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slicers/slicer1.xml" ContentType="application/vnd.ms-excel.slicer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3. Polaris/"/>
    </mc:Choice>
  </mc:AlternateContent>
  <xr:revisionPtr revIDLastSave="2086" documentId="8_{DD2ADC1D-7E1F-4D59-A2FB-CEE8F7F29607}" xr6:coauthVersionLast="47" xr6:coauthVersionMax="47" xr10:uidLastSave="{1A07B1B3-05FC-47DD-8610-FA51A109E19B}"/>
  <bookViews>
    <workbookView xWindow="-108" yWindow="-108" windowWidth="23256" windowHeight="12456" tabRatio="748" firstSheet="2" activeTab="3" xr2:uid="{4CFBAA09-1376-4703-B1D2-BF2FAF3B2D6C}"/>
  </bookViews>
  <sheets>
    <sheet name="Metas" sheetId="1" state="hidden" r:id="rId1"/>
    <sheet name="GerDiaria (2)" sheetId="26" state="hidden" r:id="rId2"/>
    <sheet name="Ger. Diaria" sheetId="5" r:id="rId3"/>
    <sheet name="Irradiancia Diaria" sheetId="20" r:id="rId4"/>
    <sheet name="Disp. Diaria" sheetId="19" r:id="rId5"/>
    <sheet name="Check" sheetId="27" r:id="rId6"/>
    <sheet name="Comentários" sheetId="23" state="hidden" r:id="rId7"/>
    <sheet name="Financ" sheetId="15" state="hidden" r:id="rId8"/>
    <sheet name="Full Financ" sheetId="17" state="hidden" r:id="rId9"/>
    <sheet name="SAIDA" sheetId="12" state="hidden" r:id="rId10"/>
  </sheets>
  <definedNames>
    <definedName name="_xlnm._FilterDatabase" localSheetId="4" hidden="1">'Disp. Diaria'!$A$2:$VH$42</definedName>
    <definedName name="_xlnm._FilterDatabase" localSheetId="7" hidden="1">Financ!$A$2:$V$2</definedName>
    <definedName name="_xlnm._FilterDatabase" localSheetId="2" hidden="1">'Ger. Diaria'!$A$2:$VF$42</definedName>
    <definedName name="_xlnm._FilterDatabase" localSheetId="3" hidden="1">'Irradiancia Diaria'!$A$2:$VK$42</definedName>
    <definedName name="_xlnm._FilterDatabase" localSheetId="0" hidden="1">Metas!$A$1:$M$1</definedName>
    <definedName name="DadosExternos_1" localSheetId="5" hidden="1">Check!$B$2:$F$2411</definedName>
    <definedName name="DadosExternos_1" localSheetId="1">'GerDiaria (2)'!$A$1:$D$500</definedName>
    <definedName name="DadosExternos_1" localSheetId="3" hidden="1">'Irradiancia Diaria'!$QR$44:$QR$52</definedName>
    <definedName name="SegmentaçãodeDados_Usin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C8" i="20" l="1"/>
  <c r="VC9" i="20"/>
  <c r="VC21" i="20" l="1"/>
  <c r="VD21" i="20"/>
  <c r="VE21" i="20"/>
  <c r="VF21" i="20"/>
  <c r="VG21" i="20"/>
  <c r="VC22" i="20"/>
  <c r="VD22" i="20"/>
  <c r="VE22" i="20"/>
  <c r="VF22" i="20"/>
  <c r="VG22" i="20"/>
  <c r="VC5" i="20"/>
  <c r="UY5" i="19" l="1"/>
  <c r="UZ5" i="19"/>
  <c r="UY6" i="19"/>
  <c r="UZ6" i="19"/>
  <c r="UY7" i="19"/>
  <c r="UZ7" i="19"/>
  <c r="UY8" i="19"/>
  <c r="UZ8" i="19"/>
  <c r="UY9" i="19"/>
  <c r="UZ9" i="19"/>
  <c r="UY10" i="19"/>
  <c r="UZ10" i="19"/>
  <c r="UY11" i="19"/>
  <c r="UZ11" i="19"/>
  <c r="UY12" i="19"/>
  <c r="UZ12" i="19"/>
  <c r="UY13" i="19"/>
  <c r="UZ13" i="19"/>
  <c r="UY14" i="19"/>
  <c r="UZ14" i="19"/>
  <c r="UR54" i="20" l="1" a="1"/>
  <c r="UR54" i="20" s="1"/>
  <c r="UO53" i="19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623" i="27"/>
  <c r="G621" i="27"/>
  <c r="G1552" i="27"/>
  <c r="G300" i="27"/>
  <c r="G927" i="27"/>
  <c r="G1855" i="27"/>
  <c r="G1858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1857" i="27"/>
  <c r="G1558" i="27"/>
  <c r="G1028" i="27"/>
  <c r="G513" i="27"/>
  <c r="G2175" i="27"/>
  <c r="G2274" i="27"/>
  <c r="G2174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856" i="27"/>
  <c r="G1557" i="27"/>
  <c r="G1027" i="27"/>
  <c r="G512" i="27"/>
  <c r="G2176" i="27"/>
  <c r="G2273" i="27"/>
  <c r="G2173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1023" i="27"/>
  <c r="G1239" i="27"/>
  <c r="G1026" i="27"/>
  <c r="G518" i="27"/>
  <c r="G1129" i="27"/>
  <c r="G1237" i="27"/>
  <c r="G1959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454" i="27"/>
  <c r="G455" i="27"/>
  <c r="G456" i="27"/>
  <c r="G457" i="27"/>
  <c r="G458" i="27"/>
  <c r="G459" i="27"/>
  <c r="G460" i="27"/>
  <c r="G461" i="27"/>
  <c r="G462" i="27"/>
  <c r="G463" i="27"/>
  <c r="G464" i="27"/>
  <c r="G465" i="27"/>
  <c r="G466" i="27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485" i="27"/>
  <c r="G486" i="27"/>
  <c r="G487" i="27"/>
  <c r="G488" i="27"/>
  <c r="G489" i="27"/>
  <c r="G490" i="27"/>
  <c r="G491" i="27"/>
  <c r="G492" i="27"/>
  <c r="G493" i="27"/>
  <c r="G494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1022" i="27"/>
  <c r="G1238" i="27"/>
  <c r="G1025" i="27"/>
  <c r="G618" i="27"/>
  <c r="G1128" i="27"/>
  <c r="G1236" i="27"/>
  <c r="G1958" i="27"/>
  <c r="G554" i="27"/>
  <c r="G575" i="27"/>
  <c r="G304" i="27"/>
  <c r="G303" i="27"/>
  <c r="G406" i="27"/>
  <c r="G520" i="27"/>
  <c r="G585" i="27"/>
  <c r="G586" i="27"/>
  <c r="G580" i="27"/>
  <c r="G568" i="27"/>
  <c r="G515" i="27"/>
  <c r="G407" i="27"/>
  <c r="G576" i="27"/>
  <c r="G519" i="27"/>
  <c r="G100" i="27"/>
  <c r="G516" i="27"/>
  <c r="G305" i="27"/>
  <c r="G550" i="27"/>
  <c r="G527" i="27"/>
  <c r="G99" i="27"/>
  <c r="G302" i="27"/>
  <c r="G306" i="27"/>
  <c r="G521" i="27"/>
  <c r="G537" i="27"/>
  <c r="G523" i="27"/>
  <c r="G526" i="27"/>
  <c r="G591" i="27"/>
  <c r="G573" i="27"/>
  <c r="G566" i="27"/>
  <c r="G551" i="27"/>
  <c r="G542" i="27"/>
  <c r="G534" i="27"/>
  <c r="G522" i="27"/>
  <c r="G538" i="27"/>
  <c r="G529" i="27"/>
  <c r="G525" i="27"/>
  <c r="G535" i="27"/>
  <c r="G563" i="27"/>
  <c r="G583" i="27"/>
  <c r="G716" i="27"/>
  <c r="G531" i="27"/>
  <c r="G408" i="27"/>
  <c r="G528" i="27"/>
  <c r="G571" i="27"/>
  <c r="G698" i="27"/>
  <c r="G567" i="27"/>
  <c r="G694" i="27"/>
  <c r="G646" i="27"/>
  <c r="G692" i="27"/>
  <c r="G700" i="27"/>
  <c r="G589" i="27"/>
  <c r="G582" i="27"/>
  <c r="G604" i="27"/>
  <c r="G594" i="27"/>
  <c r="G612" i="27"/>
  <c r="G590" i="27"/>
  <c r="G588" i="27"/>
  <c r="G584" i="27"/>
  <c r="G577" i="27"/>
  <c r="G574" i="27"/>
  <c r="G561" i="27"/>
  <c r="G562" i="27"/>
  <c r="G556" i="27"/>
  <c r="G569" i="27"/>
  <c r="G555" i="27"/>
  <c r="G540" i="27"/>
  <c r="G606" i="27"/>
  <c r="G539" i="27"/>
  <c r="G545" i="27"/>
  <c r="G578" i="27"/>
  <c r="G587" i="27"/>
  <c r="G669" i="27"/>
  <c r="G677" i="27"/>
  <c r="G704" i="27"/>
  <c r="G707" i="27"/>
  <c r="G712" i="27"/>
  <c r="G673" i="27"/>
  <c r="G559" i="27"/>
  <c r="G532" i="27"/>
  <c r="G546" i="27"/>
  <c r="G709" i="27"/>
  <c r="G565" i="27"/>
  <c r="G552" i="27"/>
  <c r="G711" i="27"/>
  <c r="G816" i="27"/>
  <c r="G708" i="27"/>
  <c r="G572" i="27"/>
  <c r="G549" i="27"/>
  <c r="G544" i="27"/>
  <c r="G557" i="27"/>
  <c r="G558" i="27"/>
  <c r="G547" i="27"/>
  <c r="G543" i="27"/>
  <c r="G548" i="27"/>
  <c r="G553" i="27"/>
  <c r="G581" i="27"/>
  <c r="G570" i="27"/>
  <c r="G564" i="27"/>
  <c r="G560" i="27"/>
  <c r="G533" i="27"/>
  <c r="G541" i="27"/>
  <c r="G579" i="27"/>
  <c r="G626" i="27"/>
  <c r="G536" i="27"/>
  <c r="G524" i="27"/>
  <c r="G530" i="27"/>
  <c r="G643" i="27"/>
  <c r="G642" i="27"/>
  <c r="G602" i="27"/>
  <c r="G598" i="27"/>
  <c r="G599" i="27"/>
  <c r="G592" i="27"/>
  <c r="G687" i="27"/>
  <c r="G696" i="27"/>
  <c r="G678" i="27"/>
  <c r="G654" i="27"/>
  <c r="G593" i="27"/>
  <c r="G595" i="27"/>
  <c r="G661" i="27"/>
  <c r="G600" i="27"/>
  <c r="G597" i="27"/>
  <c r="G596" i="27"/>
  <c r="G607" i="27"/>
  <c r="G629" i="27"/>
  <c r="G616" i="27"/>
  <c r="G601" i="27"/>
  <c r="G603" i="27"/>
  <c r="G605" i="27"/>
  <c r="G609" i="27"/>
  <c r="G633" i="27"/>
  <c r="G610" i="27"/>
  <c r="G615" i="27"/>
  <c r="G697" i="27"/>
  <c r="G658" i="27"/>
  <c r="G671" i="27"/>
  <c r="G674" i="27"/>
  <c r="G652" i="27"/>
  <c r="G648" i="27"/>
  <c r="G628" i="27"/>
  <c r="G656" i="27"/>
  <c r="G631" i="27"/>
  <c r="G632" i="27"/>
  <c r="G630" i="27"/>
  <c r="G660" i="27"/>
  <c r="G684" i="27"/>
  <c r="G723" i="27"/>
  <c r="G639" i="27"/>
  <c r="G613" i="27"/>
  <c r="G614" i="27"/>
  <c r="G670" i="27"/>
  <c r="G715" i="27"/>
  <c r="G668" i="27"/>
  <c r="G713" i="27"/>
  <c r="G701" i="27"/>
  <c r="G714" i="27"/>
  <c r="G719" i="27"/>
  <c r="G690" i="27"/>
  <c r="G680" i="27"/>
  <c r="G703" i="27"/>
  <c r="G691" i="27"/>
  <c r="G695" i="27"/>
  <c r="G693" i="27"/>
  <c r="G689" i="27"/>
  <c r="G688" i="27"/>
  <c r="G682" i="27"/>
  <c r="G686" i="27"/>
  <c r="G683" i="27"/>
  <c r="G685" i="27"/>
  <c r="G634" i="27"/>
  <c r="G663" i="27"/>
  <c r="G657" i="27"/>
  <c r="G650" i="27"/>
  <c r="G649" i="27"/>
  <c r="G647" i="27"/>
  <c r="G659" i="27"/>
  <c r="G679" i="27"/>
  <c r="G681" i="27"/>
  <c r="G705" i="27"/>
  <c r="G702" i="27"/>
  <c r="G710" i="27"/>
  <c r="G717" i="27"/>
  <c r="G722" i="27"/>
  <c r="G706" i="27"/>
  <c r="G653" i="27"/>
  <c r="G625" i="27"/>
  <c r="G638" i="27"/>
  <c r="G721" i="27"/>
  <c r="G637" i="27"/>
  <c r="G644" i="27"/>
  <c r="G720" i="27"/>
  <c r="G817" i="27"/>
  <c r="G718" i="27"/>
  <c r="G672" i="27"/>
  <c r="G651" i="27"/>
  <c r="G640" i="27"/>
  <c r="G662" i="27"/>
  <c r="G664" i="27"/>
  <c r="G641" i="27"/>
  <c r="G636" i="27"/>
  <c r="G645" i="27"/>
  <c r="G655" i="27"/>
  <c r="G675" i="27"/>
  <c r="G667" i="27"/>
  <c r="G665" i="27"/>
  <c r="G666" i="27"/>
  <c r="G627" i="27"/>
  <c r="G635" i="27"/>
  <c r="G676" i="27"/>
  <c r="G699" i="27"/>
  <c r="G617" i="27"/>
  <c r="G608" i="27"/>
  <c r="G611" i="27"/>
  <c r="G731" i="27"/>
  <c r="G732" i="27"/>
  <c r="G733" i="27"/>
  <c r="G734" i="27"/>
  <c r="G735" i="27"/>
  <c r="G736" i="27"/>
  <c r="G737" i="27"/>
  <c r="G738" i="27"/>
  <c r="G739" i="27"/>
  <c r="G740" i="27"/>
  <c r="G741" i="27"/>
  <c r="G742" i="27"/>
  <c r="G743" i="27"/>
  <c r="G744" i="27"/>
  <c r="G745" i="27"/>
  <c r="G746" i="27"/>
  <c r="G747" i="27"/>
  <c r="G748" i="27"/>
  <c r="G749" i="27"/>
  <c r="G750" i="27"/>
  <c r="G751" i="27"/>
  <c r="G752" i="27"/>
  <c r="G753" i="27"/>
  <c r="G754" i="27"/>
  <c r="G755" i="27"/>
  <c r="G756" i="27"/>
  <c r="G757" i="27"/>
  <c r="G758" i="27"/>
  <c r="G759" i="27"/>
  <c r="G760" i="27"/>
  <c r="G761" i="27"/>
  <c r="G762" i="27"/>
  <c r="G763" i="27"/>
  <c r="G764" i="27"/>
  <c r="G765" i="27"/>
  <c r="G766" i="27"/>
  <c r="G767" i="27"/>
  <c r="G768" i="27"/>
  <c r="G769" i="27"/>
  <c r="G770" i="27"/>
  <c r="G771" i="27"/>
  <c r="G772" i="27"/>
  <c r="G773" i="27"/>
  <c r="G774" i="27"/>
  <c r="G775" i="27"/>
  <c r="G776" i="27"/>
  <c r="G777" i="27"/>
  <c r="G778" i="27"/>
  <c r="G779" i="27"/>
  <c r="G780" i="27"/>
  <c r="G781" i="27"/>
  <c r="G782" i="27"/>
  <c r="G783" i="27"/>
  <c r="G784" i="27"/>
  <c r="G785" i="27"/>
  <c r="G786" i="27"/>
  <c r="G787" i="27"/>
  <c r="G788" i="27"/>
  <c r="G789" i="27"/>
  <c r="G790" i="27"/>
  <c r="G791" i="27"/>
  <c r="G792" i="27"/>
  <c r="G793" i="27"/>
  <c r="G794" i="27"/>
  <c r="G795" i="27"/>
  <c r="G796" i="27"/>
  <c r="G797" i="27"/>
  <c r="G798" i="27"/>
  <c r="G799" i="27"/>
  <c r="G800" i="27"/>
  <c r="G801" i="27"/>
  <c r="G802" i="27"/>
  <c r="G803" i="27"/>
  <c r="G804" i="27"/>
  <c r="G805" i="27"/>
  <c r="G806" i="27"/>
  <c r="G807" i="27"/>
  <c r="G808" i="27"/>
  <c r="G809" i="27"/>
  <c r="G810" i="27"/>
  <c r="G811" i="27"/>
  <c r="G812" i="27"/>
  <c r="G813" i="27"/>
  <c r="G814" i="27"/>
  <c r="G1341" i="27"/>
  <c r="G1853" i="27"/>
  <c r="G1556" i="27"/>
  <c r="G101" i="27"/>
  <c r="G926" i="27"/>
  <c r="G1852" i="27"/>
  <c r="G2170" i="27"/>
  <c r="G822" i="27"/>
  <c r="G823" i="27"/>
  <c r="G824" i="27"/>
  <c r="G825" i="27"/>
  <c r="G826" i="27"/>
  <c r="G827" i="27"/>
  <c r="G828" i="27"/>
  <c r="G829" i="27"/>
  <c r="G830" i="27"/>
  <c r="G831" i="27"/>
  <c r="G832" i="27"/>
  <c r="G833" i="27"/>
  <c r="G834" i="27"/>
  <c r="G835" i="27"/>
  <c r="G836" i="27"/>
  <c r="G837" i="27"/>
  <c r="G838" i="27"/>
  <c r="G839" i="27"/>
  <c r="G840" i="27"/>
  <c r="G841" i="27"/>
  <c r="G842" i="27"/>
  <c r="G843" i="27"/>
  <c r="G844" i="27"/>
  <c r="G845" i="27"/>
  <c r="G846" i="27"/>
  <c r="G847" i="27"/>
  <c r="G848" i="27"/>
  <c r="G849" i="27"/>
  <c r="G850" i="27"/>
  <c r="G851" i="27"/>
  <c r="G852" i="27"/>
  <c r="G853" i="27"/>
  <c r="G854" i="27"/>
  <c r="G855" i="27"/>
  <c r="G856" i="27"/>
  <c r="G857" i="27"/>
  <c r="G858" i="27"/>
  <c r="G859" i="27"/>
  <c r="G860" i="27"/>
  <c r="G861" i="27"/>
  <c r="G862" i="27"/>
  <c r="G863" i="27"/>
  <c r="G864" i="27"/>
  <c r="G865" i="27"/>
  <c r="G866" i="27"/>
  <c r="G867" i="27"/>
  <c r="G868" i="27"/>
  <c r="G869" i="27"/>
  <c r="G870" i="27"/>
  <c r="G871" i="27"/>
  <c r="G872" i="27"/>
  <c r="G873" i="27"/>
  <c r="G874" i="27"/>
  <c r="G875" i="27"/>
  <c r="G876" i="27"/>
  <c r="G877" i="27"/>
  <c r="G878" i="27"/>
  <c r="G879" i="27"/>
  <c r="G880" i="27"/>
  <c r="G881" i="27"/>
  <c r="G882" i="27"/>
  <c r="G883" i="27"/>
  <c r="G884" i="27"/>
  <c r="G885" i="27"/>
  <c r="G886" i="27"/>
  <c r="G887" i="27"/>
  <c r="G888" i="27"/>
  <c r="G889" i="27"/>
  <c r="G890" i="27"/>
  <c r="G891" i="27"/>
  <c r="G892" i="27"/>
  <c r="G893" i="27"/>
  <c r="G894" i="27"/>
  <c r="G895" i="27"/>
  <c r="G896" i="27"/>
  <c r="G897" i="27"/>
  <c r="G898" i="27"/>
  <c r="G899" i="27"/>
  <c r="G900" i="27"/>
  <c r="G901" i="27"/>
  <c r="G902" i="27"/>
  <c r="G903" i="27"/>
  <c r="G904" i="27"/>
  <c r="G905" i="27"/>
  <c r="G906" i="27"/>
  <c r="G907" i="27"/>
  <c r="G908" i="27"/>
  <c r="G909" i="27"/>
  <c r="G910" i="27"/>
  <c r="G911" i="27"/>
  <c r="G912" i="27"/>
  <c r="G913" i="27"/>
  <c r="G914" i="27"/>
  <c r="G915" i="27"/>
  <c r="G916" i="27"/>
  <c r="G917" i="27"/>
  <c r="G918" i="27"/>
  <c r="G919" i="27"/>
  <c r="G920" i="27"/>
  <c r="G815" i="27"/>
  <c r="G1553" i="27"/>
  <c r="G1235" i="27"/>
  <c r="G820" i="27"/>
  <c r="G97" i="27"/>
  <c r="G1340" i="27"/>
  <c r="G1132" i="27"/>
  <c r="G928" i="27"/>
  <c r="G929" i="27"/>
  <c r="G930" i="27"/>
  <c r="G931" i="27"/>
  <c r="G932" i="27"/>
  <c r="G933" i="27"/>
  <c r="G934" i="27"/>
  <c r="G935" i="27"/>
  <c r="G936" i="27"/>
  <c r="G937" i="27"/>
  <c r="G938" i="27"/>
  <c r="G939" i="27"/>
  <c r="G940" i="27"/>
  <c r="G941" i="27"/>
  <c r="G942" i="27"/>
  <c r="G943" i="27"/>
  <c r="G944" i="27"/>
  <c r="G945" i="27"/>
  <c r="G946" i="27"/>
  <c r="G947" i="27"/>
  <c r="G948" i="27"/>
  <c r="G949" i="27"/>
  <c r="G950" i="27"/>
  <c r="G951" i="27"/>
  <c r="G952" i="27"/>
  <c r="G953" i="27"/>
  <c r="G954" i="27"/>
  <c r="G955" i="27"/>
  <c r="G956" i="27"/>
  <c r="G957" i="27"/>
  <c r="G958" i="27"/>
  <c r="G959" i="27"/>
  <c r="G960" i="27"/>
  <c r="G961" i="27"/>
  <c r="G962" i="27"/>
  <c r="G963" i="27"/>
  <c r="G964" i="27"/>
  <c r="G965" i="27"/>
  <c r="G966" i="27"/>
  <c r="G967" i="27"/>
  <c r="G968" i="27"/>
  <c r="G969" i="27"/>
  <c r="G970" i="27"/>
  <c r="G971" i="27"/>
  <c r="G972" i="27"/>
  <c r="G973" i="27"/>
  <c r="G974" i="27"/>
  <c r="G975" i="27"/>
  <c r="G976" i="27"/>
  <c r="G977" i="27"/>
  <c r="G978" i="27"/>
  <c r="G979" i="27"/>
  <c r="G980" i="27"/>
  <c r="G981" i="27"/>
  <c r="G982" i="27"/>
  <c r="G983" i="27"/>
  <c r="G984" i="27"/>
  <c r="G985" i="27"/>
  <c r="G986" i="27"/>
  <c r="G987" i="27"/>
  <c r="G988" i="27"/>
  <c r="G989" i="27"/>
  <c r="G990" i="27"/>
  <c r="G991" i="27"/>
  <c r="G992" i="27"/>
  <c r="G993" i="27"/>
  <c r="G994" i="27"/>
  <c r="G995" i="27"/>
  <c r="G996" i="27"/>
  <c r="G997" i="27"/>
  <c r="G998" i="27"/>
  <c r="G999" i="27"/>
  <c r="G1000" i="27"/>
  <c r="G1001" i="27"/>
  <c r="G1002" i="27"/>
  <c r="G1003" i="27"/>
  <c r="G1004" i="27"/>
  <c r="G1005" i="27"/>
  <c r="G1006" i="27"/>
  <c r="G1007" i="27"/>
  <c r="G1008" i="27"/>
  <c r="G1009" i="27"/>
  <c r="G1010" i="27"/>
  <c r="G1011" i="27"/>
  <c r="G1012" i="27"/>
  <c r="G1013" i="27"/>
  <c r="G1014" i="27"/>
  <c r="G1015" i="27"/>
  <c r="G1016" i="27"/>
  <c r="G1017" i="27"/>
  <c r="G1018" i="27"/>
  <c r="G1019" i="27"/>
  <c r="G1020" i="27"/>
  <c r="G1021" i="27"/>
  <c r="G728" i="27"/>
  <c r="G922" i="27"/>
  <c r="G2069" i="27"/>
  <c r="G197" i="27"/>
  <c r="G1234" i="27"/>
  <c r="G1131" i="27"/>
  <c r="G2269" i="27"/>
  <c r="G1029" i="27"/>
  <c r="G1030" i="27"/>
  <c r="G1031" i="27"/>
  <c r="G1032" i="27"/>
  <c r="G1033" i="27"/>
  <c r="G1034" i="27"/>
  <c r="G1035" i="27"/>
  <c r="G1036" i="27"/>
  <c r="G1037" i="27"/>
  <c r="G1038" i="27"/>
  <c r="G1039" i="27"/>
  <c r="G1040" i="27"/>
  <c r="G1041" i="27"/>
  <c r="G1042" i="27"/>
  <c r="G1043" i="27"/>
  <c r="G1044" i="27"/>
  <c r="G1045" i="27"/>
  <c r="G1046" i="27"/>
  <c r="G1047" i="27"/>
  <c r="G1048" i="27"/>
  <c r="G1049" i="27"/>
  <c r="G1050" i="27"/>
  <c r="G1051" i="27"/>
  <c r="G1052" i="27"/>
  <c r="G1053" i="27"/>
  <c r="G1054" i="27"/>
  <c r="G1055" i="27"/>
  <c r="G1056" i="27"/>
  <c r="G1057" i="27"/>
  <c r="G1058" i="27"/>
  <c r="G1059" i="27"/>
  <c r="G1060" i="27"/>
  <c r="G1061" i="27"/>
  <c r="G1062" i="27"/>
  <c r="G1063" i="27"/>
  <c r="G1064" i="27"/>
  <c r="G1065" i="27"/>
  <c r="G1066" i="27"/>
  <c r="G1067" i="27"/>
  <c r="G1068" i="27"/>
  <c r="G1069" i="27"/>
  <c r="G1070" i="27"/>
  <c r="G1071" i="27"/>
  <c r="G1072" i="27"/>
  <c r="G1073" i="27"/>
  <c r="G1074" i="27"/>
  <c r="G1075" i="27"/>
  <c r="G1076" i="27"/>
  <c r="G1077" i="27"/>
  <c r="G1078" i="27"/>
  <c r="G1079" i="27"/>
  <c r="G1080" i="27"/>
  <c r="G1081" i="27"/>
  <c r="G1082" i="27"/>
  <c r="G1083" i="27"/>
  <c r="G1084" i="27"/>
  <c r="G1085" i="27"/>
  <c r="G1086" i="27"/>
  <c r="G1087" i="27"/>
  <c r="G1088" i="27"/>
  <c r="G1089" i="27"/>
  <c r="G1090" i="27"/>
  <c r="G1091" i="27"/>
  <c r="G1092" i="27"/>
  <c r="G1093" i="27"/>
  <c r="G1094" i="27"/>
  <c r="G1095" i="27"/>
  <c r="G1096" i="27"/>
  <c r="G1097" i="27"/>
  <c r="G1098" i="27"/>
  <c r="G1099" i="27"/>
  <c r="G1100" i="27"/>
  <c r="G1101" i="27"/>
  <c r="G1102" i="27"/>
  <c r="G1103" i="27"/>
  <c r="G1104" i="27"/>
  <c r="G1105" i="27"/>
  <c r="G1106" i="27"/>
  <c r="G1107" i="27"/>
  <c r="G1108" i="27"/>
  <c r="G1109" i="27"/>
  <c r="G1110" i="27"/>
  <c r="G1111" i="27"/>
  <c r="G1112" i="27"/>
  <c r="G1113" i="27"/>
  <c r="G1114" i="27"/>
  <c r="G1115" i="27"/>
  <c r="G1116" i="27"/>
  <c r="G1117" i="27"/>
  <c r="G1118" i="27"/>
  <c r="G1119" i="27"/>
  <c r="G1120" i="27"/>
  <c r="G1121" i="27"/>
  <c r="G1122" i="27"/>
  <c r="G1123" i="27"/>
  <c r="G1124" i="27"/>
  <c r="G1125" i="27"/>
  <c r="G1126" i="27"/>
  <c r="G1127" i="27"/>
  <c r="G1450" i="27"/>
  <c r="G1447" i="27"/>
  <c r="G725" i="27"/>
  <c r="G200" i="27"/>
  <c r="G1748" i="27"/>
  <c r="G1964" i="27"/>
  <c r="G1962" i="27"/>
  <c r="G1135" i="27"/>
  <c r="G1136" i="27"/>
  <c r="G1137" i="27"/>
  <c r="G1138" i="27"/>
  <c r="G1139" i="27"/>
  <c r="G1140" i="27"/>
  <c r="G1141" i="27"/>
  <c r="G1142" i="27"/>
  <c r="G1143" i="27"/>
  <c r="G1144" i="27"/>
  <c r="G1145" i="27"/>
  <c r="G1146" i="27"/>
  <c r="G1147" i="27"/>
  <c r="G1148" i="27"/>
  <c r="G1149" i="27"/>
  <c r="G1150" i="27"/>
  <c r="G1151" i="27"/>
  <c r="G1152" i="27"/>
  <c r="G1153" i="27"/>
  <c r="G1154" i="27"/>
  <c r="G1155" i="27"/>
  <c r="G1156" i="27"/>
  <c r="G1157" i="27"/>
  <c r="G1158" i="27"/>
  <c r="G1159" i="27"/>
  <c r="G1160" i="27"/>
  <c r="G1161" i="27"/>
  <c r="G1162" i="27"/>
  <c r="G1163" i="27"/>
  <c r="G1164" i="27"/>
  <c r="G1165" i="27"/>
  <c r="G1166" i="27"/>
  <c r="G1167" i="27"/>
  <c r="G1168" i="27"/>
  <c r="G1169" i="27"/>
  <c r="G1170" i="27"/>
  <c r="G1171" i="27"/>
  <c r="G1172" i="27"/>
  <c r="G1173" i="27"/>
  <c r="G1174" i="27"/>
  <c r="G1175" i="27"/>
  <c r="G1176" i="27"/>
  <c r="G1177" i="27"/>
  <c r="G1178" i="27"/>
  <c r="G1179" i="27"/>
  <c r="G1180" i="27"/>
  <c r="G1181" i="27"/>
  <c r="G1182" i="27"/>
  <c r="G1183" i="27"/>
  <c r="G1184" i="27"/>
  <c r="G1185" i="27"/>
  <c r="G1186" i="27"/>
  <c r="G1187" i="27"/>
  <c r="G1188" i="27"/>
  <c r="G1189" i="27"/>
  <c r="G1190" i="27"/>
  <c r="G1191" i="27"/>
  <c r="G1192" i="27"/>
  <c r="G1193" i="27"/>
  <c r="G1194" i="27"/>
  <c r="G1195" i="27"/>
  <c r="G1196" i="27"/>
  <c r="G1197" i="27"/>
  <c r="G1198" i="27"/>
  <c r="G1199" i="27"/>
  <c r="G1200" i="27"/>
  <c r="G1201" i="27"/>
  <c r="G1202" i="27"/>
  <c r="G1203" i="27"/>
  <c r="G1204" i="27"/>
  <c r="G1205" i="27"/>
  <c r="G1206" i="27"/>
  <c r="G1207" i="27"/>
  <c r="G1208" i="27"/>
  <c r="G1209" i="27"/>
  <c r="G1210" i="27"/>
  <c r="G1211" i="27"/>
  <c r="G1212" i="27"/>
  <c r="G1213" i="27"/>
  <c r="G1214" i="27"/>
  <c r="G1215" i="27"/>
  <c r="G1216" i="27"/>
  <c r="G1217" i="27"/>
  <c r="G1218" i="27"/>
  <c r="G1219" i="27"/>
  <c r="G1220" i="27"/>
  <c r="G1221" i="27"/>
  <c r="G1222" i="27"/>
  <c r="G1223" i="27"/>
  <c r="G1224" i="27"/>
  <c r="G1225" i="27"/>
  <c r="G1226" i="27"/>
  <c r="G1227" i="27"/>
  <c r="G1228" i="27"/>
  <c r="G1229" i="27"/>
  <c r="G1230" i="27"/>
  <c r="G1231" i="27"/>
  <c r="G1232" i="27"/>
  <c r="G1233" i="27"/>
  <c r="G1449" i="27"/>
  <c r="G1446" i="27"/>
  <c r="G724" i="27"/>
  <c r="G199" i="27"/>
  <c r="G1749" i="27"/>
  <c r="G1963" i="27"/>
  <c r="G1961" i="27"/>
  <c r="G1241" i="27"/>
  <c r="G1242" i="27"/>
  <c r="G1243" i="27"/>
  <c r="G1244" i="27"/>
  <c r="G1245" i="27"/>
  <c r="G1246" i="27"/>
  <c r="G1247" i="27"/>
  <c r="G1248" i="27"/>
  <c r="G1249" i="27"/>
  <c r="G1250" i="27"/>
  <c r="G1251" i="27"/>
  <c r="G1252" i="27"/>
  <c r="G1253" i="27"/>
  <c r="G1254" i="27"/>
  <c r="G1255" i="27"/>
  <c r="G1256" i="27"/>
  <c r="G1257" i="27"/>
  <c r="G1258" i="27"/>
  <c r="G1259" i="27"/>
  <c r="G1260" i="27"/>
  <c r="G1261" i="27"/>
  <c r="G1262" i="27"/>
  <c r="G1263" i="27"/>
  <c r="G1264" i="27"/>
  <c r="G1265" i="27"/>
  <c r="G1266" i="27"/>
  <c r="G1267" i="27"/>
  <c r="G1268" i="27"/>
  <c r="G1269" i="27"/>
  <c r="G1270" i="27"/>
  <c r="G1271" i="27"/>
  <c r="G1272" i="27"/>
  <c r="G1273" i="27"/>
  <c r="G1274" i="27"/>
  <c r="G1275" i="27"/>
  <c r="G1276" i="27"/>
  <c r="G1277" i="27"/>
  <c r="G1278" i="27"/>
  <c r="G1279" i="27"/>
  <c r="G1280" i="27"/>
  <c r="G1281" i="27"/>
  <c r="G1282" i="27"/>
  <c r="G1283" i="27"/>
  <c r="G1284" i="27"/>
  <c r="G1285" i="27"/>
  <c r="G1286" i="27"/>
  <c r="G1287" i="27"/>
  <c r="G1288" i="27"/>
  <c r="G1289" i="27"/>
  <c r="G1290" i="27"/>
  <c r="G1291" i="27"/>
  <c r="G1292" i="27"/>
  <c r="G1293" i="27"/>
  <c r="G1294" i="27"/>
  <c r="G1295" i="27"/>
  <c r="G1296" i="27"/>
  <c r="G1297" i="27"/>
  <c r="G1298" i="27"/>
  <c r="G1299" i="27"/>
  <c r="G1300" i="27"/>
  <c r="G1301" i="27"/>
  <c r="G1302" i="27"/>
  <c r="G1303" i="27"/>
  <c r="G1304" i="27"/>
  <c r="G1305" i="27"/>
  <c r="G1306" i="27"/>
  <c r="G1307" i="27"/>
  <c r="G1308" i="27"/>
  <c r="G1309" i="27"/>
  <c r="G1310" i="27"/>
  <c r="G1311" i="27"/>
  <c r="G1312" i="27"/>
  <c r="G1313" i="27"/>
  <c r="G1314" i="27"/>
  <c r="G1315" i="27"/>
  <c r="G1316" i="27"/>
  <c r="G1317" i="27"/>
  <c r="G1318" i="27"/>
  <c r="G1319" i="27"/>
  <c r="G1320" i="27"/>
  <c r="G1321" i="27"/>
  <c r="G1322" i="27"/>
  <c r="G1323" i="27"/>
  <c r="G1324" i="27"/>
  <c r="G1325" i="27"/>
  <c r="G1326" i="27"/>
  <c r="G1327" i="27"/>
  <c r="G1328" i="27"/>
  <c r="G1329" i="27"/>
  <c r="G1330" i="27"/>
  <c r="G1331" i="27"/>
  <c r="G1332" i="27"/>
  <c r="G1333" i="27"/>
  <c r="G1334" i="27"/>
  <c r="G1335" i="27"/>
  <c r="G1336" i="27"/>
  <c r="G1337" i="27"/>
  <c r="G1338" i="27"/>
  <c r="G1339" i="27"/>
  <c r="G2064" i="27"/>
  <c r="G818" i="27"/>
  <c r="G1451" i="27"/>
  <c r="G2376" i="27"/>
  <c r="G1344" i="27"/>
  <c r="G2171" i="27"/>
  <c r="G2275" i="27"/>
  <c r="G1347" i="27"/>
  <c r="G1348" i="27"/>
  <c r="G1349" i="27"/>
  <c r="G1350" i="27"/>
  <c r="G1351" i="27"/>
  <c r="G1352" i="27"/>
  <c r="G1353" i="27"/>
  <c r="G1354" i="27"/>
  <c r="G1355" i="27"/>
  <c r="G1356" i="27"/>
  <c r="G1357" i="27"/>
  <c r="G1358" i="27"/>
  <c r="G1359" i="27"/>
  <c r="G1360" i="27"/>
  <c r="G1361" i="27"/>
  <c r="G1362" i="27"/>
  <c r="G1363" i="27"/>
  <c r="G1364" i="27"/>
  <c r="G1365" i="27"/>
  <c r="G1366" i="27"/>
  <c r="G1367" i="27"/>
  <c r="G1368" i="27"/>
  <c r="G1369" i="27"/>
  <c r="G1370" i="27"/>
  <c r="G1371" i="27"/>
  <c r="G1372" i="27"/>
  <c r="G1373" i="27"/>
  <c r="G1374" i="27"/>
  <c r="G1375" i="27"/>
  <c r="G1376" i="27"/>
  <c r="G1377" i="27"/>
  <c r="G1378" i="27"/>
  <c r="G1379" i="27"/>
  <c r="G1380" i="27"/>
  <c r="G1381" i="27"/>
  <c r="G1382" i="27"/>
  <c r="G1383" i="27"/>
  <c r="G1384" i="27"/>
  <c r="G1385" i="27"/>
  <c r="G1386" i="27"/>
  <c r="G1387" i="27"/>
  <c r="G1388" i="27"/>
  <c r="G1389" i="27"/>
  <c r="G1390" i="27"/>
  <c r="G1391" i="27"/>
  <c r="G1392" i="27"/>
  <c r="G1393" i="27"/>
  <c r="G1394" i="27"/>
  <c r="G1395" i="27"/>
  <c r="G1396" i="27"/>
  <c r="G1397" i="27"/>
  <c r="G1398" i="27"/>
  <c r="G1399" i="27"/>
  <c r="G1400" i="27"/>
  <c r="G1401" i="27"/>
  <c r="G1402" i="27"/>
  <c r="G1403" i="27"/>
  <c r="G1404" i="27"/>
  <c r="G1405" i="27"/>
  <c r="G1406" i="27"/>
  <c r="G1407" i="27"/>
  <c r="G1408" i="27"/>
  <c r="G1409" i="27"/>
  <c r="G1410" i="27"/>
  <c r="G1411" i="27"/>
  <c r="G1412" i="27"/>
  <c r="G1413" i="27"/>
  <c r="G1414" i="27"/>
  <c r="G1415" i="27"/>
  <c r="G1416" i="27"/>
  <c r="G1417" i="27"/>
  <c r="G1418" i="27"/>
  <c r="G1419" i="27"/>
  <c r="G1420" i="27"/>
  <c r="G1421" i="27"/>
  <c r="G1422" i="27"/>
  <c r="G1423" i="27"/>
  <c r="G1424" i="27"/>
  <c r="G1425" i="27"/>
  <c r="G1426" i="27"/>
  <c r="G1427" i="27"/>
  <c r="G1428" i="27"/>
  <c r="G1429" i="27"/>
  <c r="G1430" i="27"/>
  <c r="G1431" i="27"/>
  <c r="G1432" i="27"/>
  <c r="G1433" i="27"/>
  <c r="G1434" i="27"/>
  <c r="G1435" i="27"/>
  <c r="G1436" i="27"/>
  <c r="G1437" i="27"/>
  <c r="G1438" i="27"/>
  <c r="G1439" i="27"/>
  <c r="G1440" i="27"/>
  <c r="G1441" i="27"/>
  <c r="G1442" i="27"/>
  <c r="G1443" i="27"/>
  <c r="G1444" i="27"/>
  <c r="G1445" i="27"/>
  <c r="G2065" i="27"/>
  <c r="G819" i="27"/>
  <c r="G1452" i="27"/>
  <c r="G2377" i="27"/>
  <c r="G1345" i="27"/>
  <c r="G2172" i="27"/>
  <c r="G2375" i="27"/>
  <c r="G1453" i="27"/>
  <c r="G1454" i="27"/>
  <c r="G1455" i="27"/>
  <c r="G1456" i="27"/>
  <c r="G1457" i="27"/>
  <c r="G1458" i="27"/>
  <c r="G1459" i="27"/>
  <c r="G1460" i="27"/>
  <c r="G1461" i="27"/>
  <c r="G1462" i="27"/>
  <c r="G1463" i="27"/>
  <c r="G1464" i="27"/>
  <c r="G1465" i="27"/>
  <c r="G1466" i="27"/>
  <c r="G1467" i="27"/>
  <c r="G1468" i="27"/>
  <c r="G1469" i="27"/>
  <c r="G1470" i="27"/>
  <c r="G1471" i="27"/>
  <c r="G1472" i="27"/>
  <c r="G1473" i="27"/>
  <c r="G1474" i="27"/>
  <c r="G1475" i="27"/>
  <c r="G1476" i="27"/>
  <c r="G1477" i="27"/>
  <c r="G1478" i="27"/>
  <c r="G1479" i="27"/>
  <c r="G1480" i="27"/>
  <c r="G1481" i="27"/>
  <c r="G1482" i="27"/>
  <c r="G1483" i="27"/>
  <c r="G1484" i="27"/>
  <c r="G1485" i="27"/>
  <c r="G1486" i="27"/>
  <c r="G1487" i="27"/>
  <c r="G1488" i="27"/>
  <c r="G1489" i="27"/>
  <c r="G1490" i="27"/>
  <c r="G1491" i="27"/>
  <c r="G1492" i="27"/>
  <c r="G1493" i="27"/>
  <c r="G1494" i="27"/>
  <c r="G1495" i="27"/>
  <c r="G1496" i="27"/>
  <c r="G1497" i="27"/>
  <c r="G1498" i="27"/>
  <c r="G1499" i="27"/>
  <c r="G1500" i="27"/>
  <c r="G1501" i="27"/>
  <c r="G1502" i="27"/>
  <c r="G1503" i="27"/>
  <c r="G1504" i="27"/>
  <c r="G1505" i="27"/>
  <c r="G1506" i="27"/>
  <c r="G1507" i="27"/>
  <c r="G1508" i="27"/>
  <c r="G1509" i="27"/>
  <c r="G1510" i="27"/>
  <c r="G1511" i="27"/>
  <c r="G1512" i="27"/>
  <c r="G1513" i="27"/>
  <c r="G1514" i="27"/>
  <c r="G1515" i="27"/>
  <c r="G1516" i="27"/>
  <c r="G1517" i="27"/>
  <c r="G1518" i="27"/>
  <c r="G1519" i="27"/>
  <c r="G1520" i="27"/>
  <c r="G1521" i="27"/>
  <c r="G1522" i="27"/>
  <c r="G1523" i="27"/>
  <c r="G1524" i="27"/>
  <c r="G1525" i="27"/>
  <c r="G1526" i="27"/>
  <c r="G1527" i="27"/>
  <c r="G1528" i="27"/>
  <c r="G1529" i="27"/>
  <c r="G1530" i="27"/>
  <c r="G1531" i="27"/>
  <c r="G1532" i="27"/>
  <c r="G1533" i="27"/>
  <c r="G1534" i="27"/>
  <c r="G1535" i="27"/>
  <c r="G1536" i="27"/>
  <c r="G1537" i="27"/>
  <c r="G1538" i="27"/>
  <c r="G1539" i="27"/>
  <c r="G1540" i="27"/>
  <c r="G1541" i="27"/>
  <c r="G1542" i="27"/>
  <c r="G1543" i="27"/>
  <c r="G1544" i="27"/>
  <c r="G1545" i="27"/>
  <c r="G1546" i="27"/>
  <c r="G1547" i="27"/>
  <c r="G1548" i="27"/>
  <c r="G1549" i="27"/>
  <c r="G1550" i="27"/>
  <c r="G1551" i="27"/>
  <c r="G729" i="27"/>
  <c r="G622" i="27"/>
  <c r="G1346" i="27"/>
  <c r="G196" i="27"/>
  <c r="G620" i="27"/>
  <c r="G1751" i="27"/>
  <c r="G1753" i="27"/>
  <c r="G1559" i="27"/>
  <c r="G1560" i="27"/>
  <c r="G1561" i="27"/>
  <c r="G1562" i="27"/>
  <c r="G1563" i="27"/>
  <c r="G1564" i="27"/>
  <c r="G1565" i="27"/>
  <c r="G1566" i="27"/>
  <c r="G1567" i="27"/>
  <c r="G1568" i="27"/>
  <c r="G1569" i="27"/>
  <c r="G1570" i="27"/>
  <c r="G1571" i="27"/>
  <c r="G1572" i="27"/>
  <c r="G1573" i="27"/>
  <c r="G1574" i="27"/>
  <c r="G1575" i="27"/>
  <c r="G1576" i="27"/>
  <c r="G1577" i="27"/>
  <c r="G1578" i="27"/>
  <c r="G1579" i="27"/>
  <c r="G1580" i="27"/>
  <c r="G1581" i="27"/>
  <c r="G1582" i="27"/>
  <c r="G1583" i="27"/>
  <c r="G1584" i="27"/>
  <c r="G1585" i="27"/>
  <c r="G1586" i="27"/>
  <c r="G1587" i="27"/>
  <c r="G1588" i="27"/>
  <c r="G1589" i="27"/>
  <c r="G1590" i="27"/>
  <c r="G1591" i="27"/>
  <c r="G1592" i="27"/>
  <c r="G1593" i="27"/>
  <c r="G1594" i="27"/>
  <c r="G1595" i="27"/>
  <c r="G1596" i="27"/>
  <c r="G1597" i="27"/>
  <c r="G1598" i="27"/>
  <c r="G1599" i="27"/>
  <c r="G1600" i="27"/>
  <c r="G1601" i="27"/>
  <c r="G1602" i="27"/>
  <c r="G1603" i="27"/>
  <c r="G1604" i="27"/>
  <c r="G1605" i="27"/>
  <c r="G1606" i="27"/>
  <c r="G1607" i="27"/>
  <c r="G1608" i="27"/>
  <c r="G1609" i="27"/>
  <c r="G1610" i="27"/>
  <c r="G1611" i="27"/>
  <c r="G1612" i="27"/>
  <c r="G1613" i="27"/>
  <c r="G1614" i="27"/>
  <c r="G1615" i="27"/>
  <c r="G1616" i="27"/>
  <c r="G1617" i="27"/>
  <c r="G1618" i="27"/>
  <c r="G1619" i="27"/>
  <c r="G1620" i="27"/>
  <c r="G1621" i="27"/>
  <c r="G1622" i="27"/>
  <c r="G1623" i="27"/>
  <c r="G1624" i="27"/>
  <c r="G1625" i="27"/>
  <c r="G1626" i="27"/>
  <c r="G1627" i="27"/>
  <c r="G1628" i="27"/>
  <c r="G1629" i="27"/>
  <c r="G1630" i="27"/>
  <c r="G1631" i="27"/>
  <c r="G1632" i="27"/>
  <c r="G1633" i="27"/>
  <c r="G1634" i="27"/>
  <c r="G1635" i="27"/>
  <c r="G1636" i="27"/>
  <c r="G1637" i="27"/>
  <c r="G1638" i="27"/>
  <c r="G1639" i="27"/>
  <c r="G1640" i="27"/>
  <c r="G1641" i="27"/>
  <c r="G1642" i="27"/>
  <c r="G1643" i="27"/>
  <c r="G1644" i="27"/>
  <c r="G1645" i="27"/>
  <c r="G1646" i="27"/>
  <c r="G1647" i="27"/>
  <c r="G1648" i="27"/>
  <c r="G1649" i="27"/>
  <c r="G1650" i="27"/>
  <c r="G1651" i="27"/>
  <c r="G1652" i="27"/>
  <c r="G1653" i="27"/>
  <c r="G1654" i="27"/>
  <c r="G1655" i="27"/>
  <c r="G1656" i="27"/>
  <c r="G1657" i="27"/>
  <c r="G1658" i="27"/>
  <c r="G1659" i="27"/>
  <c r="G1660" i="27"/>
  <c r="G1661" i="27"/>
  <c r="G1662" i="27"/>
  <c r="G1663" i="27"/>
  <c r="G1664" i="27"/>
  <c r="G1665" i="27"/>
  <c r="G1666" i="27"/>
  <c r="G1667" i="27"/>
  <c r="G1668" i="27"/>
  <c r="G1669" i="27"/>
  <c r="G1670" i="27"/>
  <c r="G1671" i="27"/>
  <c r="G1672" i="27"/>
  <c r="G1673" i="27"/>
  <c r="G1674" i="27"/>
  <c r="G1675" i="27"/>
  <c r="G1676" i="27"/>
  <c r="G1677" i="27"/>
  <c r="G1678" i="27"/>
  <c r="G1679" i="27"/>
  <c r="G1680" i="27"/>
  <c r="G1681" i="27"/>
  <c r="G1682" i="27"/>
  <c r="G1683" i="27"/>
  <c r="G1684" i="27"/>
  <c r="G1685" i="27"/>
  <c r="G1686" i="27"/>
  <c r="G1687" i="27"/>
  <c r="G1688" i="27"/>
  <c r="G1689" i="27"/>
  <c r="G1690" i="27"/>
  <c r="G1691" i="27"/>
  <c r="G1692" i="27"/>
  <c r="G1693" i="27"/>
  <c r="G1694" i="27"/>
  <c r="G1695" i="27"/>
  <c r="G1696" i="27"/>
  <c r="G1697" i="27"/>
  <c r="G1698" i="27"/>
  <c r="G1699" i="27"/>
  <c r="G1700" i="27"/>
  <c r="G1701" i="27"/>
  <c r="G1702" i="27"/>
  <c r="G1703" i="27"/>
  <c r="G1704" i="27"/>
  <c r="G1705" i="27"/>
  <c r="G1706" i="27"/>
  <c r="G1707" i="27"/>
  <c r="G1708" i="27"/>
  <c r="G1709" i="27"/>
  <c r="G1710" i="27"/>
  <c r="G1711" i="27"/>
  <c r="G1712" i="27"/>
  <c r="G1713" i="27"/>
  <c r="G1714" i="27"/>
  <c r="G1715" i="27"/>
  <c r="G1716" i="27"/>
  <c r="G1717" i="27"/>
  <c r="G1718" i="27"/>
  <c r="G1719" i="27"/>
  <c r="G1720" i="27"/>
  <c r="G1721" i="27"/>
  <c r="G1722" i="27"/>
  <c r="G1723" i="27"/>
  <c r="G1724" i="27"/>
  <c r="G1725" i="27"/>
  <c r="G1726" i="27"/>
  <c r="G1727" i="27"/>
  <c r="G1728" i="27"/>
  <c r="G1729" i="27"/>
  <c r="G1730" i="27"/>
  <c r="G1731" i="27"/>
  <c r="G1732" i="27"/>
  <c r="G1733" i="27"/>
  <c r="G1734" i="27"/>
  <c r="G1735" i="27"/>
  <c r="G1736" i="27"/>
  <c r="G1737" i="27"/>
  <c r="G1738" i="27"/>
  <c r="G1739" i="27"/>
  <c r="G1740" i="27"/>
  <c r="G1741" i="27"/>
  <c r="G1742" i="27"/>
  <c r="G1743" i="27"/>
  <c r="G1744" i="27"/>
  <c r="G1745" i="27"/>
  <c r="G1746" i="27"/>
  <c r="G1448" i="27"/>
  <c r="G1854" i="27"/>
  <c r="G925" i="27"/>
  <c r="G195" i="27"/>
  <c r="G921" i="27"/>
  <c r="G1752" i="27"/>
  <c r="G1747" i="27"/>
  <c r="G1754" i="27"/>
  <c r="G1755" i="27"/>
  <c r="G1756" i="27"/>
  <c r="G1757" i="27"/>
  <c r="G1758" i="27"/>
  <c r="G1759" i="27"/>
  <c r="G1760" i="27"/>
  <c r="G1761" i="27"/>
  <c r="G1762" i="27"/>
  <c r="G1763" i="27"/>
  <c r="G1764" i="27"/>
  <c r="G1765" i="27"/>
  <c r="G1766" i="27"/>
  <c r="G1767" i="27"/>
  <c r="G1768" i="27"/>
  <c r="G1769" i="27"/>
  <c r="G1770" i="27"/>
  <c r="G1771" i="27"/>
  <c r="G1772" i="27"/>
  <c r="G1773" i="27"/>
  <c r="G1774" i="27"/>
  <c r="G1775" i="27"/>
  <c r="G1776" i="27"/>
  <c r="G1777" i="27"/>
  <c r="G1778" i="27"/>
  <c r="G1779" i="27"/>
  <c r="G1780" i="27"/>
  <c r="G1781" i="27"/>
  <c r="G1782" i="27"/>
  <c r="G1783" i="27"/>
  <c r="G1784" i="27"/>
  <c r="G1785" i="27"/>
  <c r="G1786" i="27"/>
  <c r="G1787" i="27"/>
  <c r="G1788" i="27"/>
  <c r="G1789" i="27"/>
  <c r="G1790" i="27"/>
  <c r="G1791" i="27"/>
  <c r="G1792" i="27"/>
  <c r="G1793" i="27"/>
  <c r="G1794" i="27"/>
  <c r="G1795" i="27"/>
  <c r="G1796" i="27"/>
  <c r="G1797" i="27"/>
  <c r="G1798" i="27"/>
  <c r="G1799" i="27"/>
  <c r="G1800" i="27"/>
  <c r="G1801" i="27"/>
  <c r="G1802" i="27"/>
  <c r="G1803" i="27"/>
  <c r="G1804" i="27"/>
  <c r="G1805" i="27"/>
  <c r="G1806" i="27"/>
  <c r="G1807" i="27"/>
  <c r="G1808" i="27"/>
  <c r="G1809" i="27"/>
  <c r="G1810" i="27"/>
  <c r="G1811" i="27"/>
  <c r="G1812" i="27"/>
  <c r="G1813" i="27"/>
  <c r="G1814" i="27"/>
  <c r="G1815" i="27"/>
  <c r="G1816" i="27"/>
  <c r="G1817" i="27"/>
  <c r="G1818" i="27"/>
  <c r="G1819" i="27"/>
  <c r="G1820" i="27"/>
  <c r="G1821" i="27"/>
  <c r="G1822" i="27"/>
  <c r="G1823" i="27"/>
  <c r="G1824" i="27"/>
  <c r="G1825" i="27"/>
  <c r="G1826" i="27"/>
  <c r="G1827" i="27"/>
  <c r="G1828" i="27"/>
  <c r="G1829" i="27"/>
  <c r="G1830" i="27"/>
  <c r="G1831" i="27"/>
  <c r="G1832" i="27"/>
  <c r="G1833" i="27"/>
  <c r="G1834" i="27"/>
  <c r="G1835" i="27"/>
  <c r="G1836" i="27"/>
  <c r="G1837" i="27"/>
  <c r="G1838" i="27"/>
  <c r="G1839" i="27"/>
  <c r="G1840" i="27"/>
  <c r="G1841" i="27"/>
  <c r="G1842" i="27"/>
  <c r="G1843" i="27"/>
  <c r="G1844" i="27"/>
  <c r="G1845" i="27"/>
  <c r="G1846" i="27"/>
  <c r="G1847" i="27"/>
  <c r="G1848" i="27"/>
  <c r="G1849" i="27"/>
  <c r="G1850" i="27"/>
  <c r="G1851" i="27"/>
  <c r="G1960" i="27"/>
  <c r="G1750" i="27"/>
  <c r="G1130" i="27"/>
  <c r="G301" i="27"/>
  <c r="G1240" i="27"/>
  <c r="G1024" i="27"/>
  <c r="G2068" i="27"/>
  <c r="G1859" i="27"/>
  <c r="G1860" i="27"/>
  <c r="G1861" i="27"/>
  <c r="G1862" i="27"/>
  <c r="G1863" i="27"/>
  <c r="G1864" i="27"/>
  <c r="G1865" i="27"/>
  <c r="G1866" i="27"/>
  <c r="G1867" i="27"/>
  <c r="G1868" i="27"/>
  <c r="G1869" i="27"/>
  <c r="G1870" i="27"/>
  <c r="G1871" i="27"/>
  <c r="G1872" i="27"/>
  <c r="G1873" i="27"/>
  <c r="G1874" i="27"/>
  <c r="G1875" i="27"/>
  <c r="G1876" i="27"/>
  <c r="G1877" i="27"/>
  <c r="G1878" i="27"/>
  <c r="G1879" i="27"/>
  <c r="G1880" i="27"/>
  <c r="G1881" i="27"/>
  <c r="G1882" i="27"/>
  <c r="G1883" i="27"/>
  <c r="G1884" i="27"/>
  <c r="G1885" i="27"/>
  <c r="G1886" i="27"/>
  <c r="G1887" i="27"/>
  <c r="G1888" i="27"/>
  <c r="G1889" i="27"/>
  <c r="G1890" i="27"/>
  <c r="G1891" i="27"/>
  <c r="G1892" i="27"/>
  <c r="G1893" i="27"/>
  <c r="G1894" i="27"/>
  <c r="G1895" i="27"/>
  <c r="G1896" i="27"/>
  <c r="G1897" i="27"/>
  <c r="G1898" i="27"/>
  <c r="G1899" i="27"/>
  <c r="G1900" i="27"/>
  <c r="G1901" i="27"/>
  <c r="G1902" i="27"/>
  <c r="G1903" i="27"/>
  <c r="G1904" i="27"/>
  <c r="G1905" i="27"/>
  <c r="G1906" i="27"/>
  <c r="G1907" i="27"/>
  <c r="G1908" i="27"/>
  <c r="G1909" i="27"/>
  <c r="G1910" i="27"/>
  <c r="G1911" i="27"/>
  <c r="G1912" i="27"/>
  <c r="G1913" i="27"/>
  <c r="G1914" i="27"/>
  <c r="G1915" i="27"/>
  <c r="G1916" i="27"/>
  <c r="G1917" i="27"/>
  <c r="G1918" i="27"/>
  <c r="G1919" i="27"/>
  <c r="G1920" i="27"/>
  <c r="G1921" i="27"/>
  <c r="G1922" i="27"/>
  <c r="G1923" i="27"/>
  <c r="G1924" i="27"/>
  <c r="G1925" i="27"/>
  <c r="G1926" i="27"/>
  <c r="G1927" i="27"/>
  <c r="G1928" i="27"/>
  <c r="G1929" i="27"/>
  <c r="G1930" i="27"/>
  <c r="G1931" i="27"/>
  <c r="G1932" i="27"/>
  <c r="G1933" i="27"/>
  <c r="G1934" i="27"/>
  <c r="G1935" i="27"/>
  <c r="G1936" i="27"/>
  <c r="G1937" i="27"/>
  <c r="G1938" i="27"/>
  <c r="G1939" i="27"/>
  <c r="G1940" i="27"/>
  <c r="G1941" i="27"/>
  <c r="G1942" i="27"/>
  <c r="G1943" i="27"/>
  <c r="G1944" i="27"/>
  <c r="G1945" i="27"/>
  <c r="G1946" i="27"/>
  <c r="G1947" i="27"/>
  <c r="G1948" i="27"/>
  <c r="G1949" i="27"/>
  <c r="G1950" i="27"/>
  <c r="G1951" i="27"/>
  <c r="G1952" i="27"/>
  <c r="G1953" i="27"/>
  <c r="G1954" i="27"/>
  <c r="G1955" i="27"/>
  <c r="G1956" i="27"/>
  <c r="G1957" i="27"/>
  <c r="G730" i="27"/>
  <c r="G727" i="27"/>
  <c r="G624" i="27"/>
  <c r="G198" i="27"/>
  <c r="G619" i="27"/>
  <c r="G923" i="27"/>
  <c r="G924" i="27"/>
  <c r="G1965" i="27"/>
  <c r="G1966" i="27"/>
  <c r="G1967" i="27"/>
  <c r="G1968" i="27"/>
  <c r="G1969" i="27"/>
  <c r="G1970" i="27"/>
  <c r="G1971" i="27"/>
  <c r="G1972" i="27"/>
  <c r="G1973" i="27"/>
  <c r="G1974" i="27"/>
  <c r="G1975" i="27"/>
  <c r="G1976" i="27"/>
  <c r="G1977" i="27"/>
  <c r="G1978" i="27"/>
  <c r="G1979" i="27"/>
  <c r="G1980" i="27"/>
  <c r="G1981" i="27"/>
  <c r="G1982" i="27"/>
  <c r="G1983" i="27"/>
  <c r="G1984" i="27"/>
  <c r="G1985" i="27"/>
  <c r="G1986" i="27"/>
  <c r="G1987" i="27"/>
  <c r="G1988" i="27"/>
  <c r="G1989" i="27"/>
  <c r="G1990" i="27"/>
  <c r="G1991" i="27"/>
  <c r="G1992" i="27"/>
  <c r="G1993" i="27"/>
  <c r="G1994" i="27"/>
  <c r="G1995" i="27"/>
  <c r="G1996" i="27"/>
  <c r="G1997" i="27"/>
  <c r="G1998" i="27"/>
  <c r="G1999" i="27"/>
  <c r="G2000" i="27"/>
  <c r="G2001" i="27"/>
  <c r="G2002" i="27"/>
  <c r="G2003" i="27"/>
  <c r="G2004" i="27"/>
  <c r="G2005" i="27"/>
  <c r="G2006" i="27"/>
  <c r="G2007" i="27"/>
  <c r="G2008" i="27"/>
  <c r="G2009" i="27"/>
  <c r="G2010" i="27"/>
  <c r="G2011" i="27"/>
  <c r="G2012" i="27"/>
  <c r="G2013" i="27"/>
  <c r="G2014" i="27"/>
  <c r="G2015" i="27"/>
  <c r="G2016" i="27"/>
  <c r="G2017" i="27"/>
  <c r="G2018" i="27"/>
  <c r="G2019" i="27"/>
  <c r="G2020" i="27"/>
  <c r="G2021" i="27"/>
  <c r="G2022" i="27"/>
  <c r="G2023" i="27"/>
  <c r="G2024" i="27"/>
  <c r="G2025" i="27"/>
  <c r="G2026" i="27"/>
  <c r="G2027" i="27"/>
  <c r="G2028" i="27"/>
  <c r="G2029" i="27"/>
  <c r="G2030" i="27"/>
  <c r="G2031" i="27"/>
  <c r="G2032" i="27"/>
  <c r="G2033" i="27"/>
  <c r="G2034" i="27"/>
  <c r="G2035" i="27"/>
  <c r="G2036" i="27"/>
  <c r="G2037" i="27"/>
  <c r="G2038" i="27"/>
  <c r="G2039" i="27"/>
  <c r="G2040" i="27"/>
  <c r="G2041" i="27"/>
  <c r="G2042" i="27"/>
  <c r="G2043" i="27"/>
  <c r="G2044" i="27"/>
  <c r="G2045" i="27"/>
  <c r="G2046" i="27"/>
  <c r="G2047" i="27"/>
  <c r="G2048" i="27"/>
  <c r="G2049" i="27"/>
  <c r="G2050" i="27"/>
  <c r="G2051" i="27"/>
  <c r="G2052" i="27"/>
  <c r="G2053" i="27"/>
  <c r="G2054" i="27"/>
  <c r="G2055" i="27"/>
  <c r="G2056" i="27"/>
  <c r="G2057" i="27"/>
  <c r="G2058" i="27"/>
  <c r="G2059" i="27"/>
  <c r="G2060" i="27"/>
  <c r="G2061" i="27"/>
  <c r="G2062" i="27"/>
  <c r="G2063" i="27"/>
  <c r="G1555" i="27"/>
  <c r="G2067" i="27"/>
  <c r="G1342" i="27"/>
  <c r="G2272" i="27"/>
  <c r="G2379" i="27"/>
  <c r="G2270" i="27"/>
  <c r="G2381" i="27"/>
  <c r="G2071" i="27"/>
  <c r="G2072" i="27"/>
  <c r="G2073" i="27"/>
  <c r="G2074" i="27"/>
  <c r="G2075" i="27"/>
  <c r="G2076" i="27"/>
  <c r="G2077" i="27"/>
  <c r="G2078" i="27"/>
  <c r="G2079" i="27"/>
  <c r="G2080" i="27"/>
  <c r="G2081" i="27"/>
  <c r="G2082" i="27"/>
  <c r="G2083" i="27"/>
  <c r="G2084" i="27"/>
  <c r="G2085" i="27"/>
  <c r="G2086" i="27"/>
  <c r="G2087" i="27"/>
  <c r="G2088" i="27"/>
  <c r="G2089" i="27"/>
  <c r="G2090" i="27"/>
  <c r="G2091" i="27"/>
  <c r="G2092" i="27"/>
  <c r="G2093" i="27"/>
  <c r="G2094" i="27"/>
  <c r="G2095" i="27"/>
  <c r="G2096" i="27"/>
  <c r="G2097" i="27"/>
  <c r="G2098" i="27"/>
  <c r="G2099" i="27"/>
  <c r="G2100" i="27"/>
  <c r="G2101" i="27"/>
  <c r="G2102" i="27"/>
  <c r="G2103" i="27"/>
  <c r="G2104" i="27"/>
  <c r="G2105" i="27"/>
  <c r="G2106" i="27"/>
  <c r="G2107" i="27"/>
  <c r="G2108" i="27"/>
  <c r="G2109" i="27"/>
  <c r="G2110" i="27"/>
  <c r="G2111" i="27"/>
  <c r="G2112" i="27"/>
  <c r="G2113" i="27"/>
  <c r="G2114" i="27"/>
  <c r="G2115" i="27"/>
  <c r="G2116" i="27"/>
  <c r="G2117" i="27"/>
  <c r="G2118" i="27"/>
  <c r="G2119" i="27"/>
  <c r="G2120" i="27"/>
  <c r="G2121" i="27"/>
  <c r="G2122" i="27"/>
  <c r="G2123" i="27"/>
  <c r="G2124" i="27"/>
  <c r="G2125" i="27"/>
  <c r="G2126" i="27"/>
  <c r="G2127" i="27"/>
  <c r="G2128" i="27"/>
  <c r="G2129" i="27"/>
  <c r="G2130" i="27"/>
  <c r="G2131" i="27"/>
  <c r="G2132" i="27"/>
  <c r="G2133" i="27"/>
  <c r="G2134" i="27"/>
  <c r="G2135" i="27"/>
  <c r="G2136" i="27"/>
  <c r="G2137" i="27"/>
  <c r="G2138" i="27"/>
  <c r="G2139" i="27"/>
  <c r="G2140" i="27"/>
  <c r="G2141" i="27"/>
  <c r="G2142" i="27"/>
  <c r="G2143" i="27"/>
  <c r="G2144" i="27"/>
  <c r="G2145" i="27"/>
  <c r="G2146" i="27"/>
  <c r="G2147" i="27"/>
  <c r="G2148" i="27"/>
  <c r="G2149" i="27"/>
  <c r="G2150" i="27"/>
  <c r="G2151" i="27"/>
  <c r="G2152" i="27"/>
  <c r="G2153" i="27"/>
  <c r="G2154" i="27"/>
  <c r="G2155" i="27"/>
  <c r="G2156" i="27"/>
  <c r="G2157" i="27"/>
  <c r="G2158" i="27"/>
  <c r="G2159" i="27"/>
  <c r="G2160" i="27"/>
  <c r="G2161" i="27"/>
  <c r="G2162" i="27"/>
  <c r="G2163" i="27"/>
  <c r="G2164" i="27"/>
  <c r="G2165" i="27"/>
  <c r="G2166" i="27"/>
  <c r="G2167" i="27"/>
  <c r="G2168" i="27"/>
  <c r="G2169" i="27"/>
  <c r="G1554" i="27"/>
  <c r="G2066" i="27"/>
  <c r="G1343" i="27"/>
  <c r="G2271" i="27"/>
  <c r="G2378" i="27"/>
  <c r="G2070" i="27"/>
  <c r="G2380" i="27"/>
  <c r="G2177" i="27"/>
  <c r="G2178" i="27"/>
  <c r="G2179" i="27"/>
  <c r="G2180" i="27"/>
  <c r="G2181" i="27"/>
  <c r="G2182" i="27"/>
  <c r="G2183" i="27"/>
  <c r="G2184" i="27"/>
  <c r="G2185" i="27"/>
  <c r="G2186" i="27"/>
  <c r="G2187" i="27"/>
  <c r="G2188" i="27"/>
  <c r="G2189" i="27"/>
  <c r="G2190" i="27"/>
  <c r="G2191" i="27"/>
  <c r="G2192" i="27"/>
  <c r="G2193" i="27"/>
  <c r="G2194" i="27"/>
  <c r="G2195" i="27"/>
  <c r="G2196" i="27"/>
  <c r="G2197" i="27"/>
  <c r="G2198" i="27"/>
  <c r="G2199" i="27"/>
  <c r="G2200" i="27"/>
  <c r="G2201" i="27"/>
  <c r="G2202" i="27"/>
  <c r="G2203" i="27"/>
  <c r="G2204" i="27"/>
  <c r="G2205" i="27"/>
  <c r="G2206" i="27"/>
  <c r="G2207" i="27"/>
  <c r="G2208" i="27"/>
  <c r="G2209" i="27"/>
  <c r="G2210" i="27"/>
  <c r="G2211" i="27"/>
  <c r="G2212" i="27"/>
  <c r="G2213" i="27"/>
  <c r="G2214" i="27"/>
  <c r="G2215" i="27"/>
  <c r="G2216" i="27"/>
  <c r="G2217" i="27"/>
  <c r="G2218" i="27"/>
  <c r="G2219" i="27"/>
  <c r="G2220" i="27"/>
  <c r="G2221" i="27"/>
  <c r="G2222" i="27"/>
  <c r="G2223" i="27"/>
  <c r="G2224" i="27"/>
  <c r="G2225" i="27"/>
  <c r="G2226" i="27"/>
  <c r="G2227" i="27"/>
  <c r="G2228" i="27"/>
  <c r="G2229" i="27"/>
  <c r="G2230" i="27"/>
  <c r="G2231" i="27"/>
  <c r="G2232" i="27"/>
  <c r="G2233" i="27"/>
  <c r="G2234" i="27"/>
  <c r="G2235" i="27"/>
  <c r="G2236" i="27"/>
  <c r="G2237" i="27"/>
  <c r="G2238" i="27"/>
  <c r="G2239" i="27"/>
  <c r="G2240" i="27"/>
  <c r="G2241" i="27"/>
  <c r="G2242" i="27"/>
  <c r="G2243" i="27"/>
  <c r="G2244" i="27"/>
  <c r="G2245" i="27"/>
  <c r="G2246" i="27"/>
  <c r="G2247" i="27"/>
  <c r="G2248" i="27"/>
  <c r="G2249" i="27"/>
  <c r="G2250" i="27"/>
  <c r="G2251" i="27"/>
  <c r="G2252" i="27"/>
  <c r="G2253" i="27"/>
  <c r="G2254" i="27"/>
  <c r="G2255" i="27"/>
  <c r="G2256" i="27"/>
  <c r="G2257" i="27"/>
  <c r="G2258" i="27"/>
  <c r="G2259" i="27"/>
  <c r="G2260" i="27"/>
  <c r="G2261" i="27"/>
  <c r="G2262" i="27"/>
  <c r="G2263" i="27"/>
  <c r="G2264" i="27"/>
  <c r="G2265" i="27"/>
  <c r="G2266" i="27"/>
  <c r="G2267" i="27"/>
  <c r="G2268" i="27"/>
  <c r="G412" i="27"/>
  <c r="G514" i="27"/>
  <c r="G517" i="27"/>
  <c r="G98" i="27"/>
  <c r="G409" i="27"/>
  <c r="G410" i="27"/>
  <c r="G95" i="27"/>
  <c r="G2276" i="27"/>
  <c r="G2277" i="27"/>
  <c r="G2278" i="27"/>
  <c r="G2279" i="27"/>
  <c r="G2280" i="27"/>
  <c r="G2281" i="27"/>
  <c r="G2282" i="27"/>
  <c r="G2283" i="27"/>
  <c r="G2284" i="27"/>
  <c r="G2285" i="27"/>
  <c r="G2286" i="27"/>
  <c r="G2287" i="27"/>
  <c r="G2288" i="27"/>
  <c r="G2289" i="27"/>
  <c r="G2290" i="27"/>
  <c r="G2291" i="27"/>
  <c r="G2292" i="27"/>
  <c r="G2293" i="27"/>
  <c r="G2294" i="27"/>
  <c r="G2295" i="27"/>
  <c r="G2296" i="27"/>
  <c r="G2297" i="27"/>
  <c r="G2298" i="27"/>
  <c r="G2299" i="27"/>
  <c r="G2300" i="27"/>
  <c r="G2301" i="27"/>
  <c r="G2302" i="27"/>
  <c r="G2303" i="27"/>
  <c r="G2304" i="27"/>
  <c r="G2305" i="27"/>
  <c r="G2306" i="27"/>
  <c r="G2307" i="27"/>
  <c r="G2308" i="27"/>
  <c r="G2309" i="27"/>
  <c r="G2310" i="27"/>
  <c r="G2311" i="27"/>
  <c r="G2312" i="27"/>
  <c r="G2313" i="27"/>
  <c r="G2314" i="27"/>
  <c r="G2315" i="27"/>
  <c r="G2316" i="27"/>
  <c r="G2317" i="27"/>
  <c r="G2318" i="27"/>
  <c r="G2319" i="27"/>
  <c r="G2320" i="27"/>
  <c r="G2321" i="27"/>
  <c r="G2322" i="27"/>
  <c r="G2323" i="27"/>
  <c r="G2324" i="27"/>
  <c r="G2325" i="27"/>
  <c r="G2326" i="27"/>
  <c r="G2327" i="27"/>
  <c r="G2328" i="27"/>
  <c r="G2329" i="27"/>
  <c r="G2330" i="27"/>
  <c r="G2331" i="27"/>
  <c r="G2332" i="27"/>
  <c r="G2333" i="27"/>
  <c r="G2334" i="27"/>
  <c r="G2335" i="27"/>
  <c r="G2336" i="27"/>
  <c r="G2337" i="27"/>
  <c r="G2338" i="27"/>
  <c r="G2339" i="27"/>
  <c r="G2340" i="27"/>
  <c r="G2341" i="27"/>
  <c r="G2342" i="27"/>
  <c r="G2343" i="27"/>
  <c r="G2344" i="27"/>
  <c r="G2345" i="27"/>
  <c r="G2346" i="27"/>
  <c r="G2347" i="27"/>
  <c r="G2348" i="27"/>
  <c r="G2349" i="27"/>
  <c r="G2350" i="27"/>
  <c r="G2351" i="27"/>
  <c r="G2352" i="27"/>
  <c r="G2353" i="27"/>
  <c r="G2354" i="27"/>
  <c r="G2355" i="27"/>
  <c r="G2356" i="27"/>
  <c r="G2357" i="27"/>
  <c r="G2358" i="27"/>
  <c r="G2359" i="27"/>
  <c r="G2360" i="27"/>
  <c r="G2361" i="27"/>
  <c r="G2362" i="27"/>
  <c r="G2363" i="27"/>
  <c r="G2364" i="27"/>
  <c r="G2365" i="27"/>
  <c r="G2366" i="27"/>
  <c r="G2367" i="27"/>
  <c r="G2368" i="27"/>
  <c r="G2369" i="27"/>
  <c r="G2370" i="27"/>
  <c r="G2371" i="27"/>
  <c r="G2372" i="27"/>
  <c r="G2373" i="27"/>
  <c r="G2374" i="27"/>
  <c r="G411" i="27"/>
  <c r="G821" i="27"/>
  <c r="G1134" i="27"/>
  <c r="G194" i="27"/>
  <c r="G96" i="27"/>
  <c r="G726" i="27"/>
  <c r="G1133" i="27"/>
  <c r="G2382" i="27"/>
  <c r="G2383" i="27"/>
  <c r="G2384" i="27"/>
  <c r="G2385" i="27"/>
  <c r="G2386" i="27"/>
  <c r="G2387" i="27"/>
  <c r="G2388" i="27"/>
  <c r="G2389" i="27"/>
  <c r="G2390" i="27"/>
  <c r="G2391" i="27"/>
  <c r="G2392" i="27"/>
  <c r="G2393" i="27"/>
  <c r="G2394" i="27"/>
  <c r="G2395" i="27"/>
  <c r="G2396" i="27"/>
  <c r="G2397" i="27"/>
  <c r="G2398" i="27"/>
  <c r="G2399" i="27"/>
  <c r="G2400" i="27"/>
  <c r="G2401" i="27"/>
  <c r="G2402" i="27"/>
  <c r="G2403" i="27"/>
  <c r="G2404" i="27"/>
  <c r="G2405" i="27"/>
  <c r="G2406" i="27"/>
  <c r="G2407" i="27"/>
  <c r="G2408" i="27"/>
  <c r="G2409" i="27"/>
  <c r="G2410" i="27"/>
  <c r="G2411" i="27"/>
  <c r="VC3" i="20" l="1"/>
  <c r="VC4" i="20"/>
  <c r="UY17" i="5"/>
  <c r="UY18" i="5"/>
  <c r="UY19" i="5"/>
  <c r="UY20" i="5"/>
  <c r="UY21" i="5"/>
  <c r="UY22" i="5"/>
  <c r="UY23" i="5"/>
  <c r="UY24" i="5"/>
  <c r="UY25" i="5"/>
  <c r="VG4" i="19" l="1"/>
  <c r="VG5" i="19"/>
  <c r="VG6" i="19"/>
  <c r="VG7" i="19"/>
  <c r="VG8" i="19"/>
  <c r="VG9" i="19"/>
  <c r="VG10" i="19"/>
  <c r="VG11" i="19"/>
  <c r="VG12" i="19"/>
  <c r="VG13" i="19"/>
  <c r="VG14" i="19"/>
  <c r="VG15" i="19"/>
  <c r="VG16" i="19"/>
  <c r="VG17" i="19"/>
  <c r="VG18" i="19"/>
  <c r="VG19" i="19"/>
  <c r="VG20" i="19"/>
  <c r="VG21" i="19"/>
  <c r="VG22" i="19"/>
  <c r="VG23" i="19"/>
  <c r="VG24" i="19"/>
  <c r="VG25" i="19"/>
  <c r="VG3" i="19"/>
  <c r="VC6" i="20" l="1"/>
  <c r="VC7" i="20"/>
  <c r="VG26" i="19" l="1"/>
  <c r="VG27" i="19"/>
  <c r="VG28" i="19"/>
  <c r="VG29" i="19"/>
  <c r="VG30" i="19"/>
  <c r="VG31" i="19"/>
  <c r="VG32" i="19"/>
  <c r="VG33" i="19"/>
  <c r="VG34" i="19"/>
  <c r="VG35" i="19"/>
  <c r="VG36" i="19"/>
  <c r="VG37" i="19"/>
  <c r="VG38" i="19"/>
  <c r="VG39" i="19"/>
  <c r="VG40" i="19"/>
  <c r="VG41" i="19"/>
  <c r="VG42" i="19"/>
  <c r="VF4" i="19"/>
  <c r="VF5" i="19"/>
  <c r="VF6" i="19"/>
  <c r="VF7" i="19"/>
  <c r="VF8" i="19"/>
  <c r="VF9" i="19"/>
  <c r="VF10" i="19"/>
  <c r="VF11" i="19"/>
  <c r="VF12" i="19"/>
  <c r="VF13" i="19"/>
  <c r="VF14" i="19"/>
  <c r="VF15" i="19"/>
  <c r="VF16" i="19"/>
  <c r="VF17" i="19"/>
  <c r="VF18" i="19"/>
  <c r="VF19" i="19"/>
  <c r="VF20" i="19"/>
  <c r="VF21" i="19"/>
  <c r="VF22" i="19"/>
  <c r="VF23" i="19"/>
  <c r="VF24" i="19"/>
  <c r="VF25" i="19"/>
  <c r="VF3" i="19"/>
  <c r="VC13" i="20" l="1"/>
  <c r="VC14" i="20"/>
  <c r="VC11" i="20" l="1"/>
  <c r="VD5" i="20" l="1"/>
  <c r="VC19" i="20" l="1"/>
  <c r="VC17" i="20"/>
  <c r="VD3" i="20" l="1"/>
  <c r="VE3" i="20"/>
  <c r="VF3" i="20"/>
  <c r="VG3" i="20"/>
  <c r="VH3" i="20"/>
  <c r="VI3" i="20"/>
  <c r="VJ3" i="20"/>
  <c r="VD4" i="20"/>
  <c r="VE4" i="20"/>
  <c r="VF4" i="20"/>
  <c r="VG4" i="20"/>
  <c r="VH4" i="20"/>
  <c r="VI4" i="20"/>
  <c r="VJ4" i="20"/>
  <c r="VE5" i="20"/>
  <c r="VF5" i="20"/>
  <c r="VG5" i="20"/>
  <c r="VH5" i="20"/>
  <c r="VI5" i="20"/>
  <c r="VJ5" i="20"/>
  <c r="VD6" i="20"/>
  <c r="VE6" i="20"/>
  <c r="VF6" i="20"/>
  <c r="VG6" i="20"/>
  <c r="VH6" i="20"/>
  <c r="VI6" i="20"/>
  <c r="VJ6" i="20"/>
  <c r="VD7" i="20"/>
  <c r="VE7" i="20"/>
  <c r="VF7" i="20"/>
  <c r="VG7" i="20"/>
  <c r="VH7" i="20"/>
  <c r="VI7" i="20"/>
  <c r="VJ7" i="20"/>
  <c r="VD8" i="20"/>
  <c r="VE8" i="20"/>
  <c r="VF8" i="20"/>
  <c r="VG8" i="20"/>
  <c r="VH8" i="20"/>
  <c r="VI8" i="20"/>
  <c r="VJ8" i="20"/>
  <c r="VD9" i="20"/>
  <c r="VE9" i="20"/>
  <c r="VF9" i="20"/>
  <c r="VG9" i="20"/>
  <c r="VH9" i="20"/>
  <c r="VI9" i="20"/>
  <c r="VJ9" i="20"/>
  <c r="VC10" i="20"/>
  <c r="VD10" i="20"/>
  <c r="VE10" i="20"/>
  <c r="VF10" i="20"/>
  <c r="VG10" i="20"/>
  <c r="VH10" i="20"/>
  <c r="VI10" i="20"/>
  <c r="VJ10" i="20"/>
  <c r="VD11" i="20"/>
  <c r="VE11" i="20"/>
  <c r="VF11" i="20"/>
  <c r="VG11" i="20"/>
  <c r="VH11" i="20"/>
  <c r="VI11" i="20"/>
  <c r="VJ11" i="20"/>
  <c r="VC12" i="20"/>
  <c r="VD12" i="20"/>
  <c r="VE12" i="20"/>
  <c r="VF12" i="20"/>
  <c r="VG12" i="20"/>
  <c r="VH12" i="20"/>
  <c r="VI12" i="20"/>
  <c r="VJ12" i="20"/>
  <c r="VD13" i="20"/>
  <c r="VE13" i="20"/>
  <c r="VF13" i="20"/>
  <c r="VG13" i="20"/>
  <c r="VH13" i="20"/>
  <c r="VI13" i="20"/>
  <c r="VJ13" i="20"/>
  <c r="VD14" i="20"/>
  <c r="VE14" i="20"/>
  <c r="VF14" i="20"/>
  <c r="VG14" i="20"/>
  <c r="VH14" i="20"/>
  <c r="VI14" i="20"/>
  <c r="VJ14" i="20"/>
  <c r="VC15" i="20"/>
  <c r="VD15" i="20"/>
  <c r="VE15" i="20"/>
  <c r="VF15" i="20"/>
  <c r="VG15" i="20"/>
  <c r="VH15" i="20"/>
  <c r="VI15" i="20"/>
  <c r="VJ15" i="20"/>
  <c r="VC16" i="20"/>
  <c r="VD16" i="20"/>
  <c r="VE16" i="20"/>
  <c r="VF16" i="20"/>
  <c r="VG16" i="20"/>
  <c r="VH16" i="20"/>
  <c r="VI16" i="20"/>
  <c r="VJ16" i="20"/>
  <c r="VD17" i="20"/>
  <c r="VE17" i="20"/>
  <c r="VF17" i="20"/>
  <c r="VG17" i="20"/>
  <c r="VH17" i="20"/>
  <c r="VI17" i="20"/>
  <c r="VJ17" i="20"/>
  <c r="VC18" i="20"/>
  <c r="VD18" i="20"/>
  <c r="VE18" i="20"/>
  <c r="VF18" i="20"/>
  <c r="VG18" i="20"/>
  <c r="VH18" i="20"/>
  <c r="VI18" i="20"/>
  <c r="VJ18" i="20"/>
  <c r="VD19" i="20"/>
  <c r="VE19" i="20"/>
  <c r="VF19" i="20"/>
  <c r="VG19" i="20"/>
  <c r="VH19" i="20"/>
  <c r="VI19" i="20"/>
  <c r="VJ19" i="20"/>
  <c r="VC20" i="20"/>
  <c r="VD20" i="20"/>
  <c r="VE20" i="20"/>
  <c r="VF20" i="20"/>
  <c r="VG20" i="20"/>
  <c r="VH20" i="20"/>
  <c r="VI20" i="20"/>
  <c r="VJ20" i="20"/>
  <c r="VH21" i="20"/>
  <c r="VI21" i="20"/>
  <c r="VJ21" i="20"/>
  <c r="VH22" i="20"/>
  <c r="VI22" i="20"/>
  <c r="VJ22" i="20"/>
  <c r="VC23" i="20"/>
  <c r="VD23" i="20"/>
  <c r="VE23" i="20"/>
  <c r="VF23" i="20"/>
  <c r="VG23" i="20"/>
  <c r="VH23" i="20"/>
  <c r="VI23" i="20"/>
  <c r="VJ23" i="20"/>
  <c r="VC24" i="20"/>
  <c r="VD24" i="20"/>
  <c r="VE24" i="20"/>
  <c r="VF24" i="20"/>
  <c r="VG24" i="20"/>
  <c r="VH24" i="20"/>
  <c r="VI24" i="20"/>
  <c r="VJ24" i="20"/>
  <c r="VC25" i="20"/>
  <c r="VD25" i="20"/>
  <c r="VE25" i="20"/>
  <c r="VF25" i="20"/>
  <c r="VG25" i="20"/>
  <c r="VH25" i="20"/>
  <c r="VI25" i="20"/>
  <c r="VJ25" i="20"/>
  <c r="VC26" i="20"/>
  <c r="VD26" i="20"/>
  <c r="VE26" i="20"/>
  <c r="VF26" i="20"/>
  <c r="VI26" i="20"/>
  <c r="VC27" i="20"/>
  <c r="VD27" i="20"/>
  <c r="VE27" i="20"/>
  <c r="VF27" i="20"/>
  <c r="VI27" i="20"/>
  <c r="VC28" i="20"/>
  <c r="VD28" i="20"/>
  <c r="VE28" i="20"/>
  <c r="VF28" i="20"/>
  <c r="VI28" i="20"/>
  <c r="VC29" i="20"/>
  <c r="VD29" i="20"/>
  <c r="VE29" i="20"/>
  <c r="VF29" i="20"/>
  <c r="VI29" i="20"/>
  <c r="VC30" i="20"/>
  <c r="VD30" i="20"/>
  <c r="VE30" i="20"/>
  <c r="VF30" i="20"/>
  <c r="VI30" i="20"/>
  <c r="VC31" i="20"/>
  <c r="VD31" i="20"/>
  <c r="VE31" i="20"/>
  <c r="VF31" i="20"/>
  <c r="VI31" i="20"/>
  <c r="VC32" i="20"/>
  <c r="VD32" i="20"/>
  <c r="VE32" i="20"/>
  <c r="VF32" i="20"/>
  <c r="VI32" i="20"/>
  <c r="VC33" i="20"/>
  <c r="VD33" i="20"/>
  <c r="VE33" i="20"/>
  <c r="VF33" i="20"/>
  <c r="VI33" i="20"/>
  <c r="VC34" i="20"/>
  <c r="VD34" i="20"/>
  <c r="VE34" i="20"/>
  <c r="VF34" i="20"/>
  <c r="VI34" i="20"/>
  <c r="VC35" i="20"/>
  <c r="VD35" i="20"/>
  <c r="VE35" i="20"/>
  <c r="VF35" i="20"/>
  <c r="VI35" i="20"/>
  <c r="VC36" i="20"/>
  <c r="VD36" i="20"/>
  <c r="VE36" i="20"/>
  <c r="VF36" i="20"/>
  <c r="VI36" i="20"/>
  <c r="VC37" i="20"/>
  <c r="VD37" i="20"/>
  <c r="VE37" i="20"/>
  <c r="VF37" i="20"/>
  <c r="VI37" i="20"/>
  <c r="VC38" i="20"/>
  <c r="VD38" i="20"/>
  <c r="VE38" i="20"/>
  <c r="VF38" i="20"/>
  <c r="VI38" i="20"/>
  <c r="VC39" i="20"/>
  <c r="VD39" i="20"/>
  <c r="VE39" i="20"/>
  <c r="VF39" i="20"/>
  <c r="VI39" i="20"/>
  <c r="VC40" i="20"/>
  <c r="VD40" i="20"/>
  <c r="VE40" i="20"/>
  <c r="VF40" i="20"/>
  <c r="VI40" i="20"/>
  <c r="VC41" i="20"/>
  <c r="VD41" i="20"/>
  <c r="VE41" i="20"/>
  <c r="VF41" i="20"/>
  <c r="VI41" i="20"/>
  <c r="VC42" i="20"/>
  <c r="VD42" i="20"/>
  <c r="VE42" i="20"/>
  <c r="VF42" i="20"/>
  <c r="VI42" i="20"/>
  <c r="UY3" i="5" l="1"/>
  <c r="UY4" i="5"/>
  <c r="SC55" i="5"/>
  <c r="SB55" i="5"/>
  <c r="UY15" i="5"/>
  <c r="UY16" i="5"/>
  <c r="VE3" i="5"/>
  <c r="VE4" i="5"/>
  <c r="VE5" i="5"/>
  <c r="VE6" i="5"/>
  <c r="VE7" i="5"/>
  <c r="VE8" i="5"/>
  <c r="VE9" i="5"/>
  <c r="VE10" i="5"/>
  <c r="VE11" i="5"/>
  <c r="VE12" i="5"/>
  <c r="VE13" i="5"/>
  <c r="VE14" i="5"/>
  <c r="VE15" i="5"/>
  <c r="VE16" i="5"/>
  <c r="VE17" i="5"/>
  <c r="VE18" i="5"/>
  <c r="VE19" i="5"/>
  <c r="VE20" i="5"/>
  <c r="VE21" i="5"/>
  <c r="VE22" i="5"/>
  <c r="VE23" i="5"/>
  <c r="VE24" i="5"/>
  <c r="VE25" i="5"/>
  <c r="VE4" i="19"/>
  <c r="VE5" i="19"/>
  <c r="VE6" i="19"/>
  <c r="VE7" i="19"/>
  <c r="VE8" i="19"/>
  <c r="VE9" i="19"/>
  <c r="VE10" i="19"/>
  <c r="VE11" i="19"/>
  <c r="VE12" i="19"/>
  <c r="VE13" i="19"/>
  <c r="VE14" i="19"/>
  <c r="VE15" i="19"/>
  <c r="VE16" i="19"/>
  <c r="VE17" i="19"/>
  <c r="VE18" i="19"/>
  <c r="VE19" i="19"/>
  <c r="VE20" i="19"/>
  <c r="VE21" i="19"/>
  <c r="VE22" i="19"/>
  <c r="VE23" i="19"/>
  <c r="VE24" i="19"/>
  <c r="VE25" i="19"/>
  <c r="VE3" i="19"/>
  <c r="UY26" i="19"/>
  <c r="UZ26" i="19"/>
  <c r="VA26" i="19"/>
  <c r="VB26" i="19"/>
  <c r="VC26" i="19"/>
  <c r="VD26" i="19"/>
  <c r="UY27" i="19"/>
  <c r="UZ27" i="19"/>
  <c r="VA27" i="19"/>
  <c r="VB27" i="19"/>
  <c r="VC27" i="19"/>
  <c r="VD27" i="19"/>
  <c r="UY28" i="19"/>
  <c r="UZ28" i="19"/>
  <c r="VA28" i="19"/>
  <c r="VB28" i="19"/>
  <c r="VC28" i="19"/>
  <c r="VD28" i="19"/>
  <c r="UY29" i="19"/>
  <c r="UZ29" i="19"/>
  <c r="VA29" i="19"/>
  <c r="VB29" i="19"/>
  <c r="VC29" i="19"/>
  <c r="VD29" i="19"/>
  <c r="UY30" i="19"/>
  <c r="UZ30" i="19"/>
  <c r="VA30" i="19"/>
  <c r="VB30" i="19"/>
  <c r="VC30" i="19"/>
  <c r="VD30" i="19"/>
  <c r="UY31" i="19"/>
  <c r="UZ31" i="19"/>
  <c r="VA31" i="19"/>
  <c r="VB31" i="19"/>
  <c r="VC31" i="19"/>
  <c r="VD31" i="19"/>
  <c r="UY32" i="19"/>
  <c r="UZ32" i="19"/>
  <c r="VA32" i="19"/>
  <c r="VB32" i="19"/>
  <c r="VC32" i="19"/>
  <c r="VD32" i="19"/>
  <c r="UY33" i="19"/>
  <c r="UZ33" i="19"/>
  <c r="VA33" i="19"/>
  <c r="VB33" i="19"/>
  <c r="VC33" i="19"/>
  <c r="VD33" i="19"/>
  <c r="UY34" i="19"/>
  <c r="UZ34" i="19"/>
  <c r="VA34" i="19"/>
  <c r="VB34" i="19"/>
  <c r="VC34" i="19"/>
  <c r="VD34" i="19"/>
  <c r="UY35" i="19"/>
  <c r="UZ35" i="19"/>
  <c r="VA35" i="19"/>
  <c r="VB35" i="19"/>
  <c r="VC35" i="19"/>
  <c r="VD35" i="19"/>
  <c r="UY36" i="19"/>
  <c r="UZ36" i="19"/>
  <c r="VA36" i="19"/>
  <c r="VB36" i="19"/>
  <c r="VC36" i="19"/>
  <c r="VD36" i="19"/>
  <c r="UY37" i="19"/>
  <c r="UZ37" i="19"/>
  <c r="VA37" i="19"/>
  <c r="VB37" i="19"/>
  <c r="VC37" i="19"/>
  <c r="VD37" i="19"/>
  <c r="UY38" i="19"/>
  <c r="UZ38" i="19"/>
  <c r="VA38" i="19"/>
  <c r="VB38" i="19"/>
  <c r="VC38" i="19"/>
  <c r="VD38" i="19"/>
  <c r="UY39" i="19"/>
  <c r="UZ39" i="19"/>
  <c r="VA39" i="19"/>
  <c r="VB39" i="19"/>
  <c r="VC39" i="19"/>
  <c r="VD39" i="19"/>
  <c r="UY40" i="19"/>
  <c r="UZ40" i="19"/>
  <c r="VA40" i="19"/>
  <c r="VB40" i="19"/>
  <c r="VC40" i="19"/>
  <c r="VD40" i="19"/>
  <c r="UY41" i="19"/>
  <c r="UZ41" i="19"/>
  <c r="VA41" i="19"/>
  <c r="VB41" i="19"/>
  <c r="VC41" i="19"/>
  <c r="VD41" i="19"/>
  <c r="UY42" i="19"/>
  <c r="UZ42" i="19"/>
  <c r="VA42" i="19"/>
  <c r="VB42" i="19"/>
  <c r="VC42" i="19"/>
  <c r="VD42" i="19"/>
  <c r="VD4" i="19" l="1"/>
  <c r="VD5" i="19"/>
  <c r="VD6" i="19"/>
  <c r="VD7" i="19"/>
  <c r="VD8" i="19"/>
  <c r="VD9" i="19"/>
  <c r="VD10" i="19"/>
  <c r="VD11" i="19"/>
  <c r="VD12" i="19"/>
  <c r="VD13" i="19"/>
  <c r="VD14" i="19"/>
  <c r="VD15" i="19"/>
  <c r="VD16" i="19"/>
  <c r="VD17" i="19"/>
  <c r="VD18" i="19"/>
  <c r="VD19" i="19"/>
  <c r="VD20" i="19"/>
  <c r="VD21" i="19"/>
  <c r="VD22" i="19"/>
  <c r="VD23" i="19"/>
  <c r="VD24" i="19"/>
  <c r="VD25" i="19"/>
  <c r="VD3" i="19"/>
  <c r="VD3" i="5"/>
  <c r="VD4" i="5"/>
  <c r="VD5" i="5"/>
  <c r="VD6" i="5"/>
  <c r="VD7" i="5"/>
  <c r="VD8" i="5"/>
  <c r="VD9" i="5"/>
  <c r="VD10" i="5"/>
  <c r="VD11" i="5"/>
  <c r="VD12" i="5"/>
  <c r="VD13" i="5"/>
  <c r="VD14" i="5"/>
  <c r="VD15" i="5"/>
  <c r="VD16" i="5"/>
  <c r="VD17" i="5"/>
  <c r="VD18" i="5"/>
  <c r="VD19" i="5"/>
  <c r="VD20" i="5"/>
  <c r="VD21" i="5"/>
  <c r="VD22" i="5"/>
  <c r="VD23" i="5"/>
  <c r="VD24" i="5"/>
  <c r="VD25" i="5"/>
  <c r="VC4" i="5"/>
  <c r="VC5" i="5"/>
  <c r="VC6" i="5"/>
  <c r="VC7" i="5"/>
  <c r="VC8" i="5"/>
  <c r="VC9" i="5"/>
  <c r="VC10" i="5"/>
  <c r="VC11" i="5"/>
  <c r="VC12" i="5"/>
  <c r="VC13" i="5"/>
  <c r="VC14" i="5"/>
  <c r="VC15" i="5"/>
  <c r="VC16" i="5"/>
  <c r="VC17" i="5"/>
  <c r="VC18" i="5"/>
  <c r="VC19" i="5"/>
  <c r="VC20" i="5"/>
  <c r="VC21" i="5"/>
  <c r="VC22" i="5"/>
  <c r="VC23" i="5"/>
  <c r="VC24" i="5"/>
  <c r="VC25" i="5"/>
  <c r="VC3" i="5"/>
  <c r="UZ4" i="19" l="1"/>
  <c r="UZ15" i="19"/>
  <c r="UZ16" i="19"/>
  <c r="UZ17" i="19"/>
  <c r="UZ18" i="19"/>
  <c r="UZ19" i="19"/>
  <c r="UZ20" i="19"/>
  <c r="UZ21" i="19"/>
  <c r="UZ22" i="19"/>
  <c r="UZ23" i="19"/>
  <c r="UZ24" i="19"/>
  <c r="UZ25" i="19"/>
  <c r="UZ3" i="19"/>
  <c r="UY15" i="19"/>
  <c r="UY16" i="19"/>
  <c r="UY17" i="19"/>
  <c r="UY18" i="19"/>
  <c r="UY19" i="19"/>
  <c r="UY20" i="19"/>
  <c r="UY21" i="19"/>
  <c r="UY22" i="19"/>
  <c r="UY23" i="19"/>
  <c r="UY24" i="19"/>
  <c r="UY25" i="19"/>
  <c r="VC4" i="19" l="1"/>
  <c r="VC5" i="19"/>
  <c r="VC6" i="19"/>
  <c r="VC7" i="19"/>
  <c r="VC8" i="19"/>
  <c r="VC9" i="19"/>
  <c r="VC10" i="19"/>
  <c r="VC11" i="19"/>
  <c r="VC12" i="19"/>
  <c r="VC13" i="19"/>
  <c r="VC14" i="19"/>
  <c r="VC15" i="19"/>
  <c r="VC16" i="19"/>
  <c r="VC17" i="19"/>
  <c r="VC18" i="19"/>
  <c r="VC19" i="19"/>
  <c r="VC20" i="19"/>
  <c r="VC21" i="19"/>
  <c r="VC22" i="19"/>
  <c r="VC23" i="19"/>
  <c r="VC24" i="19"/>
  <c r="VC25" i="19"/>
  <c r="VC3" i="19"/>
  <c r="VC26" i="5"/>
  <c r="VC27" i="5"/>
  <c r="VC28" i="5"/>
  <c r="VC29" i="5"/>
  <c r="VC30" i="5"/>
  <c r="VC31" i="5"/>
  <c r="VC32" i="5"/>
  <c r="VC33" i="5"/>
  <c r="VC34" i="5"/>
  <c r="VC35" i="5"/>
  <c r="VC36" i="5"/>
  <c r="VC37" i="5"/>
  <c r="VC38" i="5"/>
  <c r="VC39" i="5"/>
  <c r="VC40" i="5"/>
  <c r="VC41" i="5"/>
  <c r="VC42" i="5"/>
  <c r="VB4" i="5"/>
  <c r="VB5" i="5"/>
  <c r="VB6" i="5"/>
  <c r="VB7" i="5"/>
  <c r="VB8" i="5"/>
  <c r="VB9" i="5"/>
  <c r="VB10" i="5"/>
  <c r="VB11" i="5"/>
  <c r="VB12" i="5"/>
  <c r="VB13" i="5"/>
  <c r="VB14" i="5"/>
  <c r="VB15" i="5"/>
  <c r="VB16" i="5"/>
  <c r="VB17" i="5"/>
  <c r="VB18" i="5"/>
  <c r="VB19" i="5"/>
  <c r="VB20" i="5"/>
  <c r="VB21" i="5"/>
  <c r="VB22" i="5"/>
  <c r="VB23" i="5"/>
  <c r="VB24" i="5"/>
  <c r="VB25" i="5"/>
  <c r="VB26" i="5"/>
  <c r="VB27" i="5"/>
  <c r="VB28" i="5"/>
  <c r="VB29" i="5"/>
  <c r="VB30" i="5"/>
  <c r="VB31" i="5"/>
  <c r="VB32" i="5"/>
  <c r="VB33" i="5"/>
  <c r="VB34" i="5"/>
  <c r="VB35" i="5"/>
  <c r="VB36" i="5"/>
  <c r="VB37" i="5"/>
  <c r="VB38" i="5"/>
  <c r="VB39" i="5"/>
  <c r="VB40" i="5"/>
  <c r="VB41" i="5"/>
  <c r="VB42" i="5"/>
  <c r="VB3" i="5"/>
  <c r="VB3" i="19"/>
  <c r="UZ3" i="5"/>
  <c r="UZ4" i="5"/>
  <c r="UZ5" i="5"/>
  <c r="UZ6" i="5"/>
  <c r="UZ7" i="5"/>
  <c r="UZ8" i="5"/>
  <c r="UZ9" i="5"/>
  <c r="UZ10" i="5"/>
  <c r="UZ11" i="5"/>
  <c r="UZ12" i="5"/>
  <c r="UZ13" i="5"/>
  <c r="UZ14" i="5"/>
  <c r="UZ15" i="5"/>
  <c r="UZ16" i="5"/>
  <c r="UZ17" i="5"/>
  <c r="UZ18" i="5"/>
  <c r="UZ19" i="5"/>
  <c r="UZ20" i="5"/>
  <c r="UZ21" i="5"/>
  <c r="UZ22" i="5"/>
  <c r="UZ23" i="5"/>
  <c r="UZ24" i="5"/>
  <c r="UZ25" i="5"/>
  <c r="UY26" i="5"/>
  <c r="UZ26" i="5"/>
  <c r="UY27" i="5"/>
  <c r="UZ27" i="5"/>
  <c r="UY28" i="5"/>
  <c r="UZ28" i="5"/>
  <c r="UY29" i="5"/>
  <c r="UZ29" i="5"/>
  <c r="UY30" i="5"/>
  <c r="UZ30" i="5"/>
  <c r="UY31" i="5"/>
  <c r="UZ31" i="5"/>
  <c r="UY32" i="5"/>
  <c r="UZ32" i="5"/>
  <c r="UY33" i="5"/>
  <c r="UZ33" i="5"/>
  <c r="UY34" i="5"/>
  <c r="UZ34" i="5"/>
  <c r="UY35" i="5"/>
  <c r="UZ35" i="5"/>
  <c r="UY36" i="5"/>
  <c r="UZ36" i="5"/>
  <c r="UY37" i="5"/>
  <c r="UZ37" i="5"/>
  <c r="UY38" i="5"/>
  <c r="UZ38" i="5"/>
  <c r="UY39" i="5"/>
  <c r="UZ39" i="5"/>
  <c r="UY40" i="5"/>
  <c r="UZ40" i="5"/>
  <c r="UY41" i="5"/>
  <c r="UZ41" i="5"/>
  <c r="UY42" i="5"/>
  <c r="UZ42" i="5"/>
  <c r="NI4" i="19" l="1"/>
  <c r="NH4" i="19"/>
  <c r="NG4" i="19"/>
  <c r="NF4" i="19"/>
  <c r="VB4" i="19" l="1"/>
  <c r="VB5" i="19"/>
  <c r="VB6" i="19"/>
  <c r="VB7" i="19"/>
  <c r="VB8" i="19"/>
  <c r="VB9" i="19"/>
  <c r="VB10" i="19"/>
  <c r="VB11" i="19"/>
  <c r="VB12" i="19"/>
  <c r="VB13" i="19"/>
  <c r="VB14" i="19"/>
  <c r="VB15" i="19"/>
  <c r="VB16" i="19"/>
  <c r="VB17" i="19"/>
  <c r="VB18" i="19"/>
  <c r="VB19" i="19"/>
  <c r="VB20" i="19"/>
  <c r="VB21" i="19"/>
  <c r="VB22" i="19"/>
  <c r="VB23" i="19"/>
  <c r="VB24" i="19"/>
  <c r="VB25" i="19"/>
  <c r="VA4" i="19"/>
  <c r="VA5" i="19"/>
  <c r="VA6" i="19"/>
  <c r="VA7" i="19"/>
  <c r="VA8" i="19"/>
  <c r="VA9" i="19"/>
  <c r="VA10" i="19"/>
  <c r="VA11" i="19"/>
  <c r="VA12" i="19"/>
  <c r="VA13" i="19"/>
  <c r="VA14" i="19"/>
  <c r="VA15" i="19"/>
  <c r="VA16" i="19"/>
  <c r="VA17" i="19"/>
  <c r="VA18" i="19"/>
  <c r="VA19" i="19"/>
  <c r="VA20" i="19"/>
  <c r="VA21" i="19"/>
  <c r="VA22" i="19"/>
  <c r="VA23" i="19"/>
  <c r="VA24" i="19"/>
  <c r="VA25" i="19"/>
  <c r="VA3" i="19"/>
  <c r="UY4" i="19"/>
  <c r="UY3" i="19"/>
  <c r="VA11" i="5"/>
  <c r="VA13" i="5"/>
  <c r="VA14" i="5"/>
  <c r="VA15" i="5"/>
  <c r="VA16" i="5"/>
  <c r="VA21" i="5"/>
  <c r="VA27" i="5"/>
  <c r="VA32" i="5"/>
  <c r="VA5" i="5"/>
  <c r="VA7" i="5"/>
  <c r="VA8" i="5"/>
  <c r="VA9" i="5"/>
  <c r="VA23" i="5"/>
  <c r="VA24" i="5"/>
  <c r="VA25" i="5"/>
  <c r="VA26" i="5"/>
  <c r="VA31" i="5"/>
  <c r="VA35" i="5"/>
  <c r="VA36" i="5"/>
  <c r="VA40" i="5"/>
  <c r="VA12" i="5"/>
  <c r="VA17" i="5"/>
  <c r="VA22" i="5"/>
  <c r="VA30" i="5"/>
  <c r="VA37" i="5"/>
  <c r="VA38" i="5"/>
  <c r="VA41" i="5"/>
  <c r="VA42" i="5"/>
  <c r="VA28" i="5"/>
  <c r="VA29" i="5"/>
  <c r="VA3" i="5"/>
  <c r="VA34" i="5"/>
  <c r="VA33" i="5"/>
  <c r="VA39" i="5"/>
  <c r="VA18" i="5"/>
  <c r="VA19" i="5"/>
  <c r="VA20" i="5"/>
  <c r="VA6" i="5"/>
  <c r="VA10" i="5"/>
  <c r="EY1" i="20"/>
  <c r="EX1" i="20"/>
  <c r="EW1" i="20"/>
  <c r="EV1" i="20"/>
  <c r="EU1" i="20"/>
  <c r="ET1" i="20"/>
  <c r="ES1" i="20"/>
  <c r="ER1" i="20"/>
  <c r="EQ1" i="20"/>
  <c r="EP1" i="20"/>
  <c r="EO1" i="20"/>
  <c r="EN1" i="20"/>
  <c r="EM1" i="20"/>
  <c r="EL1" i="20"/>
  <c r="EK1" i="20"/>
  <c r="EJ1" i="20"/>
  <c r="EI1" i="20"/>
  <c r="EH1" i="20"/>
  <c r="EG1" i="20"/>
  <c r="EF1" i="20"/>
  <c r="EE1" i="20"/>
  <c r="ED1" i="20"/>
  <c r="EC1" i="20"/>
  <c r="EB1" i="20"/>
  <c r="EA1" i="20"/>
  <c r="DZ1" i="20"/>
  <c r="DY1" i="20"/>
  <c r="DX1" i="20"/>
  <c r="DW1" i="20"/>
  <c r="DV1" i="20"/>
  <c r="DU1" i="20"/>
  <c r="DT1" i="20"/>
  <c r="DS1" i="20"/>
  <c r="DR1" i="20"/>
  <c r="DQ1" i="20"/>
  <c r="DP1" i="20"/>
  <c r="DO1" i="20"/>
  <c r="DN1" i="20"/>
  <c r="DM1" i="20"/>
  <c r="DL1" i="20"/>
  <c r="DK1" i="20"/>
  <c r="DJ1" i="20"/>
  <c r="DI1" i="20"/>
  <c r="DH1" i="20"/>
  <c r="DG1" i="20"/>
  <c r="DF1" i="20"/>
  <c r="DE1" i="20"/>
  <c r="DD1" i="20"/>
  <c r="DC1" i="20"/>
  <c r="DB1" i="20"/>
  <c r="DA1" i="20"/>
  <c r="CZ1" i="20"/>
  <c r="CY1" i="20"/>
  <c r="CX1" i="20"/>
  <c r="CW1" i="20"/>
  <c r="CV1" i="20"/>
  <c r="CU1" i="20"/>
  <c r="CT1" i="20"/>
  <c r="CS1" i="20"/>
  <c r="CR1" i="20"/>
  <c r="CQ1" i="20"/>
  <c r="CP1" i="20"/>
  <c r="CO1" i="20"/>
  <c r="CN1" i="20"/>
  <c r="CM1" i="20"/>
  <c r="CL1" i="20"/>
  <c r="CK1" i="20"/>
  <c r="CJ1" i="20"/>
  <c r="CI1" i="20"/>
  <c r="CH1" i="20"/>
  <c r="CG1" i="20"/>
  <c r="CF1" i="20"/>
  <c r="CE1" i="20"/>
  <c r="CD1" i="20"/>
  <c r="CC1" i="20"/>
  <c r="CB1" i="20"/>
  <c r="CA1" i="20"/>
  <c r="BZ1" i="20"/>
  <c r="BY1" i="20"/>
  <c r="BX1" i="20"/>
  <c r="BW1" i="20"/>
  <c r="BV1" i="20"/>
  <c r="BU1" i="20"/>
  <c r="BT1" i="20"/>
  <c r="BS1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EZ1" i="20" l="1"/>
  <c r="FA1" i="20" l="1"/>
  <c r="FB1" i="20" l="1"/>
  <c r="FC1" i="20" l="1"/>
  <c r="FD1" i="20" l="1"/>
  <c r="FE1" i="20" l="1"/>
  <c r="FF1" i="20" l="1"/>
  <c r="FG1" i="20" l="1"/>
  <c r="FH1" i="20" l="1"/>
  <c r="FI1" i="20" l="1"/>
  <c r="FJ1" i="20" l="1"/>
  <c r="FK1" i="20" l="1"/>
  <c r="FL1" i="20" l="1"/>
  <c r="FM1" i="20" l="1"/>
  <c r="FN1" i="20" l="1"/>
  <c r="FO1" i="20" l="1"/>
  <c r="FP1" i="20" l="1"/>
  <c r="FQ1" i="20" l="1"/>
  <c r="FR1" i="20" l="1"/>
  <c r="FS1" i="20" l="1"/>
  <c r="FT1" i="20" l="1"/>
  <c r="FU1" i="20" l="1"/>
  <c r="FV1" i="20" l="1"/>
  <c r="FW1" i="20" l="1"/>
  <c r="FX1" i="20" l="1"/>
  <c r="FY1" i="20" l="1"/>
  <c r="FZ1" i="20" l="1"/>
  <c r="GA1" i="20" l="1"/>
  <c r="GB1" i="20" l="1"/>
  <c r="GC1" i="20" l="1"/>
  <c r="GD1" i="20" l="1"/>
  <c r="GE1" i="20" l="1"/>
  <c r="GF1" i="20" l="1"/>
  <c r="GG1" i="20" l="1"/>
  <c r="GH1" i="20" l="1"/>
  <c r="GI1" i="20" l="1"/>
  <c r="GJ1" i="20" l="1"/>
  <c r="GK1" i="20" l="1"/>
  <c r="GL1" i="20" l="1"/>
  <c r="GM1" i="20" l="1"/>
  <c r="GN1" i="20" l="1"/>
  <c r="GO1" i="20" l="1"/>
  <c r="GP1" i="20" l="1"/>
  <c r="GQ1" i="20" l="1"/>
  <c r="GR1" i="20" l="1"/>
  <c r="GS1" i="20" l="1"/>
  <c r="GT1" i="20" l="1"/>
  <c r="GU1" i="20" l="1"/>
  <c r="GV1" i="20" l="1"/>
  <c r="GW1" i="20" l="1"/>
  <c r="GX1" i="20" l="1"/>
  <c r="GY1" i="20" l="1"/>
  <c r="GZ1" i="20" l="1"/>
  <c r="HA1" i="20" l="1"/>
  <c r="HB1" i="20" l="1"/>
  <c r="HC1" i="20" l="1"/>
  <c r="HD1" i="20" l="1"/>
  <c r="HE1" i="20" l="1"/>
  <c r="HF1" i="20" l="1"/>
  <c r="HG1" i="20" l="1"/>
  <c r="HH1" i="20" l="1"/>
  <c r="HI1" i="20" l="1"/>
  <c r="HJ1" i="20" l="1"/>
  <c r="HK1" i="20" l="1"/>
  <c r="HL1" i="20" l="1"/>
  <c r="HM1" i="20" l="1"/>
  <c r="HN1" i="20" l="1"/>
  <c r="HO1" i="20" l="1"/>
  <c r="HP1" i="20" l="1"/>
  <c r="HQ1" i="20" l="1"/>
  <c r="HR1" i="20" l="1"/>
  <c r="HS1" i="20" l="1"/>
  <c r="HT1" i="20" l="1"/>
  <c r="HU1" i="20" l="1"/>
  <c r="HV1" i="20" l="1"/>
  <c r="HW1" i="20" l="1"/>
  <c r="HX1" i="20" l="1"/>
  <c r="HY1" i="20" l="1"/>
  <c r="HZ1" i="20" l="1"/>
  <c r="IA1" i="20" l="1"/>
  <c r="IB1" i="20" l="1"/>
  <c r="IC1" i="20" l="1"/>
  <c r="ID1" i="20" l="1"/>
  <c r="IE1" i="20" l="1"/>
  <c r="IF1" i="20" l="1"/>
  <c r="IG1" i="20" l="1"/>
  <c r="IH1" i="20" l="1"/>
  <c r="II1" i="20" l="1"/>
  <c r="IJ1" i="20" l="1"/>
  <c r="IK1" i="20" l="1"/>
  <c r="IL1" i="20" l="1"/>
  <c r="IM1" i="20" l="1"/>
  <c r="IN1" i="20" l="1"/>
  <c r="IO1" i="20" l="1"/>
  <c r="IP1" i="20" l="1"/>
  <c r="IQ1" i="20" l="1"/>
  <c r="IR1" i="20" l="1"/>
  <c r="IS1" i="20" l="1"/>
  <c r="IT1" i="20" l="1"/>
  <c r="IU1" i="20" l="1"/>
  <c r="IV1" i="20" l="1"/>
  <c r="IW1" i="20" l="1"/>
  <c r="IX1" i="20" l="1"/>
  <c r="IY1" i="20" l="1"/>
  <c r="IZ1" i="20" l="1"/>
  <c r="JA1" i="20" l="1"/>
  <c r="JB1" i="20" l="1"/>
  <c r="JC1" i="20" l="1"/>
  <c r="JD1" i="20" l="1"/>
  <c r="JE1" i="20" l="1"/>
  <c r="JF1" i="20" l="1"/>
  <c r="JG1" i="20" l="1"/>
  <c r="JH1" i="20" l="1"/>
  <c r="JI1" i="20" l="1"/>
  <c r="JJ1" i="20" l="1"/>
  <c r="JK1" i="20" l="1"/>
  <c r="JL1" i="20" l="1"/>
  <c r="JM1" i="20" l="1"/>
  <c r="JN1" i="20" l="1"/>
  <c r="JO1" i="20" l="1"/>
  <c r="JP1" i="20" l="1"/>
  <c r="JQ1" i="20" l="1"/>
  <c r="JR1" i="20" l="1"/>
  <c r="JS1" i="20" l="1"/>
  <c r="JT1" i="20" l="1"/>
  <c r="JU1" i="20" l="1"/>
  <c r="JV1" i="20" l="1"/>
  <c r="JW1" i="20" l="1"/>
  <c r="JX1" i="20" l="1"/>
  <c r="JY1" i="20" l="1"/>
  <c r="JZ1" i="20" l="1"/>
  <c r="KA1" i="20" l="1"/>
  <c r="KB1" i="20" l="1"/>
  <c r="KC1" i="20" l="1"/>
  <c r="KD1" i="20" l="1"/>
  <c r="KE1" i="20" l="1"/>
  <c r="KF1" i="20" l="1"/>
  <c r="KG1" i="20" l="1"/>
  <c r="KH1" i="20" l="1"/>
  <c r="KI1" i="20" l="1"/>
  <c r="KJ1" i="20" l="1"/>
  <c r="KK1" i="20" l="1"/>
  <c r="KL1" i="20" l="1"/>
  <c r="KM1" i="20" l="1"/>
  <c r="KN1" i="20" l="1"/>
  <c r="KO1" i="20" l="1"/>
  <c r="KP1" i="20" l="1"/>
  <c r="KQ1" i="20" l="1"/>
  <c r="KR1" i="20" l="1"/>
  <c r="KS1" i="20" l="1"/>
  <c r="KT1" i="20" l="1"/>
  <c r="KU1" i="20" l="1"/>
  <c r="KV1" i="20" l="1"/>
  <c r="KW1" i="20" l="1"/>
  <c r="KX1" i="20" l="1"/>
  <c r="KY1" i="20" l="1"/>
  <c r="KZ1" i="20" l="1"/>
  <c r="LA1" i="20" l="1"/>
  <c r="LB1" i="20" l="1"/>
  <c r="LC1" i="20" l="1"/>
  <c r="LD1" i="20" l="1"/>
  <c r="LE1" i="20" l="1"/>
  <c r="LF1" i="20" l="1"/>
  <c r="LG1" i="20" l="1"/>
  <c r="LH1" i="20" l="1"/>
  <c r="LI1" i="20" l="1"/>
  <c r="LJ1" i="20" l="1"/>
  <c r="LK1" i="20" l="1"/>
  <c r="LL1" i="20" l="1"/>
  <c r="LM1" i="20" l="1"/>
  <c r="LN1" i="20" l="1"/>
  <c r="LO1" i="20" l="1"/>
  <c r="LP1" i="20" l="1"/>
  <c r="LQ1" i="20" l="1"/>
  <c r="LR1" i="20" l="1"/>
  <c r="LS1" i="20" l="1"/>
  <c r="LT1" i="20" l="1"/>
  <c r="LU1" i="20" l="1"/>
  <c r="LV1" i="20" l="1"/>
  <c r="LW1" i="20" l="1"/>
  <c r="LX1" i="20" l="1"/>
  <c r="LY1" i="20" l="1"/>
  <c r="LZ1" i="20" l="1"/>
  <c r="MA1" i="20" l="1"/>
  <c r="MB1" i="20" l="1"/>
  <c r="MC1" i="20" l="1"/>
  <c r="MD1" i="20" l="1"/>
  <c r="ME1" i="20" l="1"/>
  <c r="MF1" i="20" l="1"/>
  <c r="MG1" i="20" l="1"/>
  <c r="MH1" i="20" l="1"/>
  <c r="MI1" i="20" l="1"/>
  <c r="MJ1" i="20" l="1"/>
  <c r="MK1" i="20" l="1"/>
  <c r="ML1" i="20" l="1"/>
  <c r="MM1" i="20" l="1"/>
  <c r="MN1" i="20" l="1"/>
  <c r="MO1" i="20" l="1"/>
  <c r="MP1" i="20" l="1"/>
  <c r="MQ1" i="20" l="1"/>
  <c r="MR1" i="20" l="1"/>
  <c r="MS1" i="20" l="1"/>
  <c r="MT1" i="20" l="1"/>
  <c r="MU1" i="20" l="1"/>
  <c r="MV1" i="20" l="1"/>
  <c r="MW1" i="20" l="1"/>
  <c r="MX1" i="20" l="1"/>
  <c r="MY1" i="20" l="1"/>
  <c r="MZ1" i="20" l="1"/>
  <c r="NA1" i="20" l="1"/>
  <c r="NB1" i="20" l="1"/>
  <c r="NC1" i="20" l="1"/>
  <c r="FS83" i="17" l="1"/>
  <c r="FR83" i="17"/>
  <c r="FS82" i="17"/>
  <c r="FR82" i="17"/>
  <c r="FO15" i="17" l="1"/>
  <c r="FN15" i="17"/>
  <c r="FM15" i="17"/>
  <c r="FL15" i="17"/>
  <c r="FK15" i="17"/>
  <c r="FJ15" i="17"/>
  <c r="FI15" i="17"/>
  <c r="FH15" i="17"/>
  <c r="FG15" i="17"/>
  <c r="FF15" i="17"/>
  <c r="FE15" i="17"/>
  <c r="FD15" i="17"/>
  <c r="D1" i="15" l="1"/>
  <c r="C1" i="15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O9" i="17"/>
  <c r="N9" i="17"/>
  <c r="M9" i="17"/>
  <c r="L9" i="17"/>
  <c r="K9" i="17"/>
  <c r="J9" i="17"/>
  <c r="I9" i="17"/>
  <c r="H9" i="17"/>
  <c r="G9" i="17"/>
  <c r="F9" i="17"/>
  <c r="E9" i="17"/>
  <c r="D9" i="17"/>
  <c r="O8" i="17"/>
  <c r="N8" i="17"/>
  <c r="M8" i="17"/>
  <c r="L8" i="17"/>
  <c r="K8" i="17"/>
  <c r="J8" i="17"/>
  <c r="I8" i="17"/>
  <c r="H8" i="17"/>
  <c r="G8" i="17"/>
  <c r="F8" i="17"/>
  <c r="E8" i="17"/>
  <c r="D8" i="17"/>
  <c r="O7" i="17"/>
  <c r="N7" i="17"/>
  <c r="M7" i="17"/>
  <c r="L7" i="17"/>
  <c r="K7" i="17"/>
  <c r="J7" i="17"/>
  <c r="I7" i="17"/>
  <c r="H7" i="17"/>
  <c r="G7" i="17"/>
  <c r="F7" i="17"/>
  <c r="E7" i="17"/>
  <c r="D7" i="17"/>
  <c r="O6" i="17"/>
  <c r="N6" i="17"/>
  <c r="M6" i="17"/>
  <c r="L6" i="17"/>
  <c r="K6" i="17"/>
  <c r="J6" i="17"/>
  <c r="I6" i="17"/>
  <c r="H6" i="17"/>
  <c r="G6" i="17"/>
  <c r="F6" i="17"/>
  <c r="E6" i="17"/>
  <c r="D6" i="17"/>
  <c r="O5" i="17"/>
  <c r="N5" i="17"/>
  <c r="M5" i="17"/>
  <c r="L5" i="17"/>
  <c r="K5" i="17"/>
  <c r="J5" i="17"/>
  <c r="I5" i="17"/>
  <c r="H5" i="17"/>
  <c r="G5" i="17"/>
  <c r="F5" i="17"/>
  <c r="E5" i="17"/>
  <c r="D5" i="17"/>
  <c r="O4" i="17"/>
  <c r="N4" i="17"/>
  <c r="M4" i="17"/>
  <c r="L4" i="17"/>
  <c r="K4" i="17"/>
  <c r="J4" i="17"/>
  <c r="I4" i="17"/>
  <c r="H4" i="17"/>
  <c r="G4" i="17"/>
  <c r="F4" i="17"/>
  <c r="E4" i="17"/>
  <c r="D4" i="17"/>
  <c r="O3" i="17"/>
  <c r="N3" i="17"/>
  <c r="M3" i="17"/>
  <c r="L3" i="17"/>
  <c r="K3" i="17"/>
  <c r="J3" i="17"/>
  <c r="I3" i="17"/>
  <c r="H3" i="17"/>
  <c r="G3" i="17"/>
  <c r="F3" i="17"/>
  <c r="E3" i="17"/>
  <c r="D3" i="17"/>
  <c r="EH120" i="17"/>
  <c r="DE120" i="17"/>
  <c r="DS120" i="17" s="1"/>
  <c r="DD120" i="17"/>
  <c r="DR120" i="17" s="1"/>
  <c r="DC120" i="17"/>
  <c r="DQ120" i="17" s="1"/>
  <c r="DB120" i="17"/>
  <c r="DP120" i="17" s="1"/>
  <c r="DA120" i="17"/>
  <c r="DO120" i="17" s="1"/>
  <c r="CZ120" i="17"/>
  <c r="DN120" i="17" s="1"/>
  <c r="CY120" i="17"/>
  <c r="DM120" i="17" s="1"/>
  <c r="CX120" i="17"/>
  <c r="DL120" i="17" s="1"/>
  <c r="CW120" i="17"/>
  <c r="DK120" i="17" s="1"/>
  <c r="CV120" i="17"/>
  <c r="DJ120" i="17" s="1"/>
  <c r="CU120" i="17"/>
  <c r="DI120" i="17" s="1"/>
  <c r="CT120" i="17"/>
  <c r="DH120" i="17" s="1"/>
  <c r="Q120" i="17"/>
  <c r="EH119" i="17"/>
  <c r="DE119" i="17"/>
  <c r="DS119" i="17" s="1"/>
  <c r="DD119" i="17"/>
  <c r="DR119" i="17" s="1"/>
  <c r="DC119" i="17"/>
  <c r="DQ119" i="17" s="1"/>
  <c r="DB119" i="17"/>
  <c r="DP119" i="17" s="1"/>
  <c r="DA119" i="17"/>
  <c r="DO119" i="17" s="1"/>
  <c r="CZ119" i="17"/>
  <c r="DN119" i="17" s="1"/>
  <c r="CY119" i="17"/>
  <c r="DM119" i="17" s="1"/>
  <c r="CX119" i="17"/>
  <c r="DL119" i="17" s="1"/>
  <c r="CW119" i="17"/>
  <c r="DK119" i="17" s="1"/>
  <c r="CV119" i="17"/>
  <c r="DJ119" i="17" s="1"/>
  <c r="CU119" i="17"/>
  <c r="DI119" i="17" s="1"/>
  <c r="CT119" i="17"/>
  <c r="DH119" i="17" s="1"/>
  <c r="Q119" i="17"/>
  <c r="EH118" i="17"/>
  <c r="DE118" i="17"/>
  <c r="DS118" i="17" s="1"/>
  <c r="DD118" i="17"/>
  <c r="DR118" i="17" s="1"/>
  <c r="DC118" i="17"/>
  <c r="DQ118" i="17" s="1"/>
  <c r="DB118" i="17"/>
  <c r="DP118" i="17" s="1"/>
  <c r="DA118" i="17"/>
  <c r="DO118" i="17" s="1"/>
  <c r="CZ118" i="17"/>
  <c r="DN118" i="17" s="1"/>
  <c r="CY118" i="17"/>
  <c r="DM118" i="17" s="1"/>
  <c r="CX118" i="17"/>
  <c r="DL118" i="17" s="1"/>
  <c r="CW118" i="17"/>
  <c r="DK118" i="17" s="1"/>
  <c r="CV118" i="17"/>
  <c r="DJ118" i="17" s="1"/>
  <c r="CU118" i="17"/>
  <c r="DI118" i="17" s="1"/>
  <c r="CT118" i="17"/>
  <c r="DH118" i="17" s="1"/>
  <c r="Q118" i="17"/>
  <c r="EH117" i="17"/>
  <c r="DE117" i="17"/>
  <c r="DS117" i="17" s="1"/>
  <c r="DD117" i="17"/>
  <c r="DR117" i="17" s="1"/>
  <c r="DC117" i="17"/>
  <c r="DQ117" i="17" s="1"/>
  <c r="DB117" i="17"/>
  <c r="DP117" i="17" s="1"/>
  <c r="DA117" i="17"/>
  <c r="DO117" i="17" s="1"/>
  <c r="CZ117" i="17"/>
  <c r="DN117" i="17" s="1"/>
  <c r="CY117" i="17"/>
  <c r="DM117" i="17" s="1"/>
  <c r="CX117" i="17"/>
  <c r="DL117" i="17" s="1"/>
  <c r="CW117" i="17"/>
  <c r="DK117" i="17" s="1"/>
  <c r="CV117" i="17"/>
  <c r="DJ117" i="17" s="1"/>
  <c r="CU117" i="17"/>
  <c r="DI117" i="17" s="1"/>
  <c r="CT117" i="17"/>
  <c r="DH117" i="17" s="1"/>
  <c r="Q117" i="17"/>
  <c r="EH116" i="17"/>
  <c r="DE116" i="17"/>
  <c r="DS116" i="17" s="1"/>
  <c r="DD116" i="17"/>
  <c r="DR116" i="17" s="1"/>
  <c r="DC116" i="17"/>
  <c r="DQ116" i="17" s="1"/>
  <c r="DB116" i="17"/>
  <c r="DP116" i="17" s="1"/>
  <c r="DA116" i="17"/>
  <c r="DO116" i="17" s="1"/>
  <c r="CZ116" i="17"/>
  <c r="DN116" i="17" s="1"/>
  <c r="CY116" i="17"/>
  <c r="DM116" i="17" s="1"/>
  <c r="CX116" i="17"/>
  <c r="DL116" i="17" s="1"/>
  <c r="CW116" i="17"/>
  <c r="DK116" i="17" s="1"/>
  <c r="CV116" i="17"/>
  <c r="DJ116" i="17" s="1"/>
  <c r="CU116" i="17"/>
  <c r="DI116" i="17" s="1"/>
  <c r="CT116" i="17"/>
  <c r="DH116" i="17" s="1"/>
  <c r="Q116" i="17"/>
  <c r="EH115" i="17"/>
  <c r="DE115" i="17"/>
  <c r="DS115" i="17" s="1"/>
  <c r="DD115" i="17"/>
  <c r="DR115" i="17" s="1"/>
  <c r="DC115" i="17"/>
  <c r="DQ115" i="17" s="1"/>
  <c r="DB115" i="17"/>
  <c r="DP115" i="17" s="1"/>
  <c r="DA115" i="17"/>
  <c r="DO115" i="17" s="1"/>
  <c r="CZ115" i="17"/>
  <c r="DN115" i="17" s="1"/>
  <c r="CY115" i="17"/>
  <c r="DM115" i="17" s="1"/>
  <c r="CX115" i="17"/>
  <c r="DL115" i="17" s="1"/>
  <c r="CW115" i="17"/>
  <c r="DK115" i="17" s="1"/>
  <c r="CV115" i="17"/>
  <c r="DJ115" i="17" s="1"/>
  <c r="CU115" i="17"/>
  <c r="DI115" i="17" s="1"/>
  <c r="CT115" i="17"/>
  <c r="DH115" i="17" s="1"/>
  <c r="Q115" i="17"/>
  <c r="EH114" i="17"/>
  <c r="DE114" i="17"/>
  <c r="DS114" i="17" s="1"/>
  <c r="DD114" i="17"/>
  <c r="DR114" i="17" s="1"/>
  <c r="DC114" i="17"/>
  <c r="DQ114" i="17" s="1"/>
  <c r="DB114" i="17"/>
  <c r="DP114" i="17" s="1"/>
  <c r="DA114" i="17"/>
  <c r="DO114" i="17" s="1"/>
  <c r="CZ114" i="17"/>
  <c r="DN114" i="17" s="1"/>
  <c r="CY114" i="17"/>
  <c r="DM114" i="17" s="1"/>
  <c r="CX114" i="17"/>
  <c r="DL114" i="17" s="1"/>
  <c r="CW114" i="17"/>
  <c r="DK114" i="17" s="1"/>
  <c r="CV114" i="17"/>
  <c r="DJ114" i="17" s="1"/>
  <c r="CU114" i="17"/>
  <c r="DI114" i="17" s="1"/>
  <c r="CT114" i="17"/>
  <c r="DH114" i="17" s="1"/>
  <c r="Q114" i="17"/>
  <c r="EH113" i="17"/>
  <c r="DE113" i="17"/>
  <c r="DS113" i="17" s="1"/>
  <c r="DD113" i="17"/>
  <c r="DR113" i="17" s="1"/>
  <c r="DC113" i="17"/>
  <c r="DQ113" i="17" s="1"/>
  <c r="DB113" i="17"/>
  <c r="DP113" i="17" s="1"/>
  <c r="DA113" i="17"/>
  <c r="DO113" i="17" s="1"/>
  <c r="CZ113" i="17"/>
  <c r="DN113" i="17" s="1"/>
  <c r="CY113" i="17"/>
  <c r="DM113" i="17" s="1"/>
  <c r="CX113" i="17"/>
  <c r="DL113" i="17" s="1"/>
  <c r="CW113" i="17"/>
  <c r="DK113" i="17" s="1"/>
  <c r="CV113" i="17"/>
  <c r="DJ113" i="17" s="1"/>
  <c r="CU113" i="17"/>
  <c r="DI113" i="17" s="1"/>
  <c r="CT113" i="17"/>
  <c r="DH113" i="17" s="1"/>
  <c r="Q113" i="17"/>
  <c r="EH112" i="17"/>
  <c r="DE112" i="17"/>
  <c r="DS112" i="17" s="1"/>
  <c r="DD112" i="17"/>
  <c r="DR112" i="17" s="1"/>
  <c r="DC112" i="17"/>
  <c r="DQ112" i="17" s="1"/>
  <c r="DB112" i="17"/>
  <c r="DP112" i="17" s="1"/>
  <c r="DA112" i="17"/>
  <c r="DO112" i="17" s="1"/>
  <c r="CZ112" i="17"/>
  <c r="DN112" i="17" s="1"/>
  <c r="CY112" i="17"/>
  <c r="DM112" i="17" s="1"/>
  <c r="CX112" i="17"/>
  <c r="DL112" i="17" s="1"/>
  <c r="CW112" i="17"/>
  <c r="DK112" i="17" s="1"/>
  <c r="CV112" i="17"/>
  <c r="DJ112" i="17" s="1"/>
  <c r="CU112" i="17"/>
  <c r="DI112" i="17" s="1"/>
  <c r="CT112" i="17"/>
  <c r="DH112" i="17" s="1"/>
  <c r="Q112" i="17"/>
  <c r="EH111" i="17"/>
  <c r="DE111" i="17"/>
  <c r="DS111" i="17" s="1"/>
  <c r="DD111" i="17"/>
  <c r="DR111" i="17" s="1"/>
  <c r="DC111" i="17"/>
  <c r="DQ111" i="17" s="1"/>
  <c r="DB111" i="17"/>
  <c r="DP111" i="17" s="1"/>
  <c r="DA111" i="17"/>
  <c r="DO111" i="17" s="1"/>
  <c r="CZ111" i="17"/>
  <c r="DN111" i="17" s="1"/>
  <c r="CY111" i="17"/>
  <c r="DM111" i="17" s="1"/>
  <c r="CX111" i="17"/>
  <c r="DL111" i="17" s="1"/>
  <c r="CW111" i="17"/>
  <c r="DK111" i="17" s="1"/>
  <c r="CV111" i="17"/>
  <c r="DJ111" i="17" s="1"/>
  <c r="CU111" i="17"/>
  <c r="DI111" i="17" s="1"/>
  <c r="CT111" i="17"/>
  <c r="DH111" i="17" s="1"/>
  <c r="Q111" i="17"/>
  <c r="EH110" i="17"/>
  <c r="DE110" i="17"/>
  <c r="DS110" i="17" s="1"/>
  <c r="DD110" i="17"/>
  <c r="DR110" i="17" s="1"/>
  <c r="DC110" i="17"/>
  <c r="DQ110" i="17" s="1"/>
  <c r="DB110" i="17"/>
  <c r="DP110" i="17" s="1"/>
  <c r="DA110" i="17"/>
  <c r="DO110" i="17" s="1"/>
  <c r="CZ110" i="17"/>
  <c r="DN110" i="17" s="1"/>
  <c r="CY110" i="17"/>
  <c r="DM110" i="17" s="1"/>
  <c r="CX110" i="17"/>
  <c r="DL110" i="17" s="1"/>
  <c r="CW110" i="17"/>
  <c r="DK110" i="17" s="1"/>
  <c r="CV110" i="17"/>
  <c r="DJ110" i="17" s="1"/>
  <c r="CU110" i="17"/>
  <c r="DI110" i="17" s="1"/>
  <c r="CT110" i="17"/>
  <c r="DH110" i="17" s="1"/>
  <c r="Q110" i="17"/>
  <c r="EH109" i="17"/>
  <c r="DE109" i="17"/>
  <c r="DS109" i="17" s="1"/>
  <c r="DD109" i="17"/>
  <c r="DR109" i="17" s="1"/>
  <c r="DC109" i="17"/>
  <c r="DQ109" i="17" s="1"/>
  <c r="DB109" i="17"/>
  <c r="DP109" i="17" s="1"/>
  <c r="DA109" i="17"/>
  <c r="DO109" i="17" s="1"/>
  <c r="CZ109" i="17"/>
  <c r="DN109" i="17" s="1"/>
  <c r="CY109" i="17"/>
  <c r="DM109" i="17" s="1"/>
  <c r="CX109" i="17"/>
  <c r="DL109" i="17" s="1"/>
  <c r="CW109" i="17"/>
  <c r="DK109" i="17" s="1"/>
  <c r="CV109" i="17"/>
  <c r="DJ109" i="17" s="1"/>
  <c r="CU109" i="17"/>
  <c r="DI109" i="17" s="1"/>
  <c r="CT109" i="17"/>
  <c r="DH109" i="17" s="1"/>
  <c r="Q109" i="17"/>
  <c r="EH108" i="17"/>
  <c r="DE108" i="17"/>
  <c r="DS108" i="17" s="1"/>
  <c r="DD108" i="17"/>
  <c r="DR108" i="17" s="1"/>
  <c r="DC108" i="17"/>
  <c r="DQ108" i="17" s="1"/>
  <c r="DB108" i="17"/>
  <c r="DP108" i="17" s="1"/>
  <c r="DA108" i="17"/>
  <c r="DO108" i="17" s="1"/>
  <c r="CZ108" i="17"/>
  <c r="DN108" i="17" s="1"/>
  <c r="CY108" i="17"/>
  <c r="DM108" i="17" s="1"/>
  <c r="CX108" i="17"/>
  <c r="DL108" i="17" s="1"/>
  <c r="CW108" i="17"/>
  <c r="DK108" i="17" s="1"/>
  <c r="CV108" i="17"/>
  <c r="DJ108" i="17" s="1"/>
  <c r="CU108" i="17"/>
  <c r="DI108" i="17" s="1"/>
  <c r="CT108" i="17"/>
  <c r="DH108" i="17" s="1"/>
  <c r="Q108" i="17"/>
  <c r="EH107" i="17"/>
  <c r="DE107" i="17"/>
  <c r="DS107" i="17" s="1"/>
  <c r="DD107" i="17"/>
  <c r="DR107" i="17" s="1"/>
  <c r="DC107" i="17"/>
  <c r="DQ107" i="17" s="1"/>
  <c r="DB107" i="17"/>
  <c r="DP107" i="17" s="1"/>
  <c r="DA107" i="17"/>
  <c r="DO107" i="17" s="1"/>
  <c r="CZ107" i="17"/>
  <c r="DN107" i="17" s="1"/>
  <c r="CY107" i="17"/>
  <c r="DM107" i="17" s="1"/>
  <c r="CX107" i="17"/>
  <c r="DL107" i="17" s="1"/>
  <c r="CW107" i="17"/>
  <c r="DK107" i="17" s="1"/>
  <c r="CV107" i="17"/>
  <c r="DJ107" i="17" s="1"/>
  <c r="CU107" i="17"/>
  <c r="DI107" i="17" s="1"/>
  <c r="CT107" i="17"/>
  <c r="DH107" i="17" s="1"/>
  <c r="Q107" i="17"/>
  <c r="EH106" i="17"/>
  <c r="DE106" i="17"/>
  <c r="DS106" i="17" s="1"/>
  <c r="DD106" i="17"/>
  <c r="DR106" i="17" s="1"/>
  <c r="DC106" i="17"/>
  <c r="DQ106" i="17" s="1"/>
  <c r="DB106" i="17"/>
  <c r="DP106" i="17" s="1"/>
  <c r="DA106" i="17"/>
  <c r="DO106" i="17" s="1"/>
  <c r="CZ106" i="17"/>
  <c r="DN106" i="17" s="1"/>
  <c r="CY106" i="17"/>
  <c r="DM106" i="17" s="1"/>
  <c r="CX106" i="17"/>
  <c r="DL106" i="17" s="1"/>
  <c r="CW106" i="17"/>
  <c r="DK106" i="17" s="1"/>
  <c r="CV106" i="17"/>
  <c r="DJ106" i="17" s="1"/>
  <c r="CU106" i="17"/>
  <c r="DI106" i="17" s="1"/>
  <c r="CT106" i="17"/>
  <c r="DH106" i="17" s="1"/>
  <c r="Q106" i="17"/>
  <c r="EH105" i="17"/>
  <c r="DE105" i="17"/>
  <c r="DS105" i="17" s="1"/>
  <c r="DD105" i="17"/>
  <c r="DR105" i="17" s="1"/>
  <c r="DC105" i="17"/>
  <c r="DQ105" i="17" s="1"/>
  <c r="DB105" i="17"/>
  <c r="DP105" i="17" s="1"/>
  <c r="DA105" i="17"/>
  <c r="DO105" i="17" s="1"/>
  <c r="CZ105" i="17"/>
  <c r="DN105" i="17" s="1"/>
  <c r="CY105" i="17"/>
  <c r="DM105" i="17" s="1"/>
  <c r="CX105" i="17"/>
  <c r="DL105" i="17" s="1"/>
  <c r="CW105" i="17"/>
  <c r="DK105" i="17" s="1"/>
  <c r="CV105" i="17"/>
  <c r="DJ105" i="17" s="1"/>
  <c r="CU105" i="17"/>
  <c r="DI105" i="17" s="1"/>
  <c r="CT105" i="17"/>
  <c r="DH105" i="17" s="1"/>
  <c r="Q105" i="17"/>
  <c r="EH104" i="17"/>
  <c r="DE104" i="17"/>
  <c r="DS104" i="17" s="1"/>
  <c r="DD104" i="17"/>
  <c r="DR104" i="17" s="1"/>
  <c r="DC104" i="17"/>
  <c r="DQ104" i="17" s="1"/>
  <c r="DB104" i="17"/>
  <c r="DP104" i="17" s="1"/>
  <c r="DA104" i="17"/>
  <c r="DO104" i="17" s="1"/>
  <c r="CZ104" i="17"/>
  <c r="DN104" i="17" s="1"/>
  <c r="CY104" i="17"/>
  <c r="DM104" i="17" s="1"/>
  <c r="CX104" i="17"/>
  <c r="DL104" i="17" s="1"/>
  <c r="CW104" i="17"/>
  <c r="DK104" i="17" s="1"/>
  <c r="CV104" i="17"/>
  <c r="DJ104" i="17" s="1"/>
  <c r="CU104" i="17"/>
  <c r="DI104" i="17" s="1"/>
  <c r="CT104" i="17"/>
  <c r="DH104" i="17" s="1"/>
  <c r="Q104" i="17"/>
  <c r="EH103" i="17"/>
  <c r="DE103" i="17"/>
  <c r="DS103" i="17" s="1"/>
  <c r="DD103" i="17"/>
  <c r="DR103" i="17" s="1"/>
  <c r="DC103" i="17"/>
  <c r="DQ103" i="17" s="1"/>
  <c r="DB103" i="17"/>
  <c r="DP103" i="17" s="1"/>
  <c r="DA103" i="17"/>
  <c r="DO103" i="17" s="1"/>
  <c r="CZ103" i="17"/>
  <c r="DN103" i="17" s="1"/>
  <c r="CY103" i="17"/>
  <c r="DM103" i="17" s="1"/>
  <c r="CX103" i="17"/>
  <c r="DL103" i="17" s="1"/>
  <c r="CW103" i="17"/>
  <c r="DK103" i="17" s="1"/>
  <c r="CV103" i="17"/>
  <c r="DJ103" i="17" s="1"/>
  <c r="CU103" i="17"/>
  <c r="DI103" i="17" s="1"/>
  <c r="CT103" i="17"/>
  <c r="DH103" i="17" s="1"/>
  <c r="Q103" i="17"/>
  <c r="EH102" i="17"/>
  <c r="DE102" i="17"/>
  <c r="DS102" i="17" s="1"/>
  <c r="DD102" i="17"/>
  <c r="DR102" i="17" s="1"/>
  <c r="DC102" i="17"/>
  <c r="DQ102" i="17" s="1"/>
  <c r="DB102" i="17"/>
  <c r="DP102" i="17" s="1"/>
  <c r="DA102" i="17"/>
  <c r="DO102" i="17" s="1"/>
  <c r="CZ102" i="17"/>
  <c r="DN102" i="17" s="1"/>
  <c r="CY102" i="17"/>
  <c r="DM102" i="17" s="1"/>
  <c r="CX102" i="17"/>
  <c r="DL102" i="17" s="1"/>
  <c r="CW102" i="17"/>
  <c r="DK102" i="17" s="1"/>
  <c r="CV102" i="17"/>
  <c r="DJ102" i="17" s="1"/>
  <c r="CU102" i="17"/>
  <c r="DI102" i="17" s="1"/>
  <c r="CT102" i="17"/>
  <c r="DH102" i="17" s="1"/>
  <c r="Q102" i="17"/>
  <c r="EH101" i="17"/>
  <c r="DE101" i="17"/>
  <c r="DS101" i="17" s="1"/>
  <c r="DD101" i="17"/>
  <c r="DR101" i="17" s="1"/>
  <c r="DC101" i="17"/>
  <c r="DQ101" i="17" s="1"/>
  <c r="DB101" i="17"/>
  <c r="DP101" i="17" s="1"/>
  <c r="DA101" i="17"/>
  <c r="DO101" i="17" s="1"/>
  <c r="CZ101" i="17"/>
  <c r="DN101" i="17" s="1"/>
  <c r="CY101" i="17"/>
  <c r="DM101" i="17" s="1"/>
  <c r="CX101" i="17"/>
  <c r="DL101" i="17" s="1"/>
  <c r="CW101" i="17"/>
  <c r="DK101" i="17" s="1"/>
  <c r="CV101" i="17"/>
  <c r="DJ101" i="17" s="1"/>
  <c r="CU101" i="17"/>
  <c r="DI101" i="17" s="1"/>
  <c r="CT101" i="17"/>
  <c r="DH101" i="17" s="1"/>
  <c r="Q101" i="17"/>
  <c r="EH100" i="17"/>
  <c r="DE100" i="17"/>
  <c r="DS100" i="17" s="1"/>
  <c r="DD100" i="17"/>
  <c r="DR100" i="17" s="1"/>
  <c r="DC100" i="17"/>
  <c r="DQ100" i="17" s="1"/>
  <c r="DB100" i="17"/>
  <c r="DP100" i="17" s="1"/>
  <c r="DA100" i="17"/>
  <c r="DO100" i="17" s="1"/>
  <c r="CZ100" i="17"/>
  <c r="DN100" i="17" s="1"/>
  <c r="CY100" i="17"/>
  <c r="DM100" i="17" s="1"/>
  <c r="CX100" i="17"/>
  <c r="DL100" i="17" s="1"/>
  <c r="CW100" i="17"/>
  <c r="DK100" i="17" s="1"/>
  <c r="CV100" i="17"/>
  <c r="DJ100" i="17" s="1"/>
  <c r="CU100" i="17"/>
  <c r="DI100" i="17" s="1"/>
  <c r="CT100" i="17"/>
  <c r="DH100" i="17" s="1"/>
  <c r="Q100" i="17"/>
  <c r="EH99" i="17"/>
  <c r="DE99" i="17"/>
  <c r="DS99" i="17" s="1"/>
  <c r="DD99" i="17"/>
  <c r="DR99" i="17" s="1"/>
  <c r="DC99" i="17"/>
  <c r="DQ99" i="17" s="1"/>
  <c r="DB99" i="17"/>
  <c r="DP99" i="17" s="1"/>
  <c r="DA99" i="17"/>
  <c r="DO99" i="17" s="1"/>
  <c r="CZ99" i="17"/>
  <c r="DN99" i="17" s="1"/>
  <c r="CY99" i="17"/>
  <c r="DM99" i="17" s="1"/>
  <c r="CX99" i="17"/>
  <c r="DL99" i="17" s="1"/>
  <c r="CW99" i="17"/>
  <c r="DK99" i="17" s="1"/>
  <c r="CV99" i="17"/>
  <c r="DJ99" i="17" s="1"/>
  <c r="CU99" i="17"/>
  <c r="DI99" i="17" s="1"/>
  <c r="CT99" i="17"/>
  <c r="DH99" i="17" s="1"/>
  <c r="Q99" i="17"/>
  <c r="EH98" i="17"/>
  <c r="DE98" i="17"/>
  <c r="DS98" i="17" s="1"/>
  <c r="DD98" i="17"/>
  <c r="DR98" i="17" s="1"/>
  <c r="DC98" i="17"/>
  <c r="DQ98" i="17" s="1"/>
  <c r="DB98" i="17"/>
  <c r="DP98" i="17" s="1"/>
  <c r="DA98" i="17"/>
  <c r="DO98" i="17" s="1"/>
  <c r="CZ98" i="17"/>
  <c r="DN98" i="17" s="1"/>
  <c r="CY98" i="17"/>
  <c r="DM98" i="17" s="1"/>
  <c r="CX98" i="17"/>
  <c r="DL98" i="17" s="1"/>
  <c r="CW98" i="17"/>
  <c r="DK98" i="17" s="1"/>
  <c r="CV98" i="17"/>
  <c r="DJ98" i="17" s="1"/>
  <c r="CU98" i="17"/>
  <c r="DI98" i="17" s="1"/>
  <c r="CT98" i="17"/>
  <c r="DH98" i="17" s="1"/>
  <c r="Q98" i="17"/>
  <c r="EH97" i="17"/>
  <c r="DE97" i="17"/>
  <c r="DS97" i="17" s="1"/>
  <c r="DD97" i="17"/>
  <c r="DR97" i="17" s="1"/>
  <c r="DC97" i="17"/>
  <c r="DQ97" i="17" s="1"/>
  <c r="DB97" i="17"/>
  <c r="DP97" i="17" s="1"/>
  <c r="DA97" i="17"/>
  <c r="DO97" i="17" s="1"/>
  <c r="CZ97" i="17"/>
  <c r="DN97" i="17" s="1"/>
  <c r="CY97" i="17"/>
  <c r="DM97" i="17" s="1"/>
  <c r="CX97" i="17"/>
  <c r="DL97" i="17" s="1"/>
  <c r="CW97" i="17"/>
  <c r="DK97" i="17" s="1"/>
  <c r="CV97" i="17"/>
  <c r="DJ97" i="17" s="1"/>
  <c r="CU97" i="17"/>
  <c r="DI97" i="17" s="1"/>
  <c r="CT97" i="17"/>
  <c r="DH97" i="17" s="1"/>
  <c r="Q97" i="17"/>
  <c r="EH96" i="17"/>
  <c r="DE96" i="17"/>
  <c r="DS96" i="17" s="1"/>
  <c r="DD96" i="17"/>
  <c r="DR96" i="17" s="1"/>
  <c r="DC96" i="17"/>
  <c r="DQ96" i="17" s="1"/>
  <c r="DB96" i="17"/>
  <c r="DP96" i="17" s="1"/>
  <c r="DA96" i="17"/>
  <c r="DO96" i="17" s="1"/>
  <c r="CZ96" i="17"/>
  <c r="DN96" i="17" s="1"/>
  <c r="CY96" i="17"/>
  <c r="DM96" i="17" s="1"/>
  <c r="CX96" i="17"/>
  <c r="DL96" i="17" s="1"/>
  <c r="CW96" i="17"/>
  <c r="DK96" i="17" s="1"/>
  <c r="CV96" i="17"/>
  <c r="DJ96" i="17" s="1"/>
  <c r="CU96" i="17"/>
  <c r="DI96" i="17" s="1"/>
  <c r="CT96" i="17"/>
  <c r="DH96" i="17" s="1"/>
  <c r="Q96" i="17"/>
  <c r="EH95" i="17"/>
  <c r="DE95" i="17"/>
  <c r="DS95" i="17" s="1"/>
  <c r="DD95" i="17"/>
  <c r="DR95" i="17" s="1"/>
  <c r="DC95" i="17"/>
  <c r="DQ95" i="17" s="1"/>
  <c r="DB95" i="17"/>
  <c r="DP95" i="17" s="1"/>
  <c r="DA95" i="17"/>
  <c r="DO95" i="17" s="1"/>
  <c r="CZ95" i="17"/>
  <c r="DN95" i="17" s="1"/>
  <c r="CY95" i="17"/>
  <c r="DM95" i="17" s="1"/>
  <c r="CX95" i="17"/>
  <c r="DL95" i="17" s="1"/>
  <c r="CW95" i="17"/>
  <c r="DK95" i="17" s="1"/>
  <c r="CV95" i="17"/>
  <c r="DJ95" i="17" s="1"/>
  <c r="CU95" i="17"/>
  <c r="DI95" i="17" s="1"/>
  <c r="CT95" i="17"/>
  <c r="DH95" i="17" s="1"/>
  <c r="Q95" i="17"/>
  <c r="EH94" i="17"/>
  <c r="DE94" i="17"/>
  <c r="DS94" i="17" s="1"/>
  <c r="DD94" i="17"/>
  <c r="DR94" i="17" s="1"/>
  <c r="DC94" i="17"/>
  <c r="DQ94" i="17" s="1"/>
  <c r="DB94" i="17"/>
  <c r="DP94" i="17" s="1"/>
  <c r="DA94" i="17"/>
  <c r="DO94" i="17" s="1"/>
  <c r="CZ94" i="17"/>
  <c r="DN94" i="17" s="1"/>
  <c r="CY94" i="17"/>
  <c r="DM94" i="17" s="1"/>
  <c r="CX94" i="17"/>
  <c r="DL94" i="17" s="1"/>
  <c r="CW94" i="17"/>
  <c r="DK94" i="17" s="1"/>
  <c r="CV94" i="17"/>
  <c r="DJ94" i="17" s="1"/>
  <c r="CU94" i="17"/>
  <c r="DI94" i="17" s="1"/>
  <c r="CT94" i="17"/>
  <c r="DH94" i="17" s="1"/>
  <c r="Q94" i="17"/>
  <c r="EH93" i="17"/>
  <c r="DE93" i="17"/>
  <c r="DS93" i="17" s="1"/>
  <c r="DD93" i="17"/>
  <c r="DR93" i="17" s="1"/>
  <c r="DC93" i="17"/>
  <c r="DQ93" i="17" s="1"/>
  <c r="DB93" i="17"/>
  <c r="DP93" i="17" s="1"/>
  <c r="DA93" i="17"/>
  <c r="DO93" i="17" s="1"/>
  <c r="CZ93" i="17"/>
  <c r="DN93" i="17" s="1"/>
  <c r="CY93" i="17"/>
  <c r="DM93" i="17" s="1"/>
  <c r="CX93" i="17"/>
  <c r="DL93" i="17" s="1"/>
  <c r="CW93" i="17"/>
  <c r="DK93" i="17" s="1"/>
  <c r="CV93" i="17"/>
  <c r="DJ93" i="17" s="1"/>
  <c r="CU93" i="17"/>
  <c r="DI93" i="17" s="1"/>
  <c r="CT93" i="17"/>
  <c r="DH93" i="17" s="1"/>
  <c r="Q93" i="17"/>
  <c r="EH92" i="17"/>
  <c r="DE92" i="17"/>
  <c r="DS92" i="17" s="1"/>
  <c r="DD92" i="17"/>
  <c r="DR92" i="17" s="1"/>
  <c r="DC92" i="17"/>
  <c r="DQ92" i="17" s="1"/>
  <c r="DB92" i="17"/>
  <c r="DP92" i="17" s="1"/>
  <c r="DA92" i="17"/>
  <c r="DO92" i="17" s="1"/>
  <c r="CZ92" i="17"/>
  <c r="DN92" i="17" s="1"/>
  <c r="CY92" i="17"/>
  <c r="DM92" i="17" s="1"/>
  <c r="CX92" i="17"/>
  <c r="DL92" i="17" s="1"/>
  <c r="CW92" i="17"/>
  <c r="DK92" i="17" s="1"/>
  <c r="CV92" i="17"/>
  <c r="DJ92" i="17" s="1"/>
  <c r="CU92" i="17"/>
  <c r="DI92" i="17" s="1"/>
  <c r="CT92" i="17"/>
  <c r="DH92" i="17" s="1"/>
  <c r="Q92" i="17"/>
  <c r="EH91" i="17"/>
  <c r="DE91" i="17"/>
  <c r="DS91" i="17" s="1"/>
  <c r="DD91" i="17"/>
  <c r="DR91" i="17" s="1"/>
  <c r="DC91" i="17"/>
  <c r="DQ91" i="17" s="1"/>
  <c r="DB91" i="17"/>
  <c r="DP91" i="17" s="1"/>
  <c r="DA91" i="17"/>
  <c r="DO91" i="17" s="1"/>
  <c r="CZ91" i="17"/>
  <c r="DN91" i="17" s="1"/>
  <c r="CY91" i="17"/>
  <c r="DM91" i="17" s="1"/>
  <c r="CX91" i="17"/>
  <c r="DL91" i="17" s="1"/>
  <c r="CW91" i="17"/>
  <c r="DK91" i="17" s="1"/>
  <c r="CV91" i="17"/>
  <c r="DJ91" i="17" s="1"/>
  <c r="CU91" i="17"/>
  <c r="DI91" i="17" s="1"/>
  <c r="CT91" i="17"/>
  <c r="DH91" i="17" s="1"/>
  <c r="Q91" i="17"/>
  <c r="EH90" i="17"/>
  <c r="DE90" i="17"/>
  <c r="DS90" i="17" s="1"/>
  <c r="DD90" i="17"/>
  <c r="DR90" i="17" s="1"/>
  <c r="DC90" i="17"/>
  <c r="DQ90" i="17" s="1"/>
  <c r="DB90" i="17"/>
  <c r="DP90" i="17" s="1"/>
  <c r="DA90" i="17"/>
  <c r="DO90" i="17" s="1"/>
  <c r="CZ90" i="17"/>
  <c r="DN90" i="17" s="1"/>
  <c r="CY90" i="17"/>
  <c r="DM90" i="17" s="1"/>
  <c r="CX90" i="17"/>
  <c r="DL90" i="17" s="1"/>
  <c r="CW90" i="17"/>
  <c r="DK90" i="17" s="1"/>
  <c r="CV90" i="17"/>
  <c r="DJ90" i="17" s="1"/>
  <c r="CU90" i="17"/>
  <c r="DI90" i="17" s="1"/>
  <c r="CT90" i="17"/>
  <c r="DH90" i="17" s="1"/>
  <c r="Q90" i="17"/>
  <c r="EH89" i="17"/>
  <c r="DE89" i="17"/>
  <c r="DS89" i="17" s="1"/>
  <c r="DD89" i="17"/>
  <c r="DR89" i="17" s="1"/>
  <c r="DC89" i="17"/>
  <c r="DQ89" i="17" s="1"/>
  <c r="DB89" i="17"/>
  <c r="DP89" i="17" s="1"/>
  <c r="DA89" i="17"/>
  <c r="DO89" i="17" s="1"/>
  <c r="CZ89" i="17"/>
  <c r="DN89" i="17" s="1"/>
  <c r="CY89" i="17"/>
  <c r="DM89" i="17" s="1"/>
  <c r="CX89" i="17"/>
  <c r="DL89" i="17" s="1"/>
  <c r="CW89" i="17"/>
  <c r="DK89" i="17" s="1"/>
  <c r="CV89" i="17"/>
  <c r="DJ89" i="17" s="1"/>
  <c r="CU89" i="17"/>
  <c r="DI89" i="17" s="1"/>
  <c r="CT89" i="17"/>
  <c r="DH89" i="17" s="1"/>
  <c r="Q89" i="17"/>
  <c r="EH88" i="17"/>
  <c r="DE88" i="17"/>
  <c r="DS88" i="17" s="1"/>
  <c r="DD88" i="17"/>
  <c r="DR88" i="17" s="1"/>
  <c r="DC88" i="17"/>
  <c r="DQ88" i="17" s="1"/>
  <c r="DB88" i="17"/>
  <c r="DP88" i="17" s="1"/>
  <c r="DA88" i="17"/>
  <c r="DO88" i="17" s="1"/>
  <c r="CZ88" i="17"/>
  <c r="DN88" i="17" s="1"/>
  <c r="CY88" i="17"/>
  <c r="DM88" i="17" s="1"/>
  <c r="CX88" i="17"/>
  <c r="DL88" i="17" s="1"/>
  <c r="CW88" i="17"/>
  <c r="DK88" i="17" s="1"/>
  <c r="CV88" i="17"/>
  <c r="DJ88" i="17" s="1"/>
  <c r="CU88" i="17"/>
  <c r="DI88" i="17" s="1"/>
  <c r="CT88" i="17"/>
  <c r="DH88" i="17" s="1"/>
  <c r="Q88" i="17"/>
  <c r="EH87" i="17"/>
  <c r="DE87" i="17"/>
  <c r="DS87" i="17" s="1"/>
  <c r="DD87" i="17"/>
  <c r="DC87" i="17"/>
  <c r="DB87" i="17"/>
  <c r="DA87" i="17"/>
  <c r="CZ87" i="17"/>
  <c r="CY87" i="17"/>
  <c r="CX87" i="17"/>
  <c r="CW87" i="17"/>
  <c r="CV87" i="17"/>
  <c r="CU87" i="17"/>
  <c r="CT87" i="17"/>
  <c r="Q87" i="17"/>
  <c r="EH86" i="17"/>
  <c r="DE86" i="17"/>
  <c r="DS86" i="17" s="1"/>
  <c r="DD86" i="17"/>
  <c r="DR86" i="17" s="1"/>
  <c r="DC86" i="17"/>
  <c r="DQ86" i="17" s="1"/>
  <c r="DB86" i="17"/>
  <c r="DP86" i="17" s="1"/>
  <c r="DA86" i="17"/>
  <c r="DO86" i="17" s="1"/>
  <c r="CZ86" i="17"/>
  <c r="DN86" i="17" s="1"/>
  <c r="CY86" i="17"/>
  <c r="DM86" i="17" s="1"/>
  <c r="CX86" i="17"/>
  <c r="DL86" i="17" s="1"/>
  <c r="CW86" i="17"/>
  <c r="DK86" i="17" s="1"/>
  <c r="CV86" i="17"/>
  <c r="DJ86" i="17" s="1"/>
  <c r="CU86" i="17"/>
  <c r="DI86" i="17" s="1"/>
  <c r="CT86" i="17"/>
  <c r="DH86" i="17" s="1"/>
  <c r="Q86" i="17"/>
  <c r="EH85" i="17"/>
  <c r="DE85" i="17"/>
  <c r="DS85" i="17" s="1"/>
  <c r="DD85" i="17"/>
  <c r="DR85" i="17" s="1"/>
  <c r="DC85" i="17"/>
  <c r="DQ85" i="17" s="1"/>
  <c r="DB85" i="17"/>
  <c r="DP85" i="17" s="1"/>
  <c r="DA85" i="17"/>
  <c r="DO85" i="17" s="1"/>
  <c r="CZ85" i="17"/>
  <c r="DN85" i="17" s="1"/>
  <c r="CY85" i="17"/>
  <c r="DM85" i="17" s="1"/>
  <c r="CX85" i="17"/>
  <c r="DL85" i="17" s="1"/>
  <c r="CW85" i="17"/>
  <c r="DK85" i="17" s="1"/>
  <c r="CV85" i="17"/>
  <c r="DJ85" i="17" s="1"/>
  <c r="CU85" i="17"/>
  <c r="DI85" i="17" s="1"/>
  <c r="CT85" i="17"/>
  <c r="DH85" i="17" s="1"/>
  <c r="Q85" i="17"/>
  <c r="EH84" i="17"/>
  <c r="DE84" i="17"/>
  <c r="DS84" i="17" s="1"/>
  <c r="DD84" i="17"/>
  <c r="DR84" i="17" s="1"/>
  <c r="DC84" i="17"/>
  <c r="DQ84" i="17" s="1"/>
  <c r="DB84" i="17"/>
  <c r="DP84" i="17" s="1"/>
  <c r="DA84" i="17"/>
  <c r="DO84" i="17" s="1"/>
  <c r="CZ84" i="17"/>
  <c r="DN84" i="17" s="1"/>
  <c r="CY84" i="17"/>
  <c r="DM84" i="17" s="1"/>
  <c r="CX84" i="17"/>
  <c r="DL84" i="17" s="1"/>
  <c r="CW84" i="17"/>
  <c r="DK84" i="17" s="1"/>
  <c r="CV84" i="17"/>
  <c r="DJ84" i="17" s="1"/>
  <c r="CU84" i="17"/>
  <c r="DI84" i="17" s="1"/>
  <c r="CT84" i="17"/>
  <c r="DH84" i="17" s="1"/>
  <c r="Q84" i="17"/>
  <c r="EH83" i="17"/>
  <c r="DE83" i="17"/>
  <c r="DS83" i="17" s="1"/>
  <c r="DD83" i="17"/>
  <c r="DR83" i="17" s="1"/>
  <c r="DC83" i="17"/>
  <c r="DQ83" i="17" s="1"/>
  <c r="DB83" i="17"/>
  <c r="DP83" i="17" s="1"/>
  <c r="DA83" i="17"/>
  <c r="DO83" i="17" s="1"/>
  <c r="CZ83" i="17"/>
  <c r="DN83" i="17" s="1"/>
  <c r="CY83" i="17"/>
  <c r="DM83" i="17" s="1"/>
  <c r="CX83" i="17"/>
  <c r="DL83" i="17" s="1"/>
  <c r="CW83" i="17"/>
  <c r="DK83" i="17" s="1"/>
  <c r="CV83" i="17"/>
  <c r="DJ83" i="17" s="1"/>
  <c r="CU83" i="17"/>
  <c r="DI83" i="17" s="1"/>
  <c r="CT83" i="17"/>
  <c r="DH83" i="17" s="1"/>
  <c r="Q83" i="17"/>
  <c r="EH82" i="17"/>
  <c r="DE82" i="17"/>
  <c r="DS82" i="17" s="1"/>
  <c r="DD82" i="17"/>
  <c r="DR82" i="17" s="1"/>
  <c r="DC82" i="17"/>
  <c r="DQ82" i="17" s="1"/>
  <c r="DB82" i="17"/>
  <c r="DP82" i="17" s="1"/>
  <c r="DA82" i="17"/>
  <c r="DO82" i="17" s="1"/>
  <c r="CZ82" i="17"/>
  <c r="DN82" i="17" s="1"/>
  <c r="CY82" i="17"/>
  <c r="DM82" i="17" s="1"/>
  <c r="CX82" i="17"/>
  <c r="DL82" i="17" s="1"/>
  <c r="CW82" i="17"/>
  <c r="DK82" i="17" s="1"/>
  <c r="CV82" i="17"/>
  <c r="DJ82" i="17" s="1"/>
  <c r="CU82" i="17"/>
  <c r="DI82" i="17" s="1"/>
  <c r="CT82" i="17"/>
  <c r="DH82" i="17" s="1"/>
  <c r="Q82" i="17"/>
  <c r="EH81" i="17"/>
  <c r="DE81" i="17"/>
  <c r="DS81" i="17" s="1"/>
  <c r="DD81" i="17"/>
  <c r="DR81" i="17" s="1"/>
  <c r="DC81" i="17"/>
  <c r="DQ81" i="17" s="1"/>
  <c r="DB81" i="17"/>
  <c r="DP81" i="17" s="1"/>
  <c r="DA81" i="17"/>
  <c r="DO81" i="17" s="1"/>
  <c r="CZ81" i="17"/>
  <c r="DN81" i="17" s="1"/>
  <c r="CY81" i="17"/>
  <c r="DM81" i="17" s="1"/>
  <c r="CX81" i="17"/>
  <c r="DL81" i="17" s="1"/>
  <c r="CW81" i="17"/>
  <c r="DK81" i="17" s="1"/>
  <c r="CV81" i="17"/>
  <c r="DJ81" i="17" s="1"/>
  <c r="CU81" i="17"/>
  <c r="DI81" i="17" s="1"/>
  <c r="CT81" i="17"/>
  <c r="DH81" i="17" s="1"/>
  <c r="Q81" i="17"/>
  <c r="EH80" i="17"/>
  <c r="DE80" i="17"/>
  <c r="DS80" i="17" s="1"/>
  <c r="DD80" i="17"/>
  <c r="DR80" i="17" s="1"/>
  <c r="DC80" i="17"/>
  <c r="DQ80" i="17" s="1"/>
  <c r="DB80" i="17"/>
  <c r="DP80" i="17" s="1"/>
  <c r="DA80" i="17"/>
  <c r="DO80" i="17" s="1"/>
  <c r="CZ80" i="17"/>
  <c r="DN80" i="17" s="1"/>
  <c r="CY80" i="17"/>
  <c r="DM80" i="17" s="1"/>
  <c r="CX80" i="17"/>
  <c r="DL80" i="17" s="1"/>
  <c r="CW80" i="17"/>
  <c r="DK80" i="17" s="1"/>
  <c r="CV80" i="17"/>
  <c r="DJ80" i="17" s="1"/>
  <c r="CU80" i="17"/>
  <c r="DI80" i="17" s="1"/>
  <c r="CT80" i="17"/>
  <c r="DH80" i="17" s="1"/>
  <c r="Q80" i="17"/>
  <c r="EH79" i="17"/>
  <c r="DE79" i="17"/>
  <c r="DS79" i="17" s="1"/>
  <c r="DD79" i="17"/>
  <c r="DR79" i="17" s="1"/>
  <c r="DC79" i="17"/>
  <c r="DQ79" i="17" s="1"/>
  <c r="DB79" i="17"/>
  <c r="DP79" i="17" s="1"/>
  <c r="DA79" i="17"/>
  <c r="DO79" i="17" s="1"/>
  <c r="CZ79" i="17"/>
  <c r="DN79" i="17" s="1"/>
  <c r="CY79" i="17"/>
  <c r="DM79" i="17" s="1"/>
  <c r="CX79" i="17"/>
  <c r="DL79" i="17" s="1"/>
  <c r="CW79" i="17"/>
  <c r="DK79" i="17" s="1"/>
  <c r="CV79" i="17"/>
  <c r="DJ79" i="17" s="1"/>
  <c r="CU79" i="17"/>
  <c r="DI79" i="17" s="1"/>
  <c r="CT79" i="17"/>
  <c r="DH79" i="17" s="1"/>
  <c r="Q79" i="17"/>
  <c r="EH78" i="17"/>
  <c r="DE78" i="17"/>
  <c r="DS78" i="17" s="1"/>
  <c r="DD78" i="17"/>
  <c r="DR78" i="17" s="1"/>
  <c r="DC78" i="17"/>
  <c r="DQ78" i="17" s="1"/>
  <c r="DB78" i="17"/>
  <c r="DP78" i="17" s="1"/>
  <c r="DA78" i="17"/>
  <c r="DO78" i="17" s="1"/>
  <c r="CZ78" i="17"/>
  <c r="DN78" i="17" s="1"/>
  <c r="CY78" i="17"/>
  <c r="DM78" i="17" s="1"/>
  <c r="CX78" i="17"/>
  <c r="DL78" i="17" s="1"/>
  <c r="CW78" i="17"/>
  <c r="DK78" i="17" s="1"/>
  <c r="CV78" i="17"/>
  <c r="DJ78" i="17" s="1"/>
  <c r="CU78" i="17"/>
  <c r="DI78" i="17" s="1"/>
  <c r="CT78" i="17"/>
  <c r="DH78" i="17" s="1"/>
  <c r="Q78" i="17"/>
  <c r="EH77" i="17"/>
  <c r="DE77" i="17"/>
  <c r="DS77" i="17" s="1"/>
  <c r="DD77" i="17"/>
  <c r="DR77" i="17" s="1"/>
  <c r="DC77" i="17"/>
  <c r="DQ77" i="17" s="1"/>
  <c r="DB77" i="17"/>
  <c r="DP77" i="17" s="1"/>
  <c r="DA77" i="17"/>
  <c r="DO77" i="17" s="1"/>
  <c r="CZ77" i="17"/>
  <c r="DN77" i="17" s="1"/>
  <c r="CY77" i="17"/>
  <c r="DM77" i="17" s="1"/>
  <c r="CX77" i="17"/>
  <c r="DL77" i="17" s="1"/>
  <c r="CW77" i="17"/>
  <c r="DK77" i="17" s="1"/>
  <c r="CV77" i="17"/>
  <c r="DJ77" i="17" s="1"/>
  <c r="CU77" i="17"/>
  <c r="DI77" i="17" s="1"/>
  <c r="CT77" i="17"/>
  <c r="DH77" i="17" s="1"/>
  <c r="Q77" i="17"/>
  <c r="EH76" i="17"/>
  <c r="DE76" i="17"/>
  <c r="DS76" i="17" s="1"/>
  <c r="DD76" i="17"/>
  <c r="DR76" i="17" s="1"/>
  <c r="DC76" i="17"/>
  <c r="DQ76" i="17" s="1"/>
  <c r="DB76" i="17"/>
  <c r="DP76" i="17" s="1"/>
  <c r="DA76" i="17"/>
  <c r="DO76" i="17" s="1"/>
  <c r="CZ76" i="17"/>
  <c r="DN76" i="17" s="1"/>
  <c r="CY76" i="17"/>
  <c r="DM76" i="17" s="1"/>
  <c r="CX76" i="17"/>
  <c r="DL76" i="17" s="1"/>
  <c r="CW76" i="17"/>
  <c r="DK76" i="17" s="1"/>
  <c r="CV76" i="17"/>
  <c r="DJ76" i="17" s="1"/>
  <c r="CU76" i="17"/>
  <c r="DI76" i="17" s="1"/>
  <c r="CT76" i="17"/>
  <c r="DH76" i="17" s="1"/>
  <c r="Q76" i="17"/>
  <c r="EH75" i="17"/>
  <c r="DE75" i="17"/>
  <c r="DS75" i="17" s="1"/>
  <c r="DD75" i="17"/>
  <c r="DR75" i="17" s="1"/>
  <c r="DC75" i="17"/>
  <c r="DQ75" i="17" s="1"/>
  <c r="DB75" i="17"/>
  <c r="DP75" i="17" s="1"/>
  <c r="DA75" i="17"/>
  <c r="DO75" i="17" s="1"/>
  <c r="CZ75" i="17"/>
  <c r="DN75" i="17" s="1"/>
  <c r="CY75" i="17"/>
  <c r="DM75" i="17" s="1"/>
  <c r="CX75" i="17"/>
  <c r="DL75" i="17" s="1"/>
  <c r="CW75" i="17"/>
  <c r="DK75" i="17" s="1"/>
  <c r="CV75" i="17"/>
  <c r="DJ75" i="17" s="1"/>
  <c r="CU75" i="17"/>
  <c r="DI75" i="17" s="1"/>
  <c r="CT75" i="17"/>
  <c r="DH75" i="17" s="1"/>
  <c r="Q75" i="17"/>
  <c r="EH74" i="17"/>
  <c r="DE74" i="17"/>
  <c r="DS74" i="17" s="1"/>
  <c r="DD74" i="17"/>
  <c r="DR74" i="17" s="1"/>
  <c r="DC74" i="17"/>
  <c r="DQ74" i="17" s="1"/>
  <c r="DB74" i="17"/>
  <c r="DP74" i="17" s="1"/>
  <c r="DA74" i="17"/>
  <c r="CZ74" i="17"/>
  <c r="CY74" i="17"/>
  <c r="CX74" i="17"/>
  <c r="CW74" i="17"/>
  <c r="CV74" i="17"/>
  <c r="CU74" i="17"/>
  <c r="CT74" i="17"/>
  <c r="Q74" i="17"/>
  <c r="EH73" i="17"/>
  <c r="DE73" i="17"/>
  <c r="DS73" i="17" s="1"/>
  <c r="DD73" i="17"/>
  <c r="DR73" i="17" s="1"/>
  <c r="DC73" i="17"/>
  <c r="DQ73" i="17" s="1"/>
  <c r="DB73" i="17"/>
  <c r="DP73" i="17" s="1"/>
  <c r="DA73" i="17"/>
  <c r="DO73" i="17" s="1"/>
  <c r="CZ73" i="17"/>
  <c r="DN73" i="17" s="1"/>
  <c r="CY73" i="17"/>
  <c r="DM73" i="17" s="1"/>
  <c r="CX73" i="17"/>
  <c r="DL73" i="17" s="1"/>
  <c r="CW73" i="17"/>
  <c r="DK73" i="17" s="1"/>
  <c r="CV73" i="17"/>
  <c r="DJ73" i="17" s="1"/>
  <c r="CU73" i="17"/>
  <c r="DI73" i="17" s="1"/>
  <c r="CT73" i="17"/>
  <c r="DH73" i="17" s="1"/>
  <c r="Q73" i="17"/>
  <c r="EH72" i="17"/>
  <c r="DE72" i="17"/>
  <c r="DS72" i="17" s="1"/>
  <c r="DD72" i="17"/>
  <c r="DR72" i="17" s="1"/>
  <c r="DC72" i="17"/>
  <c r="DQ72" i="17" s="1"/>
  <c r="DB72" i="17"/>
  <c r="DP72" i="17" s="1"/>
  <c r="DA72" i="17"/>
  <c r="DO72" i="17" s="1"/>
  <c r="CZ72" i="17"/>
  <c r="DN72" i="17" s="1"/>
  <c r="CY72" i="17"/>
  <c r="DM72" i="17" s="1"/>
  <c r="CX72" i="17"/>
  <c r="DL72" i="17" s="1"/>
  <c r="CW72" i="17"/>
  <c r="DK72" i="17" s="1"/>
  <c r="CV72" i="17"/>
  <c r="DJ72" i="17" s="1"/>
  <c r="CU72" i="17"/>
  <c r="DI72" i="17" s="1"/>
  <c r="CT72" i="17"/>
  <c r="DH72" i="17" s="1"/>
  <c r="Q72" i="17"/>
  <c r="EH71" i="17"/>
  <c r="DE71" i="17"/>
  <c r="DS71" i="17" s="1"/>
  <c r="DD71" i="17"/>
  <c r="DR71" i="17" s="1"/>
  <c r="DC71" i="17"/>
  <c r="DQ71" i="17" s="1"/>
  <c r="DB71" i="17"/>
  <c r="DP71" i="17" s="1"/>
  <c r="DA71" i="17"/>
  <c r="DO71" i="17" s="1"/>
  <c r="CZ71" i="17"/>
  <c r="DN71" i="17" s="1"/>
  <c r="CY71" i="17"/>
  <c r="DM71" i="17" s="1"/>
  <c r="CX71" i="17"/>
  <c r="DL71" i="17" s="1"/>
  <c r="CW71" i="17"/>
  <c r="DK71" i="17" s="1"/>
  <c r="CV71" i="17"/>
  <c r="DJ71" i="17" s="1"/>
  <c r="CU71" i="17"/>
  <c r="DI71" i="17" s="1"/>
  <c r="CT71" i="17"/>
  <c r="DH71" i="17" s="1"/>
  <c r="Q71" i="17"/>
  <c r="EH70" i="17"/>
  <c r="DE70" i="17"/>
  <c r="DS70" i="17" s="1"/>
  <c r="DD70" i="17"/>
  <c r="DR70" i="17" s="1"/>
  <c r="DC70" i="17"/>
  <c r="DQ70" i="17" s="1"/>
  <c r="DB70" i="17"/>
  <c r="DP70" i="17" s="1"/>
  <c r="DA70" i="17"/>
  <c r="DO70" i="17" s="1"/>
  <c r="CZ70" i="17"/>
  <c r="DN70" i="17" s="1"/>
  <c r="CY70" i="17"/>
  <c r="DM70" i="17" s="1"/>
  <c r="CX70" i="17"/>
  <c r="DL70" i="17" s="1"/>
  <c r="CW70" i="17"/>
  <c r="DK70" i="17" s="1"/>
  <c r="CV70" i="17"/>
  <c r="DJ70" i="17" s="1"/>
  <c r="CU70" i="17"/>
  <c r="DI70" i="17" s="1"/>
  <c r="CT70" i="17"/>
  <c r="DH70" i="17" s="1"/>
  <c r="Q70" i="17"/>
  <c r="EH69" i="17"/>
  <c r="DE69" i="17"/>
  <c r="DS69" i="17" s="1"/>
  <c r="DD69" i="17"/>
  <c r="DR69" i="17" s="1"/>
  <c r="DC69" i="17"/>
  <c r="DQ69" i="17" s="1"/>
  <c r="DB69" i="17"/>
  <c r="DP69" i="17" s="1"/>
  <c r="DA69" i="17"/>
  <c r="DO69" i="17" s="1"/>
  <c r="CZ69" i="17"/>
  <c r="DN69" i="17" s="1"/>
  <c r="CY69" i="17"/>
  <c r="DM69" i="17" s="1"/>
  <c r="CX69" i="17"/>
  <c r="DL69" i="17" s="1"/>
  <c r="CW69" i="17"/>
  <c r="DK69" i="17" s="1"/>
  <c r="CV69" i="17"/>
  <c r="DJ69" i="17" s="1"/>
  <c r="CU69" i="17"/>
  <c r="DI69" i="17" s="1"/>
  <c r="CT69" i="17"/>
  <c r="DH69" i="17" s="1"/>
  <c r="Q69" i="17"/>
  <c r="EH68" i="17"/>
  <c r="DE68" i="17"/>
  <c r="DS68" i="17" s="1"/>
  <c r="DD68" i="17"/>
  <c r="DR68" i="17" s="1"/>
  <c r="DC68" i="17"/>
  <c r="DQ68" i="17" s="1"/>
  <c r="DB68" i="17"/>
  <c r="DP68" i="17" s="1"/>
  <c r="DA68" i="17"/>
  <c r="DO68" i="17" s="1"/>
  <c r="CZ68" i="17"/>
  <c r="DN68" i="17" s="1"/>
  <c r="CY68" i="17"/>
  <c r="DM68" i="17" s="1"/>
  <c r="CX68" i="17"/>
  <c r="DL68" i="17" s="1"/>
  <c r="CW68" i="17"/>
  <c r="DK68" i="17" s="1"/>
  <c r="CV68" i="17"/>
  <c r="DJ68" i="17" s="1"/>
  <c r="CU68" i="17"/>
  <c r="DI68" i="17" s="1"/>
  <c r="CT68" i="17"/>
  <c r="DH68" i="17" s="1"/>
  <c r="Q68" i="17"/>
  <c r="EH67" i="17"/>
  <c r="DE67" i="17"/>
  <c r="DS67" i="17" s="1"/>
  <c r="DD67" i="17"/>
  <c r="DR67" i="17" s="1"/>
  <c r="DC67" i="17"/>
  <c r="DQ67" i="17" s="1"/>
  <c r="DB67" i="17"/>
  <c r="DP67" i="17" s="1"/>
  <c r="DA67" i="17"/>
  <c r="DO67" i="17" s="1"/>
  <c r="CZ67" i="17"/>
  <c r="DN67" i="17" s="1"/>
  <c r="CY67" i="17"/>
  <c r="DM67" i="17" s="1"/>
  <c r="CX67" i="17"/>
  <c r="DL67" i="17" s="1"/>
  <c r="CW67" i="17"/>
  <c r="DK67" i="17" s="1"/>
  <c r="CV67" i="17"/>
  <c r="DJ67" i="17" s="1"/>
  <c r="CU67" i="17"/>
  <c r="DI67" i="17" s="1"/>
  <c r="CT67" i="17"/>
  <c r="DH67" i="17" s="1"/>
  <c r="Q67" i="17"/>
  <c r="EH66" i="17"/>
  <c r="DE66" i="17"/>
  <c r="DD66" i="17"/>
  <c r="DC66" i="17"/>
  <c r="DB66" i="17"/>
  <c r="DA66" i="17"/>
  <c r="CZ66" i="17"/>
  <c r="CY66" i="17"/>
  <c r="CX66" i="17"/>
  <c r="CW66" i="17"/>
  <c r="CV66" i="17"/>
  <c r="CU66" i="17"/>
  <c r="CT66" i="17"/>
  <c r="Q66" i="17"/>
  <c r="EH65" i="17"/>
  <c r="DE65" i="17"/>
  <c r="DS65" i="17" s="1"/>
  <c r="DD65" i="17"/>
  <c r="DR65" i="17" s="1"/>
  <c r="DC65" i="17"/>
  <c r="DQ65" i="17" s="1"/>
  <c r="DB65" i="17"/>
  <c r="DP65" i="17" s="1"/>
  <c r="DA65" i="17"/>
  <c r="DO65" i="17" s="1"/>
  <c r="CZ65" i="17"/>
  <c r="DN65" i="17" s="1"/>
  <c r="CY65" i="17"/>
  <c r="DM65" i="17" s="1"/>
  <c r="CX65" i="17"/>
  <c r="DL65" i="17" s="1"/>
  <c r="CW65" i="17"/>
  <c r="DK65" i="17" s="1"/>
  <c r="CV65" i="17"/>
  <c r="DJ65" i="17" s="1"/>
  <c r="CU65" i="17"/>
  <c r="DI65" i="17" s="1"/>
  <c r="CT65" i="17"/>
  <c r="DH65" i="17" s="1"/>
  <c r="Q65" i="17"/>
  <c r="EH64" i="17"/>
  <c r="DE64" i="17"/>
  <c r="DS64" i="17" s="1"/>
  <c r="DD64" i="17"/>
  <c r="DR64" i="17" s="1"/>
  <c r="DC64" i="17"/>
  <c r="DQ64" i="17" s="1"/>
  <c r="DB64" i="17"/>
  <c r="DP64" i="17" s="1"/>
  <c r="DA64" i="17"/>
  <c r="DO64" i="17" s="1"/>
  <c r="CZ64" i="17"/>
  <c r="DN64" i="17" s="1"/>
  <c r="CY64" i="17"/>
  <c r="DM64" i="17" s="1"/>
  <c r="CX64" i="17"/>
  <c r="DL64" i="17" s="1"/>
  <c r="CW64" i="17"/>
  <c r="DK64" i="17" s="1"/>
  <c r="CV64" i="17"/>
  <c r="DJ64" i="17" s="1"/>
  <c r="CU64" i="17"/>
  <c r="DI64" i="17" s="1"/>
  <c r="CT64" i="17"/>
  <c r="DH64" i="17" s="1"/>
  <c r="Q64" i="17"/>
  <c r="EH63" i="17"/>
  <c r="DE63" i="17"/>
  <c r="DS63" i="17" s="1"/>
  <c r="DD63" i="17"/>
  <c r="DR63" i="17" s="1"/>
  <c r="DC63" i="17"/>
  <c r="DQ63" i="17" s="1"/>
  <c r="DB63" i="17"/>
  <c r="DP63" i="17" s="1"/>
  <c r="DA63" i="17"/>
  <c r="DO63" i="17" s="1"/>
  <c r="CZ63" i="17"/>
  <c r="DN63" i="17" s="1"/>
  <c r="CY63" i="17"/>
  <c r="DM63" i="17" s="1"/>
  <c r="CX63" i="17"/>
  <c r="DL63" i="17" s="1"/>
  <c r="CW63" i="17"/>
  <c r="DK63" i="17" s="1"/>
  <c r="CV63" i="17"/>
  <c r="DJ63" i="17" s="1"/>
  <c r="CU63" i="17"/>
  <c r="DI63" i="17" s="1"/>
  <c r="CT63" i="17"/>
  <c r="DH63" i="17" s="1"/>
  <c r="Q63" i="17"/>
  <c r="EH62" i="17"/>
  <c r="DE62" i="17"/>
  <c r="DS62" i="17" s="1"/>
  <c r="DD62" i="17"/>
  <c r="DR62" i="17" s="1"/>
  <c r="DC62" i="17"/>
  <c r="DQ62" i="17" s="1"/>
  <c r="DB62" i="17"/>
  <c r="DP62" i="17" s="1"/>
  <c r="DA62" i="17"/>
  <c r="DO62" i="17" s="1"/>
  <c r="CZ62" i="17"/>
  <c r="DN62" i="17" s="1"/>
  <c r="CY62" i="17"/>
  <c r="DM62" i="17" s="1"/>
  <c r="CX62" i="17"/>
  <c r="DL62" i="17" s="1"/>
  <c r="CW62" i="17"/>
  <c r="DK62" i="17" s="1"/>
  <c r="CV62" i="17"/>
  <c r="DJ62" i="17" s="1"/>
  <c r="CU62" i="17"/>
  <c r="DI62" i="17" s="1"/>
  <c r="CT62" i="17"/>
  <c r="DH62" i="17" s="1"/>
  <c r="Q62" i="17"/>
  <c r="EH61" i="17"/>
  <c r="DE61" i="17"/>
  <c r="DS61" i="17" s="1"/>
  <c r="DD61" i="17"/>
  <c r="DR61" i="17" s="1"/>
  <c r="DC61" i="17"/>
  <c r="DQ61" i="17" s="1"/>
  <c r="DB61" i="17"/>
  <c r="DP61" i="17" s="1"/>
  <c r="DA61" i="17"/>
  <c r="DO61" i="17" s="1"/>
  <c r="CZ61" i="17"/>
  <c r="DN61" i="17" s="1"/>
  <c r="CY61" i="17"/>
  <c r="DM61" i="17" s="1"/>
  <c r="CX61" i="17"/>
  <c r="DL61" i="17" s="1"/>
  <c r="CW61" i="17"/>
  <c r="DK61" i="17" s="1"/>
  <c r="CV61" i="17"/>
  <c r="DJ61" i="17" s="1"/>
  <c r="CU61" i="17"/>
  <c r="DI61" i="17" s="1"/>
  <c r="CT61" i="17"/>
  <c r="DH61" i="17" s="1"/>
  <c r="Q61" i="17"/>
  <c r="EH60" i="17"/>
  <c r="DE60" i="17"/>
  <c r="DS60" i="17" s="1"/>
  <c r="DD60" i="17"/>
  <c r="DR60" i="17" s="1"/>
  <c r="DC60" i="17"/>
  <c r="DQ60" i="17" s="1"/>
  <c r="DB60" i="17"/>
  <c r="DP60" i="17" s="1"/>
  <c r="DA60" i="17"/>
  <c r="DO60" i="17" s="1"/>
  <c r="CZ60" i="17"/>
  <c r="DN60" i="17" s="1"/>
  <c r="CY60" i="17"/>
  <c r="DM60" i="17" s="1"/>
  <c r="CX60" i="17"/>
  <c r="DL60" i="17" s="1"/>
  <c r="CW60" i="17"/>
  <c r="DK60" i="17" s="1"/>
  <c r="CV60" i="17"/>
  <c r="DJ60" i="17" s="1"/>
  <c r="CU60" i="17"/>
  <c r="DI60" i="17" s="1"/>
  <c r="CT60" i="17"/>
  <c r="DH60" i="17" s="1"/>
  <c r="Q60" i="17"/>
  <c r="EH59" i="17"/>
  <c r="DE59" i="17"/>
  <c r="DS59" i="17" s="1"/>
  <c r="DD59" i="17"/>
  <c r="DR59" i="17" s="1"/>
  <c r="DC59" i="17"/>
  <c r="DQ59" i="17" s="1"/>
  <c r="DB59" i="17"/>
  <c r="DP59" i="17" s="1"/>
  <c r="DA59" i="17"/>
  <c r="DO59" i="17" s="1"/>
  <c r="CZ59" i="17"/>
  <c r="DN59" i="17" s="1"/>
  <c r="CY59" i="17"/>
  <c r="DM59" i="17" s="1"/>
  <c r="CX59" i="17"/>
  <c r="DL59" i="17" s="1"/>
  <c r="CW59" i="17"/>
  <c r="DK59" i="17" s="1"/>
  <c r="CV59" i="17"/>
  <c r="DJ59" i="17" s="1"/>
  <c r="CU59" i="17"/>
  <c r="DI59" i="17" s="1"/>
  <c r="CT59" i="17"/>
  <c r="DH59" i="17" s="1"/>
  <c r="Q59" i="17"/>
  <c r="EH58" i="17"/>
  <c r="DE58" i="17"/>
  <c r="DS58" i="17" s="1"/>
  <c r="DD58" i="17"/>
  <c r="DR58" i="17" s="1"/>
  <c r="DC58" i="17"/>
  <c r="DQ58" i="17" s="1"/>
  <c r="DB58" i="17"/>
  <c r="DP58" i="17" s="1"/>
  <c r="DA58" i="17"/>
  <c r="DO58" i="17" s="1"/>
  <c r="CZ58" i="17"/>
  <c r="DN58" i="17" s="1"/>
  <c r="CY58" i="17"/>
  <c r="DM58" i="17" s="1"/>
  <c r="CX58" i="17"/>
  <c r="DL58" i="17" s="1"/>
  <c r="CW58" i="17"/>
  <c r="DK58" i="17" s="1"/>
  <c r="CV58" i="17"/>
  <c r="DJ58" i="17" s="1"/>
  <c r="CU58" i="17"/>
  <c r="DI58" i="17" s="1"/>
  <c r="CT58" i="17"/>
  <c r="DH58" i="17" s="1"/>
  <c r="Q58" i="17"/>
  <c r="EH57" i="17"/>
  <c r="DE57" i="17"/>
  <c r="DS57" i="17" s="1"/>
  <c r="DD57" i="17"/>
  <c r="DR57" i="17" s="1"/>
  <c r="DC57" i="17"/>
  <c r="DQ57" i="17" s="1"/>
  <c r="DB57" i="17"/>
  <c r="DP57" i="17" s="1"/>
  <c r="DA57" i="17"/>
  <c r="DO57" i="17" s="1"/>
  <c r="CZ57" i="17"/>
  <c r="DN57" i="17" s="1"/>
  <c r="CY57" i="17"/>
  <c r="DM57" i="17" s="1"/>
  <c r="CX57" i="17"/>
  <c r="DL57" i="17" s="1"/>
  <c r="CW57" i="17"/>
  <c r="DK57" i="17" s="1"/>
  <c r="CV57" i="17"/>
  <c r="DJ57" i="17" s="1"/>
  <c r="CU57" i="17"/>
  <c r="DI57" i="17" s="1"/>
  <c r="CT57" i="17"/>
  <c r="DH57" i="17" s="1"/>
  <c r="Q57" i="17"/>
  <c r="EH56" i="17"/>
  <c r="DE56" i="17"/>
  <c r="DS56" i="17" s="1"/>
  <c r="DD56" i="17"/>
  <c r="DC56" i="17"/>
  <c r="DB56" i="17"/>
  <c r="DA56" i="17"/>
  <c r="CZ56" i="17"/>
  <c r="CY56" i="17"/>
  <c r="DM56" i="17" s="1"/>
  <c r="CX56" i="17"/>
  <c r="DL56" i="17" s="1"/>
  <c r="CW56" i="17"/>
  <c r="DK56" i="17" s="1"/>
  <c r="CV56" i="17"/>
  <c r="DJ56" i="17" s="1"/>
  <c r="CU56" i="17"/>
  <c r="DI56" i="17" s="1"/>
  <c r="CT56" i="17"/>
  <c r="DH56" i="17" s="1"/>
  <c r="Q56" i="17"/>
  <c r="EH55" i="17"/>
  <c r="DE55" i="17"/>
  <c r="DS55" i="17" s="1"/>
  <c r="DD55" i="17"/>
  <c r="DR55" i="17" s="1"/>
  <c r="DC55" i="17"/>
  <c r="DQ55" i="17" s="1"/>
  <c r="DB55" i="17"/>
  <c r="DP55" i="17" s="1"/>
  <c r="DA55" i="17"/>
  <c r="DO55" i="17" s="1"/>
  <c r="CZ55" i="17"/>
  <c r="DN55" i="17" s="1"/>
  <c r="CY55" i="17"/>
  <c r="DM55" i="17" s="1"/>
  <c r="CX55" i="17"/>
  <c r="DL55" i="17" s="1"/>
  <c r="CW55" i="17"/>
  <c r="DK55" i="17" s="1"/>
  <c r="CV55" i="17"/>
  <c r="DJ55" i="17" s="1"/>
  <c r="CU55" i="17"/>
  <c r="DI55" i="17" s="1"/>
  <c r="CT55" i="17"/>
  <c r="DH55" i="17" s="1"/>
  <c r="Q55" i="17"/>
  <c r="EH54" i="17"/>
  <c r="DE54" i="17"/>
  <c r="DS54" i="17" s="1"/>
  <c r="DD54" i="17"/>
  <c r="DR54" i="17" s="1"/>
  <c r="DC54" i="17"/>
  <c r="DQ54" i="17" s="1"/>
  <c r="DB54" i="17"/>
  <c r="DP54" i="17" s="1"/>
  <c r="DA54" i="17"/>
  <c r="DO54" i="17" s="1"/>
  <c r="CZ54" i="17"/>
  <c r="DN54" i="17" s="1"/>
  <c r="CY54" i="17"/>
  <c r="DM54" i="17" s="1"/>
  <c r="CX54" i="17"/>
  <c r="DL54" i="17" s="1"/>
  <c r="CW54" i="17"/>
  <c r="DK54" i="17" s="1"/>
  <c r="CV54" i="17"/>
  <c r="DJ54" i="17" s="1"/>
  <c r="CU54" i="17"/>
  <c r="DI54" i="17" s="1"/>
  <c r="CT54" i="17"/>
  <c r="DH54" i="17" s="1"/>
  <c r="Q54" i="17"/>
  <c r="EH53" i="17"/>
  <c r="DE53" i="17"/>
  <c r="DS53" i="17" s="1"/>
  <c r="DD53" i="17"/>
  <c r="DR53" i="17" s="1"/>
  <c r="DC53" i="17"/>
  <c r="DQ53" i="17" s="1"/>
  <c r="DB53" i="17"/>
  <c r="DP53" i="17" s="1"/>
  <c r="DA53" i="17"/>
  <c r="DO53" i="17" s="1"/>
  <c r="CZ53" i="17"/>
  <c r="DN53" i="17" s="1"/>
  <c r="CY53" i="17"/>
  <c r="DM53" i="17" s="1"/>
  <c r="CX53" i="17"/>
  <c r="DL53" i="17" s="1"/>
  <c r="CW53" i="17"/>
  <c r="DK53" i="17" s="1"/>
  <c r="CV53" i="17"/>
  <c r="DJ53" i="17" s="1"/>
  <c r="CU53" i="17"/>
  <c r="DI53" i="17" s="1"/>
  <c r="CT53" i="17"/>
  <c r="DH53" i="17" s="1"/>
  <c r="Q53" i="17"/>
  <c r="EH52" i="17"/>
  <c r="DE52" i="17"/>
  <c r="DS52" i="17" s="1"/>
  <c r="DD52" i="17"/>
  <c r="DR52" i="17" s="1"/>
  <c r="DC52" i="17"/>
  <c r="DQ52" i="17" s="1"/>
  <c r="DB52" i="17"/>
  <c r="DP52" i="17" s="1"/>
  <c r="DA52" i="17"/>
  <c r="DO52" i="17" s="1"/>
  <c r="CZ52" i="17"/>
  <c r="DN52" i="17" s="1"/>
  <c r="CY52" i="17"/>
  <c r="DM52" i="17" s="1"/>
  <c r="CX52" i="17"/>
  <c r="DL52" i="17" s="1"/>
  <c r="CW52" i="17"/>
  <c r="DK52" i="17" s="1"/>
  <c r="CV52" i="17"/>
  <c r="DJ52" i="17" s="1"/>
  <c r="CU52" i="17"/>
  <c r="DI52" i="17" s="1"/>
  <c r="CT52" i="17"/>
  <c r="DH52" i="17" s="1"/>
  <c r="Q52" i="17"/>
  <c r="EH51" i="17"/>
  <c r="DE51" i="17"/>
  <c r="DS51" i="17" s="1"/>
  <c r="DD51" i="17"/>
  <c r="DR51" i="17" s="1"/>
  <c r="DC51" i="17"/>
  <c r="DQ51" i="17" s="1"/>
  <c r="DB51" i="17"/>
  <c r="DP51" i="17" s="1"/>
  <c r="DA51" i="17"/>
  <c r="DO51" i="17" s="1"/>
  <c r="CZ51" i="17"/>
  <c r="DN51" i="17" s="1"/>
  <c r="CY51" i="17"/>
  <c r="DM51" i="17" s="1"/>
  <c r="CX51" i="17"/>
  <c r="DL51" i="17" s="1"/>
  <c r="CW51" i="17"/>
  <c r="DK51" i="17" s="1"/>
  <c r="CV51" i="17"/>
  <c r="DJ51" i="17" s="1"/>
  <c r="CU51" i="17"/>
  <c r="DI51" i="17" s="1"/>
  <c r="CT51" i="17"/>
  <c r="DH51" i="17" s="1"/>
  <c r="Q51" i="17"/>
  <c r="EH50" i="17"/>
  <c r="DE50" i="17"/>
  <c r="DD50" i="17"/>
  <c r="DC50" i="17"/>
  <c r="DB50" i="17"/>
  <c r="DA50" i="17"/>
  <c r="CZ50" i="17"/>
  <c r="CY50" i="17"/>
  <c r="CX50" i="17"/>
  <c r="CW50" i="17"/>
  <c r="CV50" i="17"/>
  <c r="CU50" i="17"/>
  <c r="CT50" i="17"/>
  <c r="Q50" i="17"/>
  <c r="EH49" i="17"/>
  <c r="DE49" i="17"/>
  <c r="DS49" i="17" s="1"/>
  <c r="DD49" i="17"/>
  <c r="DR49" i="17" s="1"/>
  <c r="DC49" i="17"/>
  <c r="DQ49" i="17" s="1"/>
  <c r="DB49" i="17"/>
  <c r="DP49" i="17" s="1"/>
  <c r="DA49" i="17"/>
  <c r="DO49" i="17" s="1"/>
  <c r="CZ49" i="17"/>
  <c r="DN49" i="17" s="1"/>
  <c r="CY49" i="17"/>
  <c r="CX49" i="17"/>
  <c r="DL49" i="17" s="1"/>
  <c r="CW49" i="17"/>
  <c r="DK49" i="17" s="1"/>
  <c r="CV49" i="17"/>
  <c r="DJ49" i="17" s="1"/>
  <c r="CU49" i="17"/>
  <c r="DI49" i="17" s="1"/>
  <c r="CT49" i="17"/>
  <c r="DH49" i="17" s="1"/>
  <c r="Q49" i="17"/>
  <c r="EH48" i="17"/>
  <c r="DE48" i="17"/>
  <c r="DS48" i="17" s="1"/>
  <c r="DD48" i="17"/>
  <c r="DR48" i="17" s="1"/>
  <c r="DC48" i="17"/>
  <c r="DQ48" i="17" s="1"/>
  <c r="DB48" i="17"/>
  <c r="DP48" i="17" s="1"/>
  <c r="DA48" i="17"/>
  <c r="DO48" i="17" s="1"/>
  <c r="CZ48" i="17"/>
  <c r="DN48" i="17" s="1"/>
  <c r="CY48" i="17"/>
  <c r="DM48" i="17" s="1"/>
  <c r="CX48" i="17"/>
  <c r="DL48" i="17" s="1"/>
  <c r="CW48" i="17"/>
  <c r="DK48" i="17" s="1"/>
  <c r="CV48" i="17"/>
  <c r="DJ48" i="17" s="1"/>
  <c r="CU48" i="17"/>
  <c r="DI48" i="17" s="1"/>
  <c r="CT48" i="17"/>
  <c r="DH48" i="17" s="1"/>
  <c r="Q48" i="17"/>
  <c r="EH47" i="17"/>
  <c r="DE47" i="17"/>
  <c r="DS47" i="17" s="1"/>
  <c r="DD47" i="17"/>
  <c r="DC47" i="17"/>
  <c r="DB47" i="17"/>
  <c r="DA47" i="17"/>
  <c r="CZ47" i="17"/>
  <c r="CY47" i="17"/>
  <c r="CX47" i="17"/>
  <c r="CW47" i="17"/>
  <c r="CV47" i="17"/>
  <c r="CU47" i="17"/>
  <c r="CT47" i="17"/>
  <c r="Q47" i="17"/>
  <c r="EH46" i="17"/>
  <c r="DE46" i="17"/>
  <c r="DS46" i="17" s="1"/>
  <c r="DD46" i="17"/>
  <c r="DR46" i="17" s="1"/>
  <c r="DC46" i="17"/>
  <c r="DQ46" i="17" s="1"/>
  <c r="DB46" i="17"/>
  <c r="DP46" i="17" s="1"/>
  <c r="DA46" i="17"/>
  <c r="DO46" i="17" s="1"/>
  <c r="CZ46" i="17"/>
  <c r="DN46" i="17" s="1"/>
  <c r="CY46" i="17"/>
  <c r="DM46" i="17" s="1"/>
  <c r="CX46" i="17"/>
  <c r="DL46" i="17" s="1"/>
  <c r="CW46" i="17"/>
  <c r="DK46" i="17" s="1"/>
  <c r="CV46" i="17"/>
  <c r="DJ46" i="17" s="1"/>
  <c r="CU46" i="17"/>
  <c r="DI46" i="17" s="1"/>
  <c r="CT46" i="17"/>
  <c r="DH46" i="17" s="1"/>
  <c r="Q46" i="17"/>
  <c r="EH45" i="17"/>
  <c r="DE45" i="17"/>
  <c r="DS45" i="17" s="1"/>
  <c r="DD45" i="17"/>
  <c r="DR45" i="17" s="1"/>
  <c r="DC45" i="17"/>
  <c r="DQ45" i="17" s="1"/>
  <c r="DB45" i="17"/>
  <c r="DP45" i="17" s="1"/>
  <c r="DA45" i="17"/>
  <c r="DO45" i="17" s="1"/>
  <c r="CZ45" i="17"/>
  <c r="DN45" i="17" s="1"/>
  <c r="CY45" i="17"/>
  <c r="CX45" i="17"/>
  <c r="CW45" i="17"/>
  <c r="DK45" i="17" s="1"/>
  <c r="CV45" i="17"/>
  <c r="CU45" i="17"/>
  <c r="DI45" i="17" s="1"/>
  <c r="CT45" i="17"/>
  <c r="DH45" i="17" s="1"/>
  <c r="Q45" i="17"/>
  <c r="EH44" i="17"/>
  <c r="DE44" i="17"/>
  <c r="DS44" i="17" s="1"/>
  <c r="DD44" i="17"/>
  <c r="DR44" i="17" s="1"/>
  <c r="DC44" i="17"/>
  <c r="DQ44" i="17" s="1"/>
  <c r="DB44" i="17"/>
  <c r="DP44" i="17" s="1"/>
  <c r="DA44" i="17"/>
  <c r="DO44" i="17" s="1"/>
  <c r="CZ44" i="17"/>
  <c r="DN44" i="17" s="1"/>
  <c r="CY44" i="17"/>
  <c r="DM44" i="17" s="1"/>
  <c r="CX44" i="17"/>
  <c r="DL44" i="17" s="1"/>
  <c r="CW44" i="17"/>
  <c r="DK44" i="17" s="1"/>
  <c r="CV44" i="17"/>
  <c r="DJ44" i="17" s="1"/>
  <c r="CU44" i="17"/>
  <c r="DI44" i="17" s="1"/>
  <c r="CT44" i="17"/>
  <c r="DH44" i="17" s="1"/>
  <c r="Q44" i="17"/>
  <c r="EH43" i="17"/>
  <c r="DE43" i="17"/>
  <c r="DS43" i="17" s="1"/>
  <c r="DD43" i="17"/>
  <c r="DC43" i="17"/>
  <c r="DB43" i="17"/>
  <c r="DA43" i="17"/>
  <c r="CZ43" i="17"/>
  <c r="CY43" i="17"/>
  <c r="CX43" i="17"/>
  <c r="CW43" i="17"/>
  <c r="CV43" i="17"/>
  <c r="CU43" i="17"/>
  <c r="CT43" i="17"/>
  <c r="Q43" i="17"/>
  <c r="EH42" i="17"/>
  <c r="DE42" i="17"/>
  <c r="DD42" i="17"/>
  <c r="DC42" i="17"/>
  <c r="DB42" i="17"/>
  <c r="DA42" i="17"/>
  <c r="CZ42" i="17"/>
  <c r="CY42" i="17"/>
  <c r="CX42" i="17"/>
  <c r="CW42" i="17"/>
  <c r="CV42" i="17"/>
  <c r="DJ42" i="17" s="1"/>
  <c r="CU42" i="17"/>
  <c r="DI42" i="17" s="1"/>
  <c r="CT42" i="17"/>
  <c r="DH42" i="17" s="1"/>
  <c r="Q42" i="17"/>
  <c r="EH41" i="17"/>
  <c r="DE41" i="17"/>
  <c r="DS41" i="17" s="1"/>
  <c r="DD41" i="17"/>
  <c r="DC41" i="17"/>
  <c r="DB41" i="17"/>
  <c r="DA41" i="17"/>
  <c r="CZ41" i="17"/>
  <c r="CY41" i="17"/>
  <c r="CX41" i="17"/>
  <c r="CW41" i="17"/>
  <c r="DK41" i="17" s="1"/>
  <c r="CV41" i="17"/>
  <c r="DJ41" i="17" s="1"/>
  <c r="CU41" i="17"/>
  <c r="DI41" i="17" s="1"/>
  <c r="CT41" i="17"/>
  <c r="DH41" i="17" s="1"/>
  <c r="Q41" i="17"/>
  <c r="EH40" i="17"/>
  <c r="DE40" i="17"/>
  <c r="DS40" i="17" s="1"/>
  <c r="DD40" i="17"/>
  <c r="DC40" i="17"/>
  <c r="DB40" i="17"/>
  <c r="DA40" i="17"/>
  <c r="CZ40" i="17"/>
  <c r="CY40" i="17"/>
  <c r="CX40" i="17"/>
  <c r="CW40" i="17"/>
  <c r="DK40" i="17" s="1"/>
  <c r="CV40" i="17"/>
  <c r="DJ40" i="17" s="1"/>
  <c r="CU40" i="17"/>
  <c r="DI40" i="17" s="1"/>
  <c r="CT40" i="17"/>
  <c r="DH40" i="17" s="1"/>
  <c r="Q40" i="17"/>
  <c r="EH39" i="17"/>
  <c r="DE39" i="17"/>
  <c r="DS39" i="17" s="1"/>
  <c r="DD39" i="17"/>
  <c r="DC39" i="17"/>
  <c r="DB39" i="17"/>
  <c r="DA39" i="17"/>
  <c r="CZ39" i="17"/>
  <c r="CY39" i="17"/>
  <c r="CX39" i="17"/>
  <c r="CW39" i="17"/>
  <c r="CV39" i="17"/>
  <c r="CU39" i="17"/>
  <c r="CT39" i="17"/>
  <c r="Q39" i="17"/>
  <c r="EH38" i="17"/>
  <c r="DE38" i="17"/>
  <c r="DS38" i="17" s="1"/>
  <c r="DD38" i="17"/>
  <c r="DR38" i="17" s="1"/>
  <c r="DC38" i="17"/>
  <c r="DQ38" i="17" s="1"/>
  <c r="DB38" i="17"/>
  <c r="DP38" i="17" s="1"/>
  <c r="DA38" i="17"/>
  <c r="CZ38" i="17"/>
  <c r="CY38" i="17"/>
  <c r="CX38" i="17"/>
  <c r="CW38" i="17"/>
  <c r="CV38" i="17"/>
  <c r="CU38" i="17"/>
  <c r="CT38" i="17"/>
  <c r="Q38" i="17"/>
  <c r="EH37" i="17"/>
  <c r="DE37" i="17"/>
  <c r="DS37" i="17" s="1"/>
  <c r="DD37" i="17"/>
  <c r="DC37" i="17"/>
  <c r="DB37" i="17"/>
  <c r="DA37" i="17"/>
  <c r="CZ37" i="17"/>
  <c r="CY37" i="17"/>
  <c r="CX37" i="17"/>
  <c r="CW37" i="17"/>
  <c r="CV37" i="17"/>
  <c r="CU37" i="17"/>
  <c r="CT37" i="17"/>
  <c r="Q37" i="17"/>
  <c r="EH36" i="17"/>
  <c r="DE36" i="17"/>
  <c r="DS36" i="17" s="1"/>
  <c r="DD36" i="17"/>
  <c r="DR36" i="17" s="1"/>
  <c r="DC36" i="17"/>
  <c r="DQ36" i="17" s="1"/>
  <c r="DB36" i="17"/>
  <c r="DP36" i="17" s="1"/>
  <c r="DA36" i="17"/>
  <c r="CZ36" i="17"/>
  <c r="CY36" i="17"/>
  <c r="CX36" i="17"/>
  <c r="CW36" i="17"/>
  <c r="CV36" i="17"/>
  <c r="CU36" i="17"/>
  <c r="CT36" i="17"/>
  <c r="Q36" i="17"/>
  <c r="EH35" i="17"/>
  <c r="DE35" i="17"/>
  <c r="DS35" i="17" s="1"/>
  <c r="DD35" i="17"/>
  <c r="DC35" i="17"/>
  <c r="DB35" i="17"/>
  <c r="DA35" i="17"/>
  <c r="CZ35" i="17"/>
  <c r="CY35" i="17"/>
  <c r="CX35" i="17"/>
  <c r="CW35" i="17"/>
  <c r="CV35" i="17"/>
  <c r="CU35" i="17"/>
  <c r="CT35" i="17"/>
  <c r="Q35" i="17"/>
  <c r="EH34" i="17"/>
  <c r="DE34" i="17"/>
  <c r="DS34" i="17" s="1"/>
  <c r="DD34" i="17"/>
  <c r="DR34" i="17" s="1"/>
  <c r="DC34" i="17"/>
  <c r="DQ34" i="17" s="1"/>
  <c r="DB34" i="17"/>
  <c r="DP34" i="17" s="1"/>
  <c r="DA34" i="17"/>
  <c r="DO34" i="17" s="1"/>
  <c r="CZ34" i="17"/>
  <c r="DN34" i="17" s="1"/>
  <c r="CY34" i="17"/>
  <c r="DM34" i="17" s="1"/>
  <c r="CX34" i="17"/>
  <c r="DL34" i="17" s="1"/>
  <c r="CW34" i="17"/>
  <c r="DK34" i="17" s="1"/>
  <c r="CV34" i="17"/>
  <c r="DJ34" i="17" s="1"/>
  <c r="CU34" i="17"/>
  <c r="DI34" i="17" s="1"/>
  <c r="CT34" i="17"/>
  <c r="DH34" i="17" s="1"/>
  <c r="Q34" i="17"/>
  <c r="EH33" i="17"/>
  <c r="DE33" i="17"/>
  <c r="DS33" i="17" s="1"/>
  <c r="DD33" i="17"/>
  <c r="DR33" i="17" s="1"/>
  <c r="DC33" i="17"/>
  <c r="DQ33" i="17" s="1"/>
  <c r="DB33" i="17"/>
  <c r="DP33" i="17" s="1"/>
  <c r="DA33" i="17"/>
  <c r="DO33" i="17" s="1"/>
  <c r="CZ33" i="17"/>
  <c r="DN33" i="17" s="1"/>
  <c r="CY33" i="17"/>
  <c r="DM33" i="17" s="1"/>
  <c r="CX33" i="17"/>
  <c r="DL33" i="17" s="1"/>
  <c r="CW33" i="17"/>
  <c r="DK33" i="17" s="1"/>
  <c r="CV33" i="17"/>
  <c r="DJ33" i="17" s="1"/>
  <c r="CU33" i="17"/>
  <c r="DI33" i="17" s="1"/>
  <c r="CT33" i="17"/>
  <c r="DH33" i="17" s="1"/>
  <c r="Q33" i="17"/>
  <c r="EH32" i="17"/>
  <c r="DE32" i="17"/>
  <c r="DS32" i="17" s="1"/>
  <c r="DD32" i="17"/>
  <c r="DR32" i="17" s="1"/>
  <c r="DC32" i="17"/>
  <c r="DQ32" i="17" s="1"/>
  <c r="DB32" i="17"/>
  <c r="DP32" i="17" s="1"/>
  <c r="DA32" i="17"/>
  <c r="DO32" i="17" s="1"/>
  <c r="CZ32" i="17"/>
  <c r="DN32" i="17" s="1"/>
  <c r="CY32" i="17"/>
  <c r="DM32" i="17" s="1"/>
  <c r="CX32" i="17"/>
  <c r="DL32" i="17" s="1"/>
  <c r="CW32" i="17"/>
  <c r="DK32" i="17" s="1"/>
  <c r="CV32" i="17"/>
  <c r="DJ32" i="17" s="1"/>
  <c r="CU32" i="17"/>
  <c r="DI32" i="17" s="1"/>
  <c r="CT32" i="17"/>
  <c r="DH32" i="17" s="1"/>
  <c r="Q32" i="17"/>
  <c r="EH31" i="17"/>
  <c r="DE31" i="17"/>
  <c r="DS31" i="17" s="1"/>
  <c r="DD31" i="17"/>
  <c r="DR31" i="17" s="1"/>
  <c r="DC31" i="17"/>
  <c r="DQ31" i="17" s="1"/>
  <c r="DB31" i="17"/>
  <c r="DP31" i="17" s="1"/>
  <c r="DA31" i="17"/>
  <c r="DO31" i="17" s="1"/>
  <c r="CZ31" i="17"/>
  <c r="DN31" i="17" s="1"/>
  <c r="CY31" i="17"/>
  <c r="DM31" i="17" s="1"/>
  <c r="CX31" i="17"/>
  <c r="DL31" i="17" s="1"/>
  <c r="CW31" i="17"/>
  <c r="DK31" i="17" s="1"/>
  <c r="CV31" i="17"/>
  <c r="DJ31" i="17" s="1"/>
  <c r="CU31" i="17"/>
  <c r="DI31" i="17" s="1"/>
  <c r="CT31" i="17"/>
  <c r="DH31" i="17" s="1"/>
  <c r="Q31" i="17"/>
  <c r="EH30" i="17"/>
  <c r="DE30" i="17"/>
  <c r="DS30" i="17" s="1"/>
  <c r="DD30" i="17"/>
  <c r="DR30" i="17" s="1"/>
  <c r="DC30" i="17"/>
  <c r="DQ30" i="17" s="1"/>
  <c r="DB30" i="17"/>
  <c r="DP30" i="17" s="1"/>
  <c r="DA30" i="17"/>
  <c r="DO30" i="17" s="1"/>
  <c r="CZ30" i="17"/>
  <c r="DN30" i="17" s="1"/>
  <c r="CY30" i="17"/>
  <c r="DM30" i="17" s="1"/>
  <c r="CX30" i="17"/>
  <c r="DL30" i="17" s="1"/>
  <c r="CW30" i="17"/>
  <c r="DK30" i="17" s="1"/>
  <c r="CV30" i="17"/>
  <c r="DJ30" i="17" s="1"/>
  <c r="CU30" i="17"/>
  <c r="DI30" i="17" s="1"/>
  <c r="CT30" i="17"/>
  <c r="DH30" i="17" s="1"/>
  <c r="Q30" i="17"/>
  <c r="EH29" i="17"/>
  <c r="DE29" i="17"/>
  <c r="DS29" i="17" s="1"/>
  <c r="DD29" i="17"/>
  <c r="DR29" i="17" s="1"/>
  <c r="DC29" i="17"/>
  <c r="DQ29" i="17" s="1"/>
  <c r="DB29" i="17"/>
  <c r="DP29" i="17" s="1"/>
  <c r="DA29" i="17"/>
  <c r="DO29" i="17" s="1"/>
  <c r="CZ29" i="17"/>
  <c r="DN29" i="17" s="1"/>
  <c r="CY29" i="17"/>
  <c r="DM29" i="17" s="1"/>
  <c r="CX29" i="17"/>
  <c r="DL29" i="17" s="1"/>
  <c r="CW29" i="17"/>
  <c r="DK29" i="17" s="1"/>
  <c r="CV29" i="17"/>
  <c r="DJ29" i="17" s="1"/>
  <c r="CU29" i="17"/>
  <c r="DI29" i="17" s="1"/>
  <c r="CT29" i="17"/>
  <c r="DH29" i="17" s="1"/>
  <c r="Q29" i="17"/>
  <c r="EH28" i="17"/>
  <c r="DE28" i="17"/>
  <c r="DS28" i="17" s="1"/>
  <c r="DD28" i="17"/>
  <c r="DR28" i="17" s="1"/>
  <c r="DC28" i="17"/>
  <c r="DQ28" i="17" s="1"/>
  <c r="DB28" i="17"/>
  <c r="DP28" i="17" s="1"/>
  <c r="DA28" i="17"/>
  <c r="DO28" i="17" s="1"/>
  <c r="CZ28" i="17"/>
  <c r="DN28" i="17" s="1"/>
  <c r="CY28" i="17"/>
  <c r="DM28" i="17" s="1"/>
  <c r="CX28" i="17"/>
  <c r="DL28" i="17" s="1"/>
  <c r="CW28" i="17"/>
  <c r="DK28" i="17" s="1"/>
  <c r="CV28" i="17"/>
  <c r="DJ28" i="17" s="1"/>
  <c r="CU28" i="17"/>
  <c r="DI28" i="17" s="1"/>
  <c r="CT28" i="17"/>
  <c r="DH28" i="17" s="1"/>
  <c r="Q28" i="17"/>
  <c r="EH27" i="17"/>
  <c r="DE27" i="17"/>
  <c r="DS27" i="17" s="1"/>
  <c r="DD27" i="17"/>
  <c r="DC27" i="17"/>
  <c r="DB27" i="17"/>
  <c r="DA27" i="17"/>
  <c r="CZ27" i="17"/>
  <c r="DN27" i="17" s="1"/>
  <c r="CY27" i="17"/>
  <c r="DM27" i="17" s="1"/>
  <c r="CX27" i="17"/>
  <c r="CW27" i="17"/>
  <c r="DK27" i="17" s="1"/>
  <c r="CV27" i="17"/>
  <c r="DJ27" i="17" s="1"/>
  <c r="CU27" i="17"/>
  <c r="DI27" i="17" s="1"/>
  <c r="CT27" i="17"/>
  <c r="DH27" i="17" s="1"/>
  <c r="Q27" i="17"/>
  <c r="EH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Q26" i="17"/>
  <c r="EH25" i="17"/>
  <c r="DE25" i="17"/>
  <c r="DS25" i="17" s="1"/>
  <c r="DD25" i="17"/>
  <c r="DC25" i="17"/>
  <c r="DB25" i="17"/>
  <c r="DA25" i="17"/>
  <c r="CZ25" i="17"/>
  <c r="CY25" i="17"/>
  <c r="CX25" i="17"/>
  <c r="CW25" i="17"/>
  <c r="CV25" i="17"/>
  <c r="CU25" i="17"/>
  <c r="CT25" i="17"/>
  <c r="Q25" i="17"/>
  <c r="EH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Q24" i="17"/>
  <c r="EH23" i="17"/>
  <c r="DE23" i="17"/>
  <c r="DS23" i="17" s="1"/>
  <c r="DD23" i="17"/>
  <c r="DR23" i="17" s="1"/>
  <c r="DC23" i="17"/>
  <c r="DQ23" i="17" s="1"/>
  <c r="DB23" i="17"/>
  <c r="DP23" i="17" s="1"/>
  <c r="DA23" i="17"/>
  <c r="DO23" i="17" s="1"/>
  <c r="CZ23" i="17"/>
  <c r="DN23" i="17" s="1"/>
  <c r="CY23" i="17"/>
  <c r="DM23" i="17" s="1"/>
  <c r="CX23" i="17"/>
  <c r="DL23" i="17" s="1"/>
  <c r="CW23" i="17"/>
  <c r="DK23" i="17" s="1"/>
  <c r="CV23" i="17"/>
  <c r="DJ23" i="17" s="1"/>
  <c r="CU23" i="17"/>
  <c r="DI23" i="17" s="1"/>
  <c r="CT23" i="17"/>
  <c r="DH23" i="17" s="1"/>
  <c r="Q23" i="17"/>
  <c r="EH22" i="17"/>
  <c r="DE22" i="17"/>
  <c r="DS22" i="17" s="1"/>
  <c r="DD22" i="17"/>
  <c r="DR22" i="17" s="1"/>
  <c r="DC22" i="17"/>
  <c r="DQ22" i="17" s="1"/>
  <c r="DB22" i="17"/>
  <c r="DP22" i="17" s="1"/>
  <c r="DA22" i="17"/>
  <c r="DO22" i="17" s="1"/>
  <c r="CZ22" i="17"/>
  <c r="DN22" i="17" s="1"/>
  <c r="CY22" i="17"/>
  <c r="DM22" i="17" s="1"/>
  <c r="CX22" i="17"/>
  <c r="DL22" i="17" s="1"/>
  <c r="CW22" i="17"/>
  <c r="DK22" i="17" s="1"/>
  <c r="CV22" i="17"/>
  <c r="DJ22" i="17" s="1"/>
  <c r="CU22" i="17"/>
  <c r="DI22" i="17" s="1"/>
  <c r="CT22" i="17"/>
  <c r="DH22" i="17" s="1"/>
  <c r="Q22" i="17"/>
  <c r="EH21" i="17"/>
  <c r="DE21" i="17"/>
  <c r="DS21" i="17" s="1"/>
  <c r="DD21" i="17"/>
  <c r="DC21" i="17"/>
  <c r="DB21" i="17"/>
  <c r="DA21" i="17"/>
  <c r="CZ21" i="17"/>
  <c r="CY21" i="17"/>
  <c r="CX21" i="17"/>
  <c r="CW21" i="17"/>
  <c r="CV21" i="17"/>
  <c r="CU21" i="17"/>
  <c r="CT21" i="17"/>
  <c r="Q21" i="17"/>
  <c r="EH20" i="17"/>
  <c r="DE20" i="17"/>
  <c r="DS20" i="17" s="1"/>
  <c r="DD20" i="17"/>
  <c r="DR20" i="17" s="1"/>
  <c r="DC20" i="17"/>
  <c r="DQ20" i="17" s="1"/>
  <c r="DB20" i="17"/>
  <c r="DP20" i="17" s="1"/>
  <c r="DA20" i="17"/>
  <c r="DO20" i="17" s="1"/>
  <c r="CZ20" i="17"/>
  <c r="DN20" i="17" s="1"/>
  <c r="CY20" i="17"/>
  <c r="DM20" i="17" s="1"/>
  <c r="CX20" i="17"/>
  <c r="DL20" i="17" s="1"/>
  <c r="CW20" i="17"/>
  <c r="DK20" i="17" s="1"/>
  <c r="CV20" i="17"/>
  <c r="DJ20" i="17" s="1"/>
  <c r="CU20" i="17"/>
  <c r="DI20" i="17" s="1"/>
  <c r="CT20" i="17"/>
  <c r="DH20" i="17" s="1"/>
  <c r="Q20" i="17"/>
  <c r="EH19" i="17"/>
  <c r="DE19" i="17"/>
  <c r="DS19" i="17" s="1"/>
  <c r="DD19" i="17"/>
  <c r="DR19" i="17" s="1"/>
  <c r="DC19" i="17"/>
  <c r="DQ19" i="17" s="1"/>
  <c r="DB19" i="17"/>
  <c r="DP19" i="17" s="1"/>
  <c r="DA19" i="17"/>
  <c r="DO19" i="17" s="1"/>
  <c r="CZ19" i="17"/>
  <c r="DN19" i="17" s="1"/>
  <c r="CY19" i="17"/>
  <c r="DM19" i="17" s="1"/>
  <c r="CX19" i="17"/>
  <c r="DL19" i="17" s="1"/>
  <c r="CW19" i="17"/>
  <c r="DK19" i="17" s="1"/>
  <c r="CV19" i="17"/>
  <c r="DJ19" i="17" s="1"/>
  <c r="CU19" i="17"/>
  <c r="DI19" i="17" s="1"/>
  <c r="CT19" i="17"/>
  <c r="DH19" i="17" s="1"/>
  <c r="Q19" i="17"/>
  <c r="EH18" i="17"/>
  <c r="DE18" i="17"/>
  <c r="DS18" i="17" s="1"/>
  <c r="DD18" i="17"/>
  <c r="DR18" i="17" s="1"/>
  <c r="DC18" i="17"/>
  <c r="DQ18" i="17" s="1"/>
  <c r="DB18" i="17"/>
  <c r="DP18" i="17" s="1"/>
  <c r="DA18" i="17"/>
  <c r="DO18" i="17" s="1"/>
  <c r="CZ18" i="17"/>
  <c r="DN18" i="17" s="1"/>
  <c r="CY18" i="17"/>
  <c r="DM18" i="17" s="1"/>
  <c r="CX18" i="17"/>
  <c r="DL18" i="17" s="1"/>
  <c r="CW18" i="17"/>
  <c r="DK18" i="17" s="1"/>
  <c r="CV18" i="17"/>
  <c r="DJ18" i="17" s="1"/>
  <c r="CU18" i="17"/>
  <c r="DI18" i="17" s="1"/>
  <c r="CT18" i="17"/>
  <c r="DH18" i="17" s="1"/>
  <c r="Q18" i="17"/>
  <c r="EH17" i="17"/>
  <c r="DE17" i="17"/>
  <c r="DS17" i="17" s="1"/>
  <c r="DD17" i="17"/>
  <c r="DR17" i="17" s="1"/>
  <c r="DC17" i="17"/>
  <c r="DQ17" i="17" s="1"/>
  <c r="DB17" i="17"/>
  <c r="DP17" i="17" s="1"/>
  <c r="DA17" i="17"/>
  <c r="DO17" i="17" s="1"/>
  <c r="CZ17" i="17"/>
  <c r="DN17" i="17" s="1"/>
  <c r="CY17" i="17"/>
  <c r="DM17" i="17" s="1"/>
  <c r="CX17" i="17"/>
  <c r="DL17" i="17" s="1"/>
  <c r="CW17" i="17"/>
  <c r="DK17" i="17" s="1"/>
  <c r="CV17" i="17"/>
  <c r="DJ17" i="17" s="1"/>
  <c r="CU17" i="17"/>
  <c r="DI17" i="17" s="1"/>
  <c r="CT17" i="17"/>
  <c r="DH17" i="17" s="1"/>
  <c r="Q17" i="17"/>
  <c r="EH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Q16" i="17"/>
  <c r="EH15" i="17"/>
  <c r="DE15" i="17"/>
  <c r="DS15" i="17" s="1"/>
  <c r="DD15" i="17"/>
  <c r="DR15" i="17" s="1"/>
  <c r="DC15" i="17"/>
  <c r="DQ15" i="17" s="1"/>
  <c r="DB15" i="17"/>
  <c r="DP15" i="17" s="1"/>
  <c r="DA15" i="17"/>
  <c r="DO15" i="17" s="1"/>
  <c r="CZ15" i="17"/>
  <c r="DN15" i="17" s="1"/>
  <c r="CY15" i="17"/>
  <c r="DM15" i="17" s="1"/>
  <c r="CX15" i="17"/>
  <c r="DL15" i="17" s="1"/>
  <c r="CW15" i="17"/>
  <c r="DK15" i="17" s="1"/>
  <c r="CV15" i="17"/>
  <c r="DJ15" i="17" s="1"/>
  <c r="CU15" i="17"/>
  <c r="DI15" i="17" s="1"/>
  <c r="CT15" i="17"/>
  <c r="DH15" i="17" s="1"/>
  <c r="Q15" i="17"/>
  <c r="EH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Q14" i="17"/>
  <c r="EH13" i="17"/>
  <c r="DE13" i="17"/>
  <c r="DS13" i="17" s="1"/>
  <c r="DD13" i="17"/>
  <c r="DR13" i="17" s="1"/>
  <c r="DC13" i="17"/>
  <c r="DB13" i="17"/>
  <c r="DA13" i="17"/>
  <c r="CZ13" i="17"/>
  <c r="CY13" i="17"/>
  <c r="CX13" i="17"/>
  <c r="CW13" i="17"/>
  <c r="CV13" i="17"/>
  <c r="CU13" i="17"/>
  <c r="CT13" i="17"/>
  <c r="DH13" i="17" s="1"/>
  <c r="Q13" i="17"/>
  <c r="EH12" i="17"/>
  <c r="DE12" i="17"/>
  <c r="DS12" i="17" s="1"/>
  <c r="DD12" i="17"/>
  <c r="DR12" i="17" s="1"/>
  <c r="DC12" i="17"/>
  <c r="DQ12" i="17" s="1"/>
  <c r="DB12" i="17"/>
  <c r="DP12" i="17" s="1"/>
  <c r="DA12" i="17"/>
  <c r="DO12" i="17" s="1"/>
  <c r="CZ12" i="17"/>
  <c r="DN12" i="17" s="1"/>
  <c r="CY12" i="17"/>
  <c r="DM12" i="17" s="1"/>
  <c r="CX12" i="17"/>
  <c r="DL12" i="17" s="1"/>
  <c r="CW12" i="17"/>
  <c r="DK12" i="17" s="1"/>
  <c r="CV12" i="17"/>
  <c r="DJ12" i="17" s="1"/>
  <c r="CU12" i="17"/>
  <c r="DI12" i="17" s="1"/>
  <c r="CT12" i="17"/>
  <c r="DH12" i="17" s="1"/>
  <c r="Q12" i="17"/>
  <c r="EH11" i="17"/>
  <c r="DE11" i="17"/>
  <c r="DS11" i="17" s="1"/>
  <c r="DD11" i="17"/>
  <c r="DC11" i="17"/>
  <c r="DB11" i="17"/>
  <c r="DA11" i="17"/>
  <c r="DO11" i="17" s="1"/>
  <c r="CZ11" i="17"/>
  <c r="DN11" i="17" s="1"/>
  <c r="CY11" i="17"/>
  <c r="DM11" i="17" s="1"/>
  <c r="CX11" i="17"/>
  <c r="DL11" i="17" s="1"/>
  <c r="CW11" i="17"/>
  <c r="DK11" i="17" s="1"/>
  <c r="CV11" i="17"/>
  <c r="DJ11" i="17" s="1"/>
  <c r="CU11" i="17"/>
  <c r="DI11" i="17" s="1"/>
  <c r="CT11" i="17"/>
  <c r="DH11" i="17" s="1"/>
  <c r="Q11" i="17"/>
  <c r="EH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Q10" i="17"/>
  <c r="EH9" i="17"/>
  <c r="DE9" i="17"/>
  <c r="DS9" i="17" s="1"/>
  <c r="DD9" i="17"/>
  <c r="DR9" i="17" s="1"/>
  <c r="DC9" i="17"/>
  <c r="DQ9" i="17" s="1"/>
  <c r="DB9" i="17"/>
  <c r="DP9" i="17" s="1"/>
  <c r="DA9" i="17"/>
  <c r="DO9" i="17" s="1"/>
  <c r="CZ9" i="17"/>
  <c r="DN9" i="17" s="1"/>
  <c r="CY9" i="17"/>
  <c r="DM9" i="17" s="1"/>
  <c r="CX9" i="17"/>
  <c r="DL9" i="17" s="1"/>
  <c r="CW9" i="17"/>
  <c r="DK9" i="17" s="1"/>
  <c r="CV9" i="17"/>
  <c r="DJ9" i="17" s="1"/>
  <c r="CU9" i="17"/>
  <c r="DI9" i="17" s="1"/>
  <c r="CT9" i="17"/>
  <c r="DH9" i="17" s="1"/>
  <c r="Q9" i="17"/>
  <c r="EH8" i="17"/>
  <c r="DE8" i="17"/>
  <c r="DS8" i="17" s="1"/>
  <c r="DD8" i="17"/>
  <c r="DR8" i="17" s="1"/>
  <c r="DC8" i="17"/>
  <c r="DQ8" i="17" s="1"/>
  <c r="DB8" i="17"/>
  <c r="DP8" i="17" s="1"/>
  <c r="DA8" i="17"/>
  <c r="DO8" i="17" s="1"/>
  <c r="CZ8" i="17"/>
  <c r="DN8" i="17" s="1"/>
  <c r="CY8" i="17"/>
  <c r="DM8" i="17" s="1"/>
  <c r="CX8" i="17"/>
  <c r="DL8" i="17" s="1"/>
  <c r="CW8" i="17"/>
  <c r="DK8" i="17" s="1"/>
  <c r="CV8" i="17"/>
  <c r="DJ8" i="17" s="1"/>
  <c r="CU8" i="17"/>
  <c r="DI8" i="17" s="1"/>
  <c r="CT8" i="17"/>
  <c r="DH8" i="17" s="1"/>
  <c r="Q8" i="17"/>
  <c r="EH7" i="17"/>
  <c r="DE7" i="17"/>
  <c r="DS7" i="17" s="1"/>
  <c r="DD7" i="17"/>
  <c r="DC7" i="17"/>
  <c r="DB7" i="17"/>
  <c r="DA7" i="17"/>
  <c r="CZ7" i="17"/>
  <c r="CY7" i="17"/>
  <c r="CX7" i="17"/>
  <c r="CW7" i="17"/>
  <c r="CV7" i="17"/>
  <c r="CU7" i="17"/>
  <c r="CT7" i="17"/>
  <c r="Q7" i="17"/>
  <c r="EH6" i="17"/>
  <c r="DE6" i="17"/>
  <c r="DS6" i="17" s="1"/>
  <c r="DD6" i="17"/>
  <c r="DR6" i="17" s="1"/>
  <c r="DC6" i="17"/>
  <c r="DQ6" i="17" s="1"/>
  <c r="DB6" i="17"/>
  <c r="DP6" i="17" s="1"/>
  <c r="DA6" i="17"/>
  <c r="DO6" i="17" s="1"/>
  <c r="CZ6" i="17"/>
  <c r="DN6" i="17" s="1"/>
  <c r="CY6" i="17"/>
  <c r="DM6" i="17" s="1"/>
  <c r="CX6" i="17"/>
  <c r="DL6" i="17" s="1"/>
  <c r="CW6" i="17"/>
  <c r="DK6" i="17" s="1"/>
  <c r="CV6" i="17"/>
  <c r="DJ6" i="17" s="1"/>
  <c r="CU6" i="17"/>
  <c r="DI6" i="17" s="1"/>
  <c r="CT6" i="17"/>
  <c r="DH6" i="17" s="1"/>
  <c r="Q6" i="17"/>
  <c r="EH5" i="17"/>
  <c r="DE5" i="17"/>
  <c r="DS5" i="17" s="1"/>
  <c r="DD5" i="17"/>
  <c r="DR5" i="17" s="1"/>
  <c r="DC5" i="17"/>
  <c r="DQ5" i="17" s="1"/>
  <c r="DB5" i="17"/>
  <c r="DP5" i="17" s="1"/>
  <c r="DA5" i="17"/>
  <c r="DO5" i="17" s="1"/>
  <c r="CZ5" i="17"/>
  <c r="DN5" i="17" s="1"/>
  <c r="CY5" i="17"/>
  <c r="DM5" i="17" s="1"/>
  <c r="CX5" i="17"/>
  <c r="DL5" i="17" s="1"/>
  <c r="CW5" i="17"/>
  <c r="DK5" i="17" s="1"/>
  <c r="CV5" i="17"/>
  <c r="DJ5" i="17" s="1"/>
  <c r="CU5" i="17"/>
  <c r="DI5" i="17" s="1"/>
  <c r="CT5" i="17"/>
  <c r="DH5" i="17" s="1"/>
  <c r="Q5" i="17"/>
  <c r="EH4" i="17"/>
  <c r="DE4" i="17"/>
  <c r="DS4" i="17" s="1"/>
  <c r="DD4" i="17"/>
  <c r="DR4" i="17" s="1"/>
  <c r="DC4" i="17"/>
  <c r="DQ4" i="17" s="1"/>
  <c r="DB4" i="17"/>
  <c r="DP4" i="17" s="1"/>
  <c r="DA4" i="17"/>
  <c r="DO4" i="17" s="1"/>
  <c r="CZ4" i="17"/>
  <c r="DN4" i="17" s="1"/>
  <c r="CY4" i="17"/>
  <c r="DM4" i="17" s="1"/>
  <c r="CX4" i="17"/>
  <c r="DL4" i="17" s="1"/>
  <c r="CW4" i="17"/>
  <c r="DK4" i="17" s="1"/>
  <c r="CV4" i="17"/>
  <c r="DJ4" i="17" s="1"/>
  <c r="CU4" i="17"/>
  <c r="DI4" i="17" s="1"/>
  <c r="CT4" i="17"/>
  <c r="DH4" i="17" s="1"/>
  <c r="Q4" i="17"/>
  <c r="EH3" i="17"/>
  <c r="DE3" i="17"/>
  <c r="DS3" i="17" s="1"/>
  <c r="DD3" i="17"/>
  <c r="DR3" i="17" s="1"/>
  <c r="DC3" i="17"/>
  <c r="DQ3" i="17" s="1"/>
  <c r="DB3" i="17"/>
  <c r="DP3" i="17" s="1"/>
  <c r="DA3" i="17"/>
  <c r="DO3" i="17" s="1"/>
  <c r="CZ3" i="17"/>
  <c r="DN3" i="17" s="1"/>
  <c r="CY3" i="17"/>
  <c r="DM3" i="17" s="1"/>
  <c r="CX3" i="17"/>
  <c r="DL3" i="17" s="1"/>
  <c r="CW3" i="17"/>
  <c r="DK3" i="17" s="1"/>
  <c r="CV3" i="17"/>
  <c r="DJ3" i="17" s="1"/>
  <c r="CU3" i="17"/>
  <c r="DI3" i="17" s="1"/>
  <c r="CT3" i="17"/>
  <c r="DH3" i="17" s="1"/>
  <c r="Q3" i="17"/>
  <c r="FS2" i="17"/>
  <c r="FT2" i="17" s="1"/>
  <c r="DS14" i="17" l="1"/>
  <c r="DS66" i="17"/>
  <c r="DS10" i="17"/>
  <c r="DS26" i="17"/>
  <c r="DS42" i="17"/>
  <c r="DS50" i="17"/>
  <c r="DS16" i="17"/>
  <c r="DS24" i="17"/>
  <c r="DQ26" i="17"/>
  <c r="DQ42" i="17"/>
  <c r="DQ50" i="17"/>
  <c r="DQ66" i="17"/>
  <c r="DQ24" i="17"/>
  <c r="DQ40" i="17"/>
  <c r="DQ11" i="17"/>
  <c r="DP40" i="17"/>
  <c r="DR56" i="17"/>
  <c r="DR50" i="17"/>
  <c r="DR66" i="17"/>
  <c r="DR10" i="17"/>
  <c r="DR42" i="17"/>
  <c r="DR40" i="17"/>
  <c r="DR27" i="17"/>
  <c r="DR11" i="17"/>
  <c r="DP11" i="17"/>
  <c r="DR41" i="17"/>
  <c r="DR47" i="17"/>
  <c r="DR21" i="17"/>
  <c r="DR37" i="17"/>
  <c r="DR25" i="17"/>
  <c r="DR7" i="17"/>
  <c r="DR35" i="17"/>
  <c r="DR39" i="17"/>
  <c r="DR43" i="17"/>
  <c r="DR87" i="17"/>
  <c r="DR14" i="17"/>
  <c r="DR26" i="17"/>
  <c r="DR16" i="17"/>
  <c r="DR24" i="17"/>
  <c r="DP56" i="17"/>
  <c r="DP42" i="17"/>
  <c r="DP50" i="17"/>
  <c r="DP66" i="17"/>
  <c r="DP10" i="17"/>
  <c r="DP41" i="17"/>
  <c r="DP27" i="17"/>
  <c r="DO41" i="17"/>
  <c r="DN41" i="17"/>
  <c r="DO27" i="17"/>
  <c r="DQ27" i="17"/>
  <c r="DQ41" i="17"/>
  <c r="DQ56" i="17"/>
  <c r="DQ10" i="17"/>
  <c r="DQ14" i="17"/>
  <c r="DQ13" i="17"/>
  <c r="DQ47" i="17"/>
  <c r="DQ16" i="17"/>
  <c r="DQ43" i="17"/>
  <c r="DQ21" i="17"/>
  <c r="DQ25" i="17"/>
  <c r="DQ35" i="17"/>
  <c r="DQ39" i="17"/>
  <c r="DQ7" i="17"/>
  <c r="DQ37" i="17"/>
  <c r="DQ87" i="17"/>
  <c r="DO40" i="17"/>
  <c r="DO56" i="17"/>
  <c r="DO87" i="17"/>
  <c r="DO10" i="17"/>
  <c r="DO42" i="17"/>
  <c r="DO39" i="17"/>
  <c r="DO35" i="17"/>
  <c r="DO25" i="17"/>
  <c r="DO43" i="17"/>
  <c r="DO47" i="17"/>
  <c r="DO13" i="17"/>
  <c r="DO21" i="17"/>
  <c r="DO7" i="17"/>
  <c r="DO37" i="17"/>
  <c r="DP26" i="17"/>
  <c r="DP14" i="17"/>
  <c r="DP16" i="17"/>
  <c r="DP24" i="17"/>
  <c r="DN10" i="17"/>
  <c r="DN47" i="17"/>
  <c r="DO14" i="17"/>
  <c r="DO36" i="17"/>
  <c r="DO26" i="17"/>
  <c r="DO66" i="17"/>
  <c r="DO74" i="17"/>
  <c r="DO38" i="17"/>
  <c r="DO16" i="17"/>
  <c r="DO24" i="17"/>
  <c r="DO50" i="17"/>
  <c r="DN56" i="17"/>
  <c r="DP47" i="17"/>
  <c r="DP13" i="17"/>
  <c r="DP35" i="17"/>
  <c r="DP39" i="17"/>
  <c r="DP21" i="17"/>
  <c r="DP43" i="17"/>
  <c r="DP87" i="17"/>
  <c r="DP25" i="17"/>
  <c r="DP7" i="17"/>
  <c r="DP37" i="17"/>
  <c r="DN87" i="17"/>
  <c r="DN13" i="17"/>
  <c r="DN21" i="17"/>
  <c r="DN35" i="17"/>
  <c r="DN39" i="17"/>
  <c r="DN25" i="17"/>
  <c r="DN43" i="17"/>
  <c r="DN37" i="17"/>
  <c r="DN7" i="17"/>
  <c r="DN50" i="17"/>
  <c r="DN16" i="17"/>
  <c r="DN74" i="17"/>
  <c r="DN26" i="17"/>
  <c r="DN42" i="17"/>
  <c r="DN66" i="17"/>
  <c r="DN14" i="17"/>
  <c r="DN24" i="17"/>
  <c r="DN36" i="17"/>
  <c r="DN38" i="17"/>
  <c r="DN40" i="17"/>
  <c r="DH7" i="17"/>
  <c r="DM40" i="17"/>
  <c r="DM49" i="17"/>
  <c r="DM41" i="17"/>
  <c r="DM42" i="17"/>
  <c r="DM37" i="17"/>
  <c r="DM7" i="17"/>
  <c r="DM43" i="17"/>
  <c r="DM25" i="17"/>
  <c r="DM35" i="17"/>
  <c r="DM21" i="17"/>
  <c r="DM39" i="17"/>
  <c r="DM45" i="17"/>
  <c r="DM47" i="17"/>
  <c r="DM13" i="17"/>
  <c r="DM87" i="17"/>
  <c r="DL14" i="17"/>
  <c r="DL50" i="17"/>
  <c r="DL74" i="17"/>
  <c r="DM16" i="17"/>
  <c r="DL42" i="17"/>
  <c r="DM66" i="17"/>
  <c r="DM10" i="17"/>
  <c r="DL66" i="17"/>
  <c r="DM74" i="17"/>
  <c r="DM38" i="17"/>
  <c r="DM50" i="17"/>
  <c r="DM26" i="17"/>
  <c r="DM36" i="17"/>
  <c r="DM24" i="17"/>
  <c r="DM14" i="17"/>
  <c r="DI13" i="17"/>
  <c r="DI25" i="17"/>
  <c r="DI47" i="17"/>
  <c r="DJ43" i="17"/>
  <c r="DJ45" i="17"/>
  <c r="DJ47" i="17"/>
  <c r="DK7" i="17"/>
  <c r="DK13" i="17"/>
  <c r="DK87" i="17"/>
  <c r="DH47" i="17"/>
  <c r="DH10" i="17"/>
  <c r="DH14" i="17"/>
  <c r="DH36" i="17"/>
  <c r="DH38" i="17"/>
  <c r="DL39" i="17"/>
  <c r="DL41" i="17"/>
  <c r="DL43" i="17"/>
  <c r="DL87" i="17"/>
  <c r="DI10" i="17"/>
  <c r="DI14" i="17"/>
  <c r="DI36" i="17"/>
  <c r="DI50" i="17"/>
  <c r="DL26" i="17"/>
  <c r="DJ10" i="17"/>
  <c r="DJ24" i="17"/>
  <c r="DJ26" i="17"/>
  <c r="DJ36" i="17"/>
  <c r="DJ38" i="17"/>
  <c r="DJ50" i="17"/>
  <c r="DK10" i="17"/>
  <c r="DK36" i="17"/>
  <c r="DK42" i="17"/>
  <c r="DK74" i="17"/>
  <c r="R54" i="17"/>
  <c r="CG54" i="17" s="1"/>
  <c r="Z54" i="17"/>
  <c r="AN54" i="17" s="1"/>
  <c r="S54" i="17"/>
  <c r="AA54" i="17"/>
  <c r="AO54" i="17" s="1"/>
  <c r="T54" i="17"/>
  <c r="AH54" i="17" s="1"/>
  <c r="AB54" i="17"/>
  <c r="AP54" i="17" s="1"/>
  <c r="U54" i="17"/>
  <c r="AC54" i="17"/>
  <c r="V54" i="17"/>
  <c r="AJ54" i="17" s="1"/>
  <c r="W54" i="17"/>
  <c r="AK54" i="17" s="1"/>
  <c r="X54" i="17"/>
  <c r="AL54" i="17" s="1"/>
  <c r="Y54" i="17"/>
  <c r="AM54" i="17" s="1"/>
  <c r="R102" i="17"/>
  <c r="Z102" i="17"/>
  <c r="S102" i="17"/>
  <c r="AA102" i="17"/>
  <c r="T102" i="17"/>
  <c r="AB102" i="17"/>
  <c r="AP102" i="17" s="1"/>
  <c r="U102" i="17"/>
  <c r="AI102" i="17" s="1"/>
  <c r="AC102" i="17"/>
  <c r="AQ102" i="17" s="1"/>
  <c r="V102" i="17"/>
  <c r="AJ102" i="17" s="1"/>
  <c r="W102" i="17"/>
  <c r="AK102" i="17" s="1"/>
  <c r="X102" i="17"/>
  <c r="Y102" i="17"/>
  <c r="R106" i="17"/>
  <c r="Z106" i="17"/>
  <c r="AN106" i="17" s="1"/>
  <c r="S106" i="17"/>
  <c r="AA106" i="17"/>
  <c r="T106" i="17"/>
  <c r="AH106" i="17" s="1"/>
  <c r="AB106" i="17"/>
  <c r="U106" i="17"/>
  <c r="AI106" i="17" s="1"/>
  <c r="AC106" i="17"/>
  <c r="AQ106" i="17" s="1"/>
  <c r="V106" i="17"/>
  <c r="W106" i="17"/>
  <c r="AK106" i="17" s="1"/>
  <c r="X106" i="17"/>
  <c r="Y106" i="17"/>
  <c r="AM106" i="17" s="1"/>
  <c r="Z3" i="17"/>
  <c r="AN3" i="17" s="1"/>
  <c r="AA3" i="17"/>
  <c r="AB3" i="17"/>
  <c r="AC3" i="17"/>
  <c r="X3" i="17"/>
  <c r="Y3" i="17"/>
  <c r="Z10" i="17"/>
  <c r="AA10" i="17"/>
  <c r="AB10" i="17"/>
  <c r="AC10" i="17"/>
  <c r="X10" i="17"/>
  <c r="Y10" i="17"/>
  <c r="R18" i="17"/>
  <c r="Z18" i="17"/>
  <c r="S18" i="17"/>
  <c r="AA18" i="17"/>
  <c r="AO18" i="17" s="1"/>
  <c r="T18" i="17"/>
  <c r="AH18" i="17" s="1"/>
  <c r="AB18" i="17"/>
  <c r="AP18" i="17" s="1"/>
  <c r="U18" i="17"/>
  <c r="AC18" i="17"/>
  <c r="V18" i="17"/>
  <c r="W18" i="17"/>
  <c r="X18" i="17"/>
  <c r="Y18" i="17"/>
  <c r="Z24" i="17"/>
  <c r="AA24" i="17"/>
  <c r="AB24" i="17"/>
  <c r="AC24" i="17"/>
  <c r="X24" i="17"/>
  <c r="Y24" i="17"/>
  <c r="X25" i="17"/>
  <c r="AL25" i="17" s="1"/>
  <c r="Y25" i="17"/>
  <c r="AM25" i="17" s="1"/>
  <c r="Z25" i="17"/>
  <c r="AN25" i="17" s="1"/>
  <c r="AA25" i="17"/>
  <c r="AO25" i="17" s="1"/>
  <c r="AB25" i="17"/>
  <c r="AP25" i="17" s="1"/>
  <c r="AC25" i="17"/>
  <c r="AQ25" i="17" s="1"/>
  <c r="Z36" i="17"/>
  <c r="AA36" i="17"/>
  <c r="AB36" i="17"/>
  <c r="AC36" i="17"/>
  <c r="X36" i="17"/>
  <c r="Y36" i="17"/>
  <c r="V67" i="17"/>
  <c r="AJ67" i="17" s="1"/>
  <c r="W67" i="17"/>
  <c r="X67" i="17"/>
  <c r="AL67" i="17" s="1"/>
  <c r="Y67" i="17"/>
  <c r="R67" i="17"/>
  <c r="AF67" i="17" s="1"/>
  <c r="Z67" i="17"/>
  <c r="AN67" i="17" s="1"/>
  <c r="S67" i="17"/>
  <c r="AG67" i="17" s="1"/>
  <c r="AA67" i="17"/>
  <c r="AO67" i="17" s="1"/>
  <c r="T67" i="17"/>
  <c r="AB67" i="17"/>
  <c r="AP67" i="17" s="1"/>
  <c r="U67" i="17"/>
  <c r="AI67" i="17" s="1"/>
  <c r="AC67" i="17"/>
  <c r="AQ67" i="17" s="1"/>
  <c r="V71" i="17"/>
  <c r="W71" i="17"/>
  <c r="X71" i="17"/>
  <c r="AL71" i="17" s="1"/>
  <c r="Y71" i="17"/>
  <c r="R71" i="17"/>
  <c r="Z71" i="17"/>
  <c r="S71" i="17"/>
  <c r="AG71" i="17" s="1"/>
  <c r="AA71" i="17"/>
  <c r="AO71" i="17" s="1"/>
  <c r="T71" i="17"/>
  <c r="AB71" i="17"/>
  <c r="U71" i="17"/>
  <c r="AC71" i="17"/>
  <c r="Z86" i="17"/>
  <c r="AN86" i="17" s="1"/>
  <c r="AA86" i="17"/>
  <c r="AO86" i="17" s="1"/>
  <c r="AB86" i="17"/>
  <c r="AP86" i="17" s="1"/>
  <c r="AC86" i="17"/>
  <c r="AQ86" i="17" s="1"/>
  <c r="X86" i="17"/>
  <c r="AL86" i="17" s="1"/>
  <c r="Y86" i="17"/>
  <c r="AM86" i="17" s="1"/>
  <c r="V89" i="17"/>
  <c r="W89" i="17"/>
  <c r="X89" i="17"/>
  <c r="Y89" i="17"/>
  <c r="R89" i="17"/>
  <c r="Z89" i="17"/>
  <c r="S89" i="17"/>
  <c r="AA89" i="17"/>
  <c r="T89" i="17"/>
  <c r="AB89" i="17"/>
  <c r="U89" i="17"/>
  <c r="AC89" i="17"/>
  <c r="V105" i="17"/>
  <c r="AJ105" i="17" s="1"/>
  <c r="W105" i="17"/>
  <c r="AK105" i="17" s="1"/>
  <c r="X105" i="17"/>
  <c r="AL105" i="17" s="1"/>
  <c r="Y105" i="17"/>
  <c r="R105" i="17"/>
  <c r="AS105" i="17" s="1"/>
  <c r="Z105" i="17"/>
  <c r="AN105" i="17" s="1"/>
  <c r="S105" i="17"/>
  <c r="AA105" i="17"/>
  <c r="T105" i="17"/>
  <c r="AH105" i="17" s="1"/>
  <c r="AB105" i="17"/>
  <c r="U105" i="17"/>
  <c r="AC105" i="17"/>
  <c r="AQ105" i="17" s="1"/>
  <c r="R112" i="17"/>
  <c r="Z112" i="17"/>
  <c r="S112" i="17"/>
  <c r="AA112" i="17"/>
  <c r="T112" i="17"/>
  <c r="AB112" i="17"/>
  <c r="U112" i="17"/>
  <c r="AC112" i="17"/>
  <c r="AQ112" i="17" s="1"/>
  <c r="V112" i="17"/>
  <c r="W112" i="17"/>
  <c r="X112" i="17"/>
  <c r="AL112" i="17" s="1"/>
  <c r="Y112" i="17"/>
  <c r="AM112" i="17" s="1"/>
  <c r="X119" i="17"/>
  <c r="Y119" i="17"/>
  <c r="Z119" i="17"/>
  <c r="AN119" i="17" s="1"/>
  <c r="AA119" i="17"/>
  <c r="AB119" i="17"/>
  <c r="AC119" i="17"/>
  <c r="Z120" i="17"/>
  <c r="AN120" i="17" s="1"/>
  <c r="AA120" i="17"/>
  <c r="AO120" i="17" s="1"/>
  <c r="AB120" i="17"/>
  <c r="AP120" i="17" s="1"/>
  <c r="AC120" i="17"/>
  <c r="AQ120" i="17" s="1"/>
  <c r="X120" i="17"/>
  <c r="AL120" i="17" s="1"/>
  <c r="Y120" i="17"/>
  <c r="X37" i="17"/>
  <c r="AL37" i="17" s="1"/>
  <c r="Y37" i="17"/>
  <c r="AM37" i="17" s="1"/>
  <c r="Z37" i="17"/>
  <c r="AN37" i="17" s="1"/>
  <c r="AA37" i="17"/>
  <c r="AO37" i="17" s="1"/>
  <c r="AB37" i="17"/>
  <c r="AP37" i="17" s="1"/>
  <c r="AC37" i="17"/>
  <c r="AQ37" i="17" s="1"/>
  <c r="X45" i="17"/>
  <c r="Y45" i="17"/>
  <c r="Z45" i="17"/>
  <c r="AA45" i="17"/>
  <c r="AB45" i="17"/>
  <c r="AC45" i="17"/>
  <c r="R98" i="17"/>
  <c r="Z98" i="17"/>
  <c r="AN98" i="17" s="1"/>
  <c r="S98" i="17"/>
  <c r="AG98" i="17" s="1"/>
  <c r="AA98" i="17"/>
  <c r="AO98" i="17" s="1"/>
  <c r="T98" i="17"/>
  <c r="AH98" i="17" s="1"/>
  <c r="AB98" i="17"/>
  <c r="AP98" i="17" s="1"/>
  <c r="U98" i="17"/>
  <c r="AI98" i="17" s="1"/>
  <c r="AC98" i="17"/>
  <c r="AQ98" i="17" s="1"/>
  <c r="V98" i="17"/>
  <c r="AJ98" i="17" s="1"/>
  <c r="W98" i="17"/>
  <c r="AK98" i="17" s="1"/>
  <c r="X98" i="17"/>
  <c r="Y98" i="17"/>
  <c r="V4" i="17"/>
  <c r="AJ4" i="17" s="1"/>
  <c r="W4" i="17"/>
  <c r="X4" i="17"/>
  <c r="AL4" i="17" s="1"/>
  <c r="Y4" i="17"/>
  <c r="AM4" i="17" s="1"/>
  <c r="R4" i="17"/>
  <c r="Z4" i="17"/>
  <c r="AN4" i="17" s="1"/>
  <c r="S4" i="17"/>
  <c r="AG4" i="17" s="1"/>
  <c r="AA4" i="17"/>
  <c r="AO4" i="17" s="1"/>
  <c r="T4" i="17"/>
  <c r="AH4" i="17" s="1"/>
  <c r="AB4" i="17"/>
  <c r="AP4" i="17" s="1"/>
  <c r="U4" i="17"/>
  <c r="AC4" i="17"/>
  <c r="AQ4" i="17" s="1"/>
  <c r="Z14" i="17"/>
  <c r="AN14" i="17" s="1"/>
  <c r="AA14" i="17"/>
  <c r="AO14" i="17" s="1"/>
  <c r="AB14" i="17"/>
  <c r="AP14" i="17" s="1"/>
  <c r="AC14" i="17"/>
  <c r="AQ14" i="17" s="1"/>
  <c r="X14" i="17"/>
  <c r="AL14" i="17" s="1"/>
  <c r="Y14" i="17"/>
  <c r="Z22" i="17"/>
  <c r="AA22" i="17"/>
  <c r="AB22" i="17"/>
  <c r="AC22" i="17"/>
  <c r="X22" i="17"/>
  <c r="Y22" i="17"/>
  <c r="Z30" i="17"/>
  <c r="AN30" i="17" s="1"/>
  <c r="AA30" i="17"/>
  <c r="AO30" i="17" s="1"/>
  <c r="AB30" i="17"/>
  <c r="AP30" i="17" s="1"/>
  <c r="AC30" i="17"/>
  <c r="AQ30" i="17" s="1"/>
  <c r="X30" i="17"/>
  <c r="AL30" i="17" s="1"/>
  <c r="Y30" i="17"/>
  <c r="AM30" i="17" s="1"/>
  <c r="Z38" i="17"/>
  <c r="AA38" i="17"/>
  <c r="AB38" i="17"/>
  <c r="AP38" i="17" s="1"/>
  <c r="AC38" i="17"/>
  <c r="AQ38" i="17" s="1"/>
  <c r="X38" i="17"/>
  <c r="AL38" i="17" s="1"/>
  <c r="Y38" i="17"/>
  <c r="X43" i="17"/>
  <c r="AL43" i="17" s="1"/>
  <c r="Y43" i="17"/>
  <c r="AM43" i="17" s="1"/>
  <c r="Z43" i="17"/>
  <c r="AA43" i="17"/>
  <c r="AO43" i="17" s="1"/>
  <c r="AB43" i="17"/>
  <c r="AC43" i="17"/>
  <c r="AQ43" i="17" s="1"/>
  <c r="R44" i="17"/>
  <c r="AS44" i="17" s="1"/>
  <c r="Z44" i="17"/>
  <c r="AN44" i="17" s="1"/>
  <c r="S44" i="17"/>
  <c r="AG44" i="17" s="1"/>
  <c r="AA44" i="17"/>
  <c r="AO44" i="17" s="1"/>
  <c r="T44" i="17"/>
  <c r="AB44" i="17"/>
  <c r="AP44" i="17" s="1"/>
  <c r="U44" i="17"/>
  <c r="AC44" i="17"/>
  <c r="V44" i="17"/>
  <c r="AJ44" i="17" s="1"/>
  <c r="W44" i="17"/>
  <c r="X44" i="17"/>
  <c r="AL44" i="17" s="1"/>
  <c r="Y44" i="17"/>
  <c r="AM44" i="17" s="1"/>
  <c r="V53" i="17"/>
  <c r="W53" i="17"/>
  <c r="AK53" i="17" s="1"/>
  <c r="X53" i="17"/>
  <c r="AL53" i="17" s="1"/>
  <c r="Y53" i="17"/>
  <c r="R53" i="17"/>
  <c r="Z53" i="17"/>
  <c r="AN53" i="17" s="1"/>
  <c r="S53" i="17"/>
  <c r="AG53" i="17" s="1"/>
  <c r="AA53" i="17"/>
  <c r="AO53" i="17" s="1"/>
  <c r="T53" i="17"/>
  <c r="AH53" i="17" s="1"/>
  <c r="AB53" i="17"/>
  <c r="AP53" i="17" s="1"/>
  <c r="U53" i="17"/>
  <c r="AC53" i="17"/>
  <c r="V57" i="17"/>
  <c r="AJ57" i="17" s="1"/>
  <c r="W57" i="17"/>
  <c r="AK57" i="17" s="1"/>
  <c r="X57" i="17"/>
  <c r="AL57" i="17" s="1"/>
  <c r="Y57" i="17"/>
  <c r="AM57" i="17" s="1"/>
  <c r="R57" i="17"/>
  <c r="Z57" i="17"/>
  <c r="S57" i="17"/>
  <c r="AA57" i="17"/>
  <c r="T57" i="17"/>
  <c r="AH57" i="17" s="1"/>
  <c r="AB57" i="17"/>
  <c r="U57" i="17"/>
  <c r="AI57" i="17" s="1"/>
  <c r="AC57" i="17"/>
  <c r="AQ57" i="17" s="1"/>
  <c r="R68" i="17"/>
  <c r="CG68" i="17" s="1"/>
  <c r="Z68" i="17"/>
  <c r="S68" i="17"/>
  <c r="AA68" i="17"/>
  <c r="AO68" i="17" s="1"/>
  <c r="T68" i="17"/>
  <c r="AB68" i="17"/>
  <c r="U68" i="17"/>
  <c r="AC68" i="17"/>
  <c r="V68" i="17"/>
  <c r="W68" i="17"/>
  <c r="X68" i="17"/>
  <c r="Y68" i="17"/>
  <c r="V97" i="17"/>
  <c r="W97" i="17"/>
  <c r="AK97" i="17" s="1"/>
  <c r="X97" i="17"/>
  <c r="AL97" i="17" s="1"/>
  <c r="Y97" i="17"/>
  <c r="R97" i="17"/>
  <c r="AS97" i="17" s="1"/>
  <c r="Z97" i="17"/>
  <c r="AN97" i="17" s="1"/>
  <c r="S97" i="17"/>
  <c r="AG97" i="17" s="1"/>
  <c r="AA97" i="17"/>
  <c r="AO97" i="17" s="1"/>
  <c r="T97" i="17"/>
  <c r="AB97" i="17"/>
  <c r="AP97" i="17" s="1"/>
  <c r="U97" i="17"/>
  <c r="AC97" i="17"/>
  <c r="R108" i="17"/>
  <c r="Z108" i="17"/>
  <c r="S108" i="17"/>
  <c r="AA108" i="17"/>
  <c r="T108" i="17"/>
  <c r="AB108" i="17"/>
  <c r="AP108" i="17" s="1"/>
  <c r="U108" i="17"/>
  <c r="AI108" i="17" s="1"/>
  <c r="AC108" i="17"/>
  <c r="AQ108" i="17" s="1"/>
  <c r="V108" i="17"/>
  <c r="W108" i="17"/>
  <c r="AK108" i="17" s="1"/>
  <c r="X108" i="17"/>
  <c r="Y108" i="17"/>
  <c r="R110" i="17"/>
  <c r="Z110" i="17"/>
  <c r="AN110" i="17" s="1"/>
  <c r="S110" i="17"/>
  <c r="AG110" i="17" s="1"/>
  <c r="AA110" i="17"/>
  <c r="AO110" i="17" s="1"/>
  <c r="T110" i="17"/>
  <c r="AB110" i="17"/>
  <c r="U110" i="17"/>
  <c r="AI110" i="17" s="1"/>
  <c r="AC110" i="17"/>
  <c r="AQ110" i="17" s="1"/>
  <c r="V110" i="17"/>
  <c r="W110" i="17"/>
  <c r="AK110" i="17" s="1"/>
  <c r="X110" i="17"/>
  <c r="AL110" i="17" s="1"/>
  <c r="Y110" i="17"/>
  <c r="R116" i="17"/>
  <c r="Z116" i="17"/>
  <c r="S116" i="17"/>
  <c r="AA116" i="17"/>
  <c r="T116" i="17"/>
  <c r="AH116" i="17" s="1"/>
  <c r="AB116" i="17"/>
  <c r="AP116" i="17" s="1"/>
  <c r="U116" i="17"/>
  <c r="AC116" i="17"/>
  <c r="V116" i="17"/>
  <c r="W116" i="17"/>
  <c r="X116" i="17"/>
  <c r="AL116" i="17" s="1"/>
  <c r="Y116" i="17"/>
  <c r="AM116" i="17" s="1"/>
  <c r="R70" i="17"/>
  <c r="Z70" i="17"/>
  <c r="S70" i="17"/>
  <c r="AA70" i="17"/>
  <c r="T70" i="17"/>
  <c r="AB70" i="17"/>
  <c r="U70" i="17"/>
  <c r="AC70" i="17"/>
  <c r="AQ70" i="17" s="1"/>
  <c r="V70" i="17"/>
  <c r="AJ70" i="17" s="1"/>
  <c r="W70" i="17"/>
  <c r="AK70" i="17" s="1"/>
  <c r="X70" i="17"/>
  <c r="AL70" i="17" s="1"/>
  <c r="Y70" i="17"/>
  <c r="V95" i="17"/>
  <c r="W95" i="17"/>
  <c r="X95" i="17"/>
  <c r="Y95" i="17"/>
  <c r="AM95" i="17" s="1"/>
  <c r="R95" i="17"/>
  <c r="Z95" i="17"/>
  <c r="AN95" i="17" s="1"/>
  <c r="S95" i="17"/>
  <c r="AA95" i="17"/>
  <c r="AO95" i="17" s="1"/>
  <c r="T95" i="17"/>
  <c r="AB95" i="17"/>
  <c r="AP95" i="17" s="1"/>
  <c r="U95" i="17"/>
  <c r="AI95" i="17" s="1"/>
  <c r="AC95" i="17"/>
  <c r="AQ95" i="17" s="1"/>
  <c r="V109" i="17"/>
  <c r="AJ109" i="17" s="1"/>
  <c r="W109" i="17"/>
  <c r="AK109" i="17" s="1"/>
  <c r="X109" i="17"/>
  <c r="AL109" i="17" s="1"/>
  <c r="Y109" i="17"/>
  <c r="R109" i="17"/>
  <c r="Z109" i="17"/>
  <c r="AN109" i="17" s="1"/>
  <c r="S109" i="17"/>
  <c r="AG109" i="17" s="1"/>
  <c r="AA109" i="17"/>
  <c r="AO109" i="17" s="1"/>
  <c r="T109" i="17"/>
  <c r="AB109" i="17"/>
  <c r="AP109" i="17" s="1"/>
  <c r="U109" i="17"/>
  <c r="AI109" i="17" s="1"/>
  <c r="AC109" i="17"/>
  <c r="AQ109" i="17" s="1"/>
  <c r="X7" i="17"/>
  <c r="Y7" i="17"/>
  <c r="Z7" i="17"/>
  <c r="AN7" i="17" s="1"/>
  <c r="AA7" i="17"/>
  <c r="AO7" i="17" s="1"/>
  <c r="AB7" i="17"/>
  <c r="AP7" i="17" s="1"/>
  <c r="AC7" i="17"/>
  <c r="AQ7" i="17" s="1"/>
  <c r="Z16" i="17"/>
  <c r="AA16" i="17"/>
  <c r="AB16" i="17"/>
  <c r="AC16" i="17"/>
  <c r="AQ16" i="17" s="1"/>
  <c r="X16" i="17"/>
  <c r="Y16" i="17"/>
  <c r="V29" i="17"/>
  <c r="W29" i="17"/>
  <c r="AK29" i="17" s="1"/>
  <c r="X29" i="17"/>
  <c r="Y29" i="17"/>
  <c r="AM29" i="17" s="1"/>
  <c r="R29" i="17"/>
  <c r="AF29" i="17" s="1"/>
  <c r="Z29" i="17"/>
  <c r="AN29" i="17" s="1"/>
  <c r="S29" i="17"/>
  <c r="AA29" i="17"/>
  <c r="T29" i="17"/>
  <c r="AB29" i="17"/>
  <c r="AP29" i="17" s="1"/>
  <c r="U29" i="17"/>
  <c r="AI29" i="17" s="1"/>
  <c r="AC29" i="17"/>
  <c r="AQ29" i="17" s="1"/>
  <c r="X31" i="17"/>
  <c r="AL31" i="17" s="1"/>
  <c r="Y31" i="17"/>
  <c r="AM31" i="17" s="1"/>
  <c r="Z31" i="17"/>
  <c r="AA31" i="17"/>
  <c r="AO31" i="17" s="1"/>
  <c r="AB31" i="17"/>
  <c r="AP31" i="17" s="1"/>
  <c r="AC31" i="17"/>
  <c r="AQ31" i="17" s="1"/>
  <c r="R32" i="17"/>
  <c r="Z32" i="17"/>
  <c r="S32" i="17"/>
  <c r="AA32" i="17"/>
  <c r="T32" i="17"/>
  <c r="AB32" i="17"/>
  <c r="U32" i="17"/>
  <c r="AC32" i="17"/>
  <c r="V32" i="17"/>
  <c r="W32" i="17"/>
  <c r="X32" i="17"/>
  <c r="Y32" i="17"/>
  <c r="Z50" i="17"/>
  <c r="AN50" i="17" s="1"/>
  <c r="AA50" i="17"/>
  <c r="AO50" i="17" s="1"/>
  <c r="AB50" i="17"/>
  <c r="AC50" i="17"/>
  <c r="X50" i="17"/>
  <c r="AL50" i="17" s="1"/>
  <c r="Y50" i="17"/>
  <c r="AM50" i="17" s="1"/>
  <c r="V79" i="17"/>
  <c r="AJ79" i="17" s="1"/>
  <c r="W79" i="17"/>
  <c r="AK79" i="17" s="1"/>
  <c r="X79" i="17"/>
  <c r="AL79" i="17" s="1"/>
  <c r="Y79" i="17"/>
  <c r="R79" i="17"/>
  <c r="AS79" i="17" s="1"/>
  <c r="Z79" i="17"/>
  <c r="AN79" i="17" s="1"/>
  <c r="S79" i="17"/>
  <c r="AG79" i="17" s="1"/>
  <c r="AA79" i="17"/>
  <c r="AO79" i="17" s="1"/>
  <c r="T79" i="17"/>
  <c r="AH79" i="17" s="1"/>
  <c r="AB79" i="17"/>
  <c r="AP79" i="17" s="1"/>
  <c r="U79" i="17"/>
  <c r="AC79" i="17"/>
  <c r="AQ79" i="17" s="1"/>
  <c r="R82" i="17"/>
  <c r="Z82" i="17"/>
  <c r="S82" i="17"/>
  <c r="AG82" i="17" s="1"/>
  <c r="AA82" i="17"/>
  <c r="AO82" i="17" s="1"/>
  <c r="T82" i="17"/>
  <c r="AB82" i="17"/>
  <c r="U82" i="17"/>
  <c r="AI82" i="17" s="1"/>
  <c r="AC82" i="17"/>
  <c r="AQ82" i="17" s="1"/>
  <c r="V82" i="17"/>
  <c r="AJ82" i="17" s="1"/>
  <c r="W82" i="17"/>
  <c r="AK82" i="17" s="1"/>
  <c r="X82" i="17"/>
  <c r="AL82" i="17" s="1"/>
  <c r="Y82" i="17"/>
  <c r="V83" i="17"/>
  <c r="AJ83" i="17" s="1"/>
  <c r="W83" i="17"/>
  <c r="AK83" i="17" s="1"/>
  <c r="X83" i="17"/>
  <c r="AL83" i="17" s="1"/>
  <c r="Y83" i="17"/>
  <c r="AM83" i="17" s="1"/>
  <c r="R83" i="17"/>
  <c r="AF83" i="17" s="1"/>
  <c r="Z83" i="17"/>
  <c r="AN83" i="17" s="1"/>
  <c r="S83" i="17"/>
  <c r="AG83" i="17" s="1"/>
  <c r="AA83" i="17"/>
  <c r="AO83" i="17" s="1"/>
  <c r="T83" i="17"/>
  <c r="AH83" i="17" s="1"/>
  <c r="AB83" i="17"/>
  <c r="U83" i="17"/>
  <c r="AI83" i="17" s="1"/>
  <c r="AC83" i="17"/>
  <c r="AQ83" i="17" s="1"/>
  <c r="R84" i="17"/>
  <c r="Z84" i="17"/>
  <c r="S84" i="17"/>
  <c r="AA84" i="17"/>
  <c r="T84" i="17"/>
  <c r="AH84" i="17" s="1"/>
  <c r="AB84" i="17"/>
  <c r="AP84" i="17" s="1"/>
  <c r="U84" i="17"/>
  <c r="AI84" i="17" s="1"/>
  <c r="AC84" i="17"/>
  <c r="AQ84" i="17" s="1"/>
  <c r="V84" i="17"/>
  <c r="W84" i="17"/>
  <c r="AK84" i="17" s="1"/>
  <c r="X84" i="17"/>
  <c r="AL84" i="17" s="1"/>
  <c r="Y84" i="17"/>
  <c r="AM84" i="17" s="1"/>
  <c r="R99" i="17"/>
  <c r="AF99" i="17" s="1"/>
  <c r="V99" i="17"/>
  <c r="W99" i="17"/>
  <c r="X99" i="17"/>
  <c r="Y99" i="17"/>
  <c r="AM99" i="17" s="1"/>
  <c r="Z99" i="17"/>
  <c r="S99" i="17"/>
  <c r="AA99" i="17"/>
  <c r="T99" i="17"/>
  <c r="AH99" i="17" s="1"/>
  <c r="AB99" i="17"/>
  <c r="AP99" i="17" s="1"/>
  <c r="U99" i="17"/>
  <c r="AI99" i="17" s="1"/>
  <c r="AC99" i="17"/>
  <c r="AQ99" i="17" s="1"/>
  <c r="V113" i="17"/>
  <c r="W113" i="17"/>
  <c r="X113" i="17"/>
  <c r="Y113" i="17"/>
  <c r="R113" i="17"/>
  <c r="Z113" i="17"/>
  <c r="AN113" i="17" s="1"/>
  <c r="S113" i="17"/>
  <c r="AG113" i="17" s="1"/>
  <c r="AA113" i="17"/>
  <c r="AO113" i="17" s="1"/>
  <c r="T113" i="17"/>
  <c r="AB113" i="17"/>
  <c r="AP113" i="17" s="1"/>
  <c r="U113" i="17"/>
  <c r="AC113" i="17"/>
  <c r="R20" i="17"/>
  <c r="Z20" i="17"/>
  <c r="S20" i="17"/>
  <c r="AA20" i="17"/>
  <c r="T20" i="17"/>
  <c r="AB20" i="17"/>
  <c r="U20" i="17"/>
  <c r="AC20" i="17"/>
  <c r="V20" i="17"/>
  <c r="W20" i="17"/>
  <c r="X20" i="17"/>
  <c r="Y20" i="17"/>
  <c r="AM20" i="17" s="1"/>
  <c r="R80" i="17"/>
  <c r="Z80" i="17"/>
  <c r="S80" i="17"/>
  <c r="AA80" i="17"/>
  <c r="T80" i="17"/>
  <c r="AB80" i="17"/>
  <c r="U80" i="17"/>
  <c r="AC80" i="17"/>
  <c r="AQ80" i="17" s="1"/>
  <c r="V80" i="17"/>
  <c r="W80" i="17"/>
  <c r="X80" i="17"/>
  <c r="Y80" i="17"/>
  <c r="V17" i="17"/>
  <c r="W17" i="17"/>
  <c r="X17" i="17"/>
  <c r="AL17" i="17" s="1"/>
  <c r="Y17" i="17"/>
  <c r="R17" i="17"/>
  <c r="Z17" i="17"/>
  <c r="S17" i="17"/>
  <c r="AA17" i="17"/>
  <c r="T17" i="17"/>
  <c r="AB17" i="17"/>
  <c r="U17" i="17"/>
  <c r="AC17" i="17"/>
  <c r="R28" i="17"/>
  <c r="Z28" i="17"/>
  <c r="S28" i="17"/>
  <c r="AA28" i="17"/>
  <c r="T28" i="17"/>
  <c r="AH28" i="17" s="1"/>
  <c r="AB28" i="17"/>
  <c r="AP28" i="17" s="1"/>
  <c r="U28" i="17"/>
  <c r="AC28" i="17"/>
  <c r="V28" i="17"/>
  <c r="AJ28" i="17" s="1"/>
  <c r="W28" i="17"/>
  <c r="AK28" i="17" s="1"/>
  <c r="X28" i="17"/>
  <c r="Y28" i="17"/>
  <c r="R34" i="17"/>
  <c r="Z34" i="17"/>
  <c r="AN34" i="17" s="1"/>
  <c r="S34" i="17"/>
  <c r="AG34" i="17" s="1"/>
  <c r="AA34" i="17"/>
  <c r="AO34" i="17" s="1"/>
  <c r="T34" i="17"/>
  <c r="AH34" i="17" s="1"/>
  <c r="AB34" i="17"/>
  <c r="AP34" i="17" s="1"/>
  <c r="U34" i="17"/>
  <c r="AI34" i="17" s="1"/>
  <c r="AC34" i="17"/>
  <c r="AQ34" i="17" s="1"/>
  <c r="V34" i="17"/>
  <c r="AJ34" i="17" s="1"/>
  <c r="W34" i="17"/>
  <c r="AK34" i="17" s="1"/>
  <c r="X34" i="17"/>
  <c r="Y34" i="17"/>
  <c r="X41" i="17"/>
  <c r="Y41" i="17"/>
  <c r="AM41" i="17" s="1"/>
  <c r="AA41" i="17"/>
  <c r="AO41" i="17" s="1"/>
  <c r="AB41" i="17"/>
  <c r="AC41" i="17"/>
  <c r="Z41" i="17"/>
  <c r="V61" i="17"/>
  <c r="W61" i="17"/>
  <c r="X61" i="17"/>
  <c r="Y61" i="17"/>
  <c r="AM61" i="17" s="1"/>
  <c r="R61" i="17"/>
  <c r="Z61" i="17"/>
  <c r="S61" i="17"/>
  <c r="AA61" i="17"/>
  <c r="T61" i="17"/>
  <c r="AB61" i="17"/>
  <c r="AP61" i="17" s="1"/>
  <c r="U61" i="17"/>
  <c r="AC61" i="17"/>
  <c r="AQ61" i="17" s="1"/>
  <c r="X63" i="17"/>
  <c r="Y63" i="17"/>
  <c r="AM63" i="17" s="1"/>
  <c r="Z63" i="17"/>
  <c r="AN63" i="17" s="1"/>
  <c r="AA63" i="17"/>
  <c r="AO63" i="17" s="1"/>
  <c r="AB63" i="17"/>
  <c r="AC63" i="17"/>
  <c r="Z64" i="17"/>
  <c r="AA64" i="17"/>
  <c r="AO64" i="17" s="1"/>
  <c r="AB64" i="17"/>
  <c r="AP64" i="17" s="1"/>
  <c r="AC64" i="17"/>
  <c r="AQ64" i="17" s="1"/>
  <c r="X64" i="17"/>
  <c r="Y64" i="17"/>
  <c r="Z66" i="17"/>
  <c r="AN66" i="17" s="1"/>
  <c r="AA66" i="17"/>
  <c r="AO66" i="17" s="1"/>
  <c r="AB66" i="17"/>
  <c r="AP66" i="17" s="1"/>
  <c r="AC66" i="17"/>
  <c r="AQ66" i="17" s="1"/>
  <c r="X66" i="17"/>
  <c r="AL66" i="17" s="1"/>
  <c r="Y66" i="17"/>
  <c r="AM66" i="17" s="1"/>
  <c r="V69" i="17"/>
  <c r="AJ69" i="17" s="1"/>
  <c r="W69" i="17"/>
  <c r="X69" i="17"/>
  <c r="Y69" i="17"/>
  <c r="R69" i="17"/>
  <c r="Z69" i="17"/>
  <c r="AN69" i="17" s="1"/>
  <c r="S69" i="17"/>
  <c r="AA69" i="17"/>
  <c r="AO69" i="17" s="1"/>
  <c r="T69" i="17"/>
  <c r="AH69" i="17" s="1"/>
  <c r="AB69" i="17"/>
  <c r="AP69" i="17" s="1"/>
  <c r="U69" i="17"/>
  <c r="AI69" i="17" s="1"/>
  <c r="AC69" i="17"/>
  <c r="AQ69" i="17" s="1"/>
  <c r="V85" i="17"/>
  <c r="W85" i="17"/>
  <c r="X85" i="17"/>
  <c r="AL85" i="17" s="1"/>
  <c r="Y85" i="17"/>
  <c r="AM85" i="17" s="1"/>
  <c r="R85" i="17"/>
  <c r="Z85" i="17"/>
  <c r="S85" i="17"/>
  <c r="AG85" i="17" s="1"/>
  <c r="AA85" i="17"/>
  <c r="AO85" i="17" s="1"/>
  <c r="T85" i="17"/>
  <c r="AH85" i="17" s="1"/>
  <c r="AB85" i="17"/>
  <c r="U85" i="17"/>
  <c r="AI85" i="17" s="1"/>
  <c r="AC85" i="17"/>
  <c r="AQ85" i="17" s="1"/>
  <c r="X87" i="17"/>
  <c r="Y87" i="17"/>
  <c r="AM87" i="17" s="1"/>
  <c r="Z87" i="17"/>
  <c r="AN87" i="17" s="1"/>
  <c r="AA87" i="17"/>
  <c r="AO87" i="17" s="1"/>
  <c r="AB87" i="17"/>
  <c r="AC87" i="17"/>
  <c r="V91" i="17"/>
  <c r="W91" i="17"/>
  <c r="X91" i="17"/>
  <c r="Y91" i="17"/>
  <c r="R91" i="17"/>
  <c r="Z91" i="17"/>
  <c r="S91" i="17"/>
  <c r="AA91" i="17"/>
  <c r="T91" i="17"/>
  <c r="AB91" i="17"/>
  <c r="U91" i="17"/>
  <c r="AC91" i="17"/>
  <c r="V101" i="17"/>
  <c r="AJ101" i="17" s="1"/>
  <c r="W101" i="17"/>
  <c r="AK101" i="17" s="1"/>
  <c r="X101" i="17"/>
  <c r="AL101" i="17" s="1"/>
  <c r="Y101" i="17"/>
  <c r="AM101" i="17" s="1"/>
  <c r="R101" i="17"/>
  <c r="AF101" i="17" s="1"/>
  <c r="Z101" i="17"/>
  <c r="AN101" i="17" s="1"/>
  <c r="S101" i="17"/>
  <c r="AG101" i="17" s="1"/>
  <c r="AA101" i="17"/>
  <c r="AO101" i="17" s="1"/>
  <c r="T101" i="17"/>
  <c r="AH101" i="17" s="1"/>
  <c r="AB101" i="17"/>
  <c r="AP101" i="17" s="1"/>
  <c r="U101" i="17"/>
  <c r="AC101" i="17"/>
  <c r="AQ101" i="17" s="1"/>
  <c r="V103" i="17"/>
  <c r="W103" i="17"/>
  <c r="X103" i="17"/>
  <c r="Y103" i="17"/>
  <c r="AM103" i="17" s="1"/>
  <c r="R103" i="17"/>
  <c r="CG103" i="17" s="1"/>
  <c r="Z103" i="17"/>
  <c r="AN103" i="17" s="1"/>
  <c r="S103" i="17"/>
  <c r="AA103" i="17"/>
  <c r="T103" i="17"/>
  <c r="AB103" i="17"/>
  <c r="U103" i="17"/>
  <c r="AC103" i="17"/>
  <c r="R72" i="17"/>
  <c r="CG72" i="17" s="1"/>
  <c r="Z72" i="17"/>
  <c r="AN72" i="17" s="1"/>
  <c r="S72" i="17"/>
  <c r="AA72" i="17"/>
  <c r="AO72" i="17" s="1"/>
  <c r="T72" i="17"/>
  <c r="AH72" i="17" s="1"/>
  <c r="AB72" i="17"/>
  <c r="AP72" i="17" s="1"/>
  <c r="U72" i="17"/>
  <c r="AI72" i="17" s="1"/>
  <c r="AC72" i="17"/>
  <c r="AQ72" i="17" s="1"/>
  <c r="V72" i="17"/>
  <c r="AJ72" i="17" s="1"/>
  <c r="W72" i="17"/>
  <c r="X72" i="17"/>
  <c r="Y72" i="17"/>
  <c r="V93" i="17"/>
  <c r="AJ93" i="17" s="1"/>
  <c r="W93" i="17"/>
  <c r="AK93" i="17" s="1"/>
  <c r="X93" i="17"/>
  <c r="AL93" i="17" s="1"/>
  <c r="Y93" i="17"/>
  <c r="AM93" i="17" s="1"/>
  <c r="R93" i="17"/>
  <c r="CG93" i="17" s="1"/>
  <c r="Z93" i="17"/>
  <c r="S93" i="17"/>
  <c r="AG93" i="17" s="1"/>
  <c r="AA93" i="17"/>
  <c r="AO93" i="17" s="1"/>
  <c r="T93" i="17"/>
  <c r="AH93" i="17" s="1"/>
  <c r="AB93" i="17"/>
  <c r="AP93" i="17" s="1"/>
  <c r="U93" i="17"/>
  <c r="AI93" i="17" s="1"/>
  <c r="AC93" i="17"/>
  <c r="AQ93" i="17" s="1"/>
  <c r="R104" i="17"/>
  <c r="Z104" i="17"/>
  <c r="AN104" i="17" s="1"/>
  <c r="S104" i="17"/>
  <c r="AG104" i="17" s="1"/>
  <c r="AA104" i="17"/>
  <c r="AO104" i="17" s="1"/>
  <c r="T104" i="17"/>
  <c r="AH104" i="17" s="1"/>
  <c r="AB104" i="17"/>
  <c r="AP104" i="17" s="1"/>
  <c r="U104" i="17"/>
  <c r="AI104" i="17" s="1"/>
  <c r="AC104" i="17"/>
  <c r="AQ104" i="17" s="1"/>
  <c r="V104" i="17"/>
  <c r="W104" i="17"/>
  <c r="AK104" i="17" s="1"/>
  <c r="X104" i="17"/>
  <c r="AL104" i="17" s="1"/>
  <c r="Y104" i="17"/>
  <c r="V6" i="17"/>
  <c r="W6" i="17"/>
  <c r="X6" i="17"/>
  <c r="Y6" i="17"/>
  <c r="R6" i="17"/>
  <c r="Z6" i="17"/>
  <c r="S6" i="17"/>
  <c r="AA6" i="17"/>
  <c r="T6" i="17"/>
  <c r="AB6" i="17"/>
  <c r="U6" i="17"/>
  <c r="AC6" i="17"/>
  <c r="X13" i="17"/>
  <c r="AL13" i="17" s="1"/>
  <c r="Y13" i="17"/>
  <c r="Z13" i="17"/>
  <c r="AN13" i="17" s="1"/>
  <c r="AA13" i="17"/>
  <c r="AB13" i="17"/>
  <c r="AC13" i="17"/>
  <c r="AQ13" i="17" s="1"/>
  <c r="Z26" i="17"/>
  <c r="AA26" i="17"/>
  <c r="AB26" i="17"/>
  <c r="AC26" i="17"/>
  <c r="X26" i="17"/>
  <c r="Y26" i="17"/>
  <c r="X11" i="17"/>
  <c r="Y11" i="17"/>
  <c r="AM11" i="17" s="1"/>
  <c r="Z11" i="17"/>
  <c r="AA11" i="17"/>
  <c r="AB11" i="17"/>
  <c r="AP11" i="17" s="1"/>
  <c r="AC11" i="17"/>
  <c r="AQ11" i="17" s="1"/>
  <c r="X21" i="17"/>
  <c r="AL21" i="17" s="1"/>
  <c r="Y21" i="17"/>
  <c r="AM21" i="17" s="1"/>
  <c r="Z21" i="17"/>
  <c r="AN21" i="17" s="1"/>
  <c r="AA21" i="17"/>
  <c r="AO21" i="17" s="1"/>
  <c r="AB21" i="17"/>
  <c r="AP21" i="17" s="1"/>
  <c r="AC21" i="17"/>
  <c r="AQ21" i="17" s="1"/>
  <c r="R46" i="17"/>
  <c r="Z46" i="17"/>
  <c r="AN46" i="17" s="1"/>
  <c r="S46" i="17"/>
  <c r="AA46" i="17"/>
  <c r="T46" i="17"/>
  <c r="AB46" i="17"/>
  <c r="AP46" i="17" s="1"/>
  <c r="U46" i="17"/>
  <c r="AC46" i="17"/>
  <c r="V46" i="17"/>
  <c r="W46" i="17"/>
  <c r="X46" i="17"/>
  <c r="Y46" i="17"/>
  <c r="V51" i="17"/>
  <c r="AJ51" i="17" s="1"/>
  <c r="W51" i="17"/>
  <c r="X51" i="17"/>
  <c r="Y51" i="17"/>
  <c r="AM51" i="17" s="1"/>
  <c r="R51" i="17"/>
  <c r="Z51" i="17"/>
  <c r="S51" i="17"/>
  <c r="AA51" i="17"/>
  <c r="T51" i="17"/>
  <c r="AB51" i="17"/>
  <c r="U51" i="17"/>
  <c r="AI51" i="17" s="1"/>
  <c r="AC51" i="17"/>
  <c r="AQ51" i="17" s="1"/>
  <c r="Z60" i="17"/>
  <c r="AA60" i="17"/>
  <c r="AB60" i="17"/>
  <c r="AC60" i="17"/>
  <c r="AQ60" i="17" s="1"/>
  <c r="X60" i="17"/>
  <c r="Y60" i="17"/>
  <c r="X65" i="17"/>
  <c r="Y65" i="17"/>
  <c r="AM65" i="17" s="1"/>
  <c r="Z65" i="17"/>
  <c r="AA65" i="17"/>
  <c r="AB65" i="17"/>
  <c r="AC65" i="17"/>
  <c r="X73" i="17"/>
  <c r="Y73" i="17"/>
  <c r="AM73" i="17" s="1"/>
  <c r="Z73" i="17"/>
  <c r="AA73" i="17"/>
  <c r="AB73" i="17"/>
  <c r="AC73" i="17"/>
  <c r="R96" i="17"/>
  <c r="Z96" i="17"/>
  <c r="S96" i="17"/>
  <c r="AA96" i="17"/>
  <c r="T96" i="17"/>
  <c r="AB96" i="17"/>
  <c r="AP96" i="17" s="1"/>
  <c r="U96" i="17"/>
  <c r="AI96" i="17" s="1"/>
  <c r="AC96" i="17"/>
  <c r="AQ96" i="17" s="1"/>
  <c r="V96" i="17"/>
  <c r="W96" i="17"/>
  <c r="AK96" i="17" s="1"/>
  <c r="X96" i="17"/>
  <c r="AL96" i="17" s="1"/>
  <c r="Y96" i="17"/>
  <c r="V115" i="17"/>
  <c r="AJ115" i="17" s="1"/>
  <c r="W115" i="17"/>
  <c r="AK115" i="17" s="1"/>
  <c r="X115" i="17"/>
  <c r="Y115" i="17"/>
  <c r="R115" i="17"/>
  <c r="Z115" i="17"/>
  <c r="S115" i="17"/>
  <c r="AG115" i="17" s="1"/>
  <c r="AA115" i="17"/>
  <c r="T115" i="17"/>
  <c r="AB115" i="17"/>
  <c r="U115" i="17"/>
  <c r="AC115" i="17"/>
  <c r="AQ115" i="17" s="1"/>
  <c r="X9" i="17"/>
  <c r="AL9" i="17" s="1"/>
  <c r="Y9" i="17"/>
  <c r="Z9" i="17"/>
  <c r="AA9" i="17"/>
  <c r="AB9" i="17"/>
  <c r="AC9" i="17"/>
  <c r="X39" i="17"/>
  <c r="Y39" i="17"/>
  <c r="Z39" i="17"/>
  <c r="AN39" i="17" s="1"/>
  <c r="AA39" i="17"/>
  <c r="AB39" i="17"/>
  <c r="AC39" i="17"/>
  <c r="X47" i="17"/>
  <c r="AL47" i="17" s="1"/>
  <c r="Y47" i="17"/>
  <c r="AM47" i="17" s="1"/>
  <c r="Z47" i="17"/>
  <c r="AN47" i="17" s="1"/>
  <c r="AA47" i="17"/>
  <c r="AB47" i="17"/>
  <c r="AC47" i="17"/>
  <c r="X77" i="17"/>
  <c r="Y77" i="17"/>
  <c r="Z77" i="17"/>
  <c r="AA77" i="17"/>
  <c r="AB77" i="17"/>
  <c r="AP77" i="17" s="1"/>
  <c r="AC77" i="17"/>
  <c r="AQ77" i="17" s="1"/>
  <c r="Z8" i="17"/>
  <c r="AA8" i="17"/>
  <c r="AO8" i="17" s="1"/>
  <c r="AB8" i="17"/>
  <c r="AP8" i="17" s="1"/>
  <c r="AC8" i="17"/>
  <c r="X8" i="17"/>
  <c r="AL8" i="17" s="1"/>
  <c r="Y8" i="17"/>
  <c r="V19" i="17"/>
  <c r="AJ19" i="17" s="1"/>
  <c r="W19" i="17"/>
  <c r="AK19" i="17" s="1"/>
  <c r="X19" i="17"/>
  <c r="AL19" i="17" s="1"/>
  <c r="Y19" i="17"/>
  <c r="R19" i="17"/>
  <c r="Z19" i="17"/>
  <c r="AN19" i="17" s="1"/>
  <c r="S19" i="17"/>
  <c r="AG19" i="17" s="1"/>
  <c r="AA19" i="17"/>
  <c r="AO19" i="17" s="1"/>
  <c r="T19" i="17"/>
  <c r="AH19" i="17" s="1"/>
  <c r="AB19" i="17"/>
  <c r="AP19" i="17" s="1"/>
  <c r="U19" i="17"/>
  <c r="AI19" i="17" s="1"/>
  <c r="AC19" i="17"/>
  <c r="AQ19" i="17" s="1"/>
  <c r="V33" i="17"/>
  <c r="AJ33" i="17" s="1"/>
  <c r="W33" i="17"/>
  <c r="AK33" i="17" s="1"/>
  <c r="X33" i="17"/>
  <c r="AL33" i="17" s="1"/>
  <c r="Y33" i="17"/>
  <c r="R33" i="17"/>
  <c r="Z33" i="17"/>
  <c r="S33" i="17"/>
  <c r="AA33" i="17"/>
  <c r="T33" i="17"/>
  <c r="AB33" i="17"/>
  <c r="AP33" i="17" s="1"/>
  <c r="U33" i="17"/>
  <c r="AI33" i="17" s="1"/>
  <c r="AC33" i="17"/>
  <c r="AQ33" i="17" s="1"/>
  <c r="R48" i="17"/>
  <c r="Z48" i="17"/>
  <c r="S48" i="17"/>
  <c r="AA48" i="17"/>
  <c r="T48" i="17"/>
  <c r="AB48" i="17"/>
  <c r="AP48" i="17" s="1"/>
  <c r="U48" i="17"/>
  <c r="AC48" i="17"/>
  <c r="AQ48" i="17" s="1"/>
  <c r="V48" i="17"/>
  <c r="W48" i="17"/>
  <c r="X48" i="17"/>
  <c r="Y48" i="17"/>
  <c r="X49" i="17"/>
  <c r="AL49" i="17" s="1"/>
  <c r="Y49" i="17"/>
  <c r="Z49" i="17"/>
  <c r="AN49" i="17" s="1"/>
  <c r="AA49" i="17"/>
  <c r="AO49" i="17" s="1"/>
  <c r="AB49" i="17"/>
  <c r="AP49" i="17" s="1"/>
  <c r="AC49" i="17"/>
  <c r="AQ49" i="17" s="1"/>
  <c r="Z58" i="17"/>
  <c r="AN58" i="17" s="1"/>
  <c r="AA58" i="17"/>
  <c r="AB58" i="17"/>
  <c r="AP58" i="17" s="1"/>
  <c r="AC58" i="17"/>
  <c r="X58" i="17"/>
  <c r="AL58" i="17" s="1"/>
  <c r="Y58" i="17"/>
  <c r="AM58" i="17" s="1"/>
  <c r="X59" i="17"/>
  <c r="Y59" i="17"/>
  <c r="AM59" i="17" s="1"/>
  <c r="Z59" i="17"/>
  <c r="AN59" i="17" s="1"/>
  <c r="AA59" i="17"/>
  <c r="AO59" i="17" s="1"/>
  <c r="AB59" i="17"/>
  <c r="AP59" i="17" s="1"/>
  <c r="AC59" i="17"/>
  <c r="AQ59" i="17" s="1"/>
  <c r="V75" i="17"/>
  <c r="AJ75" i="17" s="1"/>
  <c r="W75" i="17"/>
  <c r="AK75" i="17" s="1"/>
  <c r="X75" i="17"/>
  <c r="AL75" i="17" s="1"/>
  <c r="Y75" i="17"/>
  <c r="R75" i="17"/>
  <c r="CG75" i="17" s="1"/>
  <c r="Z75" i="17"/>
  <c r="AN75" i="17" s="1"/>
  <c r="S75" i="17"/>
  <c r="AA75" i="17"/>
  <c r="AO75" i="17" s="1"/>
  <c r="T75" i="17"/>
  <c r="AB75" i="17"/>
  <c r="AP75" i="17" s="1"/>
  <c r="U75" i="17"/>
  <c r="AI75" i="17" s="1"/>
  <c r="AC75" i="17"/>
  <c r="AQ75" i="17" s="1"/>
  <c r="Z76" i="17"/>
  <c r="AN76" i="17" s="1"/>
  <c r="AA76" i="17"/>
  <c r="AB76" i="17"/>
  <c r="AC76" i="17"/>
  <c r="X76" i="17"/>
  <c r="AL76" i="17" s="1"/>
  <c r="Y76" i="17"/>
  <c r="R78" i="17"/>
  <c r="Z78" i="17"/>
  <c r="S78" i="17"/>
  <c r="AG78" i="17" s="1"/>
  <c r="AA78" i="17"/>
  <c r="T78" i="17"/>
  <c r="AH78" i="17" s="1"/>
  <c r="AB78" i="17"/>
  <c r="AP78" i="17" s="1"/>
  <c r="U78" i="17"/>
  <c r="AI78" i="17" s="1"/>
  <c r="AC78" i="17"/>
  <c r="AQ78" i="17" s="1"/>
  <c r="V78" i="17"/>
  <c r="AJ78" i="17" s="1"/>
  <c r="W78" i="17"/>
  <c r="AK78" i="17" s="1"/>
  <c r="X78" i="17"/>
  <c r="AL78" i="17" s="1"/>
  <c r="Y78" i="17"/>
  <c r="AM78" i="17" s="1"/>
  <c r="V81" i="17"/>
  <c r="AJ81" i="17" s="1"/>
  <c r="W81" i="17"/>
  <c r="X81" i="17"/>
  <c r="AL81" i="17" s="1"/>
  <c r="Y81" i="17"/>
  <c r="R81" i="17"/>
  <c r="AS81" i="17" s="1"/>
  <c r="Z81" i="17"/>
  <c r="AN81" i="17" s="1"/>
  <c r="S81" i="17"/>
  <c r="AA81" i="17"/>
  <c r="AO81" i="17" s="1"/>
  <c r="T81" i="17"/>
  <c r="AH81" i="17" s="1"/>
  <c r="AB81" i="17"/>
  <c r="AP81" i="17" s="1"/>
  <c r="U81" i="17"/>
  <c r="AI81" i="17" s="1"/>
  <c r="AC81" i="17"/>
  <c r="AQ81" i="17" s="1"/>
  <c r="Z88" i="17"/>
  <c r="AA88" i="17"/>
  <c r="AB88" i="17"/>
  <c r="AP88" i="17" s="1"/>
  <c r="AC88" i="17"/>
  <c r="AQ88" i="17" s="1"/>
  <c r="X88" i="17"/>
  <c r="Y88" i="17"/>
  <c r="R92" i="17"/>
  <c r="Z92" i="17"/>
  <c r="S92" i="17"/>
  <c r="AA92" i="17"/>
  <c r="AO92" i="17" s="1"/>
  <c r="T92" i="17"/>
  <c r="AB92" i="17"/>
  <c r="U92" i="17"/>
  <c r="AI92" i="17" s="1"/>
  <c r="AC92" i="17"/>
  <c r="V92" i="17"/>
  <c r="W92" i="17"/>
  <c r="X92" i="17"/>
  <c r="Y92" i="17"/>
  <c r="AM92" i="17" s="1"/>
  <c r="R94" i="17"/>
  <c r="AF94" i="17" s="1"/>
  <c r="Z94" i="17"/>
  <c r="AN94" i="17" s="1"/>
  <c r="S94" i="17"/>
  <c r="AA94" i="17"/>
  <c r="T94" i="17"/>
  <c r="AB94" i="17"/>
  <c r="U94" i="17"/>
  <c r="AC94" i="17"/>
  <c r="V94" i="17"/>
  <c r="W94" i="17"/>
  <c r="AK94" i="17" s="1"/>
  <c r="X94" i="17"/>
  <c r="Y94" i="17"/>
  <c r="AM94" i="17" s="1"/>
  <c r="V107" i="17"/>
  <c r="AJ107" i="17" s="1"/>
  <c r="W107" i="17"/>
  <c r="AK107" i="17" s="1"/>
  <c r="X107" i="17"/>
  <c r="AL107" i="17" s="1"/>
  <c r="Y107" i="17"/>
  <c r="AM107" i="17" s="1"/>
  <c r="R107" i="17"/>
  <c r="CG107" i="17" s="1"/>
  <c r="Z107" i="17"/>
  <c r="S107" i="17"/>
  <c r="AA107" i="17"/>
  <c r="AO107" i="17" s="1"/>
  <c r="T107" i="17"/>
  <c r="AH107" i="17" s="1"/>
  <c r="AB107" i="17"/>
  <c r="AP107" i="17" s="1"/>
  <c r="U107" i="17"/>
  <c r="AI107" i="17" s="1"/>
  <c r="AC107" i="17"/>
  <c r="AQ107" i="17" s="1"/>
  <c r="Z118" i="17"/>
  <c r="AN118" i="17" s="1"/>
  <c r="AA118" i="17"/>
  <c r="AO118" i="17" s="1"/>
  <c r="AB118" i="17"/>
  <c r="AP118" i="17" s="1"/>
  <c r="AC118" i="17"/>
  <c r="AQ118" i="17" s="1"/>
  <c r="X118" i="17"/>
  <c r="Y118" i="17"/>
  <c r="AM118" i="17" s="1"/>
  <c r="X35" i="17"/>
  <c r="Y35" i="17"/>
  <c r="Z35" i="17"/>
  <c r="AA35" i="17"/>
  <c r="AB35" i="17"/>
  <c r="AC35" i="17"/>
  <c r="AA42" i="17"/>
  <c r="AO42" i="17" s="1"/>
  <c r="X42" i="17"/>
  <c r="AL42" i="17" s="1"/>
  <c r="Y42" i="17"/>
  <c r="AM42" i="17" s="1"/>
  <c r="Z42" i="17"/>
  <c r="AN42" i="17" s="1"/>
  <c r="AB42" i="17"/>
  <c r="AP42" i="17" s="1"/>
  <c r="AC42" i="17"/>
  <c r="AQ42" i="17" s="1"/>
  <c r="Z74" i="17"/>
  <c r="AN74" i="17" s="1"/>
  <c r="AA74" i="17"/>
  <c r="AO74" i="17" s="1"/>
  <c r="AB74" i="17"/>
  <c r="AP74" i="17" s="1"/>
  <c r="AC74" i="17"/>
  <c r="AQ74" i="17" s="1"/>
  <c r="X74" i="17"/>
  <c r="AL74" i="17" s="1"/>
  <c r="Y74" i="17"/>
  <c r="AM74" i="17" s="1"/>
  <c r="R90" i="17"/>
  <c r="Z90" i="17"/>
  <c r="S90" i="17"/>
  <c r="AG90" i="17" s="1"/>
  <c r="AA90" i="17"/>
  <c r="T90" i="17"/>
  <c r="AH90" i="17" s="1"/>
  <c r="AB90" i="17"/>
  <c r="AP90" i="17" s="1"/>
  <c r="U90" i="17"/>
  <c r="AI90" i="17" s="1"/>
  <c r="AC90" i="17"/>
  <c r="AQ90" i="17" s="1"/>
  <c r="V90" i="17"/>
  <c r="W90" i="17"/>
  <c r="X90" i="17"/>
  <c r="AL90" i="17" s="1"/>
  <c r="Y90" i="17"/>
  <c r="AM90" i="17" s="1"/>
  <c r="X15" i="17"/>
  <c r="Y15" i="17"/>
  <c r="Z15" i="17"/>
  <c r="AA15" i="17"/>
  <c r="AB15" i="17"/>
  <c r="AC15" i="17"/>
  <c r="Z5" i="17"/>
  <c r="AN5" i="17" s="1"/>
  <c r="AA5" i="17"/>
  <c r="AO5" i="17" s="1"/>
  <c r="AB5" i="17"/>
  <c r="AP5" i="17" s="1"/>
  <c r="AC5" i="17"/>
  <c r="AQ5" i="17" s="1"/>
  <c r="X5" i="17"/>
  <c r="Y5" i="17"/>
  <c r="R12" i="17"/>
  <c r="Z12" i="17"/>
  <c r="S12" i="17"/>
  <c r="AA12" i="17"/>
  <c r="T12" i="17"/>
  <c r="AB12" i="17"/>
  <c r="U12" i="17"/>
  <c r="AC12" i="17"/>
  <c r="V12" i="17"/>
  <c r="AJ12" i="17" s="1"/>
  <c r="W12" i="17"/>
  <c r="AK12" i="17" s="1"/>
  <c r="X12" i="17"/>
  <c r="AL12" i="17" s="1"/>
  <c r="Y12" i="17"/>
  <c r="V23" i="17"/>
  <c r="AJ23" i="17" s="1"/>
  <c r="W23" i="17"/>
  <c r="X23" i="17"/>
  <c r="AL23" i="17" s="1"/>
  <c r="Y23" i="17"/>
  <c r="AM23" i="17" s="1"/>
  <c r="R23" i="17"/>
  <c r="Z23" i="17"/>
  <c r="AN23" i="17" s="1"/>
  <c r="S23" i="17"/>
  <c r="AG23" i="17" s="1"/>
  <c r="AA23" i="17"/>
  <c r="AO23" i="17" s="1"/>
  <c r="T23" i="17"/>
  <c r="AB23" i="17"/>
  <c r="AP23" i="17" s="1"/>
  <c r="U23" i="17"/>
  <c r="AI23" i="17" s="1"/>
  <c r="AC23" i="17"/>
  <c r="X27" i="17"/>
  <c r="Y27" i="17"/>
  <c r="Z27" i="17"/>
  <c r="AA27" i="17"/>
  <c r="AO27" i="17" s="1"/>
  <c r="AB27" i="17"/>
  <c r="AP27" i="17" s="1"/>
  <c r="AC27" i="17"/>
  <c r="Z40" i="17"/>
  <c r="AN40" i="17" s="1"/>
  <c r="AA40" i="17"/>
  <c r="AB40" i="17"/>
  <c r="AC40" i="17"/>
  <c r="X40" i="17"/>
  <c r="Y40" i="17"/>
  <c r="R52" i="17"/>
  <c r="Z52" i="17"/>
  <c r="S52" i="17"/>
  <c r="AA52" i="17"/>
  <c r="T52" i="17"/>
  <c r="AB52" i="17"/>
  <c r="U52" i="17"/>
  <c r="AC52" i="17"/>
  <c r="V52" i="17"/>
  <c r="W52" i="17"/>
  <c r="X52" i="17"/>
  <c r="Y52" i="17"/>
  <c r="X55" i="17"/>
  <c r="Y55" i="17"/>
  <c r="AM55" i="17" s="1"/>
  <c r="Z55" i="17"/>
  <c r="AA55" i="17"/>
  <c r="AB55" i="17"/>
  <c r="AC55" i="17"/>
  <c r="AQ55" i="17" s="1"/>
  <c r="Z56" i="17"/>
  <c r="AN56" i="17" s="1"/>
  <c r="AA56" i="17"/>
  <c r="AB56" i="17"/>
  <c r="AC56" i="17"/>
  <c r="AQ56" i="17" s="1"/>
  <c r="X56" i="17"/>
  <c r="Y56" i="17"/>
  <c r="AM56" i="17" s="1"/>
  <c r="R62" i="17"/>
  <c r="Z62" i="17"/>
  <c r="S62" i="17"/>
  <c r="AG62" i="17" s="1"/>
  <c r="AA62" i="17"/>
  <c r="AO62" i="17" s="1"/>
  <c r="T62" i="17"/>
  <c r="AH62" i="17" s="1"/>
  <c r="AB62" i="17"/>
  <c r="AP62" i="17" s="1"/>
  <c r="U62" i="17"/>
  <c r="AI62" i="17" s="1"/>
  <c r="AC62" i="17"/>
  <c r="AQ62" i="17" s="1"/>
  <c r="V62" i="17"/>
  <c r="AJ62" i="17" s="1"/>
  <c r="W62" i="17"/>
  <c r="AK62" i="17" s="1"/>
  <c r="X62" i="17"/>
  <c r="AL62" i="17" s="1"/>
  <c r="Y62" i="17"/>
  <c r="R100" i="17"/>
  <c r="Z100" i="17"/>
  <c r="S100" i="17"/>
  <c r="AA100" i="17"/>
  <c r="AO100" i="17" s="1"/>
  <c r="T100" i="17"/>
  <c r="AB100" i="17"/>
  <c r="AP100" i="17" s="1"/>
  <c r="U100" i="17"/>
  <c r="AC100" i="17"/>
  <c r="V100" i="17"/>
  <c r="W100" i="17"/>
  <c r="X100" i="17"/>
  <c r="AL100" i="17" s="1"/>
  <c r="Y100" i="17"/>
  <c r="AM100" i="17" s="1"/>
  <c r="V111" i="17"/>
  <c r="AJ111" i="17" s="1"/>
  <c r="W111" i="17"/>
  <c r="X111" i="17"/>
  <c r="AL111" i="17" s="1"/>
  <c r="Y111" i="17"/>
  <c r="R111" i="17"/>
  <c r="CG111" i="17" s="1"/>
  <c r="Z111" i="17"/>
  <c r="AN111" i="17" s="1"/>
  <c r="S111" i="17"/>
  <c r="AG111" i="17" s="1"/>
  <c r="AA111" i="17"/>
  <c r="AO111" i="17" s="1"/>
  <c r="T111" i="17"/>
  <c r="AB111" i="17"/>
  <c r="AP111" i="17" s="1"/>
  <c r="U111" i="17"/>
  <c r="AI111" i="17" s="1"/>
  <c r="AC111" i="17"/>
  <c r="AQ111" i="17" s="1"/>
  <c r="R114" i="17"/>
  <c r="CG114" i="17" s="1"/>
  <c r="Z114" i="17"/>
  <c r="AN114" i="17" s="1"/>
  <c r="S114" i="17"/>
  <c r="AA114" i="17"/>
  <c r="AO114" i="17" s="1"/>
  <c r="T114" i="17"/>
  <c r="AH114" i="17" s="1"/>
  <c r="AB114" i="17"/>
  <c r="AP114" i="17" s="1"/>
  <c r="U114" i="17"/>
  <c r="AI114" i="17" s="1"/>
  <c r="AC114" i="17"/>
  <c r="AQ114" i="17" s="1"/>
  <c r="V114" i="17"/>
  <c r="AJ114" i="17" s="1"/>
  <c r="W114" i="17"/>
  <c r="X114" i="17"/>
  <c r="AL114" i="17" s="1"/>
  <c r="Y114" i="17"/>
  <c r="AM114" i="17" s="1"/>
  <c r="X117" i="17"/>
  <c r="Y117" i="17"/>
  <c r="Z117" i="17"/>
  <c r="AA117" i="17"/>
  <c r="AB117" i="17"/>
  <c r="AP117" i="17" s="1"/>
  <c r="AC117" i="17"/>
  <c r="DK39" i="17"/>
  <c r="DK37" i="17"/>
  <c r="DK47" i="17"/>
  <c r="DK35" i="17"/>
  <c r="DK66" i="17"/>
  <c r="DK50" i="17"/>
  <c r="DH39" i="17"/>
  <c r="DJ16" i="17"/>
  <c r="DK16" i="17"/>
  <c r="DJ74" i="17"/>
  <c r="DK38" i="17"/>
  <c r="DJ66" i="17"/>
  <c r="DK24" i="17"/>
  <c r="DJ14" i="17"/>
  <c r="DK26" i="17"/>
  <c r="DL47" i="17"/>
  <c r="DH50" i="17"/>
  <c r="DH66" i="17"/>
  <c r="DH74" i="17"/>
  <c r="DH26" i="17"/>
  <c r="DL7" i="17"/>
  <c r="DL37" i="17"/>
  <c r="DL25" i="17"/>
  <c r="DL27" i="17"/>
  <c r="FN4" i="17"/>
  <c r="FN17" i="17" s="1"/>
  <c r="FN83" i="17" s="1"/>
  <c r="DH16" i="17"/>
  <c r="DL21" i="17"/>
  <c r="DH24" i="17"/>
  <c r="FF4" i="17"/>
  <c r="FF17" i="17" s="1"/>
  <c r="FF83" i="17" s="1"/>
  <c r="DJ87" i="17"/>
  <c r="DJ35" i="17"/>
  <c r="DJ21" i="17"/>
  <c r="FE4" i="17"/>
  <c r="FE17" i="17" s="1"/>
  <c r="FE83" i="17" s="1"/>
  <c r="FK4" i="17"/>
  <c r="FK17" i="17" s="1"/>
  <c r="FK83" i="17" s="1"/>
  <c r="FM4" i="17"/>
  <c r="FM17" i="17" s="1"/>
  <c r="FM83" i="17" s="1"/>
  <c r="FI4" i="17"/>
  <c r="FI17" i="17" s="1"/>
  <c r="FI83" i="17" s="1"/>
  <c r="DI26" i="17"/>
  <c r="DI74" i="17"/>
  <c r="DI16" i="17"/>
  <c r="DI24" i="17"/>
  <c r="DI38" i="17"/>
  <c r="DI66" i="17"/>
  <c r="DJ7" i="17"/>
  <c r="DJ39" i="17"/>
  <c r="DJ25" i="17"/>
  <c r="DJ37" i="17"/>
  <c r="DJ13" i="17"/>
  <c r="DI35" i="17"/>
  <c r="DI87" i="17"/>
  <c r="DI21" i="17"/>
  <c r="DI43" i="17"/>
  <c r="DI39" i="17"/>
  <c r="DI7" i="17"/>
  <c r="DI37" i="17"/>
  <c r="FL4" i="17"/>
  <c r="FL17" i="17" s="1"/>
  <c r="FL83" i="17" s="1"/>
  <c r="DH37" i="17"/>
  <c r="DH21" i="17"/>
  <c r="DH87" i="17"/>
  <c r="DH35" i="17"/>
  <c r="DL36" i="17"/>
  <c r="FD4" i="17"/>
  <c r="DL38" i="17"/>
  <c r="DL10" i="17"/>
  <c r="DH25" i="17"/>
  <c r="FH4" i="17"/>
  <c r="FH17" i="17" s="1"/>
  <c r="DH43" i="17"/>
  <c r="DK14" i="17"/>
  <c r="FJ4" i="17"/>
  <c r="FJ17" i="17" s="1"/>
  <c r="FJ83" i="17" s="1"/>
  <c r="FG4" i="17"/>
  <c r="FG17" i="17" s="1"/>
  <c r="FG83" i="17" s="1"/>
  <c r="FO4" i="17"/>
  <c r="FO17" i="17" s="1"/>
  <c r="FO83" i="17" s="1"/>
  <c r="DL13" i="17"/>
  <c r="DL24" i="17"/>
  <c r="DL16" i="17"/>
  <c r="FS5" i="17"/>
  <c r="DL35" i="17"/>
  <c r="DL45" i="17"/>
  <c r="DK21" i="17"/>
  <c r="DK25" i="17"/>
  <c r="DL40" i="17"/>
  <c r="DK43" i="17"/>
  <c r="AS99" i="17" l="1"/>
  <c r="AF105" i="17"/>
  <c r="CG105" i="17"/>
  <c r="AS29" i="17"/>
  <c r="CG99" i="17"/>
  <c r="AT109" i="17"/>
  <c r="CI98" i="17"/>
  <c r="AU4" i="17"/>
  <c r="AS54" i="17"/>
  <c r="AT54" i="17"/>
  <c r="AF103" i="17"/>
  <c r="AS103" i="17"/>
  <c r="CH98" i="17"/>
  <c r="AF54" i="17"/>
  <c r="AU109" i="17"/>
  <c r="CH71" i="17"/>
  <c r="AF111" i="17"/>
  <c r="CI106" i="17"/>
  <c r="AU54" i="17"/>
  <c r="AG106" i="17"/>
  <c r="CH67" i="17"/>
  <c r="AS4" i="17"/>
  <c r="AT114" i="17"/>
  <c r="AG54" i="17"/>
  <c r="AF72" i="17"/>
  <c r="CH110" i="17"/>
  <c r="CN4" i="17"/>
  <c r="AY105" i="17"/>
  <c r="AW67" i="17"/>
  <c r="CQ18" i="17"/>
  <c r="CK102" i="17"/>
  <c r="AZ54" i="17"/>
  <c r="AF114" i="17"/>
  <c r="CP18" i="17"/>
  <c r="CH23" i="17"/>
  <c r="AW105" i="17"/>
  <c r="AY23" i="17"/>
  <c r="CJ99" i="17"/>
  <c r="AV95" i="17"/>
  <c r="CM100" i="17"/>
  <c r="AV23" i="17"/>
  <c r="CM12" i="17"/>
  <c r="AW111" i="17"/>
  <c r="AF107" i="17"/>
  <c r="CJ101" i="17"/>
  <c r="CM105" i="17"/>
  <c r="AS75" i="17"/>
  <c r="CQ54" i="17"/>
  <c r="CL105" i="17"/>
  <c r="AY107" i="17"/>
  <c r="AW94" i="17"/>
  <c r="CH75" i="17"/>
  <c r="CK33" i="17"/>
  <c r="AW19" i="17"/>
  <c r="CL97" i="17"/>
  <c r="BB54" i="17"/>
  <c r="AW54" i="17"/>
  <c r="AS114" i="17"/>
  <c r="CO54" i="17"/>
  <c r="CJ23" i="17"/>
  <c r="AZ111" i="17"/>
  <c r="CN62" i="17"/>
  <c r="AT105" i="17"/>
  <c r="AY62" i="17"/>
  <c r="CH111" i="17"/>
  <c r="AX105" i="17"/>
  <c r="CJ102" i="17"/>
  <c r="CI99" i="17"/>
  <c r="AW83" i="17"/>
  <c r="AU62" i="17"/>
  <c r="CN54" i="17"/>
  <c r="BC54" i="17"/>
  <c r="CK23" i="17"/>
  <c r="AS23" i="17"/>
  <c r="AX54" i="17"/>
  <c r="CH19" i="17"/>
  <c r="CG23" i="17"/>
  <c r="AW23" i="17"/>
  <c r="AG105" i="17"/>
  <c r="AW95" i="17"/>
  <c r="CP83" i="17"/>
  <c r="CN114" i="17"/>
  <c r="AX62" i="17"/>
  <c r="CM62" i="17"/>
  <c r="AV54" i="17"/>
  <c r="CL54" i="17"/>
  <c r="AT23" i="17"/>
  <c r="BA54" i="17"/>
  <c r="AK4" i="17"/>
  <c r="CL23" i="17"/>
  <c r="AI54" i="17"/>
  <c r="CK105" i="17"/>
  <c r="CM71" i="17"/>
  <c r="CP54" i="17"/>
  <c r="CM54" i="17"/>
  <c r="CK19" i="17"/>
  <c r="AS19" i="17"/>
  <c r="CK54" i="17"/>
  <c r="AF23" i="17"/>
  <c r="AU105" i="17"/>
  <c r="AY54" i="17"/>
  <c r="AZ107" i="17"/>
  <c r="AG95" i="17"/>
  <c r="AW62" i="17"/>
  <c r="AU23" i="17"/>
  <c r="AF19" i="17"/>
  <c r="BD99" i="17"/>
  <c r="CR95" i="17"/>
  <c r="CQ108" i="17"/>
  <c r="CO4" i="17"/>
  <c r="CP105" i="17"/>
  <c r="CP67" i="17"/>
  <c r="BB95" i="17"/>
  <c r="AT75" i="17"/>
  <c r="BC107" i="17"/>
  <c r="AY94" i="17"/>
  <c r="CN19" i="17"/>
  <c r="CJ54" i="17"/>
  <c r="AT107" i="17"/>
  <c r="CG19" i="17"/>
  <c r="CJ107" i="17"/>
  <c r="CL107" i="17"/>
  <c r="BB62" i="17"/>
  <c r="CG44" i="17"/>
  <c r="CQ113" i="17"/>
  <c r="CH82" i="17"/>
  <c r="CQ79" i="17"/>
  <c r="AV29" i="17"/>
  <c r="CQ109" i="17"/>
  <c r="CQ95" i="17"/>
  <c r="CK70" i="17"/>
  <c r="CI54" i="17"/>
  <c r="CQ23" i="17"/>
  <c r="CM116" i="17"/>
  <c r="CM107" i="17"/>
  <c r="AZ62" i="17"/>
  <c r="AM62" i="17"/>
  <c r="CN23" i="17"/>
  <c r="CH114" i="17"/>
  <c r="AU111" i="17"/>
  <c r="BA62" i="17"/>
  <c r="CH54" i="17"/>
  <c r="CI107" i="17"/>
  <c r="CL115" i="17"/>
  <c r="CO46" i="17"/>
  <c r="CQ104" i="17"/>
  <c r="CR69" i="17"/>
  <c r="CQ34" i="17"/>
  <c r="CI28" i="17"/>
  <c r="AN107" i="17"/>
  <c r="AT83" i="17"/>
  <c r="CQ72" i="17"/>
  <c r="CN100" i="17"/>
  <c r="AO105" i="17"/>
  <c r="CH105" i="17"/>
  <c r="BD107" i="17"/>
  <c r="CN94" i="17"/>
  <c r="AS83" i="17"/>
  <c r="CH44" i="17"/>
  <c r="AX109" i="17"/>
  <c r="BA95" i="17"/>
  <c r="AT101" i="17"/>
  <c r="AU93" i="17"/>
  <c r="BB93" i="17"/>
  <c r="AU79" i="17"/>
  <c r="BB83" i="17"/>
  <c r="AY83" i="17"/>
  <c r="AY67" i="17"/>
  <c r="AY29" i="17"/>
  <c r="CP19" i="17"/>
  <c r="AV4" i="17"/>
  <c r="AG114" i="17"/>
  <c r="AZ103" i="17"/>
  <c r="CM101" i="17"/>
  <c r="AH109" i="17"/>
  <c r="BB109" i="17"/>
  <c r="AZ109" i="17"/>
  <c r="AY95" i="17"/>
  <c r="AF95" i="17"/>
  <c r="AY93" i="17"/>
  <c r="AU101" i="17"/>
  <c r="AZ114" i="17"/>
  <c r="AS93" i="17"/>
  <c r="AZ93" i="17"/>
  <c r="AS101" i="17"/>
  <c r="BC99" i="17"/>
  <c r="CR93" i="17"/>
  <c r="CK101" i="17"/>
  <c r="AW101" i="17"/>
  <c r="CI79" i="17"/>
  <c r="AS72" i="17"/>
  <c r="CK83" i="17"/>
  <c r="AZ83" i="17"/>
  <c r="CN83" i="17"/>
  <c r="BB23" i="17"/>
  <c r="AZ19" i="17"/>
  <c r="BC19" i="17"/>
  <c r="AI4" i="17"/>
  <c r="AK67" i="17"/>
  <c r="CR78" i="17"/>
  <c r="AS95" i="17"/>
  <c r="CK93" i="17"/>
  <c r="AZ79" i="17"/>
  <c r="AF79" i="17"/>
  <c r="CO83" i="17"/>
  <c r="AH29" i="17"/>
  <c r="BD4" i="17"/>
  <c r="CQ19" i="17"/>
  <c r="CO95" i="17"/>
  <c r="BA75" i="17"/>
  <c r="CR83" i="17"/>
  <c r="BC83" i="17"/>
  <c r="AG69" i="17"/>
  <c r="CO69" i="17"/>
  <c r="AT44" i="17"/>
  <c r="AU29" i="17"/>
  <c r="CJ4" i="17"/>
  <c r="CI85" i="17"/>
  <c r="CO110" i="17"/>
  <c r="CL108" i="17"/>
  <c r="CI97" i="17"/>
  <c r="CK44" i="17"/>
  <c r="CN95" i="17"/>
  <c r="CP93" i="17"/>
  <c r="CN101" i="17"/>
  <c r="AY109" i="17"/>
  <c r="CR109" i="17"/>
  <c r="CH101" i="17"/>
  <c r="BD93" i="17"/>
  <c r="BB94" i="17"/>
  <c r="AT72" i="17"/>
  <c r="BC93" i="17"/>
  <c r="AM19" i="17"/>
  <c r="CM4" i="17"/>
  <c r="CR33" i="17"/>
  <c r="AH97" i="17"/>
  <c r="AT95" i="17"/>
  <c r="AX83" i="17"/>
  <c r="AV93" i="17"/>
  <c r="BD109" i="17"/>
  <c r="CM109" i="17"/>
  <c r="CG101" i="17"/>
  <c r="AW93" i="17"/>
  <c r="CI101" i="17"/>
  <c r="CL83" i="17"/>
  <c r="CK114" i="17"/>
  <c r="AW109" i="17"/>
  <c r="CI113" i="17"/>
  <c r="BB107" i="17"/>
  <c r="CL109" i="17"/>
  <c r="CP95" i="17"/>
  <c r="CJ93" i="17"/>
  <c r="CI93" i="17"/>
  <c r="CI95" i="17"/>
  <c r="CN93" i="17"/>
  <c r="AZ95" i="17"/>
  <c r="BD83" i="17"/>
  <c r="BC75" i="17"/>
  <c r="CM93" i="17"/>
  <c r="BB19" i="17"/>
  <c r="BA19" i="17"/>
  <c r="AY4" i="17"/>
  <c r="CO111" i="17"/>
  <c r="CL62" i="17"/>
  <c r="AF44" i="17"/>
  <c r="CH95" i="17"/>
  <c r="BA109" i="17"/>
  <c r="AT93" i="17"/>
  <c r="CG95" i="17"/>
  <c r="BD95" i="17"/>
  <c r="CK98" i="17"/>
  <c r="AX93" i="17"/>
  <c r="CO93" i="17"/>
  <c r="CI83" i="17"/>
  <c r="CR19" i="17"/>
  <c r="CI114" i="17"/>
  <c r="CK62" i="17"/>
  <c r="CI23" i="17"/>
  <c r="CQ46" i="17"/>
  <c r="AQ54" i="17"/>
  <c r="CR54" i="17"/>
  <c r="AZ101" i="17"/>
  <c r="AI101" i="17"/>
  <c r="AX101" i="17"/>
  <c r="CO101" i="17"/>
  <c r="CO44" i="17"/>
  <c r="AW4" i="17"/>
  <c r="CG4" i="17"/>
  <c r="BA4" i="17"/>
  <c r="AZ4" i="17"/>
  <c r="CR4" i="17"/>
  <c r="AT4" i="17"/>
  <c r="BC4" i="17"/>
  <c r="AF4" i="17"/>
  <c r="AX4" i="17"/>
  <c r="BB4" i="17"/>
  <c r="CL4" i="17"/>
  <c r="AK111" i="17"/>
  <c r="BA107" i="17"/>
  <c r="AS107" i="17"/>
  <c r="CP107" i="17"/>
  <c r="AV107" i="17"/>
  <c r="CO107" i="17"/>
  <c r="AX107" i="17"/>
  <c r="AU107" i="17"/>
  <c r="AS94" i="17"/>
  <c r="CG94" i="17"/>
  <c r="AU94" i="17"/>
  <c r="CL94" i="17"/>
  <c r="BA94" i="17"/>
  <c r="CP113" i="17"/>
  <c r="AH113" i="17"/>
  <c r="CG84" i="17"/>
  <c r="AS84" i="17"/>
  <c r="CM84" i="17"/>
  <c r="AF84" i="17"/>
  <c r="BA83" i="17"/>
  <c r="AV83" i="17"/>
  <c r="CJ83" i="17"/>
  <c r="CM83" i="17"/>
  <c r="CG83" i="17"/>
  <c r="AU83" i="17"/>
  <c r="CG79" i="17"/>
  <c r="AT79" i="17"/>
  <c r="CH79" i="17"/>
  <c r="BB29" i="17"/>
  <c r="CI29" i="17"/>
  <c r="AZ29" i="17"/>
  <c r="CG29" i="17"/>
  <c r="CQ29" i="17"/>
  <c r="BA101" i="17"/>
  <c r="CP101" i="17"/>
  <c r="AU97" i="17"/>
  <c r="AV101" i="17"/>
  <c r="CO62" i="17"/>
  <c r="AN62" i="17"/>
  <c r="CR23" i="17"/>
  <c r="AQ23" i="17"/>
  <c r="BA105" i="17"/>
  <c r="BD105" i="17"/>
  <c r="BD101" i="17"/>
  <c r="AZ44" i="17"/>
  <c r="AW107" i="17"/>
  <c r="CN107" i="17"/>
  <c r="CL101" i="17"/>
  <c r="CO81" i="17"/>
  <c r="CL104" i="17"/>
  <c r="CR104" i="17"/>
  <c r="CQ93" i="17"/>
  <c r="BA93" i="17"/>
  <c r="AN93" i="17"/>
  <c r="CR72" i="17"/>
  <c r="AK72" i="17"/>
  <c r="AI61" i="17"/>
  <c r="CN61" i="17"/>
  <c r="AF97" i="17"/>
  <c r="AT97" i="17"/>
  <c r="CI44" i="17"/>
  <c r="AH44" i="17"/>
  <c r="BB97" i="17"/>
  <c r="AF81" i="17"/>
  <c r="AU103" i="17"/>
  <c r="CG81" i="17"/>
  <c r="AU44" i="17"/>
  <c r="AO117" i="17"/>
  <c r="BC23" i="17"/>
  <c r="AZ23" i="17"/>
  <c r="AK23" i="17"/>
  <c r="CP23" i="17"/>
  <c r="BA23" i="17"/>
  <c r="AG75" i="17"/>
  <c r="AU75" i="17"/>
  <c r="CG109" i="17"/>
  <c r="AS109" i="17"/>
  <c r="AV109" i="17"/>
  <c r="AF109" i="17"/>
  <c r="BC109" i="17"/>
  <c r="AX95" i="17"/>
  <c r="AH95" i="17"/>
  <c r="CJ95" i="17"/>
  <c r="CK95" i="17"/>
  <c r="AJ95" i="17"/>
  <c r="CH97" i="17"/>
  <c r="CG97" i="17"/>
  <c r="AV44" i="17"/>
  <c r="BB101" i="17"/>
  <c r="CI81" i="17"/>
  <c r="BC101" i="17"/>
  <c r="AY101" i="17"/>
  <c r="AF68" i="17"/>
  <c r="BB111" i="17"/>
  <c r="AW103" i="17"/>
  <c r="AY97" i="17"/>
  <c r="CQ101" i="17"/>
  <c r="CR101" i="17"/>
  <c r="AX81" i="17"/>
  <c r="BC62" i="17"/>
  <c r="CP62" i="17"/>
  <c r="BD54" i="17"/>
  <c r="AS68" i="17"/>
  <c r="CO19" i="17"/>
  <c r="CJ19" i="17"/>
  <c r="AY19" i="17"/>
  <c r="AU19" i="17"/>
  <c r="AX19" i="17"/>
  <c r="AT19" i="17"/>
  <c r="CG62" i="17"/>
  <c r="BD62" i="17"/>
  <c r="CQ107" i="17"/>
  <c r="CR62" i="17"/>
  <c r="CK107" i="17"/>
  <c r="AV19" i="17"/>
  <c r="BD19" i="17"/>
  <c r="CJ109" i="17"/>
  <c r="CJ62" i="17"/>
  <c r="CQ83" i="17"/>
  <c r="CQ4" i="17"/>
  <c r="CI105" i="17"/>
  <c r="AS62" i="17"/>
  <c r="CQ62" i="17"/>
  <c r="CH107" i="17"/>
  <c r="CM19" i="17"/>
  <c r="CL93" i="17"/>
  <c r="AL118" i="17"/>
  <c r="CI109" i="17"/>
  <c r="CK109" i="17"/>
  <c r="AU95" i="17"/>
  <c r="CI4" i="17"/>
  <c r="CK4" i="17"/>
  <c r="AF93" i="17"/>
  <c r="AU114" i="17"/>
  <c r="AW114" i="17"/>
  <c r="AS111" i="17"/>
  <c r="AT111" i="17"/>
  <c r="BD23" i="17"/>
  <c r="CL19" i="17"/>
  <c r="AF62" i="17"/>
  <c r="CP4" i="17"/>
  <c r="CI19" i="17"/>
  <c r="CH83" i="17"/>
  <c r="CH109" i="17"/>
  <c r="AG107" i="17"/>
  <c r="CH4" i="17"/>
  <c r="AF75" i="17"/>
  <c r="AY114" i="17"/>
  <c r="AV114" i="17"/>
  <c r="AV62" i="17"/>
  <c r="AT62" i="17"/>
  <c r="CI62" i="17"/>
  <c r="AH23" i="17"/>
  <c r="AX23" i="17"/>
  <c r="CO23" i="17"/>
  <c r="CJ114" i="17"/>
  <c r="CH62" i="17"/>
  <c r="CM23" i="17"/>
  <c r="CR107" i="17"/>
  <c r="CH93" i="17"/>
  <c r="AP83" i="17"/>
  <c r="CG67" i="17"/>
  <c r="AT67" i="17"/>
  <c r="AS67" i="17"/>
  <c r="FS3" i="17"/>
  <c r="FH83" i="17"/>
  <c r="FS17" i="17"/>
  <c r="FF11" i="17"/>
  <c r="FF3" i="17" s="1"/>
  <c r="FD17" i="17"/>
  <c r="FD83" i="17" s="1"/>
  <c r="FE11" i="17"/>
  <c r="FE3" i="17" s="1"/>
  <c r="FH11" i="17"/>
  <c r="FS6" i="17" s="1"/>
  <c r="FD11" i="17"/>
  <c r="FD3" i="17" s="1"/>
  <c r="FG11" i="17"/>
  <c r="FV17" i="17"/>
  <c r="FT3" i="17" s="1"/>
  <c r="FR17" i="17"/>
  <c r="FT17" i="17"/>
  <c r="FX17" i="17"/>
  <c r="FY17" i="17"/>
  <c r="FU17" i="17"/>
  <c r="FZ17" i="17"/>
  <c r="GA17" i="17"/>
  <c r="GB17" i="17"/>
  <c r="GC17" i="17"/>
  <c r="FW17" i="17"/>
  <c r="CI102" i="17"/>
  <c r="AH102" i="17"/>
  <c r="BC96" i="17"/>
  <c r="AU96" i="17"/>
  <c r="BB96" i="17"/>
  <c r="AT96" i="17"/>
  <c r="BA96" i="17"/>
  <c r="AS96" i="17"/>
  <c r="AZ96" i="17"/>
  <c r="AY96" i="17"/>
  <c r="AW96" i="17"/>
  <c r="AF96" i="17"/>
  <c r="BD96" i="17"/>
  <c r="AV96" i="17"/>
  <c r="CG96" i="17"/>
  <c r="AX96" i="17"/>
  <c r="AH91" i="17"/>
  <c r="CI91" i="17"/>
  <c r="AT84" i="17"/>
  <c r="AI68" i="17"/>
  <c r="CJ68" i="17"/>
  <c r="BA57" i="17"/>
  <c r="AS57" i="17"/>
  <c r="BB57" i="17"/>
  <c r="AZ57" i="17"/>
  <c r="AY57" i="17"/>
  <c r="AF57" i="17"/>
  <c r="AW57" i="17"/>
  <c r="AV57" i="17"/>
  <c r="AX57" i="17"/>
  <c r="AU57" i="17"/>
  <c r="AT57" i="17"/>
  <c r="CL57" i="17"/>
  <c r="BD57" i="17"/>
  <c r="BC57" i="17"/>
  <c r="CG57" i="17"/>
  <c r="AL41" i="17"/>
  <c r="AK48" i="17"/>
  <c r="CL48" i="17"/>
  <c r="AL27" i="17"/>
  <c r="AQ18" i="17"/>
  <c r="CR18" i="17" s="1"/>
  <c r="AM22" i="17"/>
  <c r="AQ22" i="17"/>
  <c r="CK17" i="17"/>
  <c r="AJ17" i="17"/>
  <c r="CQ112" i="17"/>
  <c r="AP112" i="17"/>
  <c r="CM103" i="17"/>
  <c r="AL103" i="17"/>
  <c r="AW106" i="17"/>
  <c r="AF106" i="17"/>
  <c r="BD106" i="17"/>
  <c r="AV106" i="17"/>
  <c r="AY106" i="17"/>
  <c r="AS106" i="17"/>
  <c r="CG106" i="17"/>
  <c r="BC106" i="17"/>
  <c r="BB106" i="17"/>
  <c r="BA106" i="17"/>
  <c r="AZ106" i="17"/>
  <c r="AX106" i="17"/>
  <c r="AU106" i="17"/>
  <c r="AT106" i="17"/>
  <c r="CM106" i="17"/>
  <c r="AL106" i="17"/>
  <c r="CP102" i="17"/>
  <c r="AO102" i="17"/>
  <c r="BA103" i="17"/>
  <c r="CM99" i="17"/>
  <c r="AL99" i="17"/>
  <c r="CH96" i="17"/>
  <c r="AG96" i="17"/>
  <c r="CR102" i="17"/>
  <c r="AJ100" i="17"/>
  <c r="CK100" i="17"/>
  <c r="AY103" i="17"/>
  <c r="CO99" i="17"/>
  <c r="AN99" i="17"/>
  <c r="CM96" i="17"/>
  <c r="AV99" i="17"/>
  <c r="CN103" i="17"/>
  <c r="CP90" i="17"/>
  <c r="AO90" i="17"/>
  <c r="AY92" i="17"/>
  <c r="CG92" i="17"/>
  <c r="AX92" i="17"/>
  <c r="AW92" i="17"/>
  <c r="AF92" i="17"/>
  <c r="AZ92" i="17"/>
  <c r="AV92" i="17"/>
  <c r="AU92" i="17"/>
  <c r="AT92" i="17"/>
  <c r="BD92" i="17"/>
  <c r="AS92" i="17"/>
  <c r="BC92" i="17"/>
  <c r="BB92" i="17"/>
  <c r="BA92" i="17"/>
  <c r="AK92" i="17"/>
  <c r="CL92" i="17"/>
  <c r="AI94" i="17"/>
  <c r="CJ94" i="17"/>
  <c r="AT81" i="17"/>
  <c r="CK91" i="17"/>
  <c r="AJ91" i="17"/>
  <c r="AP91" i="17"/>
  <c r="CQ91" i="17"/>
  <c r="CN81" i="17"/>
  <c r="AM81" i="17"/>
  <c r="BB84" i="17"/>
  <c r="CQ85" i="17"/>
  <c r="AP85" i="17"/>
  <c r="AO84" i="17"/>
  <c r="CP84" i="17"/>
  <c r="AK81" i="17"/>
  <c r="CL81" i="17"/>
  <c r="CN89" i="17"/>
  <c r="AM89" i="17"/>
  <c r="BD84" i="17"/>
  <c r="AW81" i="17"/>
  <c r="CH89" i="17"/>
  <c r="AG89" i="17"/>
  <c r="CM89" i="17"/>
  <c r="AL89" i="17"/>
  <c r="CM81" i="17"/>
  <c r="BA78" i="17"/>
  <c r="AS78" i="17"/>
  <c r="AV78" i="17"/>
  <c r="BD78" i="17"/>
  <c r="AU78" i="17"/>
  <c r="CG78" i="17"/>
  <c r="BC78" i="17"/>
  <c r="AT78" i="17"/>
  <c r="BB78" i="17"/>
  <c r="AZ78" i="17"/>
  <c r="CL78" i="17"/>
  <c r="AX78" i="17"/>
  <c r="CK78" i="17"/>
  <c r="AW78" i="17"/>
  <c r="AY78" i="17"/>
  <c r="AF78" i="17"/>
  <c r="CM78" i="17"/>
  <c r="CL71" i="17"/>
  <c r="AK71" i="17"/>
  <c r="AV84" i="17"/>
  <c r="CP79" i="17"/>
  <c r="AZ72" i="17"/>
  <c r="CM82" i="17"/>
  <c r="CR71" i="17"/>
  <c r="AQ71" i="17"/>
  <c r="CH80" i="17"/>
  <c r="AG80" i="17"/>
  <c r="AH71" i="17"/>
  <c r="CI71" i="17"/>
  <c r="AM76" i="17"/>
  <c r="CK82" i="17"/>
  <c r="CK72" i="17"/>
  <c r="AQ68" i="17"/>
  <c r="CR68" i="17"/>
  <c r="CJ75" i="17"/>
  <c r="CJ67" i="17"/>
  <c r="BB72" i="17"/>
  <c r="CQ67" i="17"/>
  <c r="CP75" i="17"/>
  <c r="CI69" i="17"/>
  <c r="CQ78" i="17"/>
  <c r="AG68" i="17"/>
  <c r="CH68" i="17"/>
  <c r="BA61" i="17"/>
  <c r="AS61" i="17"/>
  <c r="AY61" i="17"/>
  <c r="CG61" i="17"/>
  <c r="AX61" i="17"/>
  <c r="AW61" i="17"/>
  <c r="AF61" i="17"/>
  <c r="BC61" i="17"/>
  <c r="BB61" i="17"/>
  <c r="AZ61" i="17"/>
  <c r="AU61" i="17"/>
  <c r="AT61" i="17"/>
  <c r="BD61" i="17"/>
  <c r="AV61" i="17"/>
  <c r="CO57" i="17"/>
  <c r="AN57" i="17"/>
  <c r="AL51" i="17"/>
  <c r="CM51" i="17"/>
  <c r="CJ61" i="17"/>
  <c r="CR44" i="17"/>
  <c r="AQ44" i="17"/>
  <c r="CI33" i="17"/>
  <c r="AH33" i="17"/>
  <c r="AQ36" i="17"/>
  <c r="CR46" i="17"/>
  <c r="AQ46" i="17"/>
  <c r="CR61" i="17"/>
  <c r="CM52" i="17"/>
  <c r="AL52" i="17"/>
  <c r="CR52" i="17"/>
  <c r="AQ52" i="17"/>
  <c r="BB48" i="17"/>
  <c r="AT48" i="17"/>
  <c r="CG48" i="17"/>
  <c r="AX48" i="17"/>
  <c r="AW48" i="17"/>
  <c r="AF48" i="17"/>
  <c r="BC48" i="17"/>
  <c r="BA48" i="17"/>
  <c r="AZ48" i="17"/>
  <c r="AY48" i="17"/>
  <c r="AV48" i="17"/>
  <c r="AU48" i="17"/>
  <c r="BD48" i="17"/>
  <c r="AS48" i="17"/>
  <c r="AG48" i="17"/>
  <c r="CH48" i="17"/>
  <c r="CH18" i="17"/>
  <c r="AG18" i="17"/>
  <c r="AM40" i="17"/>
  <c r="CJ34" i="17"/>
  <c r="AP45" i="17"/>
  <c r="CM28" i="17"/>
  <c r="AL28" i="17"/>
  <c r="CJ18" i="17"/>
  <c r="AI18" i="17"/>
  <c r="AN35" i="17"/>
  <c r="AL35" i="17"/>
  <c r="CK28" i="17"/>
  <c r="CR20" i="17"/>
  <c r="AQ20" i="17"/>
  <c r="AP13" i="17"/>
  <c r="AP9" i="17"/>
  <c r="AH32" i="17"/>
  <c r="CI32" i="17"/>
  <c r="CN29" i="17"/>
  <c r="AO9" i="17"/>
  <c r="CQ17" i="17"/>
  <c r="AP17" i="17"/>
  <c r="CQ28" i="17"/>
  <c r="AP24" i="17"/>
  <c r="CN12" i="17"/>
  <c r="AM12" i="17"/>
  <c r="CO29" i="17"/>
  <c r="AL3" i="17"/>
  <c r="AM10" i="17"/>
  <c r="CJ29" i="17"/>
  <c r="CR6" i="17"/>
  <c r="AQ6" i="17"/>
  <c r="AM119" i="17"/>
  <c r="CI112" i="17"/>
  <c r="AH112" i="17"/>
  <c r="CI110" i="17"/>
  <c r="AH110" i="17"/>
  <c r="CR100" i="17"/>
  <c r="AQ100" i="17"/>
  <c r="CL96" i="17"/>
  <c r="CJ96" i="17"/>
  <c r="CO89" i="17"/>
  <c r="AN89" i="17"/>
  <c r="CH61" i="17"/>
  <c r="AG61" i="17"/>
  <c r="AP56" i="17"/>
  <c r="AH52" i="17"/>
  <c r="CI52" i="17"/>
  <c r="CP34" i="17"/>
  <c r="AQ9" i="17"/>
  <c r="AP26" i="17"/>
  <c r="AL10" i="17"/>
  <c r="CM114" i="17"/>
  <c r="CR113" i="17"/>
  <c r="AQ113" i="17"/>
  <c r="CN116" i="17"/>
  <c r="AO116" i="17"/>
  <c r="CP116" i="17" s="1"/>
  <c r="AL117" i="17"/>
  <c r="CK106" i="17"/>
  <c r="AJ106" i="17"/>
  <c r="AM105" i="17"/>
  <c r="CN105" i="17"/>
  <c r="AK99" i="17"/>
  <c r="CL99" i="17"/>
  <c r="AL98" i="17"/>
  <c r="CM98" i="17"/>
  <c r="BC103" i="17"/>
  <c r="AG99" i="17"/>
  <c r="CH99" i="17"/>
  <c r="CK111" i="17"/>
  <c r="CJ106" i="17"/>
  <c r="AX99" i="17"/>
  <c r="AT99" i="17"/>
  <c r="BA90" i="17"/>
  <c r="AZ90" i="17"/>
  <c r="AY90" i="17"/>
  <c r="CN90" i="17"/>
  <c r="AX90" i="17"/>
  <c r="CM90" i="17"/>
  <c r="AW90" i="17"/>
  <c r="AV90" i="17"/>
  <c r="AU90" i="17"/>
  <c r="CG90" i="17"/>
  <c r="AT90" i="17"/>
  <c r="BD90" i="17"/>
  <c r="AS90" i="17"/>
  <c r="BC90" i="17"/>
  <c r="BB90" i="17"/>
  <c r="AF90" i="17"/>
  <c r="CM92" i="17"/>
  <c r="AL92" i="17"/>
  <c r="CQ99" i="17"/>
  <c r="AQ87" i="17"/>
  <c r="CN99" i="17"/>
  <c r="CR94" i="17"/>
  <c r="AQ94" i="17"/>
  <c r="CK90" i="17"/>
  <c r="AJ90" i="17"/>
  <c r="CH81" i="17"/>
  <c r="AG81" i="17"/>
  <c r="BC81" i="17"/>
  <c r="AU81" i="17"/>
  <c r="CL91" i="17"/>
  <c r="AK91" i="17"/>
  <c r="AI91" i="17"/>
  <c r="CJ91" i="17"/>
  <c r="AW99" i="17"/>
  <c r="AY81" i="17"/>
  <c r="AJ85" i="17"/>
  <c r="CK85" i="17"/>
  <c r="AM79" i="17"/>
  <c r="CN79" i="17"/>
  <c r="BC97" i="17"/>
  <c r="AU84" i="17"/>
  <c r="CP89" i="17"/>
  <c r="AO89" i="17"/>
  <c r="BD81" i="17"/>
  <c r="CO78" i="17"/>
  <c r="AN78" i="17"/>
  <c r="CR82" i="17"/>
  <c r="CJ81" i="17"/>
  <c r="AL77" i="17"/>
  <c r="CN75" i="17"/>
  <c r="AM75" i="17"/>
  <c r="CJ71" i="17"/>
  <c r="AI71" i="17"/>
  <c r="CP80" i="17"/>
  <c r="AO80" i="17"/>
  <c r="CL84" i="17"/>
  <c r="CL68" i="17"/>
  <c r="AK68" i="17"/>
  <c r="CM68" i="17"/>
  <c r="AL68" i="17"/>
  <c r="AO73" i="17"/>
  <c r="CO67" i="17"/>
  <c r="AN65" i="17"/>
  <c r="AH61" i="17"/>
  <c r="CI61" i="17"/>
  <c r="BA53" i="17"/>
  <c r="AS53" i="17"/>
  <c r="AZ53" i="17"/>
  <c r="AY53" i="17"/>
  <c r="AW53" i="17"/>
  <c r="AF53" i="17"/>
  <c r="BD53" i="17"/>
  <c r="AV53" i="17"/>
  <c r="CG53" i="17"/>
  <c r="BC53" i="17"/>
  <c r="BB53" i="17"/>
  <c r="AX53" i="17"/>
  <c r="AU53" i="17"/>
  <c r="AT53" i="17"/>
  <c r="CO53" i="17"/>
  <c r="CO61" i="17"/>
  <c r="AN61" i="17"/>
  <c r="AO61" i="17"/>
  <c r="CP61" i="17" s="1"/>
  <c r="BC51" i="17"/>
  <c r="AU51" i="17"/>
  <c r="BB51" i="17"/>
  <c r="AT51" i="17"/>
  <c r="BA51" i="17"/>
  <c r="AS51" i="17"/>
  <c r="AY51" i="17"/>
  <c r="CG51" i="17"/>
  <c r="AX51" i="17"/>
  <c r="BD51" i="17"/>
  <c r="AF51" i="17"/>
  <c r="AZ51" i="17"/>
  <c r="AW51" i="17"/>
  <c r="AV51" i="17"/>
  <c r="AP55" i="17"/>
  <c r="AO60" i="17"/>
  <c r="CL75" i="17"/>
  <c r="CI57" i="17"/>
  <c r="AT68" i="17"/>
  <c r="AU68" i="17"/>
  <c r="CJ44" i="17"/>
  <c r="AI44" i="17"/>
  <c r="AW44" i="17"/>
  <c r="AM46" i="17"/>
  <c r="CN46" i="17"/>
  <c r="CK46" i="17"/>
  <c r="AJ46" i="17"/>
  <c r="CN52" i="17"/>
  <c r="AM52" i="17"/>
  <c r="CK52" i="17"/>
  <c r="AJ52" i="17"/>
  <c r="BB44" i="17"/>
  <c r="AH48" i="17"/>
  <c r="CI48" i="17"/>
  <c r="AO48" i="17"/>
  <c r="CP48" i="17" s="1"/>
  <c r="AN41" i="17"/>
  <c r="CQ33" i="17"/>
  <c r="AP40" i="17"/>
  <c r="CM18" i="17"/>
  <c r="AL18" i="17"/>
  <c r="AM45" i="17"/>
  <c r="AQ39" i="17"/>
  <c r="CL33" i="17"/>
  <c r="CK18" i="17"/>
  <c r="AJ18" i="17"/>
  <c r="AO35" i="17"/>
  <c r="AN16" i="17"/>
  <c r="AY20" i="17"/>
  <c r="CG20" i="17"/>
  <c r="AX20" i="17"/>
  <c r="AW20" i="17"/>
  <c r="AF20" i="17"/>
  <c r="BD20" i="17"/>
  <c r="AV20" i="17"/>
  <c r="BC20" i="17"/>
  <c r="AU20" i="17"/>
  <c r="BB20" i="17"/>
  <c r="AT20" i="17"/>
  <c r="BA20" i="17"/>
  <c r="AS20" i="17"/>
  <c r="AZ20" i="17"/>
  <c r="CK20" i="17"/>
  <c r="AJ20" i="17"/>
  <c r="BC29" i="17"/>
  <c r="AM16" i="17"/>
  <c r="AP12" i="17"/>
  <c r="CQ12" i="17"/>
  <c r="AM7" i="17"/>
  <c r="AW32" i="17"/>
  <c r="AF32" i="17"/>
  <c r="BD32" i="17"/>
  <c r="AV32" i="17"/>
  <c r="BC32" i="17"/>
  <c r="AU32" i="17"/>
  <c r="BB32" i="17"/>
  <c r="AT32" i="17"/>
  <c r="AY32" i="17"/>
  <c r="CG32" i="17"/>
  <c r="AX32" i="17"/>
  <c r="AS32" i="17"/>
  <c r="BA32" i="17"/>
  <c r="AZ32" i="17"/>
  <c r="CQ32" i="17"/>
  <c r="AP32" i="17"/>
  <c r="CJ17" i="17"/>
  <c r="AI17" i="17"/>
  <c r="AN22" i="17"/>
  <c r="AM26" i="17"/>
  <c r="AQ26" i="17"/>
  <c r="AO3" i="17"/>
  <c r="AO15" i="17"/>
  <c r="AL15" i="17"/>
  <c r="AN10" i="17"/>
  <c r="AO10" i="17"/>
  <c r="CN6" i="17"/>
  <c r="AM6" i="17"/>
  <c r="AY6" i="17"/>
  <c r="CG6" i="17"/>
  <c r="AX6" i="17"/>
  <c r="AW6" i="17"/>
  <c r="AF6" i="17"/>
  <c r="BD6" i="17"/>
  <c r="AV6" i="17"/>
  <c r="BC6" i="17"/>
  <c r="AU6" i="17"/>
  <c r="BB6" i="17"/>
  <c r="AT6" i="17"/>
  <c r="BA6" i="17"/>
  <c r="AS6" i="17"/>
  <c r="AZ6" i="17"/>
  <c r="CK6" i="17"/>
  <c r="AJ6" i="17"/>
  <c r="CN108" i="17"/>
  <c r="AM108" i="17"/>
  <c r="CK103" i="17"/>
  <c r="AJ103" i="17"/>
  <c r="CN96" i="17"/>
  <c r="AM96" i="17"/>
  <c r="BD91" i="17"/>
  <c r="AV91" i="17"/>
  <c r="BC91" i="17"/>
  <c r="AU91" i="17"/>
  <c r="BB91" i="17"/>
  <c r="AT91" i="17"/>
  <c r="AF91" i="17"/>
  <c r="CG91" i="17"/>
  <c r="BA91" i="17"/>
  <c r="AZ91" i="17"/>
  <c r="AY91" i="17"/>
  <c r="AX91" i="17"/>
  <c r="AW91" i="17"/>
  <c r="AS91" i="17"/>
  <c r="AM67" i="17"/>
  <c r="CN67" i="17"/>
  <c r="AQ65" i="17"/>
  <c r="AO55" i="17"/>
  <c r="CJ46" i="17"/>
  <c r="AI46" i="17"/>
  <c r="AN27" i="17"/>
  <c r="AP39" i="17"/>
  <c r="CJ6" i="17"/>
  <c r="AI6" i="17"/>
  <c r="BC114" i="17"/>
  <c r="CR112" i="17"/>
  <c r="AP115" i="17"/>
  <c r="CQ115" i="17"/>
  <c r="CL112" i="17"/>
  <c r="AK112" i="17"/>
  <c r="CH102" i="17"/>
  <c r="AG102" i="17"/>
  <c r="CR108" i="17"/>
  <c r="BA113" i="17"/>
  <c r="AS113" i="17"/>
  <c r="AZ113" i="17"/>
  <c r="AY113" i="17"/>
  <c r="CG113" i="17"/>
  <c r="AX113" i="17"/>
  <c r="AW113" i="17"/>
  <c r="AF113" i="17"/>
  <c r="BD113" i="17"/>
  <c r="AV113" i="17"/>
  <c r="AT113" i="17"/>
  <c r="BC113" i="17"/>
  <c r="BB113" i="17"/>
  <c r="AU113" i="17"/>
  <c r="CK115" i="17"/>
  <c r="CJ116" i="17"/>
  <c r="AI116" i="17"/>
  <c r="CJ112" i="17"/>
  <c r="AI112" i="17"/>
  <c r="AW102" i="17"/>
  <c r="AF102" i="17"/>
  <c r="BD102" i="17"/>
  <c r="AV102" i="17"/>
  <c r="BC102" i="17"/>
  <c r="AU102" i="17"/>
  <c r="BB102" i="17"/>
  <c r="AT102" i="17"/>
  <c r="BA102" i="17"/>
  <c r="AS102" i="17"/>
  <c r="AZ102" i="17"/>
  <c r="AY102" i="17"/>
  <c r="AX102" i="17"/>
  <c r="CG102" i="17"/>
  <c r="CN106" i="17"/>
  <c r="CQ103" i="17"/>
  <c r="AP103" i="17"/>
  <c r="CJ104" i="17"/>
  <c r="AG100" i="17"/>
  <c r="CH100" i="17"/>
  <c r="AV103" i="17"/>
  <c r="AO99" i="17"/>
  <c r="CP99" i="17" s="1"/>
  <c r="CQ98" i="17"/>
  <c r="CR90" i="17"/>
  <c r="BB99" i="17"/>
  <c r="CO97" i="17"/>
  <c r="AN90" i="17"/>
  <c r="CO90" i="17"/>
  <c r="AT94" i="17"/>
  <c r="CK94" i="17"/>
  <c r="AJ94" i="17"/>
  <c r="CL85" i="17"/>
  <c r="AK85" i="17"/>
  <c r="AI79" i="17"/>
  <c r="CJ79" i="17"/>
  <c r="BC79" i="17"/>
  <c r="BA79" i="17"/>
  <c r="AX79" i="17"/>
  <c r="CR79" i="17"/>
  <c r="AW79" i="17"/>
  <c r="AY79" i="17"/>
  <c r="CP92" i="17"/>
  <c r="CM91" i="17"/>
  <c r="AL91" i="17"/>
  <c r="AQ91" i="17"/>
  <c r="CR91" i="17"/>
  <c r="BA85" i="17"/>
  <c r="AS85" i="17"/>
  <c r="CG85" i="17"/>
  <c r="AW85" i="17"/>
  <c r="AF85" i="17"/>
  <c r="AU85" i="17"/>
  <c r="BD85" i="17"/>
  <c r="AT85" i="17"/>
  <c r="BC85" i="17"/>
  <c r="BB85" i="17"/>
  <c r="AZ85" i="17"/>
  <c r="AY85" i="17"/>
  <c r="AX85" i="17"/>
  <c r="CP85" i="17"/>
  <c r="AV85" i="17"/>
  <c r="AV97" i="17"/>
  <c r="AH89" i="17"/>
  <c r="CI89" i="17"/>
  <c r="AV81" i="17"/>
  <c r="CH72" i="17"/>
  <c r="AG72" i="17"/>
  <c r="BD72" i="17"/>
  <c r="AV72" i="17"/>
  <c r="CL72" i="17"/>
  <c r="BC72" i="17"/>
  <c r="AU72" i="17"/>
  <c r="AW72" i="17"/>
  <c r="CK81" i="17"/>
  <c r="AM77" i="17"/>
  <c r="AO70" i="17"/>
  <c r="CP70" i="17"/>
  <c r="AY80" i="17"/>
  <c r="AW80" i="17"/>
  <c r="AF80" i="17"/>
  <c r="BC80" i="17"/>
  <c r="AU80" i="17"/>
  <c r="BB80" i="17"/>
  <c r="AT80" i="17"/>
  <c r="BD80" i="17"/>
  <c r="BA80" i="17"/>
  <c r="AZ80" i="17"/>
  <c r="AV80" i="17"/>
  <c r="AS80" i="17"/>
  <c r="CG80" i="17"/>
  <c r="AX80" i="17"/>
  <c r="AY72" i="17"/>
  <c r="CM85" i="17"/>
  <c r="AH80" i="17"/>
  <c r="CI80" i="17"/>
  <c r="AM70" i="17"/>
  <c r="CN70" i="17"/>
  <c r="CQ81" i="17"/>
  <c r="CN71" i="17"/>
  <c r="AM71" i="17"/>
  <c r="CJ72" i="17"/>
  <c r="CJ78" i="17"/>
  <c r="BA67" i="17"/>
  <c r="CQ75" i="17"/>
  <c r="CP72" i="17"/>
  <c r="CR67" i="17"/>
  <c r="AQ63" i="17"/>
  <c r="AV67" i="17"/>
  <c r="AL59" i="17"/>
  <c r="AL65" i="17"/>
  <c r="BB67" i="17"/>
  <c r="CJ57" i="17"/>
  <c r="AQ50" i="17"/>
  <c r="AP50" i="17"/>
  <c r="CM57" i="17"/>
  <c r="CO51" i="17"/>
  <c r="AN51" i="17"/>
  <c r="AQ47" i="17"/>
  <c r="AX44" i="17"/>
  <c r="AL56" i="17"/>
  <c r="AW68" i="17"/>
  <c r="BC68" i="17"/>
  <c r="AN55" i="17"/>
  <c r="AN38" i="17"/>
  <c r="AK46" i="17"/>
  <c r="CL46" i="17"/>
  <c r="AM38" i="17"/>
  <c r="AP41" i="17"/>
  <c r="CQ52" i="17"/>
  <c r="AP52" i="17"/>
  <c r="AK52" i="17"/>
  <c r="CL52" i="17"/>
  <c r="AI48" i="17"/>
  <c r="CJ48" i="17"/>
  <c r="CO18" i="17"/>
  <c r="AN18" i="17"/>
  <c r="AO40" i="17"/>
  <c r="AN28" i="17"/>
  <c r="CO28" i="17"/>
  <c r="AL45" i="17"/>
  <c r="AQ45" i="17"/>
  <c r="CJ12" i="17"/>
  <c r="AI12" i="17"/>
  <c r="CO20" i="17"/>
  <c r="AN20" i="17"/>
  <c r="CL20" i="17"/>
  <c r="AK20" i="17"/>
  <c r="AO13" i="17"/>
  <c r="CH12" i="17"/>
  <c r="AG12" i="17"/>
  <c r="CL32" i="17"/>
  <c r="AK32" i="17"/>
  <c r="CJ32" i="17"/>
  <c r="AI32" i="17"/>
  <c r="CR17" i="17"/>
  <c r="AQ17" i="17"/>
  <c r="AQ24" i="17"/>
  <c r="AL22" i="17"/>
  <c r="AM15" i="17"/>
  <c r="AP10" i="17"/>
  <c r="AM3" i="17"/>
  <c r="CO6" i="17"/>
  <c r="AN6" i="17"/>
  <c r="CL6" i="17"/>
  <c r="AK6" i="17"/>
  <c r="CO116" i="17"/>
  <c r="AN116" i="17"/>
  <c r="AL108" i="17"/>
  <c r="CM108" i="17"/>
  <c r="AI103" i="17"/>
  <c r="CJ103" i="17"/>
  <c r="CR92" i="17"/>
  <c r="AQ92" i="17"/>
  <c r="AG84" i="17"/>
  <c r="AY84" i="17"/>
  <c r="CH84" i="17"/>
  <c r="BC84" i="17"/>
  <c r="BA84" i="17"/>
  <c r="AP71" i="17"/>
  <c r="CQ71" i="17"/>
  <c r="AN73" i="17"/>
  <c r="AJ53" i="17"/>
  <c r="CK53" i="17"/>
  <c r="AP36" i="17"/>
  <c r="AN36" i="17"/>
  <c r="AM27" i="17"/>
  <c r="CN28" i="17"/>
  <c r="AM28" i="17"/>
  <c r="CO34" i="17"/>
  <c r="CJ20" i="17"/>
  <c r="AI20" i="17"/>
  <c r="AH17" i="17"/>
  <c r="CI17" i="17"/>
  <c r="AQ8" i="17"/>
  <c r="CI108" i="17"/>
  <c r="AH108" i="17"/>
  <c r="AL119" i="17"/>
  <c r="CN111" i="17"/>
  <c r="AM111" i="17"/>
  <c r="CJ113" i="17"/>
  <c r="AI113" i="17"/>
  <c r="BC111" i="17"/>
  <c r="CQ116" i="17"/>
  <c r="CL111" i="17"/>
  <c r="CH106" i="17"/>
  <c r="CM112" i="17"/>
  <c r="CN112" i="17"/>
  <c r="AN102" i="17"/>
  <c r="CO102" i="17"/>
  <c r="AM120" i="17"/>
  <c r="AO119" i="17"/>
  <c r="CQ114" i="17"/>
  <c r="AO108" i="17"/>
  <c r="CP108" i="17" s="1"/>
  <c r="CL110" i="17"/>
  <c r="CO113" i="17"/>
  <c r="AM117" i="17"/>
  <c r="CR116" i="17"/>
  <c r="AQ116" i="17"/>
  <c r="AN117" i="17"/>
  <c r="CI116" i="17"/>
  <c r="CR110" i="17"/>
  <c r="AV111" i="17"/>
  <c r="CN110" i="17"/>
  <c r="AM110" i="17"/>
  <c r="CH108" i="17"/>
  <c r="AG108" i="17"/>
  <c r="CG112" i="17"/>
  <c r="AX112" i="17"/>
  <c r="BC112" i="17"/>
  <c r="AU112" i="17"/>
  <c r="BB112" i="17"/>
  <c r="AT112" i="17"/>
  <c r="BA112" i="17"/>
  <c r="AS112" i="17"/>
  <c r="BD112" i="17"/>
  <c r="AZ112" i="17"/>
  <c r="AY112" i="17"/>
  <c r="AW112" i="17"/>
  <c r="AF112" i="17"/>
  <c r="AV112" i="17"/>
  <c r="CP111" i="17"/>
  <c r="CO108" i="17"/>
  <c r="AN108" i="17"/>
  <c r="AJ110" i="17"/>
  <c r="CK110" i="17"/>
  <c r="CH113" i="17"/>
  <c r="CP110" i="17"/>
  <c r="CM110" i="17"/>
  <c r="CJ105" i="17"/>
  <c r="AI105" i="17"/>
  <c r="AZ105" i="17"/>
  <c r="AV105" i="17"/>
  <c r="CP114" i="17"/>
  <c r="BC105" i="17"/>
  <c r="CI103" i="17"/>
  <c r="AH103" i="17"/>
  <c r="BA98" i="17"/>
  <c r="AS98" i="17"/>
  <c r="AZ98" i="17"/>
  <c r="AY98" i="17"/>
  <c r="CG98" i="17"/>
  <c r="AX98" i="17"/>
  <c r="AW98" i="17"/>
  <c r="AF98" i="17"/>
  <c r="BC98" i="17"/>
  <c r="AU98" i="17"/>
  <c r="BB98" i="17"/>
  <c r="AT98" i="17"/>
  <c r="BD98" i="17"/>
  <c r="AV98" i="17"/>
  <c r="CN98" i="17"/>
  <c r="AM98" i="17"/>
  <c r="CM95" i="17"/>
  <c r="AL95" i="17"/>
  <c r="BD103" i="17"/>
  <c r="CL102" i="17"/>
  <c r="CP104" i="17"/>
  <c r="AY99" i="17"/>
  <c r="CP98" i="17"/>
  <c r="AZ94" i="17"/>
  <c r="CM94" i="17"/>
  <c r="AL94" i="17"/>
  <c r="CJ85" i="17"/>
  <c r="AM91" i="17"/>
  <c r="CN91" i="17"/>
  <c r="CQ82" i="17"/>
  <c r="AP82" i="17"/>
  <c r="CR98" i="17"/>
  <c r="CH85" i="17"/>
  <c r="CO85" i="17"/>
  <c r="AN85" i="17"/>
  <c r="AN82" i="17"/>
  <c r="CO82" i="17"/>
  <c r="BA97" i="17"/>
  <c r="BD97" i="17"/>
  <c r="CR96" i="17"/>
  <c r="AP89" i="17"/>
  <c r="CQ89" i="17"/>
  <c r="CN80" i="17"/>
  <c r="AM80" i="17"/>
  <c r="AO77" i="17"/>
  <c r="CN78" i="17"/>
  <c r="CQ70" i="17"/>
  <c r="AP70" i="17"/>
  <c r="BB79" i="17"/>
  <c r="AQ76" i="17"/>
  <c r="AM72" i="17"/>
  <c r="CN72" i="17"/>
  <c r="AG70" i="17"/>
  <c r="CH70" i="17"/>
  <c r="CO70" i="17"/>
  <c r="AN70" i="17"/>
  <c r="AP80" i="17"/>
  <c r="CQ80" i="17"/>
  <c r="AO76" i="17"/>
  <c r="CO72" i="17"/>
  <c r="CR81" i="17"/>
  <c r="AN80" i="17"/>
  <c r="CO80" i="17"/>
  <c r="CR80" i="17"/>
  <c r="CQ69" i="17"/>
  <c r="BB75" i="17"/>
  <c r="BB81" i="17"/>
  <c r="AX67" i="17"/>
  <c r="AM64" i="17"/>
  <c r="AP73" i="17"/>
  <c r="CH69" i="17"/>
  <c r="CL67" i="17"/>
  <c r="CP68" i="17"/>
  <c r="AO65" i="17"/>
  <c r="AO58" i="17"/>
  <c r="CO79" i="17"/>
  <c r="CK57" i="17"/>
  <c r="CH51" i="17"/>
  <c r="AG51" i="17"/>
  <c r="AP60" i="17"/>
  <c r="CL44" i="17"/>
  <c r="AK44" i="17"/>
  <c r="AY68" i="17"/>
  <c r="AV68" i="17"/>
  <c r="CP53" i="17"/>
  <c r="CQ44" i="17"/>
  <c r="AO38" i="17"/>
  <c r="AN43" i="17"/>
  <c r="CM46" i="17"/>
  <c r="AL46" i="17"/>
  <c r="AO36" i="17"/>
  <c r="CR57" i="17"/>
  <c r="CN57" i="17"/>
  <c r="CG52" i="17"/>
  <c r="AX52" i="17"/>
  <c r="AW52" i="17"/>
  <c r="AF52" i="17"/>
  <c r="BD52" i="17"/>
  <c r="AV52" i="17"/>
  <c r="BB52" i="17"/>
  <c r="AT52" i="17"/>
  <c r="BA52" i="17"/>
  <c r="AS52" i="17"/>
  <c r="BC52" i="17"/>
  <c r="AZ52" i="17"/>
  <c r="AY52" i="17"/>
  <c r="AU52" i="17"/>
  <c r="CM53" i="17"/>
  <c r="AL48" i="17"/>
  <c r="CM48" i="17"/>
  <c r="AL36" i="17"/>
  <c r="CM29" i="17"/>
  <c r="AL29" i="17"/>
  <c r="BB18" i="17"/>
  <c r="AT18" i="17"/>
  <c r="BA18" i="17"/>
  <c r="AS18" i="17"/>
  <c r="AZ18" i="17"/>
  <c r="AY18" i="17"/>
  <c r="CG18" i="17"/>
  <c r="AX18" i="17"/>
  <c r="AW18" i="17"/>
  <c r="AF18" i="17"/>
  <c r="BD18" i="17"/>
  <c r="AV18" i="17"/>
  <c r="BC18" i="17"/>
  <c r="AU18" i="17"/>
  <c r="AQ40" i="17"/>
  <c r="CK29" i="17"/>
  <c r="AJ29" i="17"/>
  <c r="AW28" i="17"/>
  <c r="AF28" i="17"/>
  <c r="BD28" i="17"/>
  <c r="AV28" i="17"/>
  <c r="BC28" i="17"/>
  <c r="AU28" i="17"/>
  <c r="BB28" i="17"/>
  <c r="AT28" i="17"/>
  <c r="BA28" i="17"/>
  <c r="AS28" i="17"/>
  <c r="AZ28" i="17"/>
  <c r="AY28" i="17"/>
  <c r="AX28" i="17"/>
  <c r="CG28" i="17"/>
  <c r="AQ27" i="17"/>
  <c r="AM14" i="17"/>
  <c r="AP35" i="17"/>
  <c r="AP16" i="17"/>
  <c r="CN20" i="17"/>
  <c r="AO11" i="17"/>
  <c r="AN8" i="17"/>
  <c r="CH20" i="17"/>
  <c r="AG20" i="17"/>
  <c r="CM20" i="17"/>
  <c r="AL20" i="17"/>
  <c r="BD29" i="17"/>
  <c r="CM32" i="17"/>
  <c r="AL32" i="17"/>
  <c r="CR32" i="17"/>
  <c r="AQ32" i="17"/>
  <c r="AM24" i="17"/>
  <c r="CG17" i="17"/>
  <c r="AX17" i="17"/>
  <c r="BD17" i="17"/>
  <c r="AV17" i="17"/>
  <c r="BC17" i="17"/>
  <c r="AU17" i="17"/>
  <c r="BB17" i="17"/>
  <c r="AT17" i="17"/>
  <c r="BA17" i="17"/>
  <c r="AS17" i="17"/>
  <c r="AZ17" i="17"/>
  <c r="AF17" i="17"/>
  <c r="AY17" i="17"/>
  <c r="AW17" i="17"/>
  <c r="CL17" i="17"/>
  <c r="AK17" i="17"/>
  <c r="AO22" i="17"/>
  <c r="AN9" i="17"/>
  <c r="AN26" i="17"/>
  <c r="CL12" i="17"/>
  <c r="AP3" i="17"/>
  <c r="CM17" i="17"/>
  <c r="AN15" i="17"/>
  <c r="AQ10" i="17"/>
  <c r="CH6" i="17"/>
  <c r="AG6" i="17"/>
  <c r="CM6" i="17"/>
  <c r="AL6" i="17"/>
  <c r="AN115" i="17"/>
  <c r="CO115" i="17"/>
  <c r="AO106" i="17"/>
  <c r="CP106" i="17" s="1"/>
  <c r="CP96" i="17"/>
  <c r="AO96" i="17"/>
  <c r="CQ102" i="17"/>
  <c r="AP94" i="17"/>
  <c r="CQ94" i="17"/>
  <c r="CN82" i="17"/>
  <c r="AM82" i="17"/>
  <c r="AN64" i="17"/>
  <c r="CL51" i="17"/>
  <c r="AK51" i="17"/>
  <c r="CI46" i="17"/>
  <c r="AH46" i="17"/>
  <c r="AL40" i="17"/>
  <c r="CP32" i="17"/>
  <c r="AO32" i="17"/>
  <c r="AN12" i="17"/>
  <c r="CO12" i="17"/>
  <c r="AH115" i="17"/>
  <c r="CI115" i="17"/>
  <c r="CK116" i="17"/>
  <c r="AJ116" i="17"/>
  <c r="AP119" i="17"/>
  <c r="CM113" i="17"/>
  <c r="AL113" i="17"/>
  <c r="BD114" i="17"/>
  <c r="BC108" i="17"/>
  <c r="AU108" i="17"/>
  <c r="BB108" i="17"/>
  <c r="AT108" i="17"/>
  <c r="BA108" i="17"/>
  <c r="AS108" i="17"/>
  <c r="AZ108" i="17"/>
  <c r="AY108" i="17"/>
  <c r="CG108" i="17"/>
  <c r="AX108" i="17"/>
  <c r="AW108" i="17"/>
  <c r="AF108" i="17"/>
  <c r="BD108" i="17"/>
  <c r="AV108" i="17"/>
  <c r="CN109" i="17"/>
  <c r="AM109" i="17"/>
  <c r="CO109" i="17"/>
  <c r="CQ105" i="17"/>
  <c r="AP105" i="17"/>
  <c r="CO106" i="17"/>
  <c r="CK104" i="17"/>
  <c r="AJ104" i="17"/>
  <c r="CI96" i="17"/>
  <c r="AH96" i="17"/>
  <c r="AQ97" i="17"/>
  <c r="CR97" i="17"/>
  <c r="CR105" i="17"/>
  <c r="AW100" i="17"/>
  <c r="AF100" i="17"/>
  <c r="BD100" i="17"/>
  <c r="AV100" i="17"/>
  <c r="BA100" i="17"/>
  <c r="AS100" i="17"/>
  <c r="AY100" i="17"/>
  <c r="AX100" i="17"/>
  <c r="AU100" i="17"/>
  <c r="AT100" i="17"/>
  <c r="BB100" i="17"/>
  <c r="AZ100" i="17"/>
  <c r="CG100" i="17"/>
  <c r="BC100" i="17"/>
  <c r="CL106" i="17"/>
  <c r="CR99" i="17"/>
  <c r="CI90" i="17"/>
  <c r="AZ99" i="17"/>
  <c r="AO88" i="17"/>
  <c r="CQ96" i="17"/>
  <c r="AM88" i="17"/>
  <c r="CH94" i="17"/>
  <c r="AG94" i="17"/>
  <c r="CO94" i="17"/>
  <c r="CJ90" i="17"/>
  <c r="AN91" i="17"/>
  <c r="CO91" i="17"/>
  <c r="CI82" i="17"/>
  <c r="AH82" i="17"/>
  <c r="CR85" i="17"/>
  <c r="AW82" i="17"/>
  <c r="AF82" i="17"/>
  <c r="BD82" i="17"/>
  <c r="AV82" i="17"/>
  <c r="BC82" i="17"/>
  <c r="AU82" i="17"/>
  <c r="BB82" i="17"/>
  <c r="AT82" i="17"/>
  <c r="BA82" i="17"/>
  <c r="AS82" i="17"/>
  <c r="AZ82" i="17"/>
  <c r="CP82" i="17"/>
  <c r="AY82" i="17"/>
  <c r="CG82" i="17"/>
  <c r="AX82" i="17"/>
  <c r="CJ89" i="17"/>
  <c r="AI89" i="17"/>
  <c r="CN92" i="17"/>
  <c r="CJ70" i="17"/>
  <c r="AI70" i="17"/>
  <c r="CI70" i="17"/>
  <c r="AH70" i="17"/>
  <c r="CJ80" i="17"/>
  <c r="AI80" i="17"/>
  <c r="AV79" i="17"/>
  <c r="AP76" i="17"/>
  <c r="BD70" i="17"/>
  <c r="AV70" i="17"/>
  <c r="BC70" i="17"/>
  <c r="AU70" i="17"/>
  <c r="BB70" i="17"/>
  <c r="AT70" i="17"/>
  <c r="BA70" i="17"/>
  <c r="AS70" i="17"/>
  <c r="AZ70" i="17"/>
  <c r="CG70" i="17"/>
  <c r="AX70" i="17"/>
  <c r="AF70" i="17"/>
  <c r="AY70" i="17"/>
  <c r="AW70" i="17"/>
  <c r="CK80" i="17"/>
  <c r="AJ80" i="17"/>
  <c r="CK79" i="17"/>
  <c r="CM70" i="17"/>
  <c r="CI72" i="17"/>
  <c r="AZ67" i="17"/>
  <c r="CI78" i="17"/>
  <c r="CJ69" i="17"/>
  <c r="CN84" i="17"/>
  <c r="CP71" i="17"/>
  <c r="AJ68" i="17"/>
  <c r="CK68" i="17"/>
  <c r="CN53" i="17"/>
  <c r="AM53" i="17"/>
  <c r="AP57" i="17"/>
  <c r="CQ57" i="17"/>
  <c r="CP51" i="17"/>
  <c r="AO51" i="17"/>
  <c r="AL55" i="17"/>
  <c r="AO47" i="17"/>
  <c r="AZ68" i="17"/>
  <c r="BD68" i="17"/>
  <c r="CN51" i="17"/>
  <c r="CN34" i="17"/>
  <c r="AM34" i="17"/>
  <c r="CM34" i="17"/>
  <c r="AL34" i="17"/>
  <c r="CN44" i="17"/>
  <c r="CO52" i="17"/>
  <c r="AN52" i="17"/>
  <c r="AM36" i="17"/>
  <c r="CN48" i="17"/>
  <c r="AM48" i="17"/>
  <c r="BA44" i="17"/>
  <c r="CR28" i="17"/>
  <c r="AQ28" i="17"/>
  <c r="CP28" i="17"/>
  <c r="AO28" i="17"/>
  <c r="AN45" i="17"/>
  <c r="CP29" i="17"/>
  <c r="AO29" i="17"/>
  <c r="CP20" i="17"/>
  <c r="AO20" i="17"/>
  <c r="AO16" i="17"/>
  <c r="AQ12" i="17"/>
  <c r="CR12" i="17"/>
  <c r="AM8" i="17"/>
  <c r="AL11" i="17"/>
  <c r="CN32" i="17"/>
  <c r="AM32" i="17"/>
  <c r="CK32" i="17"/>
  <c r="AJ32" i="17"/>
  <c r="AM17" i="17"/>
  <c r="CN17" i="17"/>
  <c r="CP12" i="17"/>
  <c r="AO12" i="17"/>
  <c r="AL5" i="17"/>
  <c r="CO17" i="17"/>
  <c r="AN17" i="17"/>
  <c r="AN24" i="17"/>
  <c r="AL26" i="17"/>
  <c r="CP6" i="17"/>
  <c r="AO6" i="17"/>
  <c r="CN115" i="17"/>
  <c r="AM115" i="17"/>
  <c r="AP106" i="17"/>
  <c r="CQ106" i="17" s="1"/>
  <c r="AH100" i="17"/>
  <c r="CI100" i="17"/>
  <c r="BB103" i="17"/>
  <c r="AJ92" i="17"/>
  <c r="CK92" i="17"/>
  <c r="CQ100" i="17"/>
  <c r="BD94" i="17"/>
  <c r="CP78" i="17"/>
  <c r="AO78" i="17"/>
  <c r="CI84" i="17"/>
  <c r="AL61" i="17"/>
  <c r="CM61" i="17"/>
  <c r="AQ41" i="17"/>
  <c r="AG116" i="17"/>
  <c r="CH116" i="17"/>
  <c r="CI111" i="17"/>
  <c r="AH111" i="17"/>
  <c r="CR111" i="17"/>
  <c r="CM111" i="17"/>
  <c r="BD111" i="17"/>
  <c r="CJ111" i="17"/>
  <c r="BA111" i="17"/>
  <c r="CH115" i="17"/>
  <c r="AK116" i="17"/>
  <c r="CL116" i="17"/>
  <c r="AX111" i="17"/>
  <c r="CO112" i="17"/>
  <c r="AN112" i="17"/>
  <c r="AL115" i="17"/>
  <c r="CM115" i="17"/>
  <c r="AK113" i="17"/>
  <c r="CL113" i="17"/>
  <c r="AX114" i="17"/>
  <c r="CR115" i="17"/>
  <c r="AZ110" i="17"/>
  <c r="BD110" i="17"/>
  <c r="AU110" i="17"/>
  <c r="CG110" i="17"/>
  <c r="BC110" i="17"/>
  <c r="AT110" i="17"/>
  <c r="BB110" i="17"/>
  <c r="AS110" i="17"/>
  <c r="BA110" i="17"/>
  <c r="AY110" i="17"/>
  <c r="AF110" i="17"/>
  <c r="AX110" i="17"/>
  <c r="AW110" i="17"/>
  <c r="CJ110" i="17"/>
  <c r="AV110" i="17"/>
  <c r="AG112" i="17"/>
  <c r="CH112" i="17"/>
  <c r="CQ111" i="17"/>
  <c r="CR106" i="17"/>
  <c r="BC104" i="17"/>
  <c r="AU104" i="17"/>
  <c r="BB104" i="17"/>
  <c r="AT104" i="17"/>
  <c r="BA104" i="17"/>
  <c r="AS104" i="17"/>
  <c r="AZ104" i="17"/>
  <c r="AY104" i="17"/>
  <c r="CG104" i="17"/>
  <c r="AX104" i="17"/>
  <c r="AW104" i="17"/>
  <c r="AF104" i="17"/>
  <c r="BD104" i="17"/>
  <c r="AV104" i="17"/>
  <c r="CM104" i="17"/>
  <c r="CP103" i="17"/>
  <c r="AO103" i="17"/>
  <c r="CK99" i="17"/>
  <c r="AJ99" i="17"/>
  <c r="AI97" i="17"/>
  <c r="CJ97" i="17"/>
  <c r="AK95" i="17"/>
  <c r="BC95" i="17"/>
  <c r="CL95" i="17"/>
  <c r="CI104" i="17"/>
  <c r="AN100" i="17"/>
  <c r="CO100" i="17"/>
  <c r="CH104" i="17"/>
  <c r="CN97" i="17"/>
  <c r="AM97" i="17"/>
  <c r="CP109" i="17"/>
  <c r="CO104" i="17"/>
  <c r="BA99" i="17"/>
  <c r="CQ97" i="17"/>
  <c r="AH92" i="17"/>
  <c r="CI92" i="17"/>
  <c r="CQ90" i="17"/>
  <c r="CL98" i="17"/>
  <c r="AX94" i="17"/>
  <c r="AN88" i="17"/>
  <c r="CJ98" i="17"/>
  <c r="BC94" i="17"/>
  <c r="CP94" i="17"/>
  <c r="AO94" i="17"/>
  <c r="AZ84" i="17"/>
  <c r="BA81" i="17"/>
  <c r="CH91" i="17"/>
  <c r="AG91" i="17"/>
  <c r="AZ81" i="17"/>
  <c r="CO98" i="17"/>
  <c r="AZ97" i="17"/>
  <c r="AW97" i="17"/>
  <c r="CR89" i="17"/>
  <c r="AQ89" i="17"/>
  <c r="CJ84" i="17"/>
  <c r="BA69" i="17"/>
  <c r="AS69" i="17"/>
  <c r="AZ69" i="17"/>
  <c r="AY69" i="17"/>
  <c r="CG69" i="17"/>
  <c r="AX69" i="17"/>
  <c r="AW69" i="17"/>
  <c r="AF69" i="17"/>
  <c r="BB69" i="17"/>
  <c r="AV69" i="17"/>
  <c r="AU69" i="17"/>
  <c r="AT69" i="17"/>
  <c r="CK69" i="17"/>
  <c r="BD69" i="17"/>
  <c r="BC69" i="17"/>
  <c r="AN77" i="17"/>
  <c r="BA72" i="17"/>
  <c r="CN69" i="17"/>
  <c r="AM69" i="17"/>
  <c r="CL79" i="17"/>
  <c r="BD79" i="17"/>
  <c r="CM69" i="17"/>
  <c r="AL69" i="17"/>
  <c r="CM72" i="17"/>
  <c r="AL72" i="17"/>
  <c r="CL82" i="17"/>
  <c r="AL80" i="17"/>
  <c r="CM80" i="17"/>
  <c r="CP81" i="17"/>
  <c r="CO71" i="17"/>
  <c r="AN71" i="17"/>
  <c r="CM79" i="17"/>
  <c r="CI68" i="17"/>
  <c r="AH68" i="17"/>
  <c r="CJ82" i="17"/>
  <c r="CL70" i="17"/>
  <c r="AU67" i="17"/>
  <c r="AM68" i="17"/>
  <c r="CN68" i="17"/>
  <c r="CH78" i="17"/>
  <c r="AL73" i="17"/>
  <c r="AQ73" i="17"/>
  <c r="AL64" i="17"/>
  <c r="AP63" i="17"/>
  <c r="AP65" i="17"/>
  <c r="AQ58" i="17"/>
  <c r="AJ61" i="17"/>
  <c r="CK61" i="17"/>
  <c r="AG57" i="17"/>
  <c r="CH57" i="17"/>
  <c r="CR53" i="17"/>
  <c r="AQ53" i="17"/>
  <c r="CI53" i="17"/>
  <c r="AH51" i="17"/>
  <c r="CI51" i="17"/>
  <c r="CH53" i="17"/>
  <c r="AL60" i="17"/>
  <c r="AO56" i="17"/>
  <c r="BA68" i="17"/>
  <c r="AX68" i="17"/>
  <c r="AO33" i="17"/>
  <c r="CP33" i="17" s="1"/>
  <c r="AY46" i="17"/>
  <c r="AX46" i="17"/>
  <c r="CG46" i="17"/>
  <c r="AW46" i="17"/>
  <c r="AF46" i="17"/>
  <c r="BD46" i="17"/>
  <c r="AV46" i="17"/>
  <c r="BB46" i="17"/>
  <c r="AT46" i="17"/>
  <c r="AU46" i="17"/>
  <c r="AS46" i="17"/>
  <c r="BC46" i="17"/>
  <c r="BA46" i="17"/>
  <c r="AZ46" i="17"/>
  <c r="AP43" i="17"/>
  <c r="CO33" i="17"/>
  <c r="AN33" i="17"/>
  <c r="CH46" i="17"/>
  <c r="AG46" i="17"/>
  <c r="CM44" i="17"/>
  <c r="CR48" i="17"/>
  <c r="AG52" i="17"/>
  <c r="CH52" i="17"/>
  <c r="CQ48" i="17"/>
  <c r="CO48" i="17"/>
  <c r="AN48" i="17"/>
  <c r="AY44" i="17"/>
  <c r="CJ28" i="17"/>
  <c r="AI28" i="17"/>
  <c r="CK34" i="17"/>
  <c r="CH28" i="17"/>
  <c r="AG28" i="17"/>
  <c r="AK18" i="17"/>
  <c r="CL18" i="17"/>
  <c r="AO39" i="17"/>
  <c r="AM39" i="17"/>
  <c r="CR34" i="17"/>
  <c r="CH29" i="17"/>
  <c r="AG29" i="17"/>
  <c r="BA29" i="17"/>
  <c r="CR29" i="17"/>
  <c r="AQ35" i="17"/>
  <c r="AN11" i="17"/>
  <c r="AH20" i="17"/>
  <c r="CI20" i="17"/>
  <c r="AH12" i="17"/>
  <c r="CI12" i="17"/>
  <c r="AW29" i="17"/>
  <c r="AN32" i="17"/>
  <c r="CO32" i="17"/>
  <c r="AY12" i="17"/>
  <c r="BA12" i="17"/>
  <c r="AZ12" i="17"/>
  <c r="AF12" i="17"/>
  <c r="AX12" i="17"/>
  <c r="AW12" i="17"/>
  <c r="AV12" i="17"/>
  <c r="BD12" i="17"/>
  <c r="AU12" i="17"/>
  <c r="CG12" i="17"/>
  <c r="BC12" i="17"/>
  <c r="AT12" i="17"/>
  <c r="BB12" i="17"/>
  <c r="AS12" i="17"/>
  <c r="AG17" i="17"/>
  <c r="CH17" i="17"/>
  <c r="AL24" i="17"/>
  <c r="AP22" i="17"/>
  <c r="AM9" i="17"/>
  <c r="AO26" i="17"/>
  <c r="AQ3" i="17"/>
  <c r="AQ15" i="17"/>
  <c r="AP15" i="17"/>
  <c r="AH6" i="17"/>
  <c r="CI6" i="17"/>
  <c r="AQ117" i="17"/>
  <c r="CK108" i="17"/>
  <c r="AJ108" i="17"/>
  <c r="CM102" i="17"/>
  <c r="AL102" i="17"/>
  <c r="CO103" i="17"/>
  <c r="CL90" i="17"/>
  <c r="AK90" i="17"/>
  <c r="CL89" i="17"/>
  <c r="AK89" i="17"/>
  <c r="AL63" i="17"/>
  <c r="AN60" i="17"/>
  <c r="BA34" i="17"/>
  <c r="AS34" i="17"/>
  <c r="AZ34" i="17"/>
  <c r="AY34" i="17"/>
  <c r="CG34" i="17"/>
  <c r="AX34" i="17"/>
  <c r="AW34" i="17"/>
  <c r="AU34" i="17"/>
  <c r="CL34" i="17"/>
  <c r="AT34" i="17"/>
  <c r="BD34" i="17"/>
  <c r="BC34" i="17"/>
  <c r="AF34" i="17"/>
  <c r="BB34" i="17"/>
  <c r="AV34" i="17"/>
  <c r="CJ52" i="17"/>
  <c r="AI52" i="17"/>
  <c r="BA114" i="17"/>
  <c r="AK114" i="17"/>
  <c r="CL114" i="17"/>
  <c r="BB114" i="17"/>
  <c r="CR114" i="17"/>
  <c r="CO114" i="17"/>
  <c r="CJ115" i="17"/>
  <c r="AI115" i="17"/>
  <c r="CN113" i="17"/>
  <c r="AM113" i="17"/>
  <c r="AQ119" i="17"/>
  <c r="CG116" i="17"/>
  <c r="AX116" i="17"/>
  <c r="BD116" i="17"/>
  <c r="AV116" i="17"/>
  <c r="BB116" i="17"/>
  <c r="AT116" i="17"/>
  <c r="BA116" i="17"/>
  <c r="AS116" i="17"/>
  <c r="BC116" i="17"/>
  <c r="AZ116" i="17"/>
  <c r="AY116" i="17"/>
  <c r="AW116" i="17"/>
  <c r="AF116" i="17"/>
  <c r="AU116" i="17"/>
  <c r="BC115" i="17"/>
  <c r="AU115" i="17"/>
  <c r="BA115" i="17"/>
  <c r="AS115" i="17"/>
  <c r="AY115" i="17"/>
  <c r="AX115" i="17"/>
  <c r="AW115" i="17"/>
  <c r="AV115" i="17"/>
  <c r="AT115" i="17"/>
  <c r="AF115" i="17"/>
  <c r="CG115" i="17"/>
  <c r="BD115" i="17"/>
  <c r="BB115" i="17"/>
  <c r="AZ115" i="17"/>
  <c r="CP115" i="17"/>
  <c r="AO115" i="17"/>
  <c r="AJ113" i="17"/>
  <c r="CK113" i="17"/>
  <c r="CK112" i="17"/>
  <c r="AJ112" i="17"/>
  <c r="AY111" i="17"/>
  <c r="AO112" i="17"/>
  <c r="CP112" i="17" s="1"/>
  <c r="CQ110" i="17"/>
  <c r="AP110" i="17"/>
  <c r="CJ108" i="17"/>
  <c r="CL103" i="17"/>
  <c r="AK103" i="17"/>
  <c r="CN104" i="17"/>
  <c r="AM104" i="17"/>
  <c r="AQ103" i="17"/>
  <c r="CR103" i="17"/>
  <c r="BB105" i="17"/>
  <c r="CN102" i="17"/>
  <c r="AM102" i="17"/>
  <c r="CO105" i="17"/>
  <c r="CH103" i="17"/>
  <c r="AG103" i="17"/>
  <c r="AK100" i="17"/>
  <c r="CL100" i="17"/>
  <c r="CK97" i="17"/>
  <c r="AJ97" i="17"/>
  <c r="AN96" i="17"/>
  <c r="CO96" i="17"/>
  <c r="CJ100" i="17"/>
  <c r="AI100" i="17"/>
  <c r="AT103" i="17"/>
  <c r="AX103" i="17"/>
  <c r="CK96" i="17"/>
  <c r="AJ96" i="17"/>
  <c r="CP97" i="17"/>
  <c r="AU99" i="17"/>
  <c r="CH90" i="17"/>
  <c r="CH92" i="17"/>
  <c r="AG92" i="17"/>
  <c r="AL87" i="17"/>
  <c r="CJ92" i="17"/>
  <c r="CM97" i="17"/>
  <c r="AP92" i="17"/>
  <c r="CQ92" i="17"/>
  <c r="AV94" i="17"/>
  <c r="AL88" i="17"/>
  <c r="CP100" i="17"/>
  <c r="AH94" i="17"/>
  <c r="CI94" i="17"/>
  <c r="CO92" i="17"/>
  <c r="AN92" i="17"/>
  <c r="AP87" i="17"/>
  <c r="CK84" i="17"/>
  <c r="AJ84" i="17"/>
  <c r="AO91" i="17"/>
  <c r="CP91" i="17"/>
  <c r="AX84" i="17"/>
  <c r="AW84" i="17"/>
  <c r="AN84" i="17"/>
  <c r="CO84" i="17"/>
  <c r="AX97" i="17"/>
  <c r="CQ84" i="17"/>
  <c r="AY89" i="17"/>
  <c r="CG89" i="17"/>
  <c r="AX89" i="17"/>
  <c r="AW89" i="17"/>
  <c r="AF89" i="17"/>
  <c r="BD89" i="17"/>
  <c r="AV89" i="17"/>
  <c r="BC89" i="17"/>
  <c r="AU89" i="17"/>
  <c r="BB89" i="17"/>
  <c r="AT89" i="17"/>
  <c r="BA89" i="17"/>
  <c r="AS89" i="17"/>
  <c r="AZ89" i="17"/>
  <c r="CK89" i="17"/>
  <c r="AJ89" i="17"/>
  <c r="CN85" i="17"/>
  <c r="CI75" i="17"/>
  <c r="AH75" i="17"/>
  <c r="AW75" i="17"/>
  <c r="CM75" i="17"/>
  <c r="BD75" i="17"/>
  <c r="AV75" i="17"/>
  <c r="CO75" i="17"/>
  <c r="AX75" i="17"/>
  <c r="CI67" i="17"/>
  <c r="CM67" i="17"/>
  <c r="BD67" i="17"/>
  <c r="AH67" i="17"/>
  <c r="CL80" i="17"/>
  <c r="AK80" i="17"/>
  <c r="AJ71" i="17"/>
  <c r="CK71" i="17"/>
  <c r="CR84" i="17"/>
  <c r="AZ75" i="17"/>
  <c r="CL69" i="17"/>
  <c r="AK69" i="17"/>
  <c r="AY75" i="17"/>
  <c r="AX72" i="17"/>
  <c r="AY71" i="17"/>
  <c r="CG71" i="17"/>
  <c r="AX71" i="17"/>
  <c r="AW71" i="17"/>
  <c r="AF71" i="17"/>
  <c r="BD71" i="17"/>
  <c r="AV71" i="17"/>
  <c r="BC71" i="17"/>
  <c r="AU71" i="17"/>
  <c r="BA71" i="17"/>
  <c r="AS71" i="17"/>
  <c r="AZ71" i="17"/>
  <c r="BB71" i="17"/>
  <c r="AT71" i="17"/>
  <c r="CK75" i="17"/>
  <c r="AP68" i="17"/>
  <c r="CQ68" i="17"/>
  <c r="CP69" i="17"/>
  <c r="CO68" i="17"/>
  <c r="AN68" i="17"/>
  <c r="BC67" i="17"/>
  <c r="CR75" i="17"/>
  <c r="CR70" i="17"/>
  <c r="CK67" i="17"/>
  <c r="CL61" i="17"/>
  <c r="AK61" i="17"/>
  <c r="AO57" i="17"/>
  <c r="CP57" i="17" s="1"/>
  <c r="CJ53" i="17"/>
  <c r="AI53" i="17"/>
  <c r="AM49" i="17"/>
  <c r="AP51" i="17"/>
  <c r="CQ51" i="17"/>
  <c r="AM60" i="17"/>
  <c r="AP47" i="17"/>
  <c r="CQ61" i="17"/>
  <c r="CQ53" i="17"/>
  <c r="CR51" i="17"/>
  <c r="BB68" i="17"/>
  <c r="BD44" i="17"/>
  <c r="CK51" i="17"/>
  <c r="CJ51" i="17"/>
  <c r="CH33" i="17"/>
  <c r="AG33" i="17"/>
  <c r="CP44" i="17"/>
  <c r="BC33" i="17"/>
  <c r="AU33" i="17"/>
  <c r="BB33" i="17"/>
  <c r="AT33" i="17"/>
  <c r="BA33" i="17"/>
  <c r="AS33" i="17"/>
  <c r="AZ33" i="17"/>
  <c r="AY33" i="17"/>
  <c r="CG33" i="17"/>
  <c r="AX33" i="17"/>
  <c r="AW33" i="17"/>
  <c r="AF33" i="17"/>
  <c r="AV33" i="17"/>
  <c r="BD33" i="17"/>
  <c r="CM33" i="17"/>
  <c r="AO46" i="17"/>
  <c r="CP46" i="17"/>
  <c r="CN33" i="17"/>
  <c r="AM33" i="17"/>
  <c r="BC44" i="17"/>
  <c r="AO52" i="17"/>
  <c r="CP52" i="17"/>
  <c r="CK48" i="17"/>
  <c r="AJ48" i="17"/>
  <c r="CN18" i="17"/>
  <c r="AM18" i="17"/>
  <c r="AN31" i="17"/>
  <c r="CI34" i="17"/>
  <c r="AO45" i="17"/>
  <c r="AL39" i="17"/>
  <c r="CH34" i="17"/>
  <c r="AM35" i="17"/>
  <c r="CL29" i="17"/>
  <c r="CI18" i="17"/>
  <c r="CL53" i="17"/>
  <c r="AP20" i="17"/>
  <c r="CQ20" i="17"/>
  <c r="AT29" i="17"/>
  <c r="AX29" i="17"/>
  <c r="AM5" i="17"/>
  <c r="CH32" i="17"/>
  <c r="AG32" i="17"/>
  <c r="AL16" i="17"/>
  <c r="AM13" i="17"/>
  <c r="AL7" i="17"/>
  <c r="AO17" i="17"/>
  <c r="CP17" i="17"/>
  <c r="AO24" i="17"/>
  <c r="CL28" i="17"/>
  <c r="CJ33" i="17"/>
  <c r="CK12" i="17"/>
  <c r="AP6" i="17"/>
  <c r="CQ6" i="17"/>
  <c r="BE83" i="17" l="1"/>
  <c r="BN83" i="17" s="1"/>
  <c r="BE54" i="17"/>
  <c r="BK54" i="17" s="1"/>
  <c r="BE19" i="17"/>
  <c r="BG19" i="17" s="1"/>
  <c r="BE93" i="17"/>
  <c r="BO93" i="17" s="1"/>
  <c r="BE95" i="17"/>
  <c r="BP95" i="17" s="1"/>
  <c r="BE23" i="17"/>
  <c r="BP23" i="17" s="1"/>
  <c r="BE4" i="17"/>
  <c r="BF4" i="17" s="1"/>
  <c r="BE101" i="17"/>
  <c r="BJ101" i="17" s="1"/>
  <c r="BE107" i="17"/>
  <c r="BS107" i="17" s="1"/>
  <c r="BE62" i="17"/>
  <c r="BL62" i="17" s="1"/>
  <c r="BE109" i="17"/>
  <c r="CD109" i="17" s="1"/>
  <c r="BE114" i="17"/>
  <c r="BM114" i="17" s="1"/>
  <c r="BE52" i="17"/>
  <c r="BN52" i="17" s="1"/>
  <c r="BE72" i="17"/>
  <c r="BO72" i="17" s="1"/>
  <c r="BE81" i="17"/>
  <c r="BH81" i="17" s="1"/>
  <c r="BE105" i="17"/>
  <c r="BN105" i="17" s="1"/>
  <c r="BE78" i="17"/>
  <c r="BM78" i="17" s="1"/>
  <c r="BE75" i="17"/>
  <c r="BJ75" i="17" s="1"/>
  <c r="BE89" i="17"/>
  <c r="BG89" i="17" s="1"/>
  <c r="BE46" i="17"/>
  <c r="BJ46" i="17" s="1"/>
  <c r="BE103" i="17"/>
  <c r="BF103" i="17" s="1"/>
  <c r="BE99" i="17"/>
  <c r="CB99" i="17" s="1"/>
  <c r="BE29" i="17"/>
  <c r="BL29" i="17" s="1"/>
  <c r="BE84" i="17"/>
  <c r="BH84" i="17" s="1"/>
  <c r="BE44" i="17"/>
  <c r="BF44" i="17" s="1"/>
  <c r="BE79" i="17"/>
  <c r="BQ79" i="17" s="1"/>
  <c r="BE97" i="17"/>
  <c r="CA97" i="17" s="1"/>
  <c r="BE68" i="17"/>
  <c r="BK68" i="17" s="1"/>
  <c r="BE111" i="17"/>
  <c r="BF111" i="17" s="1"/>
  <c r="BE90" i="17"/>
  <c r="BI90" i="17" s="1"/>
  <c r="FQ83" i="17"/>
  <c r="FP83" i="17"/>
  <c r="FR24" i="17"/>
  <c r="BE70" i="17"/>
  <c r="BE98" i="17"/>
  <c r="BE112" i="17"/>
  <c r="BE32" i="17"/>
  <c r="BE67" i="17"/>
  <c r="BE34" i="17"/>
  <c r="BE116" i="17"/>
  <c r="BE100" i="17"/>
  <c r="BE17" i="17"/>
  <c r="BE94" i="17"/>
  <c r="BE104" i="17"/>
  <c r="BE48" i="17"/>
  <c r="BE96" i="17"/>
  <c r="BE82" i="17"/>
  <c r="BE85" i="17"/>
  <c r="BE113" i="17"/>
  <c r="BE92" i="17"/>
  <c r="BE106" i="17"/>
  <c r="BE57" i="17"/>
  <c r="BE33" i="17"/>
  <c r="BE115" i="17"/>
  <c r="BE110" i="17"/>
  <c r="BE6" i="17"/>
  <c r="BE18" i="17"/>
  <c r="BE71" i="17"/>
  <c r="BE108" i="17"/>
  <c r="BE91" i="17"/>
  <c r="BE51" i="17"/>
  <c r="BE53" i="17"/>
  <c r="BE61" i="17"/>
  <c r="BE12" i="17"/>
  <c r="BE69" i="17"/>
  <c r="BE28" i="17"/>
  <c r="BE80" i="17"/>
  <c r="BE102" i="17"/>
  <c r="BE20" i="17"/>
  <c r="BV19" i="17" l="1"/>
  <c r="BL19" i="17"/>
  <c r="BJ19" i="17"/>
  <c r="BK19" i="17"/>
  <c r="BL93" i="17"/>
  <c r="CD19" i="17"/>
  <c r="BW109" i="17"/>
  <c r="BF19" i="17"/>
  <c r="BX109" i="17"/>
  <c r="BN19" i="17"/>
  <c r="BU109" i="17"/>
  <c r="BO19" i="17"/>
  <c r="BZ109" i="17"/>
  <c r="BT109" i="17"/>
  <c r="BZ19" i="17"/>
  <c r="BV109" i="17"/>
  <c r="CB19" i="17"/>
  <c r="BF109" i="17"/>
  <c r="BP93" i="17"/>
  <c r="CD75" i="17"/>
  <c r="BX54" i="17"/>
  <c r="BQ54" i="17"/>
  <c r="BJ54" i="17"/>
  <c r="CA83" i="17"/>
  <c r="BG83" i="17"/>
  <c r="BH54" i="17"/>
  <c r="BU83" i="17"/>
  <c r="BZ54" i="17"/>
  <c r="BL54" i="17"/>
  <c r="BW54" i="17"/>
  <c r="CC54" i="17"/>
  <c r="BI54" i="17"/>
  <c r="BS54" i="17"/>
  <c r="BF54" i="17"/>
  <c r="BV54" i="17"/>
  <c r="BN54" i="17"/>
  <c r="CA19" i="17"/>
  <c r="BI19" i="17"/>
  <c r="BM109" i="17"/>
  <c r="CA46" i="17"/>
  <c r="BW93" i="17"/>
  <c r="BU19" i="17"/>
  <c r="BG109" i="17"/>
  <c r="BZ93" i="17"/>
  <c r="BK93" i="17"/>
  <c r="CC19" i="17"/>
  <c r="BP109" i="17"/>
  <c r="CA114" i="17"/>
  <c r="BY93" i="17"/>
  <c r="BT93" i="17"/>
  <c r="BT19" i="17"/>
  <c r="BH19" i="17"/>
  <c r="BS109" i="17"/>
  <c r="BF93" i="17"/>
  <c r="BY19" i="17"/>
  <c r="BP19" i="17"/>
  <c r="CA109" i="17"/>
  <c r="BZ62" i="17"/>
  <c r="BG62" i="17"/>
  <c r="CA93" i="17"/>
  <c r="BH93" i="17"/>
  <c r="BF114" i="17"/>
  <c r="BX93" i="17"/>
  <c r="BQ93" i="17"/>
  <c r="BX83" i="17"/>
  <c r="BQ83" i="17"/>
  <c r="BM83" i="17"/>
  <c r="BH83" i="17"/>
  <c r="BV52" i="17"/>
  <c r="CB83" i="17"/>
  <c r="BK83" i="17"/>
  <c r="BL83" i="17"/>
  <c r="BV83" i="17"/>
  <c r="BW83" i="17"/>
  <c r="BZ83" i="17"/>
  <c r="CD83" i="17"/>
  <c r="BT83" i="17"/>
  <c r="BI83" i="17"/>
  <c r="BP83" i="17"/>
  <c r="BY83" i="17"/>
  <c r="BJ83" i="17"/>
  <c r="BF83" i="17"/>
  <c r="BO83" i="17"/>
  <c r="CC83" i="17"/>
  <c r="BS83" i="17"/>
  <c r="BY54" i="17"/>
  <c r="BG54" i="17"/>
  <c r="CB54" i="17"/>
  <c r="BT54" i="17"/>
  <c r="BO54" i="17"/>
  <c r="BU54" i="17"/>
  <c r="CA54" i="17"/>
  <c r="BP54" i="17"/>
  <c r="BJ95" i="17"/>
  <c r="CB52" i="17"/>
  <c r="BL95" i="17"/>
  <c r="BL52" i="17"/>
  <c r="BU52" i="17"/>
  <c r="BV95" i="17"/>
  <c r="BW23" i="17"/>
  <c r="BO99" i="17"/>
  <c r="CD95" i="17"/>
  <c r="BG23" i="17"/>
  <c r="BH99" i="17"/>
  <c r="CA52" i="17"/>
  <c r="BU114" i="17"/>
  <c r="CD93" i="17"/>
  <c r="BG93" i="17"/>
  <c r="BI93" i="17"/>
  <c r="BN90" i="17"/>
  <c r="BQ99" i="17"/>
  <c r="BU93" i="17"/>
  <c r="BM93" i="17"/>
  <c r="BJ93" i="17"/>
  <c r="BL90" i="17"/>
  <c r="BO114" i="17"/>
  <c r="BV93" i="17"/>
  <c r="BN93" i="17"/>
  <c r="BT114" i="17"/>
  <c r="BW90" i="17"/>
  <c r="BS93" i="17"/>
  <c r="CB93" i="17"/>
  <c r="CC93" i="17"/>
  <c r="BV114" i="17"/>
  <c r="CA90" i="17"/>
  <c r="BH23" i="17"/>
  <c r="CB72" i="17"/>
  <c r="BI99" i="17"/>
  <c r="BX90" i="17"/>
  <c r="BQ90" i="17"/>
  <c r="BI23" i="17"/>
  <c r="BU72" i="17"/>
  <c r="BY90" i="17"/>
  <c r="BS4" i="17"/>
  <c r="BH72" i="17"/>
  <c r="BM90" i="17"/>
  <c r="BT99" i="17"/>
  <c r="CB90" i="17"/>
  <c r="BY99" i="17"/>
  <c r="BY4" i="17"/>
  <c r="CD90" i="17"/>
  <c r="BF90" i="17"/>
  <c r="BO90" i="17"/>
  <c r="BP4" i="17"/>
  <c r="CB23" i="17"/>
  <c r="BS52" i="17"/>
  <c r="BS99" i="17"/>
  <c r="BN99" i="17"/>
  <c r="BL99" i="17"/>
  <c r="BX95" i="17"/>
  <c r="BG95" i="17"/>
  <c r="BW4" i="17"/>
  <c r="BZ90" i="17"/>
  <c r="BI72" i="17"/>
  <c r="CC90" i="17"/>
  <c r="BU90" i="17"/>
  <c r="BH90" i="17"/>
  <c r="BI4" i="17"/>
  <c r="BV23" i="17"/>
  <c r="BH52" i="17"/>
  <c r="BW81" i="17"/>
  <c r="CA99" i="17"/>
  <c r="BX99" i="17"/>
  <c r="BJ99" i="17"/>
  <c r="BW95" i="17"/>
  <c r="BZ103" i="17"/>
  <c r="BG90" i="17"/>
  <c r="BK99" i="17"/>
  <c r="BV90" i="17"/>
  <c r="BJ90" i="17"/>
  <c r="BP90" i="17"/>
  <c r="BN4" i="17"/>
  <c r="BL23" i="17"/>
  <c r="BT52" i="17"/>
  <c r="CC81" i="17"/>
  <c r="CC99" i="17"/>
  <c r="BG99" i="17"/>
  <c r="BT95" i="17"/>
  <c r="BT90" i="17"/>
  <c r="BT23" i="17"/>
  <c r="BM99" i="17"/>
  <c r="BS90" i="17"/>
  <c r="BK90" i="17"/>
  <c r="CC23" i="17"/>
  <c r="BX52" i="17"/>
  <c r="BZ72" i="17"/>
  <c r="CD99" i="17"/>
  <c r="BP99" i="17"/>
  <c r="BZ95" i="17"/>
  <c r="CA4" i="17"/>
  <c r="BV4" i="17"/>
  <c r="BQ4" i="17"/>
  <c r="BV81" i="17"/>
  <c r="BT4" i="17"/>
  <c r="BZ4" i="17"/>
  <c r="BJ4" i="17"/>
  <c r="BG81" i="17"/>
  <c r="BV84" i="17"/>
  <c r="CB4" i="17"/>
  <c r="CD4" i="17"/>
  <c r="BK4" i="17"/>
  <c r="BX81" i="17"/>
  <c r="BO84" i="17"/>
  <c r="BU4" i="17"/>
  <c r="BO4" i="17"/>
  <c r="BL4" i="17"/>
  <c r="BP81" i="17"/>
  <c r="CC4" i="17"/>
  <c r="BG4" i="17"/>
  <c r="BM4" i="17"/>
  <c r="BZ81" i="17"/>
  <c r="BX4" i="17"/>
  <c r="BH4" i="17"/>
  <c r="BS81" i="17"/>
  <c r="BZ84" i="17"/>
  <c r="BI109" i="17"/>
  <c r="CB109" i="17"/>
  <c r="BN109" i="17"/>
  <c r="BS84" i="17"/>
  <c r="BY109" i="17"/>
  <c r="BQ109" i="17"/>
  <c r="BL109" i="17"/>
  <c r="BL84" i="17"/>
  <c r="BM84" i="17"/>
  <c r="BW19" i="17"/>
  <c r="BM19" i="17"/>
  <c r="BQ19" i="17"/>
  <c r="BO109" i="17"/>
  <c r="BJ109" i="17"/>
  <c r="CC109" i="17"/>
  <c r="CA89" i="17"/>
  <c r="BU99" i="17"/>
  <c r="BF99" i="17"/>
  <c r="BZ99" i="17"/>
  <c r="BZ79" i="17"/>
  <c r="BP97" i="17"/>
  <c r="BQ84" i="17"/>
  <c r="CD54" i="17"/>
  <c r="BM54" i="17"/>
  <c r="CC84" i="17"/>
  <c r="BI84" i="17"/>
  <c r="BQ62" i="17"/>
  <c r="BX19" i="17"/>
  <c r="BS19" i="17"/>
  <c r="BH109" i="17"/>
  <c r="BK109" i="17"/>
  <c r="BL81" i="17"/>
  <c r="BW72" i="17"/>
  <c r="BV99" i="17"/>
  <c r="BW99" i="17"/>
  <c r="BT107" i="17"/>
  <c r="CD44" i="17"/>
  <c r="BY84" i="17"/>
  <c r="BN84" i="17"/>
  <c r="BJ84" i="17"/>
  <c r="BZ52" i="17"/>
  <c r="BY52" i="17"/>
  <c r="CC52" i="17"/>
  <c r="BY95" i="17"/>
  <c r="BS95" i="17"/>
  <c r="BF95" i="17"/>
  <c r="BK44" i="17"/>
  <c r="CA107" i="17"/>
  <c r="BL107" i="17"/>
  <c r="BW84" i="17"/>
  <c r="CA84" i="17"/>
  <c r="BF84" i="17"/>
  <c r="BW52" i="17"/>
  <c r="BG52" i="17"/>
  <c r="BM52" i="17"/>
  <c r="BK95" i="17"/>
  <c r="CA95" i="17"/>
  <c r="BN95" i="17"/>
  <c r="BY44" i="17"/>
  <c r="BZ107" i="17"/>
  <c r="BT84" i="17"/>
  <c r="BK84" i="17"/>
  <c r="BG84" i="17"/>
  <c r="BV78" i="17"/>
  <c r="BK52" i="17"/>
  <c r="BI52" i="17"/>
  <c r="CD52" i="17"/>
  <c r="CB95" i="17"/>
  <c r="BU95" i="17"/>
  <c r="BO95" i="17"/>
  <c r="BO103" i="17"/>
  <c r="BO107" i="17"/>
  <c r="CB84" i="17"/>
  <c r="BU84" i="17"/>
  <c r="BP84" i="17"/>
  <c r="BP78" i="17"/>
  <c r="BO52" i="17"/>
  <c r="BQ52" i="17"/>
  <c r="BF52" i="17"/>
  <c r="BI95" i="17"/>
  <c r="CC95" i="17"/>
  <c r="BH95" i="17"/>
  <c r="BY103" i="17"/>
  <c r="CD107" i="17"/>
  <c r="BW107" i="17"/>
  <c r="BX84" i="17"/>
  <c r="CD84" i="17"/>
  <c r="BN78" i="17"/>
  <c r="BP52" i="17"/>
  <c r="BJ52" i="17"/>
  <c r="BQ95" i="17"/>
  <c r="BM95" i="17"/>
  <c r="CB107" i="17"/>
  <c r="BI97" i="17"/>
  <c r="BX62" i="17"/>
  <c r="BY72" i="17"/>
  <c r="BL72" i="17"/>
  <c r="BP72" i="17"/>
  <c r="BW114" i="17"/>
  <c r="BI114" i="17"/>
  <c r="BL114" i="17"/>
  <c r="BZ97" i="17"/>
  <c r="BH103" i="17"/>
  <c r="BY101" i="17"/>
  <c r="BT101" i="17"/>
  <c r="CA101" i="17"/>
  <c r="BP101" i="17"/>
  <c r="BS101" i="17"/>
  <c r="BM72" i="17"/>
  <c r="CC72" i="17"/>
  <c r="BQ72" i="17"/>
  <c r="CB114" i="17"/>
  <c r="BJ114" i="17"/>
  <c r="BN114" i="17"/>
  <c r="BJ97" i="17"/>
  <c r="BQ103" i="17"/>
  <c r="BK101" i="17"/>
  <c r="BQ107" i="17"/>
  <c r="BN101" i="17"/>
  <c r="BL101" i="17"/>
  <c r="BY62" i="17"/>
  <c r="BM62" i="17"/>
  <c r="BV72" i="17"/>
  <c r="BF72" i="17"/>
  <c r="BJ72" i="17"/>
  <c r="BQ114" i="17"/>
  <c r="BX114" i="17"/>
  <c r="BH114" i="17"/>
  <c r="BK97" i="17"/>
  <c r="BS103" i="17"/>
  <c r="CC101" i="17"/>
  <c r="BK62" i="17"/>
  <c r="CA62" i="17"/>
  <c r="BS72" i="17"/>
  <c r="CD72" i="17"/>
  <c r="BN72" i="17"/>
  <c r="CD114" i="17"/>
  <c r="BK114" i="17"/>
  <c r="BP114" i="17"/>
  <c r="BM97" i="17"/>
  <c r="BL103" i="17"/>
  <c r="BH101" i="17"/>
  <c r="BP107" i="17"/>
  <c r="BU107" i="17"/>
  <c r="BF101" i="17"/>
  <c r="BX72" i="17"/>
  <c r="BK72" i="17"/>
  <c r="BG72" i="17"/>
  <c r="BY114" i="17"/>
  <c r="BS114" i="17"/>
  <c r="BZ114" i="17"/>
  <c r="BZ111" i="17"/>
  <c r="BN97" i="17"/>
  <c r="CC103" i="17"/>
  <c r="CD101" i="17"/>
  <c r="BY107" i="17"/>
  <c r="BJ107" i="17"/>
  <c r="BW101" i="17"/>
  <c r="BT62" i="17"/>
  <c r="CA72" i="17"/>
  <c r="BT72" i="17"/>
  <c r="CC114" i="17"/>
  <c r="BG114" i="17"/>
  <c r="BV97" i="17"/>
  <c r="BV103" i="17"/>
  <c r="BM101" i="17"/>
  <c r="BM107" i="17"/>
  <c r="BG107" i="17"/>
  <c r="CD62" i="17"/>
  <c r="BH62" i="17"/>
  <c r="BF62" i="17"/>
  <c r="BZ23" i="17"/>
  <c r="BM23" i="17"/>
  <c r="BQ23" i="17"/>
  <c r="BW89" i="17"/>
  <c r="CB81" i="17"/>
  <c r="CD81" i="17"/>
  <c r="BY81" i="17"/>
  <c r="BN111" i="17"/>
  <c r="BO97" i="17"/>
  <c r="BT97" i="17"/>
  <c r="BO44" i="17"/>
  <c r="CB44" i="17"/>
  <c r="BI44" i="17"/>
  <c r="CA103" i="17"/>
  <c r="CD103" i="17"/>
  <c r="CB62" i="17"/>
  <c r="BP62" i="17"/>
  <c r="BN62" i="17"/>
  <c r="BX23" i="17"/>
  <c r="BF23" i="17"/>
  <c r="BJ23" i="17"/>
  <c r="BQ89" i="17"/>
  <c r="BK81" i="17"/>
  <c r="BF81" i="17"/>
  <c r="BI81" i="17"/>
  <c r="BU97" i="17"/>
  <c r="BX97" i="17"/>
  <c r="CB97" i="17"/>
  <c r="BS44" i="17"/>
  <c r="BL44" i="17"/>
  <c r="BQ44" i="17"/>
  <c r="BK103" i="17"/>
  <c r="BN103" i="17"/>
  <c r="CC62" i="17"/>
  <c r="BV62" i="17"/>
  <c r="BI62" i="17"/>
  <c r="CD23" i="17"/>
  <c r="BN23" i="17"/>
  <c r="BK23" i="17"/>
  <c r="BJ89" i="17"/>
  <c r="BT81" i="17"/>
  <c r="BN81" i="17"/>
  <c r="BQ81" i="17"/>
  <c r="CD97" i="17"/>
  <c r="BH97" i="17"/>
  <c r="BL97" i="17"/>
  <c r="BT44" i="17"/>
  <c r="BU44" i="17"/>
  <c r="BZ44" i="17"/>
  <c r="CB103" i="17"/>
  <c r="BG103" i="17"/>
  <c r="BH107" i="17"/>
  <c r="BI101" i="17"/>
  <c r="CC44" i="17"/>
  <c r="BO89" i="17"/>
  <c r="BV44" i="17"/>
  <c r="BU62" i="17"/>
  <c r="BW62" i="17"/>
  <c r="BJ62" i="17"/>
  <c r="CA23" i="17"/>
  <c r="BY23" i="17"/>
  <c r="BO23" i="17"/>
  <c r="BX89" i="17"/>
  <c r="BU81" i="17"/>
  <c r="BO81" i="17"/>
  <c r="BJ81" i="17"/>
  <c r="BW97" i="17"/>
  <c r="BY97" i="17"/>
  <c r="BF97" i="17"/>
  <c r="BG44" i="17"/>
  <c r="BN44" i="17"/>
  <c r="BI103" i="17"/>
  <c r="BU103" i="17"/>
  <c r="BX103" i="17"/>
  <c r="BX101" i="17"/>
  <c r="BO101" i="17"/>
  <c r="BX107" i="17"/>
  <c r="BF107" i="17"/>
  <c r="BK107" i="17"/>
  <c r="BZ101" i="17"/>
  <c r="BH44" i="17"/>
  <c r="BJ44" i="17"/>
  <c r="BS62" i="17"/>
  <c r="BO62" i="17"/>
  <c r="BS23" i="17"/>
  <c r="BU23" i="17"/>
  <c r="CA81" i="17"/>
  <c r="BM81" i="17"/>
  <c r="BT111" i="17"/>
  <c r="BQ97" i="17"/>
  <c r="BS97" i="17"/>
  <c r="BM44" i="17"/>
  <c r="CA44" i="17"/>
  <c r="BP44" i="17"/>
  <c r="BJ103" i="17"/>
  <c r="BM103" i="17"/>
  <c r="BP103" i="17"/>
  <c r="CB101" i="17"/>
  <c r="BI107" i="17"/>
  <c r="BN107" i="17"/>
  <c r="BU101" i="17"/>
  <c r="BS78" i="17"/>
  <c r="CA78" i="17"/>
  <c r="BI78" i="17"/>
  <c r="CB78" i="17"/>
  <c r="BJ78" i="17"/>
  <c r="BQ78" i="17"/>
  <c r="CD78" i="17"/>
  <c r="BH78" i="17"/>
  <c r="BT78" i="17"/>
  <c r="CC29" i="17"/>
  <c r="BW78" i="17"/>
  <c r="BF78" i="17"/>
  <c r="CC78" i="17"/>
  <c r="BU78" i="17"/>
  <c r="BO78" i="17"/>
  <c r="BK78" i="17"/>
  <c r="BZ78" i="17"/>
  <c r="BY78" i="17"/>
  <c r="BL78" i="17"/>
  <c r="BX78" i="17"/>
  <c r="BG78" i="17"/>
  <c r="CC97" i="17"/>
  <c r="BG97" i="17"/>
  <c r="BW44" i="17"/>
  <c r="BX44" i="17"/>
  <c r="BW103" i="17"/>
  <c r="BT103" i="17"/>
  <c r="BQ101" i="17"/>
  <c r="BG101" i="17"/>
  <c r="CC107" i="17"/>
  <c r="BV107" i="17"/>
  <c r="BV101" i="17"/>
  <c r="BM29" i="17"/>
  <c r="CA75" i="17"/>
  <c r="CC75" i="17"/>
  <c r="BW29" i="17"/>
  <c r="BM75" i="17"/>
  <c r="BG75" i="17"/>
  <c r="BT68" i="17"/>
  <c r="BO75" i="17"/>
  <c r="BF79" i="17"/>
  <c r="BU75" i="17"/>
  <c r="CC79" i="17"/>
  <c r="BV75" i="17"/>
  <c r="BK75" i="17"/>
  <c r="BG111" i="17"/>
  <c r="BX111" i="17"/>
  <c r="CD89" i="17"/>
  <c r="BU89" i="17"/>
  <c r="BK89" i="17"/>
  <c r="BW105" i="17"/>
  <c r="BY111" i="17"/>
  <c r="CA111" i="17"/>
  <c r="BO111" i="17"/>
  <c r="CB89" i="17"/>
  <c r="BS89" i="17"/>
  <c r="BL89" i="17"/>
  <c r="CA105" i="17"/>
  <c r="BQ111" i="17"/>
  <c r="BL111" i="17"/>
  <c r="BH111" i="17"/>
  <c r="BX75" i="17"/>
  <c r="BT75" i="17"/>
  <c r="BH75" i="17"/>
  <c r="BZ89" i="17"/>
  <c r="BY89" i="17"/>
  <c r="BM89" i="17"/>
  <c r="BF105" i="17"/>
  <c r="BS111" i="17"/>
  <c r="CC111" i="17"/>
  <c r="BP111" i="17"/>
  <c r="BY75" i="17"/>
  <c r="BF75" i="17"/>
  <c r="BP75" i="17"/>
  <c r="BV89" i="17"/>
  <c r="BH89" i="17"/>
  <c r="BF89" i="17"/>
  <c r="BU111" i="17"/>
  <c r="BM111" i="17"/>
  <c r="BK111" i="17"/>
  <c r="CB75" i="17"/>
  <c r="BN75" i="17"/>
  <c r="BI75" i="17"/>
  <c r="BL46" i="17"/>
  <c r="BJ111" i="17"/>
  <c r="CC89" i="17"/>
  <c r="BP89" i="17"/>
  <c r="BN89" i="17"/>
  <c r="CB111" i="17"/>
  <c r="BV111" i="17"/>
  <c r="CD111" i="17"/>
  <c r="BV68" i="17"/>
  <c r="BZ75" i="17"/>
  <c r="BW75" i="17"/>
  <c r="BQ75" i="17"/>
  <c r="BU46" i="17"/>
  <c r="BT89" i="17"/>
  <c r="BI89" i="17"/>
  <c r="BW111" i="17"/>
  <c r="BI111" i="17"/>
  <c r="BO68" i="17"/>
  <c r="BS75" i="17"/>
  <c r="BL75" i="17"/>
  <c r="BV46" i="17"/>
  <c r="BH46" i="17"/>
  <c r="BM46" i="17"/>
  <c r="BZ105" i="17"/>
  <c r="BT105" i="17"/>
  <c r="BO105" i="17"/>
  <c r="BU79" i="17"/>
  <c r="CA79" i="17"/>
  <c r="BG79" i="17"/>
  <c r="CD29" i="17"/>
  <c r="BT29" i="17"/>
  <c r="BF29" i="17"/>
  <c r="BH68" i="17"/>
  <c r="CA68" i="17"/>
  <c r="CB68" i="17"/>
  <c r="BY46" i="17"/>
  <c r="CC46" i="17"/>
  <c r="BF46" i="17"/>
  <c r="BV105" i="17"/>
  <c r="BI105" i="17"/>
  <c r="BG105" i="17"/>
  <c r="BV79" i="17"/>
  <c r="CD79" i="17"/>
  <c r="BO79" i="17"/>
  <c r="BU29" i="17"/>
  <c r="BZ29" i="17"/>
  <c r="BN29" i="17"/>
  <c r="BI68" i="17"/>
  <c r="BP68" i="17"/>
  <c r="BL68" i="17"/>
  <c r="CD46" i="17"/>
  <c r="BI46" i="17"/>
  <c r="BN46" i="17"/>
  <c r="CD105" i="17"/>
  <c r="CC105" i="17"/>
  <c r="BP105" i="17"/>
  <c r="BW79" i="17"/>
  <c r="BM79" i="17"/>
  <c r="BH79" i="17"/>
  <c r="CA29" i="17"/>
  <c r="BI29" i="17"/>
  <c r="BG29" i="17"/>
  <c r="BX68" i="17"/>
  <c r="CD68" i="17"/>
  <c r="BU68" i="17"/>
  <c r="CB46" i="17"/>
  <c r="BK46" i="17"/>
  <c r="BG46" i="17"/>
  <c r="BY105" i="17"/>
  <c r="BK105" i="17"/>
  <c r="BH105" i="17"/>
  <c r="BX79" i="17"/>
  <c r="BI79" i="17"/>
  <c r="BP79" i="17"/>
  <c r="BV29" i="17"/>
  <c r="BQ29" i="17"/>
  <c r="BO29" i="17"/>
  <c r="BJ68" i="17"/>
  <c r="BQ68" i="17"/>
  <c r="CC68" i="17"/>
  <c r="BS46" i="17"/>
  <c r="BP46" i="17"/>
  <c r="BO46" i="17"/>
  <c r="BX105" i="17"/>
  <c r="BL105" i="17"/>
  <c r="BQ105" i="17"/>
  <c r="BY79" i="17"/>
  <c r="BK79" i="17"/>
  <c r="BJ79" i="17"/>
  <c r="BS29" i="17"/>
  <c r="BJ29" i="17"/>
  <c r="BH29" i="17"/>
  <c r="BY68" i="17"/>
  <c r="BG68" i="17"/>
  <c r="BF68" i="17"/>
  <c r="BT46" i="17"/>
  <c r="BQ46" i="17"/>
  <c r="BX46" i="17"/>
  <c r="CB105" i="17"/>
  <c r="BM105" i="17"/>
  <c r="BJ105" i="17"/>
  <c r="CB79" i="17"/>
  <c r="BN79" i="17"/>
  <c r="BL79" i="17"/>
  <c r="BY29" i="17"/>
  <c r="BK29" i="17"/>
  <c r="BP29" i="17"/>
  <c r="BM68" i="17"/>
  <c r="BS68" i="17"/>
  <c r="BN68" i="17"/>
  <c r="BW46" i="17"/>
  <c r="BZ46" i="17"/>
  <c r="BU105" i="17"/>
  <c r="BS105" i="17"/>
  <c r="BT79" i="17"/>
  <c r="BS79" i="17"/>
  <c r="BX29" i="17"/>
  <c r="CB29" i="17"/>
  <c r="BW68" i="17"/>
  <c r="BZ68" i="17"/>
  <c r="BQ69" i="17"/>
  <c r="BI69" i="17"/>
  <c r="BY69" i="17"/>
  <c r="BP69" i="17"/>
  <c r="BH69" i="17"/>
  <c r="BO69" i="17"/>
  <c r="BG69" i="17"/>
  <c r="BN69" i="17"/>
  <c r="BF69" i="17"/>
  <c r="CD69" i="17"/>
  <c r="BV69" i="17"/>
  <c r="BM69" i="17"/>
  <c r="BU69" i="17"/>
  <c r="BT69" i="17"/>
  <c r="BS69" i="17"/>
  <c r="BL69" i="17"/>
  <c r="BK69" i="17"/>
  <c r="CC69" i="17"/>
  <c r="BJ69" i="17"/>
  <c r="CB69" i="17"/>
  <c r="CA69" i="17"/>
  <c r="BW69" i="17"/>
  <c r="BZ69" i="17"/>
  <c r="BX69" i="17"/>
  <c r="BO92" i="17"/>
  <c r="BG92" i="17"/>
  <c r="BN92" i="17"/>
  <c r="BF92" i="17"/>
  <c r="BM92" i="17"/>
  <c r="BZ92" i="17"/>
  <c r="BK92" i="17"/>
  <c r="BY92" i="17"/>
  <c r="BJ92" i="17"/>
  <c r="BU92" i="17"/>
  <c r="BI92" i="17"/>
  <c r="BT92" i="17"/>
  <c r="BH92" i="17"/>
  <c r="BS92" i="17"/>
  <c r="CC92" i="17"/>
  <c r="BQ92" i="17"/>
  <c r="CB92" i="17"/>
  <c r="BP92" i="17"/>
  <c r="CA92" i="17"/>
  <c r="BL92" i="17"/>
  <c r="BW92" i="17"/>
  <c r="BX92" i="17"/>
  <c r="BV92" i="17"/>
  <c r="CD92" i="17"/>
  <c r="BN17" i="17"/>
  <c r="BF17" i="17"/>
  <c r="BL17" i="17"/>
  <c r="CB17" i="17"/>
  <c r="BT17" i="17"/>
  <c r="BK17" i="17"/>
  <c r="CA17" i="17"/>
  <c r="BS17" i="17"/>
  <c r="BJ17" i="17"/>
  <c r="BQ17" i="17"/>
  <c r="BI17" i="17"/>
  <c r="BH17" i="17"/>
  <c r="CD17" i="17"/>
  <c r="BG17" i="17"/>
  <c r="BY17" i="17"/>
  <c r="BX17" i="17"/>
  <c r="BV17" i="17"/>
  <c r="BM17" i="17"/>
  <c r="BP17" i="17"/>
  <c r="BO17" i="17"/>
  <c r="BU17" i="17"/>
  <c r="CC17" i="17"/>
  <c r="BZ17" i="17"/>
  <c r="BW17" i="17"/>
  <c r="BX20" i="17"/>
  <c r="BO20" i="17"/>
  <c r="BG20" i="17"/>
  <c r="BN20" i="17"/>
  <c r="BF20" i="17"/>
  <c r="CD20" i="17"/>
  <c r="BV20" i="17"/>
  <c r="BM20" i="17"/>
  <c r="BL20" i="17"/>
  <c r="CB20" i="17"/>
  <c r="BT20" i="17"/>
  <c r="BK20" i="17"/>
  <c r="CA20" i="17"/>
  <c r="BS20" i="17"/>
  <c r="BJ20" i="17"/>
  <c r="BQ20" i="17"/>
  <c r="BI20" i="17"/>
  <c r="BY20" i="17"/>
  <c r="BP20" i="17"/>
  <c r="BH20" i="17"/>
  <c r="BU20" i="17"/>
  <c r="CC20" i="17"/>
  <c r="BZ20" i="17"/>
  <c r="BW20" i="17"/>
  <c r="BM102" i="17"/>
  <c r="BL102" i="17"/>
  <c r="BK102" i="17"/>
  <c r="BJ102" i="17"/>
  <c r="BQ102" i="17"/>
  <c r="BI102" i="17"/>
  <c r="BP102" i="17"/>
  <c r="BH102" i="17"/>
  <c r="BO102" i="17"/>
  <c r="BG102" i="17"/>
  <c r="BN102" i="17"/>
  <c r="BF102" i="17"/>
  <c r="BW102" i="17"/>
  <c r="BT102" i="17"/>
  <c r="CB102" i="17"/>
  <c r="CA102" i="17"/>
  <c r="BS102" i="17"/>
  <c r="CD102" i="17"/>
  <c r="BZ102" i="17"/>
  <c r="BX102" i="17"/>
  <c r="BV102" i="17"/>
  <c r="BY102" i="17"/>
  <c r="CC102" i="17"/>
  <c r="BU102" i="17"/>
  <c r="BO12" i="17"/>
  <c r="BG12" i="17"/>
  <c r="BJ12" i="17"/>
  <c r="BI12" i="17"/>
  <c r="BQ12" i="17"/>
  <c r="BH12" i="17"/>
  <c r="BP12" i="17"/>
  <c r="BF12" i="17"/>
  <c r="BN12" i="17"/>
  <c r="BM12" i="17"/>
  <c r="BL12" i="17"/>
  <c r="BU12" i="17"/>
  <c r="BK12" i="17"/>
  <c r="BY12" i="17"/>
  <c r="BX12" i="17"/>
  <c r="BW12" i="17"/>
  <c r="CC12" i="17"/>
  <c r="BV12" i="17"/>
  <c r="BT12" i="17"/>
  <c r="CB12" i="17"/>
  <c r="CD12" i="17"/>
  <c r="BS12" i="17"/>
  <c r="CA12" i="17"/>
  <c r="BZ12" i="17"/>
  <c r="BK108" i="17"/>
  <c r="BJ108" i="17"/>
  <c r="BQ108" i="17"/>
  <c r="BI108" i="17"/>
  <c r="BP108" i="17"/>
  <c r="BH108" i="17"/>
  <c r="BO108" i="17"/>
  <c r="BG108" i="17"/>
  <c r="BN108" i="17"/>
  <c r="BF108" i="17"/>
  <c r="BM108" i="17"/>
  <c r="CC108" i="17"/>
  <c r="BU108" i="17"/>
  <c r="BL108" i="17"/>
  <c r="BV108" i="17"/>
  <c r="BW108" i="17"/>
  <c r="BX108" i="17"/>
  <c r="BY108" i="17"/>
  <c r="CD108" i="17"/>
  <c r="CA108" i="17"/>
  <c r="BT108" i="17"/>
  <c r="CB108" i="17"/>
  <c r="BZ108" i="17"/>
  <c r="BS108" i="17"/>
  <c r="BK96" i="17"/>
  <c r="BJ96" i="17"/>
  <c r="BQ96" i="17"/>
  <c r="BI96" i="17"/>
  <c r="BP96" i="17"/>
  <c r="BH96" i="17"/>
  <c r="BO96" i="17"/>
  <c r="BG96" i="17"/>
  <c r="BM96" i="17"/>
  <c r="BL96" i="17"/>
  <c r="BW96" i="17"/>
  <c r="BN96" i="17"/>
  <c r="BF96" i="17"/>
  <c r="CB96" i="17"/>
  <c r="BV96" i="17"/>
  <c r="BT96" i="17"/>
  <c r="CC96" i="17"/>
  <c r="CD96" i="17"/>
  <c r="CA96" i="17"/>
  <c r="BU96" i="17"/>
  <c r="BS96" i="17"/>
  <c r="BZ96" i="17"/>
  <c r="BY96" i="17"/>
  <c r="BX96" i="17"/>
  <c r="BK104" i="17"/>
  <c r="BJ104" i="17"/>
  <c r="BQ104" i="17"/>
  <c r="BI104" i="17"/>
  <c r="BP104" i="17"/>
  <c r="BH104" i="17"/>
  <c r="BO104" i="17"/>
  <c r="BG104" i="17"/>
  <c r="BN104" i="17"/>
  <c r="BF104" i="17"/>
  <c r="BM104" i="17"/>
  <c r="BU104" i="17"/>
  <c r="BL104" i="17"/>
  <c r="CC104" i="17"/>
  <c r="BS104" i="17"/>
  <c r="BY104" i="17"/>
  <c r="CA104" i="17"/>
  <c r="CB104" i="17"/>
  <c r="BZ104" i="17"/>
  <c r="BV104" i="17"/>
  <c r="BX104" i="17"/>
  <c r="BW104" i="17"/>
  <c r="CD104" i="17"/>
  <c r="BT104" i="17"/>
  <c r="BM100" i="17"/>
  <c r="BL100" i="17"/>
  <c r="BQ100" i="17"/>
  <c r="BI100" i="17"/>
  <c r="BK100" i="17"/>
  <c r="BJ100" i="17"/>
  <c r="BH100" i="17"/>
  <c r="BG100" i="17"/>
  <c r="BF100" i="17"/>
  <c r="BO100" i="17"/>
  <c r="BN100" i="17"/>
  <c r="BP100" i="17"/>
  <c r="BX100" i="17"/>
  <c r="BY100" i="17"/>
  <c r="BW100" i="17"/>
  <c r="CD100" i="17"/>
  <c r="BT100" i="17"/>
  <c r="BV100" i="17"/>
  <c r="BS100" i="17"/>
  <c r="CC100" i="17"/>
  <c r="CB100" i="17"/>
  <c r="BU100" i="17"/>
  <c r="CA100" i="17"/>
  <c r="BZ100" i="17"/>
  <c r="BL91" i="17"/>
  <c r="BK91" i="17"/>
  <c r="BJ91" i="17"/>
  <c r="BQ91" i="17"/>
  <c r="BF91" i="17"/>
  <c r="BP91" i="17"/>
  <c r="BO91" i="17"/>
  <c r="BN91" i="17"/>
  <c r="BY91" i="17"/>
  <c r="BM91" i="17"/>
  <c r="BI91" i="17"/>
  <c r="BH91" i="17"/>
  <c r="BV91" i="17"/>
  <c r="BG91" i="17"/>
  <c r="BS91" i="17"/>
  <c r="CA91" i="17"/>
  <c r="BX91" i="17"/>
  <c r="CC91" i="17"/>
  <c r="CD91" i="17"/>
  <c r="BU91" i="17"/>
  <c r="BZ91" i="17"/>
  <c r="CB91" i="17"/>
  <c r="BW91" i="17"/>
  <c r="BT91" i="17"/>
  <c r="BO80" i="17"/>
  <c r="BG80" i="17"/>
  <c r="BM80" i="17"/>
  <c r="BK80" i="17"/>
  <c r="BJ80" i="17"/>
  <c r="BH80" i="17"/>
  <c r="BF80" i="17"/>
  <c r="BQ80" i="17"/>
  <c r="BP80" i="17"/>
  <c r="BL80" i="17"/>
  <c r="BI80" i="17"/>
  <c r="BN80" i="17"/>
  <c r="CC80" i="17"/>
  <c r="BX80" i="17"/>
  <c r="BW80" i="17"/>
  <c r="BS80" i="17"/>
  <c r="CD80" i="17"/>
  <c r="BV80" i="17"/>
  <c r="BU80" i="17"/>
  <c r="CB80" i="17"/>
  <c r="BY80" i="17"/>
  <c r="BT80" i="17"/>
  <c r="BZ80" i="17"/>
  <c r="CA80" i="17"/>
  <c r="BQ113" i="17"/>
  <c r="BI113" i="17"/>
  <c r="BY113" i="17"/>
  <c r="BP113" i="17"/>
  <c r="BH113" i="17"/>
  <c r="BX113" i="17"/>
  <c r="BO113" i="17"/>
  <c r="BG113" i="17"/>
  <c r="BN113" i="17"/>
  <c r="BF113" i="17"/>
  <c r="CD113" i="17"/>
  <c r="BV113" i="17"/>
  <c r="BM113" i="17"/>
  <c r="CC113" i="17"/>
  <c r="BU113" i="17"/>
  <c r="BL113" i="17"/>
  <c r="CA113" i="17"/>
  <c r="BT113" i="17"/>
  <c r="BS113" i="17"/>
  <c r="BK113" i="17"/>
  <c r="BJ113" i="17"/>
  <c r="CB113" i="17"/>
  <c r="BW113" i="17"/>
  <c r="BZ113" i="17"/>
  <c r="CA48" i="17"/>
  <c r="BS48" i="17"/>
  <c r="BJ48" i="17"/>
  <c r="BN48" i="17"/>
  <c r="BF48" i="17"/>
  <c r="BM48" i="17"/>
  <c r="CC48" i="17"/>
  <c r="BP48" i="17"/>
  <c r="CB48" i="17"/>
  <c r="BO48" i="17"/>
  <c r="BZ48" i="17"/>
  <c r="BL48" i="17"/>
  <c r="BY48" i="17"/>
  <c r="BK48" i="17"/>
  <c r="BX48" i="17"/>
  <c r="BI48" i="17"/>
  <c r="BU48" i="17"/>
  <c r="BH48" i="17"/>
  <c r="BG48" i="17"/>
  <c r="BT48" i="17"/>
  <c r="BQ48" i="17"/>
  <c r="CD48" i="17"/>
  <c r="BW48" i="17"/>
  <c r="BV48" i="17"/>
  <c r="BM32" i="17"/>
  <c r="BL32" i="17"/>
  <c r="BK32" i="17"/>
  <c r="BJ32" i="17"/>
  <c r="BO32" i="17"/>
  <c r="BN32" i="17"/>
  <c r="BZ32" i="17"/>
  <c r="BI32" i="17"/>
  <c r="BH32" i="17"/>
  <c r="BX32" i="17"/>
  <c r="BG32" i="17"/>
  <c r="BW32" i="17"/>
  <c r="BF32" i="17"/>
  <c r="BQ32" i="17"/>
  <c r="BP32" i="17"/>
  <c r="BT32" i="17"/>
  <c r="CA32" i="17"/>
  <c r="CB32" i="17"/>
  <c r="BS32" i="17"/>
  <c r="CD32" i="17"/>
  <c r="BY32" i="17"/>
  <c r="BV32" i="17"/>
  <c r="CC32" i="17"/>
  <c r="BU32" i="17"/>
  <c r="BZ61" i="17"/>
  <c r="BQ61" i="17"/>
  <c r="BI61" i="17"/>
  <c r="BX61" i="17"/>
  <c r="BO61" i="17"/>
  <c r="BG61" i="17"/>
  <c r="BN61" i="17"/>
  <c r="BF61" i="17"/>
  <c r="BM61" i="17"/>
  <c r="BT61" i="17"/>
  <c r="BS61" i="17"/>
  <c r="BP61" i="17"/>
  <c r="CB61" i="17"/>
  <c r="BK61" i="17"/>
  <c r="CA61" i="17"/>
  <c r="BJ61" i="17"/>
  <c r="BU61" i="17"/>
  <c r="BL61" i="17"/>
  <c r="BH61" i="17"/>
  <c r="CC61" i="17"/>
  <c r="BY61" i="17"/>
  <c r="BV61" i="17"/>
  <c r="CD61" i="17"/>
  <c r="BW61" i="17"/>
  <c r="BO71" i="17"/>
  <c r="BG71" i="17"/>
  <c r="BN71" i="17"/>
  <c r="BF71" i="17"/>
  <c r="BM71" i="17"/>
  <c r="BL71" i="17"/>
  <c r="CB71" i="17"/>
  <c r="BT71" i="17"/>
  <c r="BK71" i="17"/>
  <c r="BZ71" i="17"/>
  <c r="BQ71" i="17"/>
  <c r="BI71" i="17"/>
  <c r="BY71" i="17"/>
  <c r="BP71" i="17"/>
  <c r="BH71" i="17"/>
  <c r="BJ71" i="17"/>
  <c r="CA71" i="17"/>
  <c r="BS71" i="17"/>
  <c r="CC71" i="17"/>
  <c r="BW71" i="17"/>
  <c r="BV71" i="17"/>
  <c r="BU71" i="17"/>
  <c r="CD71" i="17"/>
  <c r="BX71" i="17"/>
  <c r="BP110" i="17"/>
  <c r="BH110" i="17"/>
  <c r="BM110" i="17"/>
  <c r="BL110" i="17"/>
  <c r="BK110" i="17"/>
  <c r="BJ110" i="17"/>
  <c r="BI110" i="17"/>
  <c r="BQ110" i="17"/>
  <c r="BG110" i="17"/>
  <c r="BO110" i="17"/>
  <c r="BF110" i="17"/>
  <c r="BX110" i="17"/>
  <c r="BN110" i="17"/>
  <c r="CB110" i="17"/>
  <c r="CD110" i="17"/>
  <c r="BZ110" i="17"/>
  <c r="BU110" i="17"/>
  <c r="BW110" i="17"/>
  <c r="CA110" i="17"/>
  <c r="BY110" i="17"/>
  <c r="BS110" i="17"/>
  <c r="CC110" i="17"/>
  <c r="BT110" i="17"/>
  <c r="BV110" i="17"/>
  <c r="BQ85" i="17"/>
  <c r="BI85" i="17"/>
  <c r="BP85" i="17"/>
  <c r="BH85" i="17"/>
  <c r="BN85" i="17"/>
  <c r="BM85" i="17"/>
  <c r="BF85" i="17"/>
  <c r="BO85" i="17"/>
  <c r="BL85" i="17"/>
  <c r="BK85" i="17"/>
  <c r="BJ85" i="17"/>
  <c r="BX85" i="17"/>
  <c r="BG85" i="17"/>
  <c r="CA85" i="17"/>
  <c r="CB85" i="17"/>
  <c r="BV85" i="17"/>
  <c r="BZ85" i="17"/>
  <c r="BY85" i="17"/>
  <c r="BS85" i="17"/>
  <c r="BT85" i="17"/>
  <c r="BW85" i="17"/>
  <c r="CD85" i="17"/>
  <c r="BU85" i="17"/>
  <c r="CC85" i="17"/>
  <c r="BM28" i="17"/>
  <c r="BL28" i="17"/>
  <c r="BK28" i="17"/>
  <c r="BJ28" i="17"/>
  <c r="BQ28" i="17"/>
  <c r="BI28" i="17"/>
  <c r="BP28" i="17"/>
  <c r="BH28" i="17"/>
  <c r="BO28" i="17"/>
  <c r="BG28" i="17"/>
  <c r="BN28" i="17"/>
  <c r="BF28" i="17"/>
  <c r="BW28" i="17"/>
  <c r="CA28" i="17"/>
  <c r="BS28" i="17"/>
  <c r="CD28" i="17"/>
  <c r="BZ28" i="17"/>
  <c r="BV28" i="17"/>
  <c r="BY28" i="17"/>
  <c r="CC28" i="17"/>
  <c r="BX28" i="17"/>
  <c r="BT28" i="17"/>
  <c r="BU28" i="17"/>
  <c r="CB28" i="17"/>
  <c r="BQ53" i="17"/>
  <c r="BI53" i="17"/>
  <c r="BP53" i="17"/>
  <c r="BH53" i="17"/>
  <c r="BO53" i="17"/>
  <c r="BG53" i="17"/>
  <c r="BM53" i="17"/>
  <c r="BL53" i="17"/>
  <c r="BK53" i="17"/>
  <c r="BJ53" i="17"/>
  <c r="BF53" i="17"/>
  <c r="BS53" i="17"/>
  <c r="BN53" i="17"/>
  <c r="BZ53" i="17"/>
  <c r="BT53" i="17"/>
  <c r="BY53" i="17"/>
  <c r="BW53" i="17"/>
  <c r="CA53" i="17"/>
  <c r="BX53" i="17"/>
  <c r="CD53" i="17"/>
  <c r="CB53" i="17"/>
  <c r="BU53" i="17"/>
  <c r="BV53" i="17"/>
  <c r="CC53" i="17"/>
  <c r="BK115" i="17"/>
  <c r="BQ115" i="17"/>
  <c r="BI115" i="17"/>
  <c r="BO115" i="17"/>
  <c r="BG115" i="17"/>
  <c r="BY115" i="17"/>
  <c r="BL115" i="17"/>
  <c r="BJ115" i="17"/>
  <c r="BV115" i="17"/>
  <c r="BH115" i="17"/>
  <c r="BU115" i="17"/>
  <c r="BF115" i="17"/>
  <c r="BP115" i="17"/>
  <c r="BN115" i="17"/>
  <c r="CA115" i="17"/>
  <c r="BM115" i="17"/>
  <c r="CD115" i="17"/>
  <c r="BW115" i="17"/>
  <c r="BS115" i="17"/>
  <c r="CC115" i="17"/>
  <c r="CB115" i="17"/>
  <c r="BZ115" i="17"/>
  <c r="BT115" i="17"/>
  <c r="BX115" i="17"/>
  <c r="BN116" i="17"/>
  <c r="BF116" i="17"/>
  <c r="CC116" i="17"/>
  <c r="BU116" i="17"/>
  <c r="BL116" i="17"/>
  <c r="BJ116" i="17"/>
  <c r="BZ116" i="17"/>
  <c r="BQ116" i="17"/>
  <c r="BI116" i="17"/>
  <c r="BX116" i="17"/>
  <c r="BG116" i="17"/>
  <c r="BV116" i="17"/>
  <c r="BT116" i="17"/>
  <c r="BP116" i="17"/>
  <c r="BO116" i="17"/>
  <c r="CD116" i="17"/>
  <c r="BM116" i="17"/>
  <c r="CB116" i="17"/>
  <c r="BK116" i="17"/>
  <c r="BY116" i="17"/>
  <c r="BH116" i="17"/>
  <c r="BW116" i="17"/>
  <c r="BS116" i="17"/>
  <c r="CA116" i="17"/>
  <c r="BN112" i="17"/>
  <c r="BF112" i="17"/>
  <c r="BK112" i="17"/>
  <c r="CA112" i="17"/>
  <c r="BS112" i="17"/>
  <c r="BJ112" i="17"/>
  <c r="BZ112" i="17"/>
  <c r="BQ112" i="17"/>
  <c r="BI112" i="17"/>
  <c r="BV112" i="17"/>
  <c r="BU112" i="17"/>
  <c r="BP112" i="17"/>
  <c r="BO112" i="17"/>
  <c r="CD112" i="17"/>
  <c r="BM112" i="17"/>
  <c r="CC112" i="17"/>
  <c r="BL112" i="17"/>
  <c r="BY112" i="17"/>
  <c r="BH112" i="17"/>
  <c r="BX112" i="17"/>
  <c r="BG112" i="17"/>
  <c r="CB112" i="17"/>
  <c r="BW112" i="17"/>
  <c r="BT112" i="17"/>
  <c r="BM106" i="17"/>
  <c r="BL106" i="17"/>
  <c r="BO106" i="17"/>
  <c r="BG106" i="17"/>
  <c r="BF106" i="17"/>
  <c r="BQ106" i="17"/>
  <c r="BP106" i="17"/>
  <c r="BN106" i="17"/>
  <c r="BK106" i="17"/>
  <c r="BJ106" i="17"/>
  <c r="BI106" i="17"/>
  <c r="BT106" i="17"/>
  <c r="BH106" i="17"/>
  <c r="BW106" i="17"/>
  <c r="BV106" i="17"/>
  <c r="CB106" i="17"/>
  <c r="CC106" i="17"/>
  <c r="BZ106" i="17"/>
  <c r="CA106" i="17"/>
  <c r="BU106" i="17"/>
  <c r="BX106" i="17"/>
  <c r="BS106" i="17"/>
  <c r="CD106" i="17"/>
  <c r="BY106" i="17"/>
  <c r="CB51" i="17"/>
  <c r="BT51" i="17"/>
  <c r="BK51" i="17"/>
  <c r="CA51" i="17"/>
  <c r="BS51" i="17"/>
  <c r="BJ51" i="17"/>
  <c r="BZ51" i="17"/>
  <c r="BQ51" i="17"/>
  <c r="BI51" i="17"/>
  <c r="BO51" i="17"/>
  <c r="BG51" i="17"/>
  <c r="BN51" i="17"/>
  <c r="BF51" i="17"/>
  <c r="BL51" i="17"/>
  <c r="CD51" i="17"/>
  <c r="BH51" i="17"/>
  <c r="CC51" i="17"/>
  <c r="BY51" i="17"/>
  <c r="BV51" i="17"/>
  <c r="BU51" i="17"/>
  <c r="BP51" i="17"/>
  <c r="BM51" i="17"/>
  <c r="BX51" i="17"/>
  <c r="BW51" i="17"/>
  <c r="CA18" i="17"/>
  <c r="BS18" i="17"/>
  <c r="BJ18" i="17"/>
  <c r="BQ18" i="17"/>
  <c r="BI18" i="17"/>
  <c r="BY18" i="17"/>
  <c r="BP18" i="17"/>
  <c r="BH18" i="17"/>
  <c r="BO18" i="17"/>
  <c r="BG18" i="17"/>
  <c r="BN18" i="17"/>
  <c r="BF18" i="17"/>
  <c r="BM18" i="17"/>
  <c r="BL18" i="17"/>
  <c r="CB18" i="17"/>
  <c r="BT18" i="17"/>
  <c r="BK18" i="17"/>
  <c r="BU18" i="17"/>
  <c r="CC18" i="17"/>
  <c r="BW18" i="17"/>
  <c r="CD18" i="17"/>
  <c r="BZ18" i="17"/>
  <c r="BV18" i="17"/>
  <c r="BX18" i="17"/>
  <c r="BK33" i="17"/>
  <c r="BJ33" i="17"/>
  <c r="BQ33" i="17"/>
  <c r="BI33" i="17"/>
  <c r="BP33" i="17"/>
  <c r="BH33" i="17"/>
  <c r="BO33" i="17"/>
  <c r="BN33" i="17"/>
  <c r="BM33" i="17"/>
  <c r="BL33" i="17"/>
  <c r="BG33" i="17"/>
  <c r="BF33" i="17"/>
  <c r="BU33" i="17"/>
  <c r="CD33" i="17"/>
  <c r="CC33" i="17"/>
  <c r="CB33" i="17"/>
  <c r="BX33" i="17"/>
  <c r="BT33" i="17"/>
  <c r="CA33" i="17"/>
  <c r="BY33" i="17"/>
  <c r="BS33" i="17"/>
  <c r="BW33" i="17"/>
  <c r="BV33" i="17"/>
  <c r="BZ33" i="17"/>
  <c r="BM82" i="17"/>
  <c r="BL82" i="17"/>
  <c r="BK82" i="17"/>
  <c r="BJ82" i="17"/>
  <c r="BQ82" i="17"/>
  <c r="BI82" i="17"/>
  <c r="BP82" i="17"/>
  <c r="BH82" i="17"/>
  <c r="BO82" i="17"/>
  <c r="BG82" i="17"/>
  <c r="BN82" i="17"/>
  <c r="BF82" i="17"/>
  <c r="CA82" i="17"/>
  <c r="BS82" i="17"/>
  <c r="BT82" i="17"/>
  <c r="CD82" i="17"/>
  <c r="BZ82" i="17"/>
  <c r="BV82" i="17"/>
  <c r="BY82" i="17"/>
  <c r="CC82" i="17"/>
  <c r="BX82" i="17"/>
  <c r="BU82" i="17"/>
  <c r="CB82" i="17"/>
  <c r="BW82" i="17"/>
  <c r="BQ34" i="17"/>
  <c r="BI34" i="17"/>
  <c r="BP34" i="17"/>
  <c r="BH34" i="17"/>
  <c r="BO34" i="17"/>
  <c r="BG34" i="17"/>
  <c r="BN34" i="17"/>
  <c r="BF34" i="17"/>
  <c r="CD34" i="17"/>
  <c r="BV34" i="17"/>
  <c r="BM34" i="17"/>
  <c r="BS34" i="17"/>
  <c r="BL34" i="17"/>
  <c r="BK34" i="17"/>
  <c r="CC34" i="17"/>
  <c r="BJ34" i="17"/>
  <c r="CB34" i="17"/>
  <c r="CA34" i="17"/>
  <c r="BU34" i="17"/>
  <c r="BT34" i="17"/>
  <c r="BW34" i="17"/>
  <c r="BX34" i="17"/>
  <c r="BY34" i="17"/>
  <c r="BZ34" i="17"/>
  <c r="BQ98" i="17"/>
  <c r="BI98" i="17"/>
  <c r="BP98" i="17"/>
  <c r="BH98" i="17"/>
  <c r="BO98" i="17"/>
  <c r="BG98" i="17"/>
  <c r="BN98" i="17"/>
  <c r="BF98" i="17"/>
  <c r="CD98" i="17"/>
  <c r="BV98" i="17"/>
  <c r="BM98" i="17"/>
  <c r="BK98" i="17"/>
  <c r="CA98" i="17"/>
  <c r="BS98" i="17"/>
  <c r="BJ98" i="17"/>
  <c r="CC98" i="17"/>
  <c r="BU98" i="17"/>
  <c r="BL98" i="17"/>
  <c r="BX98" i="17"/>
  <c r="BZ98" i="17"/>
  <c r="BT98" i="17"/>
  <c r="CB98" i="17"/>
  <c r="BY98" i="17"/>
  <c r="BW98" i="17"/>
  <c r="BK67" i="17"/>
  <c r="BP67" i="17"/>
  <c r="BH67" i="17"/>
  <c r="BZ67" i="17"/>
  <c r="BN67" i="17"/>
  <c r="BX67" i="17"/>
  <c r="BM67" i="17"/>
  <c r="BL67" i="17"/>
  <c r="BV67" i="17"/>
  <c r="BJ67" i="17"/>
  <c r="BU67" i="17"/>
  <c r="BI67" i="17"/>
  <c r="BG67" i="17"/>
  <c r="BQ67" i="17"/>
  <c r="BF67" i="17"/>
  <c r="CA67" i="17"/>
  <c r="BO67" i="17"/>
  <c r="CD67" i="17"/>
  <c r="CC67" i="17"/>
  <c r="CB67" i="17"/>
  <c r="BS67" i="17"/>
  <c r="BT67" i="17"/>
  <c r="BY67" i="17"/>
  <c r="BW67" i="17"/>
  <c r="BX6" i="17"/>
  <c r="BO6" i="17"/>
  <c r="BG6" i="17"/>
  <c r="BN6" i="17"/>
  <c r="BF6" i="17"/>
  <c r="BM6" i="17"/>
  <c r="BL6" i="17"/>
  <c r="BK6" i="17"/>
  <c r="CA6" i="17"/>
  <c r="BS6" i="17"/>
  <c r="BJ6" i="17"/>
  <c r="BQ6" i="17"/>
  <c r="BI6" i="17"/>
  <c r="BY6" i="17"/>
  <c r="BP6" i="17"/>
  <c r="BH6" i="17"/>
  <c r="BZ6" i="17"/>
  <c r="CB6" i="17"/>
  <c r="BU6" i="17"/>
  <c r="CD6" i="17"/>
  <c r="BW6" i="17"/>
  <c r="CC6" i="17"/>
  <c r="BT6" i="17"/>
  <c r="BV6" i="17"/>
  <c r="BQ57" i="17"/>
  <c r="BI57" i="17"/>
  <c r="BK57" i="17"/>
  <c r="BJ57" i="17"/>
  <c r="BH57" i="17"/>
  <c r="BO57" i="17"/>
  <c r="BF57" i="17"/>
  <c r="BN57" i="17"/>
  <c r="BP57" i="17"/>
  <c r="BM57" i="17"/>
  <c r="BL57" i="17"/>
  <c r="BG57" i="17"/>
  <c r="BZ57" i="17"/>
  <c r="BX57" i="17"/>
  <c r="CD57" i="17"/>
  <c r="BW57" i="17"/>
  <c r="BY57" i="17"/>
  <c r="BU57" i="17"/>
  <c r="BV57" i="17"/>
  <c r="CA57" i="17"/>
  <c r="CC57" i="17"/>
  <c r="BT57" i="17"/>
  <c r="CB57" i="17"/>
  <c r="BS57" i="17"/>
  <c r="BM94" i="17"/>
  <c r="BL94" i="17"/>
  <c r="BK94" i="17"/>
  <c r="BJ94" i="17"/>
  <c r="BO94" i="17"/>
  <c r="BG94" i="17"/>
  <c r="BF94" i="17"/>
  <c r="BQ94" i="17"/>
  <c r="BP94" i="17"/>
  <c r="BN94" i="17"/>
  <c r="BI94" i="17"/>
  <c r="BH94" i="17"/>
  <c r="CB94" i="17"/>
  <c r="BT94" i="17"/>
  <c r="BY94" i="17"/>
  <c r="CA94" i="17"/>
  <c r="BS94" i="17"/>
  <c r="BW94" i="17"/>
  <c r="CD94" i="17"/>
  <c r="BX94" i="17"/>
  <c r="BV94" i="17"/>
  <c r="BZ94" i="17"/>
  <c r="BU94" i="17"/>
  <c r="CC94" i="17"/>
  <c r="BL70" i="17"/>
  <c r="BK70" i="17"/>
  <c r="BJ70" i="17"/>
  <c r="BQ70" i="17"/>
  <c r="BI70" i="17"/>
  <c r="BP70" i="17"/>
  <c r="BH70" i="17"/>
  <c r="BN70" i="17"/>
  <c r="BF70" i="17"/>
  <c r="BM70" i="17"/>
  <c r="BG70" i="17"/>
  <c r="CD70" i="17"/>
  <c r="BX70" i="17"/>
  <c r="BV70" i="17"/>
  <c r="BO70" i="17"/>
  <c r="CC70" i="17"/>
  <c r="BW70" i="17"/>
  <c r="CA70" i="17"/>
  <c r="BU70" i="17"/>
  <c r="BZ70" i="17"/>
  <c r="BT70" i="17"/>
  <c r="BY70" i="17"/>
  <c r="CB70" i="17"/>
  <c r="BS70" i="17"/>
  <c r="DZ50" i="17" l="1"/>
  <c r="EP50" i="17" s="1"/>
  <c r="DZ39" i="17"/>
  <c r="EP39" i="17" s="1"/>
  <c r="DZ37" i="17"/>
  <c r="EP37" i="17" s="1"/>
  <c r="DZ24" i="17" l="1"/>
  <c r="EP24" i="17" s="1"/>
  <c r="DZ14" i="17"/>
  <c r="EP14" i="17" s="1"/>
  <c r="DZ16" i="17"/>
  <c r="EP16" i="17" s="1"/>
  <c r="DZ26" i="17"/>
  <c r="EP26" i="17" s="1"/>
  <c r="DZ25" i="17"/>
  <c r="EP25" i="17" s="1"/>
  <c r="DZ87" i="17"/>
  <c r="EP87" i="17" s="1"/>
  <c r="DZ43" i="17"/>
  <c r="EP43" i="17" s="1"/>
  <c r="DZ21" i="17"/>
  <c r="EP21" i="17" s="1"/>
  <c r="DZ35" i="17"/>
  <c r="EP35" i="17" s="1"/>
  <c r="EG74" i="17"/>
  <c r="EW74" i="17" s="1"/>
  <c r="ED25" i="17"/>
  <c r="ET25" i="17" s="1"/>
  <c r="ED37" i="17"/>
  <c r="ET37" i="17" s="1"/>
  <c r="ED43" i="17"/>
  <c r="ET43" i="17" s="1"/>
  <c r="EE25" i="17"/>
  <c r="EU25" i="17" s="1"/>
  <c r="EE37" i="17"/>
  <c r="EU37" i="17" s="1"/>
  <c r="EE87" i="17"/>
  <c r="EU87" i="17" s="1"/>
  <c r="EE43" i="17"/>
  <c r="EU43" i="17" s="1"/>
  <c r="EE21" i="17"/>
  <c r="EU21" i="17" s="1"/>
  <c r="EE35" i="17"/>
  <c r="EU35" i="17" s="1"/>
  <c r="EE38" i="17"/>
  <c r="EU38" i="17" s="1"/>
  <c r="EE36" i="17"/>
  <c r="EU36" i="17" s="1"/>
  <c r="EE47" i="17"/>
  <c r="EU47" i="17" s="1"/>
  <c r="EE10" i="17"/>
  <c r="EU10" i="17" s="1"/>
  <c r="EE45" i="17"/>
  <c r="EU45" i="17" s="1"/>
  <c r="EE42" i="17"/>
  <c r="EU42" i="17" s="1"/>
  <c r="DW40" i="17"/>
  <c r="EM40" i="17" s="1"/>
  <c r="EE40" i="17"/>
  <c r="EU40" i="17" s="1"/>
  <c r="DW118" i="17"/>
  <c r="EM118" i="17" s="1"/>
  <c r="EE118" i="17"/>
  <c r="EU118" i="17" s="1"/>
  <c r="DW76" i="17"/>
  <c r="EM76" i="17" s="1"/>
  <c r="EE76" i="17"/>
  <c r="EU76" i="17" s="1"/>
  <c r="DW58" i="17"/>
  <c r="EM58" i="17" s="1"/>
  <c r="EE58" i="17"/>
  <c r="EU58" i="17" s="1"/>
  <c r="DW64" i="17"/>
  <c r="EM64" i="17" s="1"/>
  <c r="EE64" i="17"/>
  <c r="EU64" i="17" s="1"/>
  <c r="DW3" i="17"/>
  <c r="EM3" i="17" s="1"/>
  <c r="EE3" i="17"/>
  <c r="EU3" i="17" s="1"/>
  <c r="DW60" i="17"/>
  <c r="EM60" i="17" s="1"/>
  <c r="EE60" i="17"/>
  <c r="EU60" i="17" s="1"/>
  <c r="DW88" i="17"/>
  <c r="EM88" i="17" s="1"/>
  <c r="EE88" i="17"/>
  <c r="EU88" i="17" s="1"/>
  <c r="DW117" i="17"/>
  <c r="EM117" i="17" s="1"/>
  <c r="EE117" i="17"/>
  <c r="EU117" i="17" s="1"/>
  <c r="DW77" i="17"/>
  <c r="EM77" i="17" s="1"/>
  <c r="EE77" i="17"/>
  <c r="EU77" i="17" s="1"/>
  <c r="DW120" i="17"/>
  <c r="EM120" i="17" s="1"/>
  <c r="EE120" i="17"/>
  <c r="EU120" i="17" s="1"/>
  <c r="DW31" i="17"/>
  <c r="EM31" i="17" s="1"/>
  <c r="EE31" i="17"/>
  <c r="EU31" i="17" s="1"/>
  <c r="DW9" i="17"/>
  <c r="EM9" i="17" s="1"/>
  <c r="EE9" i="17"/>
  <c r="EU9" i="17" s="1"/>
  <c r="DW59" i="17"/>
  <c r="EM59" i="17" s="1"/>
  <c r="EE59" i="17"/>
  <c r="EU59" i="17" s="1"/>
  <c r="DW91" i="17"/>
  <c r="EM91" i="17" s="1"/>
  <c r="EE91" i="17"/>
  <c r="EU91" i="17" s="1"/>
  <c r="DW99" i="17"/>
  <c r="EM99" i="17" s="1"/>
  <c r="EE99" i="17"/>
  <c r="EU99" i="17" s="1"/>
  <c r="DW18" i="17"/>
  <c r="EM18" i="17" s="1"/>
  <c r="EE18" i="17"/>
  <c r="EU18" i="17" s="1"/>
  <c r="DW34" i="17"/>
  <c r="EM34" i="17" s="1"/>
  <c r="EE34" i="17"/>
  <c r="EU34" i="17" s="1"/>
  <c r="DW106" i="17"/>
  <c r="EM106" i="17" s="1"/>
  <c r="EE106" i="17"/>
  <c r="EU106" i="17" s="1"/>
  <c r="DW85" i="17"/>
  <c r="EM85" i="17" s="1"/>
  <c r="EE85" i="17"/>
  <c r="EU85" i="17" s="1"/>
  <c r="EA83" i="17"/>
  <c r="EQ83" i="17" s="1"/>
  <c r="DW84" i="17"/>
  <c r="EM84" i="17" s="1"/>
  <c r="EE84" i="17"/>
  <c r="EU84" i="17" s="1"/>
  <c r="EA81" i="17"/>
  <c r="EQ81" i="17" s="1"/>
  <c r="DW107" i="17"/>
  <c r="EM107" i="17" s="1"/>
  <c r="EE107" i="17"/>
  <c r="EU107" i="17" s="1"/>
  <c r="EA61" i="17"/>
  <c r="EQ61" i="17" s="1"/>
  <c r="DW57" i="17"/>
  <c r="EM57" i="17" s="1"/>
  <c r="EE57" i="17"/>
  <c r="EU57" i="17" s="1"/>
  <c r="EA67" i="17"/>
  <c r="EQ67" i="17" s="1"/>
  <c r="DW48" i="17"/>
  <c r="EM48" i="17" s="1"/>
  <c r="EE48" i="17"/>
  <c r="EU48" i="17" s="1"/>
  <c r="EA111" i="17"/>
  <c r="EQ111" i="17" s="1"/>
  <c r="EA113" i="17"/>
  <c r="EQ113" i="17" s="1"/>
  <c r="EA110" i="17"/>
  <c r="EQ110" i="17" s="1"/>
  <c r="DW109" i="17"/>
  <c r="EM109" i="17" s="1"/>
  <c r="EE109" i="17"/>
  <c r="EU109" i="17" s="1"/>
  <c r="EA100" i="17"/>
  <c r="EQ100" i="17" s="1"/>
  <c r="DW112" i="17"/>
  <c r="EM112" i="17" s="1"/>
  <c r="EE112" i="17"/>
  <c r="EU112" i="17" s="1"/>
  <c r="EA104" i="17"/>
  <c r="EQ104" i="17" s="1"/>
  <c r="DW89" i="17"/>
  <c r="EM89" i="17" s="1"/>
  <c r="EE89" i="17"/>
  <c r="EU89" i="17" s="1"/>
  <c r="EA115" i="17"/>
  <c r="EQ115" i="17" s="1"/>
  <c r="DW90" i="17"/>
  <c r="EM90" i="17" s="1"/>
  <c r="EE90" i="17"/>
  <c r="EU90" i="17" s="1"/>
  <c r="EA71" i="17"/>
  <c r="EQ71" i="17" s="1"/>
  <c r="DW72" i="17"/>
  <c r="EM72" i="17" s="1"/>
  <c r="EE72" i="17"/>
  <c r="EU72" i="17" s="1"/>
  <c r="EA12" i="17"/>
  <c r="EQ12" i="17" s="1"/>
  <c r="DW17" i="17"/>
  <c r="EM17" i="17" s="1"/>
  <c r="EE17" i="17"/>
  <c r="EU17" i="17" s="1"/>
  <c r="EA6" i="17"/>
  <c r="EQ6" i="17" s="1"/>
  <c r="DW28" i="17"/>
  <c r="EM28" i="17" s="1"/>
  <c r="EE28" i="17"/>
  <c r="EU28" i="17" s="1"/>
  <c r="EA32" i="17"/>
  <c r="EQ32" i="17" s="1"/>
  <c r="DW20" i="17"/>
  <c r="EM20" i="17" s="1"/>
  <c r="EE20" i="17"/>
  <c r="EU20" i="17" s="1"/>
  <c r="EA102" i="17"/>
  <c r="EQ102" i="17" s="1"/>
  <c r="DW82" i="17"/>
  <c r="EM82" i="17" s="1"/>
  <c r="EE82" i="17"/>
  <c r="EU82" i="17" s="1"/>
  <c r="EA95" i="17"/>
  <c r="EQ95" i="17" s="1"/>
  <c r="DW93" i="17"/>
  <c r="EM93" i="17" s="1"/>
  <c r="EE93" i="17"/>
  <c r="EU93" i="17" s="1"/>
  <c r="EA54" i="17"/>
  <c r="EQ54" i="17" s="1"/>
  <c r="DW53" i="17"/>
  <c r="EM53" i="17" s="1"/>
  <c r="EE53" i="17"/>
  <c r="EU53" i="17" s="1"/>
  <c r="EA105" i="17"/>
  <c r="EQ105" i="17" s="1"/>
  <c r="DW103" i="17"/>
  <c r="EM103" i="17" s="1"/>
  <c r="EE103" i="17"/>
  <c r="EU103" i="17" s="1"/>
  <c r="EA96" i="17"/>
  <c r="EQ96" i="17" s="1"/>
  <c r="DW52" i="17"/>
  <c r="EM52" i="17" s="1"/>
  <c r="EE52" i="17"/>
  <c r="EU52" i="17" s="1"/>
  <c r="EA92" i="17"/>
  <c r="EQ92" i="17" s="1"/>
  <c r="DW101" i="17"/>
  <c r="EM101" i="17" s="1"/>
  <c r="EE101" i="17"/>
  <c r="EU101" i="17" s="1"/>
  <c r="EA98" i="17"/>
  <c r="EQ98" i="17" s="1"/>
  <c r="DW97" i="17"/>
  <c r="EM97" i="17" s="1"/>
  <c r="EE97" i="17"/>
  <c r="EU97" i="17" s="1"/>
  <c r="EA23" i="17"/>
  <c r="EQ23" i="17" s="1"/>
  <c r="DW75" i="17"/>
  <c r="EM75" i="17" s="1"/>
  <c r="EE75" i="17"/>
  <c r="EU75" i="17" s="1"/>
  <c r="EA44" i="17"/>
  <c r="EQ44" i="17" s="1"/>
  <c r="DW68" i="17"/>
  <c r="EM68" i="17" s="1"/>
  <c r="EE68" i="17"/>
  <c r="EU68" i="17" s="1"/>
  <c r="EA51" i="17"/>
  <c r="EQ51" i="17" s="1"/>
  <c r="DW62" i="17"/>
  <c r="EM62" i="17" s="1"/>
  <c r="EE62" i="17"/>
  <c r="EU62" i="17" s="1"/>
  <c r="EA70" i="17"/>
  <c r="EQ70" i="17" s="1"/>
  <c r="DW46" i="17"/>
  <c r="EM46" i="17" s="1"/>
  <c r="EE46" i="17"/>
  <c r="EU46" i="17" s="1"/>
  <c r="EA94" i="17"/>
  <c r="EQ94" i="17" s="1"/>
  <c r="DW4" i="17"/>
  <c r="EM4" i="17" s="1"/>
  <c r="EE4" i="17"/>
  <c r="EU4" i="17" s="1"/>
  <c r="EA29" i="17"/>
  <c r="EQ29" i="17" s="1"/>
  <c r="DW79" i="17"/>
  <c r="EM79" i="17" s="1"/>
  <c r="EE79" i="17"/>
  <c r="EU79" i="17" s="1"/>
  <c r="EA80" i="17"/>
  <c r="EQ80" i="17" s="1"/>
  <c r="DW78" i="17"/>
  <c r="EM78" i="17" s="1"/>
  <c r="EE78" i="17"/>
  <c r="EU78" i="17" s="1"/>
  <c r="EG14" i="17"/>
  <c r="EW14" i="17" s="1"/>
  <c r="EG13" i="17"/>
  <c r="EW13" i="17" s="1"/>
  <c r="ED21" i="17"/>
  <c r="ET21" i="17" s="1"/>
  <c r="EF25" i="17"/>
  <c r="EV25" i="17" s="1"/>
  <c r="EF37" i="17"/>
  <c r="EV37" i="17" s="1"/>
  <c r="EB16" i="17"/>
  <c r="ER16" i="17" s="1"/>
  <c r="EF87" i="17"/>
  <c r="EV87" i="17" s="1"/>
  <c r="EB7" i="17"/>
  <c r="ER7" i="17" s="1"/>
  <c r="EF43" i="17"/>
  <c r="EV43" i="17" s="1"/>
  <c r="EB26" i="17"/>
  <c r="ER26" i="17" s="1"/>
  <c r="EF21" i="17"/>
  <c r="EV21" i="17" s="1"/>
  <c r="EB39" i="17"/>
  <c r="ER39" i="17" s="1"/>
  <c r="EF35" i="17"/>
  <c r="EV35" i="17" s="1"/>
  <c r="EB50" i="17"/>
  <c r="ER50" i="17" s="1"/>
  <c r="EF38" i="17"/>
  <c r="EV38" i="17" s="1"/>
  <c r="EB13" i="17"/>
  <c r="ER13" i="17" s="1"/>
  <c r="EF36" i="17"/>
  <c r="EV36" i="17" s="1"/>
  <c r="EB74" i="17"/>
  <c r="ER74" i="17" s="1"/>
  <c r="EF47" i="17"/>
  <c r="EV47" i="17" s="1"/>
  <c r="EB66" i="17"/>
  <c r="ER66" i="17" s="1"/>
  <c r="EF10" i="17"/>
  <c r="EV10" i="17" s="1"/>
  <c r="EB49" i="17"/>
  <c r="ER49" i="17" s="1"/>
  <c r="EF45" i="17"/>
  <c r="EV45" i="17" s="1"/>
  <c r="EB11" i="17"/>
  <c r="ER11" i="17" s="1"/>
  <c r="EF42" i="17"/>
  <c r="EV42" i="17" s="1"/>
  <c r="EB41" i="17"/>
  <c r="ER41" i="17" s="1"/>
  <c r="DX40" i="17"/>
  <c r="EN40" i="17" s="1"/>
  <c r="EF40" i="17"/>
  <c r="EV40" i="17" s="1"/>
  <c r="EB27" i="17"/>
  <c r="ER27" i="17" s="1"/>
  <c r="DX118" i="17"/>
  <c r="EN118" i="17" s="1"/>
  <c r="EF118" i="17"/>
  <c r="EV118" i="17" s="1"/>
  <c r="EB15" i="17"/>
  <c r="ER15" i="17" s="1"/>
  <c r="DX76" i="17"/>
  <c r="EN76" i="17" s="1"/>
  <c r="EF76" i="17"/>
  <c r="EV76" i="17" s="1"/>
  <c r="EB73" i="17"/>
  <c r="ER73" i="17" s="1"/>
  <c r="DX58" i="17"/>
  <c r="EN58" i="17" s="1"/>
  <c r="EF58" i="17"/>
  <c r="EV58" i="17" s="1"/>
  <c r="EB56" i="17"/>
  <c r="ER56" i="17" s="1"/>
  <c r="DX64" i="17"/>
  <c r="EN64" i="17" s="1"/>
  <c r="EF64" i="17"/>
  <c r="EV64" i="17" s="1"/>
  <c r="EB65" i="17"/>
  <c r="ER65" i="17" s="1"/>
  <c r="DX3" i="17"/>
  <c r="EN3" i="17" s="1"/>
  <c r="EF3" i="17"/>
  <c r="EV3" i="17" s="1"/>
  <c r="EB86" i="17"/>
  <c r="ER86" i="17" s="1"/>
  <c r="DX60" i="17"/>
  <c r="EN60" i="17" s="1"/>
  <c r="EF60" i="17"/>
  <c r="EV60" i="17" s="1"/>
  <c r="EB63" i="17"/>
  <c r="ER63" i="17" s="1"/>
  <c r="DX88" i="17"/>
  <c r="EN88" i="17" s="1"/>
  <c r="EF88" i="17"/>
  <c r="EV88" i="17" s="1"/>
  <c r="EB8" i="17"/>
  <c r="ER8" i="17" s="1"/>
  <c r="DX117" i="17"/>
  <c r="EN117" i="17" s="1"/>
  <c r="EF117" i="17"/>
  <c r="EV117" i="17" s="1"/>
  <c r="EB30" i="17"/>
  <c r="ER30" i="17" s="1"/>
  <c r="DX77" i="17"/>
  <c r="EN77" i="17" s="1"/>
  <c r="EF77" i="17"/>
  <c r="EV77" i="17" s="1"/>
  <c r="EB119" i="17"/>
  <c r="ER119" i="17" s="1"/>
  <c r="DX120" i="17"/>
  <c r="EN120" i="17" s="1"/>
  <c r="EF120" i="17"/>
  <c r="EV120" i="17" s="1"/>
  <c r="EB5" i="17"/>
  <c r="ER5" i="17" s="1"/>
  <c r="DX31" i="17"/>
  <c r="EN31" i="17" s="1"/>
  <c r="EF31" i="17"/>
  <c r="EV31" i="17" s="1"/>
  <c r="EB55" i="17"/>
  <c r="ER55" i="17" s="1"/>
  <c r="DX9" i="17"/>
  <c r="EN9" i="17" s="1"/>
  <c r="EF9" i="17"/>
  <c r="EV9" i="17" s="1"/>
  <c r="EB22" i="17"/>
  <c r="ER22" i="17" s="1"/>
  <c r="DX59" i="17"/>
  <c r="EN59" i="17" s="1"/>
  <c r="EF59" i="17"/>
  <c r="EV59" i="17" s="1"/>
  <c r="EB19" i="17"/>
  <c r="ER19" i="17" s="1"/>
  <c r="DX91" i="17"/>
  <c r="EN91" i="17" s="1"/>
  <c r="EF91" i="17"/>
  <c r="EV91" i="17" s="1"/>
  <c r="EB114" i="17"/>
  <c r="ER114" i="17" s="1"/>
  <c r="DX99" i="17"/>
  <c r="EN99" i="17" s="1"/>
  <c r="EF99" i="17"/>
  <c r="EV99" i="17" s="1"/>
  <c r="EB116" i="17"/>
  <c r="ER116" i="17" s="1"/>
  <c r="DX18" i="17"/>
  <c r="EN18" i="17" s="1"/>
  <c r="EF18" i="17"/>
  <c r="EV18" i="17" s="1"/>
  <c r="EB33" i="17"/>
  <c r="ER33" i="17" s="1"/>
  <c r="DX34" i="17"/>
  <c r="EN34" i="17" s="1"/>
  <c r="EF34" i="17"/>
  <c r="EV34" i="17" s="1"/>
  <c r="EB108" i="17"/>
  <c r="ER108" i="17" s="1"/>
  <c r="DX106" i="17"/>
  <c r="EN106" i="17" s="1"/>
  <c r="EF106" i="17"/>
  <c r="EV106" i="17" s="1"/>
  <c r="EB69" i="17"/>
  <c r="ER69" i="17" s="1"/>
  <c r="DX85" i="17"/>
  <c r="EN85" i="17" s="1"/>
  <c r="EF85" i="17"/>
  <c r="EV85" i="17" s="1"/>
  <c r="EB83" i="17"/>
  <c r="ER83" i="17" s="1"/>
  <c r="DX84" i="17"/>
  <c r="EN84" i="17" s="1"/>
  <c r="EF84" i="17"/>
  <c r="EV84" i="17" s="1"/>
  <c r="EB81" i="17"/>
  <c r="ER81" i="17" s="1"/>
  <c r="DX107" i="17"/>
  <c r="EN107" i="17" s="1"/>
  <c r="EF107" i="17"/>
  <c r="EV107" i="17" s="1"/>
  <c r="EB61" i="17"/>
  <c r="ER61" i="17" s="1"/>
  <c r="DX57" i="17"/>
  <c r="EN57" i="17" s="1"/>
  <c r="EF57" i="17"/>
  <c r="EV57" i="17" s="1"/>
  <c r="EB67" i="17"/>
  <c r="ER67" i="17" s="1"/>
  <c r="DX48" i="17"/>
  <c r="EN48" i="17" s="1"/>
  <c r="EF48" i="17"/>
  <c r="EV48" i="17" s="1"/>
  <c r="EB111" i="17"/>
  <c r="ER111" i="17" s="1"/>
  <c r="EB113" i="17"/>
  <c r="ER113" i="17" s="1"/>
  <c r="EB110" i="17"/>
  <c r="ER110" i="17" s="1"/>
  <c r="DX109" i="17"/>
  <c r="EN109" i="17" s="1"/>
  <c r="EF109" i="17"/>
  <c r="EV109" i="17" s="1"/>
  <c r="EB100" i="17"/>
  <c r="ER100" i="17" s="1"/>
  <c r="DX112" i="17"/>
  <c r="EN112" i="17" s="1"/>
  <c r="EF112" i="17"/>
  <c r="EV112" i="17" s="1"/>
  <c r="EB104" i="17"/>
  <c r="ER104" i="17" s="1"/>
  <c r="DX89" i="17"/>
  <c r="EN89" i="17" s="1"/>
  <c r="EF89" i="17"/>
  <c r="EV89" i="17" s="1"/>
  <c r="EB115" i="17"/>
  <c r="ER115" i="17" s="1"/>
  <c r="DX90" i="17"/>
  <c r="EN90" i="17" s="1"/>
  <c r="EF90" i="17"/>
  <c r="EV90" i="17" s="1"/>
  <c r="EB71" i="17"/>
  <c r="ER71" i="17" s="1"/>
  <c r="DX72" i="17"/>
  <c r="EN72" i="17" s="1"/>
  <c r="EF72" i="17"/>
  <c r="EV72" i="17" s="1"/>
  <c r="EB12" i="17"/>
  <c r="ER12" i="17" s="1"/>
  <c r="DX17" i="17"/>
  <c r="EN17" i="17" s="1"/>
  <c r="EF17" i="17"/>
  <c r="EV17" i="17" s="1"/>
  <c r="EB6" i="17"/>
  <c r="ER6" i="17" s="1"/>
  <c r="DX28" i="17"/>
  <c r="EN28" i="17" s="1"/>
  <c r="EF28" i="17"/>
  <c r="EV28" i="17" s="1"/>
  <c r="EB32" i="17"/>
  <c r="ER32" i="17" s="1"/>
  <c r="DX20" i="17"/>
  <c r="EN20" i="17" s="1"/>
  <c r="EF20" i="17"/>
  <c r="EV20" i="17" s="1"/>
  <c r="EB102" i="17"/>
  <c r="ER102" i="17" s="1"/>
  <c r="DX82" i="17"/>
  <c r="EN82" i="17" s="1"/>
  <c r="EF82" i="17"/>
  <c r="EV82" i="17" s="1"/>
  <c r="EB95" i="17"/>
  <c r="ER95" i="17" s="1"/>
  <c r="DX93" i="17"/>
  <c r="EN93" i="17" s="1"/>
  <c r="EF93" i="17"/>
  <c r="EV93" i="17" s="1"/>
  <c r="EB54" i="17"/>
  <c r="ER54" i="17" s="1"/>
  <c r="DX53" i="17"/>
  <c r="EN53" i="17" s="1"/>
  <c r="EF53" i="17"/>
  <c r="EV53" i="17" s="1"/>
  <c r="EB105" i="17"/>
  <c r="ER105" i="17" s="1"/>
  <c r="DX103" i="17"/>
  <c r="EN103" i="17" s="1"/>
  <c r="EF103" i="17"/>
  <c r="EV103" i="17" s="1"/>
  <c r="EB96" i="17"/>
  <c r="ER96" i="17" s="1"/>
  <c r="DX52" i="17"/>
  <c r="EN52" i="17" s="1"/>
  <c r="EF52" i="17"/>
  <c r="EV52" i="17" s="1"/>
  <c r="EB92" i="17"/>
  <c r="ER92" i="17" s="1"/>
  <c r="DX101" i="17"/>
  <c r="EN101" i="17" s="1"/>
  <c r="EF101" i="17"/>
  <c r="EV101" i="17" s="1"/>
  <c r="EB98" i="17"/>
  <c r="ER98" i="17" s="1"/>
  <c r="DX97" i="17"/>
  <c r="EN97" i="17" s="1"/>
  <c r="EF97" i="17"/>
  <c r="EV97" i="17" s="1"/>
  <c r="EB23" i="17"/>
  <c r="ER23" i="17" s="1"/>
  <c r="DX75" i="17"/>
  <c r="EN75" i="17" s="1"/>
  <c r="EF75" i="17"/>
  <c r="EV75" i="17" s="1"/>
  <c r="EB44" i="17"/>
  <c r="ER44" i="17" s="1"/>
  <c r="DX68" i="17"/>
  <c r="EN68" i="17" s="1"/>
  <c r="EF68" i="17"/>
  <c r="EV68" i="17" s="1"/>
  <c r="EB51" i="17"/>
  <c r="ER51" i="17" s="1"/>
  <c r="DX62" i="17"/>
  <c r="EN62" i="17" s="1"/>
  <c r="EF62" i="17"/>
  <c r="EV62" i="17" s="1"/>
  <c r="EB70" i="17"/>
  <c r="ER70" i="17" s="1"/>
  <c r="DX46" i="17"/>
  <c r="EN46" i="17" s="1"/>
  <c r="EF46" i="17"/>
  <c r="EV46" i="17" s="1"/>
  <c r="EB94" i="17"/>
  <c r="ER94" i="17" s="1"/>
  <c r="DX4" i="17"/>
  <c r="EN4" i="17" s="1"/>
  <c r="EF4" i="17"/>
  <c r="EV4" i="17" s="1"/>
  <c r="EB29" i="17"/>
  <c r="ER29" i="17" s="1"/>
  <c r="DX79" i="17"/>
  <c r="EN79" i="17" s="1"/>
  <c r="EF79" i="17"/>
  <c r="EV79" i="17" s="1"/>
  <c r="EB80" i="17"/>
  <c r="ER80" i="17" s="1"/>
  <c r="DX78" i="17"/>
  <c r="EN78" i="17" s="1"/>
  <c r="EF78" i="17"/>
  <c r="EV78" i="17" s="1"/>
  <c r="EG25" i="17"/>
  <c r="EW25" i="17" s="1"/>
  <c r="EG37" i="17"/>
  <c r="EW37" i="17" s="1"/>
  <c r="EG87" i="17"/>
  <c r="EW87" i="17" s="1"/>
  <c r="EG43" i="17"/>
  <c r="EW43" i="17" s="1"/>
  <c r="EG21" i="17"/>
  <c r="EW21" i="17" s="1"/>
  <c r="EG35" i="17"/>
  <c r="EW35" i="17" s="1"/>
  <c r="EG38" i="17"/>
  <c r="EW38" i="17" s="1"/>
  <c r="EG36" i="17"/>
  <c r="EW36" i="17" s="1"/>
  <c r="EG47" i="17"/>
  <c r="EW47" i="17" s="1"/>
  <c r="EG10" i="17"/>
  <c r="EW10" i="17" s="1"/>
  <c r="EG45" i="17"/>
  <c r="EW45" i="17" s="1"/>
  <c r="EG42" i="17"/>
  <c r="EW42" i="17" s="1"/>
  <c r="DY40" i="17"/>
  <c r="EO40" i="17" s="1"/>
  <c r="EG40" i="17"/>
  <c r="EW40" i="17" s="1"/>
  <c r="DY118" i="17"/>
  <c r="EO118" i="17" s="1"/>
  <c r="EG118" i="17"/>
  <c r="EW118" i="17" s="1"/>
  <c r="DY76" i="17"/>
  <c r="EO76" i="17" s="1"/>
  <c r="EG76" i="17"/>
  <c r="EW76" i="17" s="1"/>
  <c r="DY58" i="17"/>
  <c r="EO58" i="17" s="1"/>
  <c r="EG58" i="17"/>
  <c r="EW58" i="17" s="1"/>
  <c r="DY64" i="17"/>
  <c r="EO64" i="17" s="1"/>
  <c r="EG64" i="17"/>
  <c r="EW64" i="17" s="1"/>
  <c r="DY3" i="17"/>
  <c r="EO3" i="17" s="1"/>
  <c r="EG3" i="17"/>
  <c r="EW3" i="17" s="1"/>
  <c r="DY60" i="17"/>
  <c r="EO60" i="17" s="1"/>
  <c r="EG60" i="17"/>
  <c r="EW60" i="17" s="1"/>
  <c r="DY88" i="17"/>
  <c r="EO88" i="17" s="1"/>
  <c r="EG88" i="17"/>
  <c r="EW88" i="17" s="1"/>
  <c r="DY117" i="17"/>
  <c r="EO117" i="17" s="1"/>
  <c r="EG117" i="17"/>
  <c r="EW117" i="17" s="1"/>
  <c r="DY77" i="17"/>
  <c r="EO77" i="17" s="1"/>
  <c r="EG77" i="17"/>
  <c r="EW77" i="17" s="1"/>
  <c r="DY120" i="17"/>
  <c r="EO120" i="17" s="1"/>
  <c r="EG120" i="17"/>
  <c r="EW120" i="17" s="1"/>
  <c r="DY31" i="17"/>
  <c r="EO31" i="17" s="1"/>
  <c r="EG31" i="17"/>
  <c r="EW31" i="17" s="1"/>
  <c r="DY9" i="17"/>
  <c r="EO9" i="17" s="1"/>
  <c r="EG9" i="17"/>
  <c r="EW9" i="17" s="1"/>
  <c r="DY59" i="17"/>
  <c r="EO59" i="17" s="1"/>
  <c r="EG59" i="17"/>
  <c r="EW59" i="17" s="1"/>
  <c r="DY91" i="17"/>
  <c r="EO91" i="17" s="1"/>
  <c r="EG91" i="17"/>
  <c r="EW91" i="17" s="1"/>
  <c r="DY99" i="17"/>
  <c r="EO99" i="17" s="1"/>
  <c r="EG99" i="17"/>
  <c r="EW99" i="17" s="1"/>
  <c r="DY18" i="17"/>
  <c r="EO18" i="17" s="1"/>
  <c r="EG18" i="17"/>
  <c r="EW18" i="17" s="1"/>
  <c r="DY34" i="17"/>
  <c r="EO34" i="17" s="1"/>
  <c r="EG34" i="17"/>
  <c r="EW34" i="17" s="1"/>
  <c r="DY106" i="17"/>
  <c r="EO106" i="17" s="1"/>
  <c r="EG106" i="17"/>
  <c r="EW106" i="17" s="1"/>
  <c r="DY85" i="17"/>
  <c r="EO85" i="17" s="1"/>
  <c r="EG85" i="17"/>
  <c r="EW85" i="17" s="1"/>
  <c r="EC83" i="17"/>
  <c r="ES83" i="17" s="1"/>
  <c r="DY84" i="17"/>
  <c r="EO84" i="17" s="1"/>
  <c r="EG84" i="17"/>
  <c r="EW84" i="17" s="1"/>
  <c r="EC81" i="17"/>
  <c r="ES81" i="17" s="1"/>
  <c r="DY107" i="17"/>
  <c r="EO107" i="17" s="1"/>
  <c r="EG107" i="17"/>
  <c r="EW107" i="17" s="1"/>
  <c r="EC61" i="17"/>
  <c r="ES61" i="17" s="1"/>
  <c r="DY57" i="17"/>
  <c r="EO57" i="17" s="1"/>
  <c r="EG57" i="17"/>
  <c r="EW57" i="17" s="1"/>
  <c r="EC67" i="17"/>
  <c r="ES67" i="17" s="1"/>
  <c r="DY48" i="17"/>
  <c r="EO48" i="17" s="1"/>
  <c r="EG48" i="17"/>
  <c r="EW48" i="17" s="1"/>
  <c r="EC111" i="17"/>
  <c r="ES111" i="17" s="1"/>
  <c r="EC113" i="17"/>
  <c r="ES113" i="17" s="1"/>
  <c r="EC110" i="17"/>
  <c r="ES110" i="17" s="1"/>
  <c r="DY109" i="17"/>
  <c r="EO109" i="17" s="1"/>
  <c r="EG109" i="17"/>
  <c r="EW109" i="17" s="1"/>
  <c r="EC100" i="17"/>
  <c r="ES100" i="17" s="1"/>
  <c r="DY112" i="17"/>
  <c r="EO112" i="17" s="1"/>
  <c r="EG112" i="17"/>
  <c r="EW112" i="17" s="1"/>
  <c r="EC104" i="17"/>
  <c r="ES104" i="17" s="1"/>
  <c r="DY89" i="17"/>
  <c r="EO89" i="17" s="1"/>
  <c r="EG89" i="17"/>
  <c r="EW89" i="17" s="1"/>
  <c r="EC115" i="17"/>
  <c r="ES115" i="17" s="1"/>
  <c r="DY90" i="17"/>
  <c r="EO90" i="17" s="1"/>
  <c r="EG90" i="17"/>
  <c r="EW90" i="17" s="1"/>
  <c r="EC71" i="17"/>
  <c r="ES71" i="17" s="1"/>
  <c r="DY72" i="17"/>
  <c r="EO72" i="17" s="1"/>
  <c r="EG72" i="17"/>
  <c r="EW72" i="17" s="1"/>
  <c r="EC12" i="17"/>
  <c r="ES12" i="17" s="1"/>
  <c r="DY17" i="17"/>
  <c r="EO17" i="17" s="1"/>
  <c r="EG17" i="17"/>
  <c r="EW17" i="17" s="1"/>
  <c r="EC6" i="17"/>
  <c r="ES6" i="17" s="1"/>
  <c r="DY28" i="17"/>
  <c r="EO28" i="17" s="1"/>
  <c r="EG28" i="17"/>
  <c r="EW28" i="17" s="1"/>
  <c r="EC32" i="17"/>
  <c r="ES32" i="17" s="1"/>
  <c r="DY20" i="17"/>
  <c r="EO20" i="17" s="1"/>
  <c r="EG20" i="17"/>
  <c r="EW20" i="17" s="1"/>
  <c r="EC102" i="17"/>
  <c r="ES102" i="17" s="1"/>
  <c r="DY82" i="17"/>
  <c r="EO82" i="17" s="1"/>
  <c r="EG82" i="17"/>
  <c r="EW82" i="17" s="1"/>
  <c r="EC95" i="17"/>
  <c r="ES95" i="17" s="1"/>
  <c r="DY93" i="17"/>
  <c r="EO93" i="17" s="1"/>
  <c r="EG93" i="17"/>
  <c r="EW93" i="17" s="1"/>
  <c r="EC54" i="17"/>
  <c r="ES54" i="17" s="1"/>
  <c r="DY53" i="17"/>
  <c r="EO53" i="17" s="1"/>
  <c r="EG53" i="17"/>
  <c r="EW53" i="17" s="1"/>
  <c r="EC105" i="17"/>
  <c r="ES105" i="17" s="1"/>
  <c r="DY103" i="17"/>
  <c r="EO103" i="17" s="1"/>
  <c r="EG103" i="17"/>
  <c r="EW103" i="17" s="1"/>
  <c r="EC96" i="17"/>
  <c r="ES96" i="17" s="1"/>
  <c r="DY52" i="17"/>
  <c r="EO52" i="17" s="1"/>
  <c r="EG52" i="17"/>
  <c r="EW52" i="17" s="1"/>
  <c r="EC92" i="17"/>
  <c r="ES92" i="17" s="1"/>
  <c r="DY101" i="17"/>
  <c r="EO101" i="17" s="1"/>
  <c r="EG101" i="17"/>
  <c r="EW101" i="17" s="1"/>
  <c r="EC98" i="17"/>
  <c r="ES98" i="17" s="1"/>
  <c r="DY97" i="17"/>
  <c r="EO97" i="17" s="1"/>
  <c r="EG97" i="17"/>
  <c r="EW97" i="17" s="1"/>
  <c r="EC23" i="17"/>
  <c r="ES23" i="17" s="1"/>
  <c r="DY75" i="17"/>
  <c r="EO75" i="17" s="1"/>
  <c r="EG75" i="17"/>
  <c r="EW75" i="17" s="1"/>
  <c r="EC44" i="17"/>
  <c r="ES44" i="17" s="1"/>
  <c r="DY68" i="17"/>
  <c r="EO68" i="17" s="1"/>
  <c r="EG68" i="17"/>
  <c r="EW68" i="17" s="1"/>
  <c r="EC51" i="17"/>
  <c r="ES51" i="17" s="1"/>
  <c r="DY62" i="17"/>
  <c r="EO62" i="17" s="1"/>
  <c r="EG62" i="17"/>
  <c r="EW62" i="17" s="1"/>
  <c r="EC70" i="17"/>
  <c r="ES70" i="17" s="1"/>
  <c r="DY46" i="17"/>
  <c r="EO46" i="17" s="1"/>
  <c r="EG46" i="17"/>
  <c r="EW46" i="17" s="1"/>
  <c r="EC94" i="17"/>
  <c r="ES94" i="17" s="1"/>
  <c r="DY4" i="17"/>
  <c r="EO4" i="17" s="1"/>
  <c r="EG4" i="17"/>
  <c r="EW4" i="17" s="1"/>
  <c r="EC29" i="17"/>
  <c r="ES29" i="17" s="1"/>
  <c r="DY79" i="17"/>
  <c r="EO79" i="17" s="1"/>
  <c r="EG79" i="17"/>
  <c r="EW79" i="17" s="1"/>
  <c r="EC80" i="17"/>
  <c r="ES80" i="17" s="1"/>
  <c r="DY78" i="17"/>
  <c r="EO78" i="17" s="1"/>
  <c r="EG78" i="17"/>
  <c r="EW78" i="17" s="1"/>
  <c r="EG24" i="17"/>
  <c r="EW24" i="17" s="1"/>
  <c r="ED16" i="17"/>
  <c r="ET16" i="17" s="1"/>
  <c r="ED39" i="17"/>
  <c r="ET39" i="17" s="1"/>
  <c r="ED50" i="17"/>
  <c r="ET50" i="17" s="1"/>
  <c r="ED74" i="17"/>
  <c r="ET74" i="17" s="1"/>
  <c r="ED66" i="17"/>
  <c r="ET66" i="17" s="1"/>
  <c r="ED49" i="17"/>
  <c r="ET49" i="17" s="1"/>
  <c r="ED41" i="17"/>
  <c r="ET41" i="17" s="1"/>
  <c r="DV27" i="17"/>
  <c r="EL27" i="17" s="1"/>
  <c r="ED27" i="17"/>
  <c r="ET27" i="17" s="1"/>
  <c r="DZ118" i="17"/>
  <c r="EP118" i="17" s="1"/>
  <c r="DV15" i="17"/>
  <c r="EL15" i="17" s="1"/>
  <c r="DZ76" i="17"/>
  <c r="EP76" i="17" s="1"/>
  <c r="DV73" i="17"/>
  <c r="EL73" i="17" s="1"/>
  <c r="ED73" i="17"/>
  <c r="ET73" i="17" s="1"/>
  <c r="DZ58" i="17"/>
  <c r="EP58" i="17" s="1"/>
  <c r="DV56" i="17"/>
  <c r="EL56" i="17" s="1"/>
  <c r="ED56" i="17"/>
  <c r="ET56" i="17" s="1"/>
  <c r="DZ64" i="17"/>
  <c r="EP64" i="17" s="1"/>
  <c r="DV65" i="17"/>
  <c r="EL65" i="17" s="1"/>
  <c r="ED65" i="17"/>
  <c r="ET65" i="17" s="1"/>
  <c r="DZ3" i="17"/>
  <c r="EP3" i="17" s="1"/>
  <c r="DV86" i="17"/>
  <c r="EL86" i="17" s="1"/>
  <c r="ED86" i="17"/>
  <c r="ET86" i="17" s="1"/>
  <c r="DZ60" i="17"/>
  <c r="EP60" i="17" s="1"/>
  <c r="DV63" i="17"/>
  <c r="EL63" i="17" s="1"/>
  <c r="ED63" i="17"/>
  <c r="ET63" i="17" s="1"/>
  <c r="DZ88" i="17"/>
  <c r="EP88" i="17" s="1"/>
  <c r="DV8" i="17"/>
  <c r="EL8" i="17" s="1"/>
  <c r="ED8" i="17"/>
  <c r="ET8" i="17" s="1"/>
  <c r="DZ117" i="17"/>
  <c r="EP117" i="17" s="1"/>
  <c r="DV30" i="17"/>
  <c r="EL30" i="17" s="1"/>
  <c r="ED30" i="17"/>
  <c r="ET30" i="17" s="1"/>
  <c r="DZ77" i="17"/>
  <c r="EP77" i="17" s="1"/>
  <c r="DV119" i="17"/>
  <c r="EL119" i="17" s="1"/>
  <c r="ED119" i="17"/>
  <c r="ET119" i="17" s="1"/>
  <c r="DZ120" i="17"/>
  <c r="EP120" i="17" s="1"/>
  <c r="DV5" i="17"/>
  <c r="EL5" i="17" s="1"/>
  <c r="ED5" i="17"/>
  <c r="ET5" i="17" s="1"/>
  <c r="DZ31" i="17"/>
  <c r="EP31" i="17" s="1"/>
  <c r="DV55" i="17"/>
  <c r="EL55" i="17" s="1"/>
  <c r="ED55" i="17"/>
  <c r="ET55" i="17" s="1"/>
  <c r="DZ9" i="17"/>
  <c r="EP9" i="17" s="1"/>
  <c r="DV22" i="17"/>
  <c r="EL22" i="17" s="1"/>
  <c r="ED22" i="17"/>
  <c r="ET22" i="17" s="1"/>
  <c r="DZ59" i="17"/>
  <c r="EP59" i="17" s="1"/>
  <c r="DV19" i="17"/>
  <c r="EL19" i="17" s="1"/>
  <c r="ED19" i="17"/>
  <c r="ET19" i="17" s="1"/>
  <c r="DZ91" i="17"/>
  <c r="EP91" i="17" s="1"/>
  <c r="DV114" i="17"/>
  <c r="EL114" i="17" s="1"/>
  <c r="ED114" i="17"/>
  <c r="ET114" i="17" s="1"/>
  <c r="DZ99" i="17"/>
  <c r="EP99" i="17" s="1"/>
  <c r="DV116" i="17"/>
  <c r="EL116" i="17" s="1"/>
  <c r="ED116" i="17"/>
  <c r="ET116" i="17" s="1"/>
  <c r="DZ18" i="17"/>
  <c r="EP18" i="17" s="1"/>
  <c r="DV33" i="17"/>
  <c r="EL33" i="17" s="1"/>
  <c r="ED33" i="17"/>
  <c r="ET33" i="17" s="1"/>
  <c r="DZ34" i="17"/>
  <c r="EP34" i="17" s="1"/>
  <c r="DV108" i="17"/>
  <c r="EL108" i="17" s="1"/>
  <c r="ED108" i="17"/>
  <c r="ET108" i="17" s="1"/>
  <c r="DZ106" i="17"/>
  <c r="EP106" i="17" s="1"/>
  <c r="DV69" i="17"/>
  <c r="EL69" i="17" s="1"/>
  <c r="ED69" i="17"/>
  <c r="ET69" i="17" s="1"/>
  <c r="DZ85" i="17"/>
  <c r="EP85" i="17" s="1"/>
  <c r="DV83" i="17"/>
  <c r="EL83" i="17" s="1"/>
  <c r="ED83" i="17"/>
  <c r="ET83" i="17" s="1"/>
  <c r="DZ84" i="17"/>
  <c r="EP84" i="17" s="1"/>
  <c r="DV81" i="17"/>
  <c r="EL81" i="17" s="1"/>
  <c r="ED81" i="17"/>
  <c r="ET81" i="17" s="1"/>
  <c r="DZ107" i="17"/>
  <c r="EP107" i="17" s="1"/>
  <c r="DV61" i="17"/>
  <c r="EL61" i="17" s="1"/>
  <c r="ED61" i="17"/>
  <c r="ET61" i="17" s="1"/>
  <c r="DZ57" i="17"/>
  <c r="EP57" i="17" s="1"/>
  <c r="DV67" i="17"/>
  <c r="EL67" i="17" s="1"/>
  <c r="ED67" i="17"/>
  <c r="ET67" i="17" s="1"/>
  <c r="DZ48" i="17"/>
  <c r="EP48" i="17" s="1"/>
  <c r="DV111" i="17"/>
  <c r="EL111" i="17" s="1"/>
  <c r="ED111" i="17"/>
  <c r="ET111" i="17" s="1"/>
  <c r="DV113" i="17"/>
  <c r="EL113" i="17" s="1"/>
  <c r="ED113" i="17"/>
  <c r="ET113" i="17" s="1"/>
  <c r="DV110" i="17"/>
  <c r="EL110" i="17" s="1"/>
  <c r="ED110" i="17"/>
  <c r="ET110" i="17" s="1"/>
  <c r="DZ109" i="17"/>
  <c r="EP109" i="17" s="1"/>
  <c r="DV100" i="17"/>
  <c r="EL100" i="17" s="1"/>
  <c r="ED100" i="17"/>
  <c r="ET100" i="17" s="1"/>
  <c r="DZ112" i="17"/>
  <c r="EP112" i="17" s="1"/>
  <c r="DV104" i="17"/>
  <c r="EL104" i="17" s="1"/>
  <c r="ED104" i="17"/>
  <c r="ET104" i="17" s="1"/>
  <c r="DZ89" i="17"/>
  <c r="EP89" i="17" s="1"/>
  <c r="DV115" i="17"/>
  <c r="EL115" i="17" s="1"/>
  <c r="ED115" i="17"/>
  <c r="ET115" i="17" s="1"/>
  <c r="DZ90" i="17"/>
  <c r="EP90" i="17" s="1"/>
  <c r="DV71" i="17"/>
  <c r="EL71" i="17" s="1"/>
  <c r="ED71" i="17"/>
  <c r="ET71" i="17" s="1"/>
  <c r="DZ72" i="17"/>
  <c r="EP72" i="17" s="1"/>
  <c r="DV12" i="17"/>
  <c r="EL12" i="17" s="1"/>
  <c r="ED12" i="17"/>
  <c r="ET12" i="17" s="1"/>
  <c r="DZ17" i="17"/>
  <c r="EP17" i="17" s="1"/>
  <c r="DV6" i="17"/>
  <c r="EL6" i="17" s="1"/>
  <c r="ED6" i="17"/>
  <c r="ET6" i="17" s="1"/>
  <c r="DZ28" i="17"/>
  <c r="EP28" i="17" s="1"/>
  <c r="DV32" i="17"/>
  <c r="EL32" i="17" s="1"/>
  <c r="ED32" i="17"/>
  <c r="ET32" i="17" s="1"/>
  <c r="DZ20" i="17"/>
  <c r="EP20" i="17" s="1"/>
  <c r="DV102" i="17"/>
  <c r="EL102" i="17" s="1"/>
  <c r="ED102" i="17"/>
  <c r="ET102" i="17" s="1"/>
  <c r="DZ82" i="17"/>
  <c r="EP82" i="17" s="1"/>
  <c r="DV95" i="17"/>
  <c r="EL95" i="17" s="1"/>
  <c r="ED95" i="17"/>
  <c r="ET95" i="17" s="1"/>
  <c r="DZ93" i="17"/>
  <c r="EP93" i="17" s="1"/>
  <c r="DV54" i="17"/>
  <c r="EL54" i="17" s="1"/>
  <c r="ED54" i="17"/>
  <c r="ET54" i="17" s="1"/>
  <c r="DZ53" i="17"/>
  <c r="EP53" i="17" s="1"/>
  <c r="DV105" i="17"/>
  <c r="EL105" i="17" s="1"/>
  <c r="ED105" i="17"/>
  <c r="ET105" i="17" s="1"/>
  <c r="DZ103" i="17"/>
  <c r="EP103" i="17" s="1"/>
  <c r="DV96" i="17"/>
  <c r="EL96" i="17" s="1"/>
  <c r="ED96" i="17"/>
  <c r="ET96" i="17" s="1"/>
  <c r="DZ52" i="17"/>
  <c r="EP52" i="17" s="1"/>
  <c r="DV92" i="17"/>
  <c r="EL92" i="17" s="1"/>
  <c r="ED92" i="17"/>
  <c r="ET92" i="17" s="1"/>
  <c r="DZ101" i="17"/>
  <c r="EP101" i="17" s="1"/>
  <c r="DV98" i="17"/>
  <c r="EL98" i="17" s="1"/>
  <c r="ED98" i="17"/>
  <c r="ET98" i="17" s="1"/>
  <c r="DZ97" i="17"/>
  <c r="EP97" i="17" s="1"/>
  <c r="DV23" i="17"/>
  <c r="EL23" i="17" s="1"/>
  <c r="ED23" i="17"/>
  <c r="ET23" i="17" s="1"/>
  <c r="DZ75" i="17"/>
  <c r="EP75" i="17" s="1"/>
  <c r="DV44" i="17"/>
  <c r="EL44" i="17" s="1"/>
  <c r="ED44" i="17"/>
  <c r="ET44" i="17" s="1"/>
  <c r="DZ68" i="17"/>
  <c r="EP68" i="17" s="1"/>
  <c r="DV51" i="17"/>
  <c r="EL51" i="17" s="1"/>
  <c r="ED51" i="17"/>
  <c r="ET51" i="17" s="1"/>
  <c r="DZ62" i="17"/>
  <c r="EP62" i="17" s="1"/>
  <c r="DV70" i="17"/>
  <c r="EL70" i="17" s="1"/>
  <c r="ED70" i="17"/>
  <c r="ET70" i="17" s="1"/>
  <c r="DZ46" i="17"/>
  <c r="EP46" i="17" s="1"/>
  <c r="DV94" i="17"/>
  <c r="EL94" i="17" s="1"/>
  <c r="ED94" i="17"/>
  <c r="ET94" i="17" s="1"/>
  <c r="DZ4" i="17"/>
  <c r="EP4" i="17" s="1"/>
  <c r="DV29" i="17"/>
  <c r="EL29" i="17" s="1"/>
  <c r="ED29" i="17"/>
  <c r="ET29" i="17" s="1"/>
  <c r="DZ79" i="17"/>
  <c r="EP79" i="17" s="1"/>
  <c r="DV80" i="17"/>
  <c r="EL80" i="17" s="1"/>
  <c r="ED80" i="17"/>
  <c r="ET80" i="17" s="1"/>
  <c r="DZ78" i="17"/>
  <c r="EP78" i="17" s="1"/>
  <c r="ED7" i="17"/>
  <c r="ET7" i="17" s="1"/>
  <c r="ED13" i="17"/>
  <c r="ET13" i="17" s="1"/>
  <c r="ED11" i="17"/>
  <c r="ET11" i="17" s="1"/>
  <c r="DZ40" i="17"/>
  <c r="EP40" i="17" s="1"/>
  <c r="ED15" i="17"/>
  <c r="ET15" i="17" s="1"/>
  <c r="EE24" i="17"/>
  <c r="EU24" i="17" s="1"/>
  <c r="EE14" i="17"/>
  <c r="EU14" i="17" s="1"/>
  <c r="EE16" i="17"/>
  <c r="EU16" i="17" s="1"/>
  <c r="EE7" i="17"/>
  <c r="EU7" i="17" s="1"/>
  <c r="EE26" i="17"/>
  <c r="EU26" i="17" s="1"/>
  <c r="EE39" i="17"/>
  <c r="EU39" i="17" s="1"/>
  <c r="EE50" i="17"/>
  <c r="EU50" i="17" s="1"/>
  <c r="EE13" i="17"/>
  <c r="EU13" i="17" s="1"/>
  <c r="EE74" i="17"/>
  <c r="EU74" i="17" s="1"/>
  <c r="EE66" i="17"/>
  <c r="EU66" i="17" s="1"/>
  <c r="EE49" i="17"/>
  <c r="EU49" i="17" s="1"/>
  <c r="EE11" i="17"/>
  <c r="EU11" i="17" s="1"/>
  <c r="EE41" i="17"/>
  <c r="EU41" i="17" s="1"/>
  <c r="DW27" i="17"/>
  <c r="EM27" i="17" s="1"/>
  <c r="EE27" i="17"/>
  <c r="EU27" i="17" s="1"/>
  <c r="DW15" i="17"/>
  <c r="EM15" i="17" s="1"/>
  <c r="EE15" i="17"/>
  <c r="EU15" i="17" s="1"/>
  <c r="DW73" i="17"/>
  <c r="EM73" i="17" s="1"/>
  <c r="EE73" i="17"/>
  <c r="EU73" i="17" s="1"/>
  <c r="DW56" i="17"/>
  <c r="EM56" i="17" s="1"/>
  <c r="EE56" i="17"/>
  <c r="EU56" i="17" s="1"/>
  <c r="DW65" i="17"/>
  <c r="EM65" i="17" s="1"/>
  <c r="EE65" i="17"/>
  <c r="EU65" i="17" s="1"/>
  <c r="DW86" i="17"/>
  <c r="EM86" i="17" s="1"/>
  <c r="EE86" i="17"/>
  <c r="EU86" i="17" s="1"/>
  <c r="DW63" i="17"/>
  <c r="EM63" i="17" s="1"/>
  <c r="EE63" i="17"/>
  <c r="EU63" i="17" s="1"/>
  <c r="DW8" i="17"/>
  <c r="EM8" i="17" s="1"/>
  <c r="EE8" i="17"/>
  <c r="EU8" i="17" s="1"/>
  <c r="DW30" i="17"/>
  <c r="EM30" i="17" s="1"/>
  <c r="EE30" i="17"/>
  <c r="EU30" i="17" s="1"/>
  <c r="DW119" i="17"/>
  <c r="EM119" i="17" s="1"/>
  <c r="EE119" i="17"/>
  <c r="EU119" i="17" s="1"/>
  <c r="DW5" i="17"/>
  <c r="EM5" i="17" s="1"/>
  <c r="EE5" i="17"/>
  <c r="EU5" i="17" s="1"/>
  <c r="DW55" i="17"/>
  <c r="EM55" i="17" s="1"/>
  <c r="EE55" i="17"/>
  <c r="EU55" i="17" s="1"/>
  <c r="DW22" i="17"/>
  <c r="EM22" i="17" s="1"/>
  <c r="EE22" i="17"/>
  <c r="EU22" i="17" s="1"/>
  <c r="DW19" i="17"/>
  <c r="EM19" i="17" s="1"/>
  <c r="EE19" i="17"/>
  <c r="EU19" i="17" s="1"/>
  <c r="DW114" i="17"/>
  <c r="EM114" i="17" s="1"/>
  <c r="EE114" i="17"/>
  <c r="EU114" i="17" s="1"/>
  <c r="DW116" i="17"/>
  <c r="EM116" i="17" s="1"/>
  <c r="EE116" i="17"/>
  <c r="EU116" i="17" s="1"/>
  <c r="DW33" i="17"/>
  <c r="EM33" i="17" s="1"/>
  <c r="EE33" i="17"/>
  <c r="EU33" i="17" s="1"/>
  <c r="DW108" i="17"/>
  <c r="EM108" i="17" s="1"/>
  <c r="EE108" i="17"/>
  <c r="EU108" i="17" s="1"/>
  <c r="DW69" i="17"/>
  <c r="EM69" i="17" s="1"/>
  <c r="EE69" i="17"/>
  <c r="EU69" i="17" s="1"/>
  <c r="DW83" i="17"/>
  <c r="EM83" i="17" s="1"/>
  <c r="EE83" i="17"/>
  <c r="EU83" i="17" s="1"/>
  <c r="EA84" i="17"/>
  <c r="EQ84" i="17" s="1"/>
  <c r="DW81" i="17"/>
  <c r="EM81" i="17" s="1"/>
  <c r="EE81" i="17"/>
  <c r="EU81" i="17" s="1"/>
  <c r="EA107" i="17"/>
  <c r="EQ107" i="17" s="1"/>
  <c r="DW61" i="17"/>
  <c r="EM61" i="17" s="1"/>
  <c r="EE61" i="17"/>
  <c r="EU61" i="17" s="1"/>
  <c r="EA57" i="17"/>
  <c r="EQ57" i="17" s="1"/>
  <c r="DW67" i="17"/>
  <c r="EM67" i="17" s="1"/>
  <c r="EE67" i="17"/>
  <c r="EU67" i="17" s="1"/>
  <c r="EA48" i="17"/>
  <c r="EQ48" i="17" s="1"/>
  <c r="DW111" i="17"/>
  <c r="EM111" i="17" s="1"/>
  <c r="EE111" i="17"/>
  <c r="EU111" i="17" s="1"/>
  <c r="DW113" i="17"/>
  <c r="EM113" i="17" s="1"/>
  <c r="EE113" i="17"/>
  <c r="EU113" i="17" s="1"/>
  <c r="DW110" i="17"/>
  <c r="EM110" i="17" s="1"/>
  <c r="EE110" i="17"/>
  <c r="EU110" i="17" s="1"/>
  <c r="EA109" i="17"/>
  <c r="EQ109" i="17" s="1"/>
  <c r="DW100" i="17"/>
  <c r="EM100" i="17" s="1"/>
  <c r="EE100" i="17"/>
  <c r="EU100" i="17" s="1"/>
  <c r="EA112" i="17"/>
  <c r="EQ112" i="17" s="1"/>
  <c r="DW104" i="17"/>
  <c r="EM104" i="17" s="1"/>
  <c r="EE104" i="17"/>
  <c r="EU104" i="17" s="1"/>
  <c r="EA89" i="17"/>
  <c r="EQ89" i="17" s="1"/>
  <c r="DW115" i="17"/>
  <c r="EM115" i="17" s="1"/>
  <c r="EE115" i="17"/>
  <c r="EU115" i="17" s="1"/>
  <c r="EA90" i="17"/>
  <c r="EQ90" i="17" s="1"/>
  <c r="DW71" i="17"/>
  <c r="EM71" i="17" s="1"/>
  <c r="EE71" i="17"/>
  <c r="EU71" i="17" s="1"/>
  <c r="EA72" i="17"/>
  <c r="EQ72" i="17" s="1"/>
  <c r="DW12" i="17"/>
  <c r="EM12" i="17" s="1"/>
  <c r="EE12" i="17"/>
  <c r="EU12" i="17" s="1"/>
  <c r="EA17" i="17"/>
  <c r="EQ17" i="17" s="1"/>
  <c r="DW6" i="17"/>
  <c r="EM6" i="17" s="1"/>
  <c r="EE6" i="17"/>
  <c r="EU6" i="17" s="1"/>
  <c r="EA28" i="17"/>
  <c r="EQ28" i="17" s="1"/>
  <c r="DW32" i="17"/>
  <c r="EM32" i="17" s="1"/>
  <c r="EE32" i="17"/>
  <c r="EU32" i="17" s="1"/>
  <c r="EA20" i="17"/>
  <c r="EQ20" i="17" s="1"/>
  <c r="DW102" i="17"/>
  <c r="EM102" i="17" s="1"/>
  <c r="EE102" i="17"/>
  <c r="EU102" i="17" s="1"/>
  <c r="EA82" i="17"/>
  <c r="EQ82" i="17" s="1"/>
  <c r="DW95" i="17"/>
  <c r="EM95" i="17" s="1"/>
  <c r="EE95" i="17"/>
  <c r="EU95" i="17" s="1"/>
  <c r="EA93" i="17"/>
  <c r="EQ93" i="17" s="1"/>
  <c r="DW54" i="17"/>
  <c r="EM54" i="17" s="1"/>
  <c r="EE54" i="17"/>
  <c r="EU54" i="17" s="1"/>
  <c r="EA53" i="17"/>
  <c r="EQ53" i="17" s="1"/>
  <c r="DW105" i="17"/>
  <c r="EM105" i="17" s="1"/>
  <c r="EE105" i="17"/>
  <c r="EU105" i="17" s="1"/>
  <c r="EA103" i="17"/>
  <c r="EQ103" i="17" s="1"/>
  <c r="DW96" i="17"/>
  <c r="EM96" i="17" s="1"/>
  <c r="EE96" i="17"/>
  <c r="EU96" i="17" s="1"/>
  <c r="EA52" i="17"/>
  <c r="EQ52" i="17" s="1"/>
  <c r="DW92" i="17"/>
  <c r="EM92" i="17" s="1"/>
  <c r="EE92" i="17"/>
  <c r="EU92" i="17" s="1"/>
  <c r="EA101" i="17"/>
  <c r="EQ101" i="17" s="1"/>
  <c r="DW98" i="17"/>
  <c r="EM98" i="17" s="1"/>
  <c r="EE98" i="17"/>
  <c r="EU98" i="17" s="1"/>
  <c r="EA97" i="17"/>
  <c r="EQ97" i="17" s="1"/>
  <c r="DW23" i="17"/>
  <c r="EM23" i="17" s="1"/>
  <c r="EE23" i="17"/>
  <c r="EU23" i="17" s="1"/>
  <c r="EA75" i="17"/>
  <c r="EQ75" i="17" s="1"/>
  <c r="DW44" i="17"/>
  <c r="EM44" i="17" s="1"/>
  <c r="EE44" i="17"/>
  <c r="EU44" i="17" s="1"/>
  <c r="EA68" i="17"/>
  <c r="EQ68" i="17" s="1"/>
  <c r="DW51" i="17"/>
  <c r="EM51" i="17" s="1"/>
  <c r="EE51" i="17"/>
  <c r="EU51" i="17" s="1"/>
  <c r="EA62" i="17"/>
  <c r="EQ62" i="17" s="1"/>
  <c r="DW70" i="17"/>
  <c r="EM70" i="17" s="1"/>
  <c r="EE70" i="17"/>
  <c r="EU70" i="17" s="1"/>
  <c r="EA46" i="17"/>
  <c r="EQ46" i="17" s="1"/>
  <c r="DW94" i="17"/>
  <c r="EM94" i="17" s="1"/>
  <c r="EE94" i="17"/>
  <c r="EU94" i="17" s="1"/>
  <c r="EA4" i="17"/>
  <c r="EQ4" i="17" s="1"/>
  <c r="DW29" i="17"/>
  <c r="EM29" i="17" s="1"/>
  <c r="EE29" i="17"/>
  <c r="EU29" i="17" s="1"/>
  <c r="EA79" i="17"/>
  <c r="EQ79" i="17" s="1"/>
  <c r="DW80" i="17"/>
  <c r="EM80" i="17" s="1"/>
  <c r="EE80" i="17"/>
  <c r="EU80" i="17" s="1"/>
  <c r="EA78" i="17"/>
  <c r="EQ78" i="17" s="1"/>
  <c r="EG16" i="17"/>
  <c r="EW16" i="17" s="1"/>
  <c r="ED26" i="17"/>
  <c r="ET26" i="17" s="1"/>
  <c r="EF24" i="17"/>
  <c r="EV24" i="17" s="1"/>
  <c r="EB25" i="17"/>
  <c r="ER25" i="17" s="1"/>
  <c r="EF14" i="17"/>
  <c r="EV14" i="17" s="1"/>
  <c r="EB37" i="17"/>
  <c r="ER37" i="17" s="1"/>
  <c r="EF16" i="17"/>
  <c r="EV16" i="17" s="1"/>
  <c r="EB87" i="17"/>
  <c r="ER87" i="17" s="1"/>
  <c r="EF7" i="17"/>
  <c r="EV7" i="17" s="1"/>
  <c r="EB43" i="17"/>
  <c r="ER43" i="17" s="1"/>
  <c r="EF26" i="17"/>
  <c r="EV26" i="17" s="1"/>
  <c r="EB21" i="17"/>
  <c r="ER21" i="17" s="1"/>
  <c r="EF39" i="17"/>
  <c r="EV39" i="17" s="1"/>
  <c r="EB35" i="17"/>
  <c r="ER35" i="17" s="1"/>
  <c r="EF50" i="17"/>
  <c r="EV50" i="17" s="1"/>
  <c r="EB38" i="17"/>
  <c r="ER38" i="17" s="1"/>
  <c r="EF13" i="17"/>
  <c r="EV13" i="17" s="1"/>
  <c r="EB36" i="17"/>
  <c r="ER36" i="17" s="1"/>
  <c r="EF74" i="17"/>
  <c r="EV74" i="17" s="1"/>
  <c r="EB47" i="17"/>
  <c r="ER47" i="17" s="1"/>
  <c r="EF66" i="17"/>
  <c r="EV66" i="17" s="1"/>
  <c r="EB10" i="17"/>
  <c r="ER10" i="17" s="1"/>
  <c r="EF49" i="17"/>
  <c r="EV49" i="17" s="1"/>
  <c r="EB45" i="17"/>
  <c r="ER45" i="17" s="1"/>
  <c r="EF11" i="17"/>
  <c r="EV11" i="17" s="1"/>
  <c r="EB42" i="17"/>
  <c r="ER42" i="17" s="1"/>
  <c r="EF41" i="17"/>
  <c r="EV41" i="17" s="1"/>
  <c r="EB40" i="17"/>
  <c r="ER40" i="17" s="1"/>
  <c r="DX27" i="17"/>
  <c r="EN27" i="17" s="1"/>
  <c r="EF27" i="17"/>
  <c r="EV27" i="17" s="1"/>
  <c r="EB118" i="17"/>
  <c r="ER118" i="17" s="1"/>
  <c r="DX15" i="17"/>
  <c r="EN15" i="17" s="1"/>
  <c r="EF15" i="17"/>
  <c r="EV15" i="17" s="1"/>
  <c r="EB76" i="17"/>
  <c r="ER76" i="17" s="1"/>
  <c r="DX73" i="17"/>
  <c r="EN73" i="17" s="1"/>
  <c r="EF73" i="17"/>
  <c r="EV73" i="17" s="1"/>
  <c r="EB58" i="17"/>
  <c r="ER58" i="17" s="1"/>
  <c r="DX56" i="17"/>
  <c r="EN56" i="17" s="1"/>
  <c r="EF56" i="17"/>
  <c r="EV56" i="17" s="1"/>
  <c r="EB64" i="17"/>
  <c r="ER64" i="17" s="1"/>
  <c r="DX65" i="17"/>
  <c r="EN65" i="17" s="1"/>
  <c r="EF65" i="17"/>
  <c r="EV65" i="17" s="1"/>
  <c r="EB3" i="17"/>
  <c r="ER3" i="17" s="1"/>
  <c r="DX86" i="17"/>
  <c r="EN86" i="17" s="1"/>
  <c r="EF86" i="17"/>
  <c r="EV86" i="17" s="1"/>
  <c r="EB60" i="17"/>
  <c r="ER60" i="17" s="1"/>
  <c r="DX63" i="17"/>
  <c r="EN63" i="17" s="1"/>
  <c r="EF63" i="17"/>
  <c r="EV63" i="17" s="1"/>
  <c r="EB88" i="17"/>
  <c r="ER88" i="17" s="1"/>
  <c r="DX8" i="17"/>
  <c r="EN8" i="17" s="1"/>
  <c r="EF8" i="17"/>
  <c r="EV8" i="17" s="1"/>
  <c r="EB117" i="17"/>
  <c r="ER117" i="17" s="1"/>
  <c r="DX30" i="17"/>
  <c r="EN30" i="17" s="1"/>
  <c r="EF30" i="17"/>
  <c r="EV30" i="17" s="1"/>
  <c r="EB77" i="17"/>
  <c r="ER77" i="17" s="1"/>
  <c r="DX119" i="17"/>
  <c r="EN119" i="17" s="1"/>
  <c r="EF119" i="17"/>
  <c r="EV119" i="17" s="1"/>
  <c r="EB120" i="17"/>
  <c r="ER120" i="17" s="1"/>
  <c r="DX5" i="17"/>
  <c r="EN5" i="17" s="1"/>
  <c r="EF5" i="17"/>
  <c r="EV5" i="17" s="1"/>
  <c r="EB31" i="17"/>
  <c r="ER31" i="17" s="1"/>
  <c r="DX55" i="17"/>
  <c r="EN55" i="17" s="1"/>
  <c r="EF55" i="17"/>
  <c r="EV55" i="17" s="1"/>
  <c r="EB9" i="17"/>
  <c r="ER9" i="17" s="1"/>
  <c r="DX22" i="17"/>
  <c r="EN22" i="17" s="1"/>
  <c r="EF22" i="17"/>
  <c r="EV22" i="17" s="1"/>
  <c r="EB59" i="17"/>
  <c r="ER59" i="17" s="1"/>
  <c r="DX19" i="17"/>
  <c r="EN19" i="17" s="1"/>
  <c r="EF19" i="17"/>
  <c r="EV19" i="17" s="1"/>
  <c r="EB91" i="17"/>
  <c r="ER91" i="17" s="1"/>
  <c r="DX114" i="17"/>
  <c r="EN114" i="17" s="1"/>
  <c r="EF114" i="17"/>
  <c r="EV114" i="17" s="1"/>
  <c r="EB99" i="17"/>
  <c r="ER99" i="17" s="1"/>
  <c r="DX116" i="17"/>
  <c r="EN116" i="17" s="1"/>
  <c r="EF116" i="17"/>
  <c r="EV116" i="17" s="1"/>
  <c r="EB18" i="17"/>
  <c r="ER18" i="17" s="1"/>
  <c r="DX33" i="17"/>
  <c r="EN33" i="17" s="1"/>
  <c r="EF33" i="17"/>
  <c r="EV33" i="17" s="1"/>
  <c r="EB34" i="17"/>
  <c r="ER34" i="17" s="1"/>
  <c r="DX108" i="17"/>
  <c r="EN108" i="17" s="1"/>
  <c r="EF108" i="17"/>
  <c r="EV108" i="17" s="1"/>
  <c r="EB106" i="17"/>
  <c r="ER106" i="17" s="1"/>
  <c r="DX69" i="17"/>
  <c r="EN69" i="17" s="1"/>
  <c r="EF69" i="17"/>
  <c r="EV69" i="17" s="1"/>
  <c r="EB85" i="17"/>
  <c r="ER85" i="17" s="1"/>
  <c r="DX83" i="17"/>
  <c r="EN83" i="17" s="1"/>
  <c r="EF83" i="17"/>
  <c r="EV83" i="17" s="1"/>
  <c r="EB84" i="17"/>
  <c r="ER84" i="17" s="1"/>
  <c r="DX81" i="17"/>
  <c r="EN81" i="17" s="1"/>
  <c r="EF81" i="17"/>
  <c r="EV81" i="17" s="1"/>
  <c r="EB107" i="17"/>
  <c r="ER107" i="17" s="1"/>
  <c r="DX61" i="17"/>
  <c r="EN61" i="17" s="1"/>
  <c r="EF61" i="17"/>
  <c r="EV61" i="17" s="1"/>
  <c r="EB57" i="17"/>
  <c r="ER57" i="17" s="1"/>
  <c r="DX67" i="17"/>
  <c r="EN67" i="17" s="1"/>
  <c r="EF67" i="17"/>
  <c r="EV67" i="17" s="1"/>
  <c r="EB48" i="17"/>
  <c r="ER48" i="17" s="1"/>
  <c r="DX111" i="17"/>
  <c r="EN111" i="17" s="1"/>
  <c r="EF111" i="17"/>
  <c r="EV111" i="17" s="1"/>
  <c r="DX113" i="17"/>
  <c r="EN113" i="17" s="1"/>
  <c r="EF113" i="17"/>
  <c r="EV113" i="17" s="1"/>
  <c r="DX110" i="17"/>
  <c r="EN110" i="17" s="1"/>
  <c r="EF110" i="17"/>
  <c r="EV110" i="17" s="1"/>
  <c r="EB109" i="17"/>
  <c r="ER109" i="17" s="1"/>
  <c r="DX100" i="17"/>
  <c r="EN100" i="17" s="1"/>
  <c r="EF100" i="17"/>
  <c r="EV100" i="17" s="1"/>
  <c r="EB112" i="17"/>
  <c r="ER112" i="17" s="1"/>
  <c r="DX104" i="17"/>
  <c r="EN104" i="17" s="1"/>
  <c r="EF104" i="17"/>
  <c r="EV104" i="17" s="1"/>
  <c r="EB89" i="17"/>
  <c r="ER89" i="17" s="1"/>
  <c r="DX115" i="17"/>
  <c r="EN115" i="17" s="1"/>
  <c r="EF115" i="17"/>
  <c r="EV115" i="17" s="1"/>
  <c r="EB90" i="17"/>
  <c r="ER90" i="17" s="1"/>
  <c r="DX71" i="17"/>
  <c r="EN71" i="17" s="1"/>
  <c r="EF71" i="17"/>
  <c r="EV71" i="17" s="1"/>
  <c r="EB72" i="17"/>
  <c r="ER72" i="17" s="1"/>
  <c r="DX12" i="17"/>
  <c r="EN12" i="17" s="1"/>
  <c r="EF12" i="17"/>
  <c r="EV12" i="17" s="1"/>
  <c r="EB17" i="17"/>
  <c r="ER17" i="17" s="1"/>
  <c r="DX6" i="17"/>
  <c r="EN6" i="17" s="1"/>
  <c r="EF6" i="17"/>
  <c r="EV6" i="17" s="1"/>
  <c r="EB28" i="17"/>
  <c r="ER28" i="17" s="1"/>
  <c r="DX32" i="17"/>
  <c r="EN32" i="17" s="1"/>
  <c r="EF32" i="17"/>
  <c r="EV32" i="17" s="1"/>
  <c r="EB20" i="17"/>
  <c r="ER20" i="17" s="1"/>
  <c r="DX102" i="17"/>
  <c r="EN102" i="17" s="1"/>
  <c r="EF102" i="17"/>
  <c r="EV102" i="17" s="1"/>
  <c r="EB82" i="17"/>
  <c r="ER82" i="17" s="1"/>
  <c r="DX95" i="17"/>
  <c r="EN95" i="17" s="1"/>
  <c r="EF95" i="17"/>
  <c r="EV95" i="17" s="1"/>
  <c r="EB93" i="17"/>
  <c r="ER93" i="17" s="1"/>
  <c r="DX54" i="17"/>
  <c r="EN54" i="17" s="1"/>
  <c r="EF54" i="17"/>
  <c r="EV54" i="17" s="1"/>
  <c r="EB53" i="17"/>
  <c r="ER53" i="17" s="1"/>
  <c r="DX105" i="17"/>
  <c r="EN105" i="17" s="1"/>
  <c r="EF105" i="17"/>
  <c r="EV105" i="17" s="1"/>
  <c r="EB103" i="17"/>
  <c r="ER103" i="17" s="1"/>
  <c r="DX96" i="17"/>
  <c r="EN96" i="17" s="1"/>
  <c r="EF96" i="17"/>
  <c r="EV96" i="17" s="1"/>
  <c r="EB52" i="17"/>
  <c r="ER52" i="17" s="1"/>
  <c r="DX92" i="17"/>
  <c r="EN92" i="17" s="1"/>
  <c r="EF92" i="17"/>
  <c r="EV92" i="17" s="1"/>
  <c r="EB101" i="17"/>
  <c r="ER101" i="17" s="1"/>
  <c r="DX98" i="17"/>
  <c r="EN98" i="17" s="1"/>
  <c r="EF98" i="17"/>
  <c r="EV98" i="17" s="1"/>
  <c r="EB97" i="17"/>
  <c r="ER97" i="17" s="1"/>
  <c r="DX23" i="17"/>
  <c r="EN23" i="17" s="1"/>
  <c r="EF23" i="17"/>
  <c r="EV23" i="17" s="1"/>
  <c r="EB75" i="17"/>
  <c r="ER75" i="17" s="1"/>
  <c r="DX44" i="17"/>
  <c r="EN44" i="17" s="1"/>
  <c r="EF44" i="17"/>
  <c r="EV44" i="17" s="1"/>
  <c r="EB68" i="17"/>
  <c r="ER68" i="17" s="1"/>
  <c r="DX51" i="17"/>
  <c r="EN51" i="17" s="1"/>
  <c r="EF51" i="17"/>
  <c r="EV51" i="17" s="1"/>
  <c r="EB62" i="17"/>
  <c r="ER62" i="17" s="1"/>
  <c r="DX70" i="17"/>
  <c r="EN70" i="17" s="1"/>
  <c r="EF70" i="17"/>
  <c r="EV70" i="17" s="1"/>
  <c r="EB46" i="17"/>
  <c r="ER46" i="17" s="1"/>
  <c r="DX94" i="17"/>
  <c r="EN94" i="17" s="1"/>
  <c r="EF94" i="17"/>
  <c r="EV94" i="17" s="1"/>
  <c r="EB4" i="17"/>
  <c r="ER4" i="17" s="1"/>
  <c r="DX29" i="17"/>
  <c r="EN29" i="17" s="1"/>
  <c r="EF29" i="17"/>
  <c r="EV29" i="17" s="1"/>
  <c r="EB79" i="17"/>
  <c r="ER79" i="17" s="1"/>
  <c r="DX80" i="17"/>
  <c r="EN80" i="17" s="1"/>
  <c r="EF80" i="17"/>
  <c r="EV80" i="17" s="1"/>
  <c r="EB78" i="17"/>
  <c r="ER78" i="17" s="1"/>
  <c r="EG7" i="17"/>
  <c r="EW7" i="17" s="1"/>
  <c r="EG26" i="17"/>
  <c r="EW26" i="17" s="1"/>
  <c r="EG39" i="17"/>
  <c r="EW39" i="17" s="1"/>
  <c r="EG50" i="17"/>
  <c r="EW50" i="17" s="1"/>
  <c r="EG66" i="17"/>
  <c r="EW66" i="17" s="1"/>
  <c r="EG49" i="17"/>
  <c r="EW49" i="17" s="1"/>
  <c r="EG11" i="17"/>
  <c r="EW11" i="17" s="1"/>
  <c r="EG41" i="17"/>
  <c r="EW41" i="17" s="1"/>
  <c r="DY27" i="17"/>
  <c r="EO27" i="17" s="1"/>
  <c r="EG27" i="17"/>
  <c r="EW27" i="17" s="1"/>
  <c r="DY15" i="17"/>
  <c r="EO15" i="17" s="1"/>
  <c r="EG15" i="17"/>
  <c r="EW15" i="17" s="1"/>
  <c r="DY73" i="17"/>
  <c r="EO73" i="17" s="1"/>
  <c r="EG73" i="17"/>
  <c r="EW73" i="17" s="1"/>
  <c r="DY56" i="17"/>
  <c r="EO56" i="17" s="1"/>
  <c r="EG56" i="17"/>
  <c r="EW56" i="17" s="1"/>
  <c r="DY65" i="17"/>
  <c r="EO65" i="17" s="1"/>
  <c r="EG65" i="17"/>
  <c r="EW65" i="17" s="1"/>
  <c r="DY86" i="17"/>
  <c r="EO86" i="17" s="1"/>
  <c r="EG86" i="17"/>
  <c r="EW86" i="17" s="1"/>
  <c r="DY63" i="17"/>
  <c r="EO63" i="17" s="1"/>
  <c r="EG63" i="17"/>
  <c r="EW63" i="17" s="1"/>
  <c r="DY8" i="17"/>
  <c r="EO8" i="17" s="1"/>
  <c r="EG8" i="17"/>
  <c r="EW8" i="17" s="1"/>
  <c r="DY30" i="17"/>
  <c r="EO30" i="17" s="1"/>
  <c r="EG30" i="17"/>
  <c r="EW30" i="17" s="1"/>
  <c r="DY119" i="17"/>
  <c r="EO119" i="17" s="1"/>
  <c r="EG119" i="17"/>
  <c r="EW119" i="17" s="1"/>
  <c r="DY5" i="17"/>
  <c r="EO5" i="17" s="1"/>
  <c r="EG5" i="17"/>
  <c r="EW5" i="17" s="1"/>
  <c r="DY55" i="17"/>
  <c r="EO55" i="17" s="1"/>
  <c r="EG55" i="17"/>
  <c r="EW55" i="17" s="1"/>
  <c r="DY22" i="17"/>
  <c r="EO22" i="17" s="1"/>
  <c r="EG22" i="17"/>
  <c r="EW22" i="17" s="1"/>
  <c r="DY19" i="17"/>
  <c r="EO19" i="17" s="1"/>
  <c r="EG19" i="17"/>
  <c r="EW19" i="17" s="1"/>
  <c r="DY114" i="17"/>
  <c r="EO114" i="17" s="1"/>
  <c r="EG114" i="17"/>
  <c r="EW114" i="17" s="1"/>
  <c r="DY116" i="17"/>
  <c r="EO116" i="17" s="1"/>
  <c r="EG116" i="17"/>
  <c r="EW116" i="17" s="1"/>
  <c r="DY33" i="17"/>
  <c r="EO33" i="17" s="1"/>
  <c r="EG33" i="17"/>
  <c r="EW33" i="17" s="1"/>
  <c r="DY108" i="17"/>
  <c r="EO108" i="17" s="1"/>
  <c r="EG108" i="17"/>
  <c r="EW108" i="17" s="1"/>
  <c r="DY69" i="17"/>
  <c r="EO69" i="17" s="1"/>
  <c r="EG69" i="17"/>
  <c r="EW69" i="17" s="1"/>
  <c r="DY83" i="17"/>
  <c r="EO83" i="17" s="1"/>
  <c r="EG83" i="17"/>
  <c r="EW83" i="17" s="1"/>
  <c r="EC84" i="17"/>
  <c r="ES84" i="17" s="1"/>
  <c r="DY81" i="17"/>
  <c r="EO81" i="17" s="1"/>
  <c r="EG81" i="17"/>
  <c r="EW81" i="17" s="1"/>
  <c r="EC107" i="17"/>
  <c r="ES107" i="17" s="1"/>
  <c r="DY61" i="17"/>
  <c r="EO61" i="17" s="1"/>
  <c r="EG61" i="17"/>
  <c r="EW61" i="17" s="1"/>
  <c r="EC57" i="17"/>
  <c r="ES57" i="17" s="1"/>
  <c r="DY67" i="17"/>
  <c r="EO67" i="17" s="1"/>
  <c r="EG67" i="17"/>
  <c r="EW67" i="17" s="1"/>
  <c r="EC48" i="17"/>
  <c r="ES48" i="17" s="1"/>
  <c r="DY111" i="17"/>
  <c r="EO111" i="17" s="1"/>
  <c r="EG111" i="17"/>
  <c r="EW111" i="17" s="1"/>
  <c r="DY113" i="17"/>
  <c r="EO113" i="17" s="1"/>
  <c r="EG113" i="17"/>
  <c r="EW113" i="17" s="1"/>
  <c r="DY110" i="17"/>
  <c r="EO110" i="17" s="1"/>
  <c r="EG110" i="17"/>
  <c r="EW110" i="17" s="1"/>
  <c r="EC109" i="17"/>
  <c r="ES109" i="17" s="1"/>
  <c r="DY100" i="17"/>
  <c r="EO100" i="17" s="1"/>
  <c r="EG100" i="17"/>
  <c r="EW100" i="17" s="1"/>
  <c r="EC112" i="17"/>
  <c r="ES112" i="17" s="1"/>
  <c r="DY104" i="17"/>
  <c r="EO104" i="17" s="1"/>
  <c r="EG104" i="17"/>
  <c r="EW104" i="17" s="1"/>
  <c r="EC89" i="17"/>
  <c r="ES89" i="17" s="1"/>
  <c r="DY115" i="17"/>
  <c r="EO115" i="17" s="1"/>
  <c r="EG115" i="17"/>
  <c r="EW115" i="17" s="1"/>
  <c r="EC90" i="17"/>
  <c r="ES90" i="17" s="1"/>
  <c r="DY71" i="17"/>
  <c r="EO71" i="17" s="1"/>
  <c r="EG71" i="17"/>
  <c r="EW71" i="17" s="1"/>
  <c r="EC72" i="17"/>
  <c r="ES72" i="17" s="1"/>
  <c r="DY12" i="17"/>
  <c r="EO12" i="17" s="1"/>
  <c r="EG12" i="17"/>
  <c r="EW12" i="17" s="1"/>
  <c r="EC17" i="17"/>
  <c r="ES17" i="17" s="1"/>
  <c r="DY6" i="17"/>
  <c r="EO6" i="17" s="1"/>
  <c r="EG6" i="17"/>
  <c r="EW6" i="17" s="1"/>
  <c r="EC28" i="17"/>
  <c r="ES28" i="17" s="1"/>
  <c r="DY32" i="17"/>
  <c r="EO32" i="17" s="1"/>
  <c r="EG32" i="17"/>
  <c r="EW32" i="17" s="1"/>
  <c r="EC20" i="17"/>
  <c r="ES20" i="17" s="1"/>
  <c r="DY102" i="17"/>
  <c r="EO102" i="17" s="1"/>
  <c r="EG102" i="17"/>
  <c r="EW102" i="17" s="1"/>
  <c r="EC82" i="17"/>
  <c r="ES82" i="17" s="1"/>
  <c r="DY95" i="17"/>
  <c r="EO95" i="17" s="1"/>
  <c r="EG95" i="17"/>
  <c r="EW95" i="17" s="1"/>
  <c r="EC93" i="17"/>
  <c r="ES93" i="17" s="1"/>
  <c r="DY54" i="17"/>
  <c r="EO54" i="17" s="1"/>
  <c r="EG54" i="17"/>
  <c r="EW54" i="17" s="1"/>
  <c r="EC53" i="17"/>
  <c r="ES53" i="17" s="1"/>
  <c r="DY105" i="17"/>
  <c r="EO105" i="17" s="1"/>
  <c r="EG105" i="17"/>
  <c r="EW105" i="17" s="1"/>
  <c r="EC103" i="17"/>
  <c r="ES103" i="17" s="1"/>
  <c r="DY96" i="17"/>
  <c r="EO96" i="17" s="1"/>
  <c r="EG96" i="17"/>
  <c r="EW96" i="17" s="1"/>
  <c r="EC52" i="17"/>
  <c r="ES52" i="17" s="1"/>
  <c r="DY92" i="17"/>
  <c r="EO92" i="17" s="1"/>
  <c r="EG92" i="17"/>
  <c r="EW92" i="17" s="1"/>
  <c r="EC101" i="17"/>
  <c r="ES101" i="17" s="1"/>
  <c r="DY98" i="17"/>
  <c r="EO98" i="17" s="1"/>
  <c r="EG98" i="17"/>
  <c r="EW98" i="17" s="1"/>
  <c r="EC97" i="17"/>
  <c r="ES97" i="17" s="1"/>
  <c r="DY23" i="17"/>
  <c r="EO23" i="17" s="1"/>
  <c r="EG23" i="17"/>
  <c r="EW23" i="17" s="1"/>
  <c r="EC75" i="17"/>
  <c r="ES75" i="17" s="1"/>
  <c r="DY44" i="17"/>
  <c r="EO44" i="17" s="1"/>
  <c r="EG44" i="17"/>
  <c r="EW44" i="17" s="1"/>
  <c r="EC68" i="17"/>
  <c r="ES68" i="17" s="1"/>
  <c r="DY51" i="17"/>
  <c r="EO51" i="17" s="1"/>
  <c r="EG51" i="17"/>
  <c r="EW51" i="17" s="1"/>
  <c r="EC62" i="17"/>
  <c r="ES62" i="17" s="1"/>
  <c r="DY70" i="17"/>
  <c r="EO70" i="17" s="1"/>
  <c r="EG70" i="17"/>
  <c r="EW70" i="17" s="1"/>
  <c r="EC46" i="17"/>
  <c r="ES46" i="17" s="1"/>
  <c r="DY94" i="17"/>
  <c r="EO94" i="17" s="1"/>
  <c r="EG94" i="17"/>
  <c r="EW94" i="17" s="1"/>
  <c r="EC4" i="17"/>
  <c r="ES4" i="17" s="1"/>
  <c r="DY29" i="17"/>
  <c r="EO29" i="17" s="1"/>
  <c r="EG29" i="17"/>
  <c r="EW29" i="17" s="1"/>
  <c r="EC79" i="17"/>
  <c r="ES79" i="17" s="1"/>
  <c r="DY80" i="17"/>
  <c r="EO80" i="17" s="1"/>
  <c r="EG80" i="17"/>
  <c r="EW80" i="17" s="1"/>
  <c r="EC78" i="17"/>
  <c r="ES78" i="17" s="1"/>
  <c r="ED87" i="17"/>
  <c r="ET87" i="17" s="1"/>
  <c r="ED35" i="17"/>
  <c r="ET35" i="17" s="1"/>
  <c r="ED38" i="17"/>
  <c r="ET38" i="17" s="1"/>
  <c r="ED36" i="17"/>
  <c r="ET36" i="17" s="1"/>
  <c r="ED47" i="17"/>
  <c r="ET47" i="17" s="1"/>
  <c r="ED10" i="17"/>
  <c r="ET10" i="17" s="1"/>
  <c r="ED45" i="17"/>
  <c r="ET45" i="17" s="1"/>
  <c r="ED42" i="17"/>
  <c r="ET42" i="17" s="1"/>
  <c r="DV40" i="17"/>
  <c r="EL40" i="17" s="1"/>
  <c r="ED40" i="17"/>
  <c r="ET40" i="17" s="1"/>
  <c r="DZ27" i="17"/>
  <c r="EP27" i="17" s="1"/>
  <c r="DV118" i="17"/>
  <c r="EL118" i="17" s="1"/>
  <c r="ED118" i="17"/>
  <c r="ET118" i="17" s="1"/>
  <c r="DZ15" i="17"/>
  <c r="EP15" i="17" s="1"/>
  <c r="DV76" i="17"/>
  <c r="EL76" i="17" s="1"/>
  <c r="ED76" i="17"/>
  <c r="ET76" i="17" s="1"/>
  <c r="DZ73" i="17"/>
  <c r="EP73" i="17" s="1"/>
  <c r="DV58" i="17"/>
  <c r="EL58" i="17" s="1"/>
  <c r="ED58" i="17"/>
  <c r="ET58" i="17" s="1"/>
  <c r="DZ56" i="17"/>
  <c r="EP56" i="17" s="1"/>
  <c r="DV64" i="17"/>
  <c r="EL64" i="17" s="1"/>
  <c r="ED64" i="17"/>
  <c r="ET64" i="17" s="1"/>
  <c r="DZ65" i="17"/>
  <c r="EP65" i="17" s="1"/>
  <c r="DV3" i="17"/>
  <c r="EL3" i="17" s="1"/>
  <c r="ED3" i="17"/>
  <c r="ET3" i="17" s="1"/>
  <c r="DZ86" i="17"/>
  <c r="EP86" i="17" s="1"/>
  <c r="DV60" i="17"/>
  <c r="EL60" i="17" s="1"/>
  <c r="ED60" i="17"/>
  <c r="ET60" i="17" s="1"/>
  <c r="DZ63" i="17"/>
  <c r="EP63" i="17" s="1"/>
  <c r="DV88" i="17"/>
  <c r="EL88" i="17" s="1"/>
  <c r="ED88" i="17"/>
  <c r="ET88" i="17" s="1"/>
  <c r="DZ8" i="17"/>
  <c r="EP8" i="17" s="1"/>
  <c r="DV117" i="17"/>
  <c r="EL117" i="17" s="1"/>
  <c r="ED117" i="17"/>
  <c r="ET117" i="17" s="1"/>
  <c r="DZ30" i="17"/>
  <c r="EP30" i="17" s="1"/>
  <c r="DV77" i="17"/>
  <c r="EL77" i="17" s="1"/>
  <c r="ED77" i="17"/>
  <c r="ET77" i="17" s="1"/>
  <c r="DZ119" i="17"/>
  <c r="EP119" i="17" s="1"/>
  <c r="DV120" i="17"/>
  <c r="EL120" i="17" s="1"/>
  <c r="ED120" i="17"/>
  <c r="ET120" i="17" s="1"/>
  <c r="DZ5" i="17"/>
  <c r="EP5" i="17" s="1"/>
  <c r="DV31" i="17"/>
  <c r="EL31" i="17" s="1"/>
  <c r="ED31" i="17"/>
  <c r="ET31" i="17" s="1"/>
  <c r="DZ55" i="17"/>
  <c r="EP55" i="17" s="1"/>
  <c r="DV9" i="17"/>
  <c r="EL9" i="17" s="1"/>
  <c r="ED9" i="17"/>
  <c r="ET9" i="17" s="1"/>
  <c r="DZ22" i="17"/>
  <c r="EP22" i="17" s="1"/>
  <c r="DV59" i="17"/>
  <c r="EL59" i="17" s="1"/>
  <c r="ED59" i="17"/>
  <c r="ET59" i="17" s="1"/>
  <c r="DZ19" i="17"/>
  <c r="EP19" i="17" s="1"/>
  <c r="DV91" i="17"/>
  <c r="EL91" i="17" s="1"/>
  <c r="ED91" i="17"/>
  <c r="ET91" i="17" s="1"/>
  <c r="DZ114" i="17"/>
  <c r="EP114" i="17" s="1"/>
  <c r="DV99" i="17"/>
  <c r="EL99" i="17" s="1"/>
  <c r="ED99" i="17"/>
  <c r="ET99" i="17" s="1"/>
  <c r="DZ116" i="17"/>
  <c r="EP116" i="17" s="1"/>
  <c r="DV18" i="17"/>
  <c r="EL18" i="17" s="1"/>
  <c r="ED18" i="17"/>
  <c r="ET18" i="17" s="1"/>
  <c r="DZ33" i="17"/>
  <c r="EP33" i="17" s="1"/>
  <c r="DV34" i="17"/>
  <c r="EL34" i="17" s="1"/>
  <c r="ED34" i="17"/>
  <c r="ET34" i="17" s="1"/>
  <c r="DZ108" i="17"/>
  <c r="EP108" i="17" s="1"/>
  <c r="DV106" i="17"/>
  <c r="EL106" i="17" s="1"/>
  <c r="ED106" i="17"/>
  <c r="ET106" i="17" s="1"/>
  <c r="DZ69" i="17"/>
  <c r="EP69" i="17" s="1"/>
  <c r="DV85" i="17"/>
  <c r="EL85" i="17" s="1"/>
  <c r="ED85" i="17"/>
  <c r="ET85" i="17" s="1"/>
  <c r="DZ83" i="17"/>
  <c r="EP83" i="17" s="1"/>
  <c r="DV84" i="17"/>
  <c r="EL84" i="17" s="1"/>
  <c r="ED84" i="17"/>
  <c r="ET84" i="17" s="1"/>
  <c r="DZ81" i="17"/>
  <c r="EP81" i="17" s="1"/>
  <c r="DV107" i="17"/>
  <c r="EL107" i="17" s="1"/>
  <c r="ED107" i="17"/>
  <c r="ET107" i="17" s="1"/>
  <c r="DZ61" i="17"/>
  <c r="EP61" i="17" s="1"/>
  <c r="DV57" i="17"/>
  <c r="EL57" i="17" s="1"/>
  <c r="ED57" i="17"/>
  <c r="ET57" i="17" s="1"/>
  <c r="DZ67" i="17"/>
  <c r="EP67" i="17" s="1"/>
  <c r="DV48" i="17"/>
  <c r="EL48" i="17" s="1"/>
  <c r="ED48" i="17"/>
  <c r="ET48" i="17" s="1"/>
  <c r="DZ111" i="17"/>
  <c r="EP111" i="17" s="1"/>
  <c r="DZ113" i="17"/>
  <c r="EP113" i="17" s="1"/>
  <c r="DZ110" i="17"/>
  <c r="EP110" i="17" s="1"/>
  <c r="DV109" i="17"/>
  <c r="EL109" i="17" s="1"/>
  <c r="ED109" i="17"/>
  <c r="ET109" i="17" s="1"/>
  <c r="DZ100" i="17"/>
  <c r="EP100" i="17" s="1"/>
  <c r="DV112" i="17"/>
  <c r="EL112" i="17" s="1"/>
  <c r="ED112" i="17"/>
  <c r="ET112" i="17" s="1"/>
  <c r="DZ104" i="17"/>
  <c r="EP104" i="17" s="1"/>
  <c r="DV89" i="17"/>
  <c r="EL89" i="17" s="1"/>
  <c r="ED89" i="17"/>
  <c r="ET89" i="17" s="1"/>
  <c r="DZ115" i="17"/>
  <c r="EP115" i="17" s="1"/>
  <c r="DV90" i="17"/>
  <c r="EL90" i="17" s="1"/>
  <c r="ED90" i="17"/>
  <c r="ET90" i="17" s="1"/>
  <c r="DZ71" i="17"/>
  <c r="EP71" i="17" s="1"/>
  <c r="DV72" i="17"/>
  <c r="EL72" i="17" s="1"/>
  <c r="ED72" i="17"/>
  <c r="ET72" i="17" s="1"/>
  <c r="DZ12" i="17"/>
  <c r="EP12" i="17" s="1"/>
  <c r="DV17" i="17"/>
  <c r="EL17" i="17" s="1"/>
  <c r="ED17" i="17"/>
  <c r="ET17" i="17" s="1"/>
  <c r="DZ6" i="17"/>
  <c r="EP6" i="17" s="1"/>
  <c r="DV28" i="17"/>
  <c r="EL28" i="17" s="1"/>
  <c r="ED28" i="17"/>
  <c r="ET28" i="17" s="1"/>
  <c r="DZ32" i="17"/>
  <c r="EP32" i="17" s="1"/>
  <c r="DV20" i="17"/>
  <c r="EL20" i="17" s="1"/>
  <c r="ED20" i="17"/>
  <c r="ET20" i="17" s="1"/>
  <c r="DZ102" i="17"/>
  <c r="EP102" i="17" s="1"/>
  <c r="DV82" i="17"/>
  <c r="EL82" i="17" s="1"/>
  <c r="ED82" i="17"/>
  <c r="ET82" i="17" s="1"/>
  <c r="DZ95" i="17"/>
  <c r="EP95" i="17" s="1"/>
  <c r="DV93" i="17"/>
  <c r="EL93" i="17" s="1"/>
  <c r="ED93" i="17"/>
  <c r="ET93" i="17" s="1"/>
  <c r="DZ54" i="17"/>
  <c r="EP54" i="17" s="1"/>
  <c r="DV53" i="17"/>
  <c r="EL53" i="17" s="1"/>
  <c r="ED53" i="17"/>
  <c r="ET53" i="17" s="1"/>
  <c r="DZ105" i="17"/>
  <c r="EP105" i="17" s="1"/>
  <c r="DV103" i="17"/>
  <c r="EL103" i="17" s="1"/>
  <c r="ED103" i="17"/>
  <c r="ET103" i="17" s="1"/>
  <c r="DZ96" i="17"/>
  <c r="EP96" i="17" s="1"/>
  <c r="DV52" i="17"/>
  <c r="EL52" i="17" s="1"/>
  <c r="ED52" i="17"/>
  <c r="ET52" i="17" s="1"/>
  <c r="DZ92" i="17"/>
  <c r="EP92" i="17" s="1"/>
  <c r="DV101" i="17"/>
  <c r="EL101" i="17" s="1"/>
  <c r="ED101" i="17"/>
  <c r="ET101" i="17" s="1"/>
  <c r="DZ98" i="17"/>
  <c r="EP98" i="17" s="1"/>
  <c r="DV97" i="17"/>
  <c r="EL97" i="17" s="1"/>
  <c r="ED97" i="17"/>
  <c r="ET97" i="17" s="1"/>
  <c r="DZ23" i="17"/>
  <c r="EP23" i="17" s="1"/>
  <c r="DV75" i="17"/>
  <c r="EL75" i="17" s="1"/>
  <c r="ED75" i="17"/>
  <c r="ET75" i="17" s="1"/>
  <c r="DZ44" i="17"/>
  <c r="EP44" i="17" s="1"/>
  <c r="DV68" i="17"/>
  <c r="EL68" i="17" s="1"/>
  <c r="ED68" i="17"/>
  <c r="ET68" i="17" s="1"/>
  <c r="DZ51" i="17"/>
  <c r="EP51" i="17" s="1"/>
  <c r="DV62" i="17"/>
  <c r="EL62" i="17" s="1"/>
  <c r="ED62" i="17"/>
  <c r="ET62" i="17" s="1"/>
  <c r="DZ70" i="17"/>
  <c r="EP70" i="17" s="1"/>
  <c r="DV46" i="17"/>
  <c r="EL46" i="17" s="1"/>
  <c r="ED46" i="17"/>
  <c r="ET46" i="17" s="1"/>
  <c r="DZ94" i="17"/>
  <c r="EP94" i="17" s="1"/>
  <c r="DV4" i="17"/>
  <c r="EL4" i="17" s="1"/>
  <c r="ED4" i="17"/>
  <c r="ET4" i="17" s="1"/>
  <c r="DZ29" i="17"/>
  <c r="EP29" i="17" s="1"/>
  <c r="DV79" i="17"/>
  <c r="EL79" i="17" s="1"/>
  <c r="ED79" i="17"/>
  <c r="ET79" i="17" s="1"/>
  <c r="DZ80" i="17"/>
  <c r="EP80" i="17" s="1"/>
  <c r="DV78" i="17"/>
  <c r="EL78" i="17" s="1"/>
  <c r="ED78" i="17"/>
  <c r="ET78" i="17" s="1"/>
  <c r="EA27" i="17"/>
  <c r="EQ27" i="17" s="1"/>
  <c r="EA73" i="17"/>
  <c r="EQ73" i="17" s="1"/>
  <c r="EA86" i="17"/>
  <c r="EQ86" i="17" s="1"/>
  <c r="EA63" i="17"/>
  <c r="EQ63" i="17" s="1"/>
  <c r="EA30" i="17"/>
  <c r="EQ30" i="17" s="1"/>
  <c r="EA119" i="17"/>
  <c r="EQ119" i="17" s="1"/>
  <c r="EA5" i="17"/>
  <c r="EQ5" i="17" s="1"/>
  <c r="EA22" i="17"/>
  <c r="EQ22" i="17" s="1"/>
  <c r="EA19" i="17"/>
  <c r="EQ19" i="17" s="1"/>
  <c r="EA114" i="17"/>
  <c r="EQ114" i="17" s="1"/>
  <c r="EA116" i="17"/>
  <c r="EQ116" i="17" s="1"/>
  <c r="EA33" i="17"/>
  <c r="EQ33" i="17" s="1"/>
  <c r="EA108" i="17"/>
  <c r="EQ108" i="17" s="1"/>
  <c r="EA69" i="17"/>
  <c r="EQ69" i="17" s="1"/>
  <c r="EA15" i="17"/>
  <c r="EQ15" i="17" s="1"/>
  <c r="EA56" i="17"/>
  <c r="EQ56" i="17" s="1"/>
  <c r="EA65" i="17"/>
  <c r="EQ65" i="17" s="1"/>
  <c r="EA8" i="17"/>
  <c r="EQ8" i="17" s="1"/>
  <c r="EA55" i="17"/>
  <c r="EQ55" i="17" s="1"/>
  <c r="EC7" i="17"/>
  <c r="ES7" i="17" s="1"/>
  <c r="EC39" i="17"/>
  <c r="ES39" i="17" s="1"/>
  <c r="EC50" i="17"/>
  <c r="ES50" i="17" s="1"/>
  <c r="EC13" i="17"/>
  <c r="ES13" i="17" s="1"/>
  <c r="EC74" i="17"/>
  <c r="ES74" i="17" s="1"/>
  <c r="EC66" i="17"/>
  <c r="ES66" i="17" s="1"/>
  <c r="EC49" i="17"/>
  <c r="ES49" i="17" s="1"/>
  <c r="EC11" i="17"/>
  <c r="ES11" i="17" s="1"/>
  <c r="EC41" i="17"/>
  <c r="ES41" i="17" s="1"/>
  <c r="EC27" i="17"/>
  <c r="ES27" i="17" s="1"/>
  <c r="EC15" i="17"/>
  <c r="ES15" i="17" s="1"/>
  <c r="EC73" i="17"/>
  <c r="ES73" i="17" s="1"/>
  <c r="EC56" i="17"/>
  <c r="ES56" i="17" s="1"/>
  <c r="EC65" i="17"/>
  <c r="ES65" i="17" s="1"/>
  <c r="EC86" i="17"/>
  <c r="ES86" i="17" s="1"/>
  <c r="EC63" i="17"/>
  <c r="ES63" i="17" s="1"/>
  <c r="EC8" i="17"/>
  <c r="ES8" i="17" s="1"/>
  <c r="EC30" i="17"/>
  <c r="ES30" i="17" s="1"/>
  <c r="EC119" i="17"/>
  <c r="ES119" i="17" s="1"/>
  <c r="EC5" i="17"/>
  <c r="ES5" i="17" s="1"/>
  <c r="EC55" i="17"/>
  <c r="ES55" i="17" s="1"/>
  <c r="EC22" i="17"/>
  <c r="ES22" i="17" s="1"/>
  <c r="EC19" i="17"/>
  <c r="ES19" i="17" s="1"/>
  <c r="EC114" i="17"/>
  <c r="ES114" i="17" s="1"/>
  <c r="EC116" i="17"/>
  <c r="ES116" i="17" s="1"/>
  <c r="EC33" i="17"/>
  <c r="ES33" i="17" s="1"/>
  <c r="EC108" i="17"/>
  <c r="ES108" i="17" s="1"/>
  <c r="EC69" i="17"/>
  <c r="ES69" i="17" s="1"/>
  <c r="EC26" i="17"/>
  <c r="ES26" i="17" s="1"/>
  <c r="EA40" i="17"/>
  <c r="EQ40" i="17" s="1"/>
  <c r="EA64" i="17"/>
  <c r="EQ64" i="17" s="1"/>
  <c r="EA3" i="17"/>
  <c r="EQ3" i="17" s="1"/>
  <c r="EA60" i="17"/>
  <c r="EQ60" i="17" s="1"/>
  <c r="EA88" i="17"/>
  <c r="EQ88" i="17" s="1"/>
  <c r="EA117" i="17"/>
  <c r="EQ117" i="17" s="1"/>
  <c r="EA120" i="17"/>
  <c r="EQ120" i="17" s="1"/>
  <c r="EA31" i="17"/>
  <c r="EQ31" i="17" s="1"/>
  <c r="EA9" i="17"/>
  <c r="EQ9" i="17" s="1"/>
  <c r="EA59" i="17"/>
  <c r="EQ59" i="17" s="1"/>
  <c r="EA91" i="17"/>
  <c r="EQ91" i="17" s="1"/>
  <c r="EA99" i="17"/>
  <c r="EQ99" i="17" s="1"/>
  <c r="EA18" i="17"/>
  <c r="EQ18" i="17" s="1"/>
  <c r="EA34" i="17"/>
  <c r="EQ34" i="17" s="1"/>
  <c r="EA106" i="17"/>
  <c r="EQ106" i="17" s="1"/>
  <c r="EA85" i="17"/>
  <c r="EQ85" i="17" s="1"/>
  <c r="EA118" i="17"/>
  <c r="EQ118" i="17" s="1"/>
  <c r="EA76" i="17"/>
  <c r="EQ76" i="17" s="1"/>
  <c r="EA58" i="17"/>
  <c r="EQ58" i="17" s="1"/>
  <c r="EA77" i="17"/>
  <c r="EQ77" i="17" s="1"/>
  <c r="EC25" i="17"/>
  <c r="ES25" i="17" s="1"/>
  <c r="EC37" i="17"/>
  <c r="ES37" i="17" s="1"/>
  <c r="EC87" i="17"/>
  <c r="ES87" i="17" s="1"/>
  <c r="EC43" i="17"/>
  <c r="ES43" i="17" s="1"/>
  <c r="EC21" i="17"/>
  <c r="ES21" i="17" s="1"/>
  <c r="EC35" i="17"/>
  <c r="ES35" i="17" s="1"/>
  <c r="EC38" i="17"/>
  <c r="ES38" i="17" s="1"/>
  <c r="EC36" i="17"/>
  <c r="ES36" i="17" s="1"/>
  <c r="EC47" i="17"/>
  <c r="ES47" i="17" s="1"/>
  <c r="EC10" i="17"/>
  <c r="ES10" i="17" s="1"/>
  <c r="EC45" i="17"/>
  <c r="ES45" i="17" s="1"/>
  <c r="EC42" i="17"/>
  <c r="ES42" i="17" s="1"/>
  <c r="EC40" i="17"/>
  <c r="ES40" i="17" s="1"/>
  <c r="EC118" i="17"/>
  <c r="ES118" i="17" s="1"/>
  <c r="EC76" i="17"/>
  <c r="ES76" i="17" s="1"/>
  <c r="EC58" i="17"/>
  <c r="ES58" i="17" s="1"/>
  <c r="EC64" i="17"/>
  <c r="ES64" i="17" s="1"/>
  <c r="EC3" i="17"/>
  <c r="ES3" i="17" s="1"/>
  <c r="EC60" i="17"/>
  <c r="ES60" i="17" s="1"/>
  <c r="EC88" i="17"/>
  <c r="ES88" i="17" s="1"/>
  <c r="EC117" i="17"/>
  <c r="ES117" i="17" s="1"/>
  <c r="EC77" i="17"/>
  <c r="ES77" i="17" s="1"/>
  <c r="EC120" i="17"/>
  <c r="ES120" i="17" s="1"/>
  <c r="EC31" i="17"/>
  <c r="ES31" i="17" s="1"/>
  <c r="EC9" i="17"/>
  <c r="ES9" i="17" s="1"/>
  <c r="EC59" i="17"/>
  <c r="ES59" i="17" s="1"/>
  <c r="EC91" i="17"/>
  <c r="ES91" i="17" s="1"/>
  <c r="EC99" i="17"/>
  <c r="ES99" i="17" s="1"/>
  <c r="EC18" i="17"/>
  <c r="ES18" i="17" s="1"/>
  <c r="EC34" i="17"/>
  <c r="ES34" i="17" s="1"/>
  <c r="EC106" i="17"/>
  <c r="ES106" i="17" s="1"/>
  <c r="EC85" i="17"/>
  <c r="ES85" i="17" s="1"/>
  <c r="EC16" i="17"/>
  <c r="ES16" i="17" s="1"/>
  <c r="EB14" i="17"/>
  <c r="ER14" i="17" s="1"/>
  <c r="ED14" i="17"/>
  <c r="ET14" i="17" s="1"/>
  <c r="EC14" i="17"/>
  <c r="ES14" i="17" s="1"/>
  <c r="EC24" i="17"/>
  <c r="ES24" i="17" s="1"/>
  <c r="ED24" i="17"/>
  <c r="ET24" i="17" s="1"/>
  <c r="EB24" i="17"/>
  <c r="ER24" i="17" s="1"/>
  <c r="DV45" i="17"/>
  <c r="EL45" i="17" s="1"/>
  <c r="DW37" i="17"/>
  <c r="EM37" i="17" s="1"/>
  <c r="DW43" i="17"/>
  <c r="EM43" i="17" s="1"/>
  <c r="DW35" i="17"/>
  <c r="EM35" i="17" s="1"/>
  <c r="EA13" i="17"/>
  <c r="EQ13" i="17" s="1"/>
  <c r="DW45" i="17"/>
  <c r="EM45" i="17" s="1"/>
  <c r="DZ74" i="17"/>
  <c r="EP74" i="17" s="1"/>
  <c r="DZ41" i="17"/>
  <c r="EP41" i="17" s="1"/>
  <c r="EA24" i="17"/>
  <c r="EQ24" i="17" s="1"/>
  <c r="EA7" i="17"/>
  <c r="EQ7" i="17" s="1"/>
  <c r="DW38" i="17"/>
  <c r="EM38" i="17" s="1"/>
  <c r="DW42" i="17"/>
  <c r="EM42" i="17" s="1"/>
  <c r="DX25" i="17"/>
  <c r="EN25" i="17" s="1"/>
  <c r="DX37" i="17"/>
  <c r="EN37" i="17" s="1"/>
  <c r="DX87" i="17"/>
  <c r="EN87" i="17" s="1"/>
  <c r="DX43" i="17"/>
  <c r="EN43" i="17" s="1"/>
  <c r="DX21" i="17"/>
  <c r="EN21" i="17" s="1"/>
  <c r="DX35" i="17"/>
  <c r="EN35" i="17" s="1"/>
  <c r="DX38" i="17"/>
  <c r="EN38" i="17" s="1"/>
  <c r="DX36" i="17"/>
  <c r="EN36" i="17" s="1"/>
  <c r="DX47" i="17"/>
  <c r="EN47" i="17" s="1"/>
  <c r="DX10" i="17"/>
  <c r="EN10" i="17" s="1"/>
  <c r="DX45" i="17"/>
  <c r="EN45" i="17" s="1"/>
  <c r="DX42" i="17"/>
  <c r="EN42" i="17" s="1"/>
  <c r="DV38" i="17"/>
  <c r="EL38" i="17" s="1"/>
  <c r="DV42" i="17"/>
  <c r="EL42" i="17" s="1"/>
  <c r="DW25" i="17"/>
  <c r="EM25" i="17" s="1"/>
  <c r="DW87" i="17"/>
  <c r="EM87" i="17" s="1"/>
  <c r="DW21" i="17"/>
  <c r="EM21" i="17" s="1"/>
  <c r="EA50" i="17"/>
  <c r="EQ50" i="17" s="1"/>
  <c r="EA74" i="17"/>
  <c r="EQ74" i="17" s="1"/>
  <c r="EA66" i="17"/>
  <c r="EQ66" i="17" s="1"/>
  <c r="EA11" i="17"/>
  <c r="EQ11" i="17" s="1"/>
  <c r="DY25" i="17"/>
  <c r="EO25" i="17" s="1"/>
  <c r="DY37" i="17"/>
  <c r="EO37" i="17" s="1"/>
  <c r="DY87" i="17"/>
  <c r="EO87" i="17" s="1"/>
  <c r="DY43" i="17"/>
  <c r="EO43" i="17" s="1"/>
  <c r="DY21" i="17"/>
  <c r="EO21" i="17" s="1"/>
  <c r="DY35" i="17"/>
  <c r="EO35" i="17" s="1"/>
  <c r="DY38" i="17"/>
  <c r="EO38" i="17" s="1"/>
  <c r="DY36" i="17"/>
  <c r="EO36" i="17" s="1"/>
  <c r="DY47" i="17"/>
  <c r="EO47" i="17" s="1"/>
  <c r="DY10" i="17"/>
  <c r="EO10" i="17" s="1"/>
  <c r="DY45" i="17"/>
  <c r="EO45" i="17" s="1"/>
  <c r="DY42" i="17"/>
  <c r="EO42" i="17" s="1"/>
  <c r="DV21" i="17"/>
  <c r="EL21" i="17" s="1"/>
  <c r="DZ49" i="17"/>
  <c r="EP49" i="17" s="1"/>
  <c r="EA16" i="17"/>
  <c r="EQ16" i="17" s="1"/>
  <c r="EA41" i="17"/>
  <c r="EQ41" i="17" s="1"/>
  <c r="DV50" i="17"/>
  <c r="EL50" i="17" s="1"/>
  <c r="DZ38" i="17"/>
  <c r="EP38" i="17" s="1"/>
  <c r="DV13" i="17"/>
  <c r="EL13" i="17" s="1"/>
  <c r="DZ36" i="17"/>
  <c r="EP36" i="17" s="1"/>
  <c r="DV74" i="17"/>
  <c r="EL74" i="17" s="1"/>
  <c r="DZ47" i="17"/>
  <c r="EP47" i="17" s="1"/>
  <c r="DV66" i="17"/>
  <c r="EL66" i="17" s="1"/>
  <c r="DZ10" i="17"/>
  <c r="EP10" i="17" s="1"/>
  <c r="DV49" i="17"/>
  <c r="EL49" i="17" s="1"/>
  <c r="DZ45" i="17"/>
  <c r="EP45" i="17" s="1"/>
  <c r="DV11" i="17"/>
  <c r="EL11" i="17" s="1"/>
  <c r="DZ42" i="17"/>
  <c r="EP42" i="17" s="1"/>
  <c r="DV41" i="17"/>
  <c r="EL41" i="17" s="1"/>
  <c r="DZ7" i="17"/>
  <c r="EP7" i="17" s="1"/>
  <c r="DV35" i="17"/>
  <c r="EL35" i="17" s="1"/>
  <c r="DV36" i="17"/>
  <c r="EL36" i="17" s="1"/>
  <c r="DV47" i="17"/>
  <c r="EL47" i="17" s="1"/>
  <c r="DV10" i="17"/>
  <c r="EL10" i="17" s="1"/>
  <c r="EA14" i="17"/>
  <c r="EQ14" i="17" s="1"/>
  <c r="EA39" i="17"/>
  <c r="EQ39" i="17" s="1"/>
  <c r="DW36" i="17"/>
  <c r="EM36" i="17" s="1"/>
  <c r="DW47" i="17"/>
  <c r="EM47" i="17" s="1"/>
  <c r="DW10" i="17"/>
  <c r="EM10" i="17" s="1"/>
  <c r="EA49" i="17"/>
  <c r="EQ49" i="17" s="1"/>
  <c r="DV24" i="17"/>
  <c r="EL24" i="17" s="1"/>
  <c r="DV14" i="17"/>
  <c r="EL14" i="17" s="1"/>
  <c r="DV16" i="17"/>
  <c r="EL16" i="17" s="1"/>
  <c r="DV7" i="17"/>
  <c r="EL7" i="17" s="1"/>
  <c r="DV26" i="17"/>
  <c r="EL26" i="17" s="1"/>
  <c r="EA37" i="17"/>
  <c r="EQ37" i="17" s="1"/>
  <c r="DW7" i="17"/>
  <c r="EM7" i="17" s="1"/>
  <c r="EA21" i="17"/>
  <c r="EQ21" i="17" s="1"/>
  <c r="DW50" i="17"/>
  <c r="EM50" i="17" s="1"/>
  <c r="EA38" i="17"/>
  <c r="EQ38" i="17" s="1"/>
  <c r="DW13" i="17"/>
  <c r="EM13" i="17" s="1"/>
  <c r="EA36" i="17"/>
  <c r="EQ36" i="17" s="1"/>
  <c r="DW74" i="17"/>
  <c r="EM74" i="17" s="1"/>
  <c r="EA47" i="17"/>
  <c r="EQ47" i="17" s="1"/>
  <c r="DW66" i="17"/>
  <c r="EM66" i="17" s="1"/>
  <c r="EA10" i="17"/>
  <c r="EQ10" i="17" s="1"/>
  <c r="DW49" i="17"/>
  <c r="EM49" i="17" s="1"/>
  <c r="EA45" i="17"/>
  <c r="EQ45" i="17" s="1"/>
  <c r="DW11" i="17"/>
  <c r="EM11" i="17" s="1"/>
  <c r="EA42" i="17"/>
  <c r="EQ42" i="17" s="1"/>
  <c r="DW41" i="17"/>
  <c r="EM41" i="17" s="1"/>
  <c r="DV25" i="17"/>
  <c r="EL25" i="17" s="1"/>
  <c r="DV87" i="17"/>
  <c r="EL87" i="17" s="1"/>
  <c r="DV43" i="17"/>
  <c r="EL43" i="17" s="1"/>
  <c r="DZ13" i="17"/>
  <c r="EP13" i="17" s="1"/>
  <c r="DZ11" i="17"/>
  <c r="EP11" i="17" s="1"/>
  <c r="EA26" i="17"/>
  <c r="EQ26" i="17" s="1"/>
  <c r="DV39" i="17"/>
  <c r="EL39" i="17" s="1"/>
  <c r="EA25" i="17"/>
  <c r="EQ25" i="17" s="1"/>
  <c r="EA87" i="17"/>
  <c r="EQ87" i="17" s="1"/>
  <c r="DW26" i="17"/>
  <c r="EM26" i="17" s="1"/>
  <c r="EA35" i="17"/>
  <c r="EQ35" i="17" s="1"/>
  <c r="DX24" i="17"/>
  <c r="EN24" i="17" s="1"/>
  <c r="DX14" i="17"/>
  <c r="EN14" i="17" s="1"/>
  <c r="DX16" i="17"/>
  <c r="EN16" i="17" s="1"/>
  <c r="DX7" i="17"/>
  <c r="EN7" i="17" s="1"/>
  <c r="DX26" i="17"/>
  <c r="EN26" i="17" s="1"/>
  <c r="DX39" i="17"/>
  <c r="EN39" i="17" s="1"/>
  <c r="DX50" i="17"/>
  <c r="EN50" i="17" s="1"/>
  <c r="DX13" i="17"/>
  <c r="EN13" i="17" s="1"/>
  <c r="DX74" i="17"/>
  <c r="EN74" i="17" s="1"/>
  <c r="DX66" i="17"/>
  <c r="EN66" i="17" s="1"/>
  <c r="DX49" i="17"/>
  <c r="EN49" i="17" s="1"/>
  <c r="DX11" i="17"/>
  <c r="EN11" i="17" s="1"/>
  <c r="DX41" i="17"/>
  <c r="EN41" i="17" s="1"/>
  <c r="DV37" i="17"/>
  <c r="EL37" i="17" s="1"/>
  <c r="DZ66" i="17"/>
  <c r="EP66" i="17" s="1"/>
  <c r="DW24" i="17"/>
  <c r="EM24" i="17" s="1"/>
  <c r="DW14" i="17"/>
  <c r="EM14" i="17" s="1"/>
  <c r="DW16" i="17"/>
  <c r="EM16" i="17" s="1"/>
  <c r="EA43" i="17"/>
  <c r="EQ43" i="17" s="1"/>
  <c r="DW39" i="17"/>
  <c r="EM39" i="17" s="1"/>
  <c r="DY24" i="17"/>
  <c r="EO24" i="17" s="1"/>
  <c r="DY14" i="17"/>
  <c r="EO14" i="17" s="1"/>
  <c r="DY16" i="17"/>
  <c r="EO16" i="17" s="1"/>
  <c r="DY7" i="17"/>
  <c r="EO7" i="17" s="1"/>
  <c r="DY26" i="17"/>
  <c r="EO26" i="17" s="1"/>
  <c r="DY39" i="17"/>
  <c r="EO39" i="17" s="1"/>
  <c r="DY50" i="17"/>
  <c r="EO50" i="17" s="1"/>
  <c r="DY13" i="17"/>
  <c r="EO13" i="17" s="1"/>
  <c r="DY74" i="17"/>
  <c r="EO74" i="17" s="1"/>
  <c r="DY66" i="17"/>
  <c r="EO66" i="17" s="1"/>
  <c r="DY49" i="17"/>
  <c r="EO49" i="17" s="1"/>
  <c r="DY11" i="17"/>
  <c r="EO11" i="17" s="1"/>
  <c r="DY41" i="17"/>
  <c r="EO41" i="17" s="1"/>
  <c r="FE12" i="17" l="1"/>
  <c r="FE23" i="17" s="1"/>
  <c r="FE33" i="17" s="1"/>
  <c r="FH12" i="17"/>
  <c r="FH23" i="17" s="1"/>
  <c r="FH33" i="17" s="1"/>
  <c r="FD12" i="17"/>
  <c r="FG12" i="17"/>
  <c r="FG23" i="17" s="1"/>
  <c r="FF12" i="17"/>
  <c r="FF23" i="17" s="1"/>
  <c r="FF33" i="17" s="1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EZ1" i="5" l="1"/>
  <c r="EY1" i="5"/>
  <c r="FD23" i="17"/>
  <c r="FR23" i="17"/>
  <c r="FV23" i="17"/>
  <c r="FU23" i="17"/>
  <c r="FT23" i="17"/>
  <c r="FS23" i="17"/>
  <c r="V59" i="17"/>
  <c r="T22" i="17"/>
  <c r="R9" i="17"/>
  <c r="V31" i="17"/>
  <c r="T5" i="17"/>
  <c r="R120" i="17"/>
  <c r="V77" i="17"/>
  <c r="T30" i="17"/>
  <c r="R117" i="17"/>
  <c r="V88" i="17"/>
  <c r="T63" i="17"/>
  <c r="R60" i="17"/>
  <c r="V3" i="17"/>
  <c r="T65" i="17"/>
  <c r="R64" i="17"/>
  <c r="V58" i="17"/>
  <c r="T73" i="17"/>
  <c r="R76" i="17"/>
  <c r="V118" i="17"/>
  <c r="U59" i="17"/>
  <c r="S22" i="17"/>
  <c r="W55" i="17"/>
  <c r="U31" i="17"/>
  <c r="S5" i="17"/>
  <c r="W119" i="17"/>
  <c r="U77" i="17"/>
  <c r="S30" i="17"/>
  <c r="W8" i="17"/>
  <c r="U88" i="17"/>
  <c r="S63" i="17"/>
  <c r="W86" i="17"/>
  <c r="U3" i="17"/>
  <c r="S65" i="17"/>
  <c r="W56" i="17"/>
  <c r="U58" i="17"/>
  <c r="S73" i="17"/>
  <c r="W15" i="17"/>
  <c r="U118" i="17"/>
  <c r="T59" i="17"/>
  <c r="R22" i="17"/>
  <c r="V55" i="17"/>
  <c r="T31" i="17"/>
  <c r="R5" i="17"/>
  <c r="V119" i="17"/>
  <c r="T77" i="17"/>
  <c r="R30" i="17"/>
  <c r="V8" i="17"/>
  <c r="T88" i="17"/>
  <c r="R63" i="17"/>
  <c r="V86" i="17"/>
  <c r="T3" i="17"/>
  <c r="R65" i="17"/>
  <c r="V56" i="17"/>
  <c r="T58" i="17"/>
  <c r="R73" i="17"/>
  <c r="V15" i="17"/>
  <c r="T118" i="17"/>
  <c r="S59" i="17"/>
  <c r="W9" i="17"/>
  <c r="U55" i="17"/>
  <c r="S31" i="17"/>
  <c r="W120" i="17"/>
  <c r="U119" i="17"/>
  <c r="S77" i="17"/>
  <c r="W117" i="17"/>
  <c r="U8" i="17"/>
  <c r="S88" i="17"/>
  <c r="W60" i="17"/>
  <c r="U86" i="17"/>
  <c r="S3" i="17"/>
  <c r="W64" i="17"/>
  <c r="U56" i="17"/>
  <c r="S58" i="17"/>
  <c r="W76" i="17"/>
  <c r="U15" i="17"/>
  <c r="S118" i="17"/>
  <c r="R59" i="17"/>
  <c r="V9" i="17"/>
  <c r="T55" i="17"/>
  <c r="R31" i="17"/>
  <c r="V120" i="17"/>
  <c r="T119" i="17"/>
  <c r="R77" i="17"/>
  <c r="V117" i="17"/>
  <c r="T8" i="17"/>
  <c r="R88" i="17"/>
  <c r="V60" i="17"/>
  <c r="T86" i="17"/>
  <c r="R3" i="17"/>
  <c r="V64" i="17"/>
  <c r="T56" i="17"/>
  <c r="R58" i="17"/>
  <c r="V76" i="17"/>
  <c r="T15" i="17"/>
  <c r="R118" i="17"/>
  <c r="U9" i="17"/>
  <c r="S55" i="17"/>
  <c r="W5" i="17"/>
  <c r="U120" i="17"/>
  <c r="S119" i="17"/>
  <c r="W30" i="17"/>
  <c r="U117" i="17"/>
  <c r="S8" i="17"/>
  <c r="W63" i="17"/>
  <c r="U60" i="17"/>
  <c r="S86" i="17"/>
  <c r="W65" i="17"/>
  <c r="U64" i="17"/>
  <c r="S56" i="17"/>
  <c r="W73" i="17"/>
  <c r="U76" i="17"/>
  <c r="S15" i="17"/>
  <c r="W22" i="17"/>
  <c r="V22" i="17"/>
  <c r="T9" i="17"/>
  <c r="R55" i="17"/>
  <c r="V5" i="17"/>
  <c r="T120" i="17"/>
  <c r="R119" i="17"/>
  <c r="V30" i="17"/>
  <c r="T117" i="17"/>
  <c r="R8" i="17"/>
  <c r="V63" i="17"/>
  <c r="T60" i="17"/>
  <c r="R86" i="17"/>
  <c r="V65" i="17"/>
  <c r="T64" i="17"/>
  <c r="R56" i="17"/>
  <c r="V73" i="17"/>
  <c r="T76" i="17"/>
  <c r="R15" i="17"/>
  <c r="W59" i="17"/>
  <c r="U22" i="17"/>
  <c r="S9" i="17"/>
  <c r="W31" i="17"/>
  <c r="U5" i="17"/>
  <c r="S120" i="17"/>
  <c r="W77" i="17"/>
  <c r="U30" i="17"/>
  <c r="S117" i="17"/>
  <c r="W88" i="17"/>
  <c r="U63" i="17"/>
  <c r="S60" i="17"/>
  <c r="W3" i="17"/>
  <c r="U65" i="17"/>
  <c r="S64" i="17"/>
  <c r="W58" i="17"/>
  <c r="U73" i="17"/>
  <c r="S76" i="17"/>
  <c r="W118" i="17"/>
  <c r="FA1" i="5"/>
  <c r="FG82" i="17" l="1"/>
  <c r="FF82" i="17"/>
  <c r="FO82" i="17"/>
  <c r="FJ82" i="17"/>
  <c r="FM82" i="17"/>
  <c r="FE82" i="17"/>
  <c r="FK82" i="17"/>
  <c r="FN82" i="17"/>
  <c r="FH82" i="17"/>
  <c r="FI82" i="17"/>
  <c r="CL3" i="17"/>
  <c r="AK3" i="17"/>
  <c r="CL65" i="17"/>
  <c r="AK65" i="17"/>
  <c r="AW65" i="17"/>
  <c r="BA65" i="17"/>
  <c r="CP65" i="17"/>
  <c r="AU65" i="17"/>
  <c r="AF65" i="17"/>
  <c r="AS65" i="17"/>
  <c r="CM65" i="17"/>
  <c r="BD65" i="17"/>
  <c r="AZ65" i="17"/>
  <c r="CQ65" i="17"/>
  <c r="AY65" i="17"/>
  <c r="AV65" i="17"/>
  <c r="CO65" i="17"/>
  <c r="BC65" i="17"/>
  <c r="CR65" i="17"/>
  <c r="CG65" i="17"/>
  <c r="BB65" i="17"/>
  <c r="AX65" i="17"/>
  <c r="AT65" i="17"/>
  <c r="CN65" i="17"/>
  <c r="AJ73" i="17"/>
  <c r="CK73" i="17"/>
  <c r="CG86" i="17"/>
  <c r="AW86" i="17"/>
  <c r="AF86" i="17"/>
  <c r="AY86" i="17"/>
  <c r="CO86" i="17"/>
  <c r="AZ86" i="17"/>
  <c r="CR86" i="17"/>
  <c r="AX86" i="17"/>
  <c r="CM86" i="17"/>
  <c r="AS86" i="17"/>
  <c r="BC86" i="17"/>
  <c r="CN86" i="17"/>
  <c r="AT86" i="17"/>
  <c r="BD86" i="17"/>
  <c r="CQ86" i="17"/>
  <c r="AU86" i="17"/>
  <c r="BA86" i="17"/>
  <c r="AV86" i="17"/>
  <c r="BB86" i="17"/>
  <c r="CP86" i="17"/>
  <c r="AH117" i="17"/>
  <c r="CI117" i="17"/>
  <c r="CK5" i="17"/>
  <c r="AJ5" i="17"/>
  <c r="CL22" i="17"/>
  <c r="AK22" i="17"/>
  <c r="AT58" i="17"/>
  <c r="AS58" i="17"/>
  <c r="AY58" i="17"/>
  <c r="BD58" i="17"/>
  <c r="CQ58" i="17"/>
  <c r="BB58" i="17"/>
  <c r="AF58" i="17"/>
  <c r="CG58" i="17"/>
  <c r="AU58" i="17"/>
  <c r="AX58" i="17"/>
  <c r="CN58" i="17"/>
  <c r="CM58" i="17"/>
  <c r="AW58" i="17"/>
  <c r="AZ58" i="17"/>
  <c r="AV58" i="17"/>
  <c r="CP58" i="17"/>
  <c r="BC58" i="17"/>
  <c r="CR58" i="17"/>
  <c r="CO58" i="17"/>
  <c r="BA58" i="17"/>
  <c r="AH86" i="17"/>
  <c r="CI86" i="17"/>
  <c r="AJ117" i="17"/>
  <c r="CK117" i="17"/>
  <c r="AU31" i="17"/>
  <c r="CG31" i="17"/>
  <c r="AX31" i="17"/>
  <c r="CN31" i="17"/>
  <c r="AF31" i="17"/>
  <c r="CP31" i="17"/>
  <c r="CQ31" i="17"/>
  <c r="AV31" i="17"/>
  <c r="AW31" i="17"/>
  <c r="AZ31" i="17"/>
  <c r="CR31" i="17"/>
  <c r="BD31" i="17"/>
  <c r="AT31" i="17"/>
  <c r="AY31" i="17"/>
  <c r="AS31" i="17"/>
  <c r="BC31" i="17"/>
  <c r="BB31" i="17"/>
  <c r="CM31" i="17"/>
  <c r="CO31" i="17"/>
  <c r="BA31" i="17"/>
  <c r="AI15" i="17"/>
  <c r="CJ15" i="17"/>
  <c r="CL64" i="17"/>
  <c r="AK64" i="17"/>
  <c r="AG88" i="17"/>
  <c r="CH88" i="17"/>
  <c r="AI119" i="17"/>
  <c r="CJ119" i="17"/>
  <c r="AK9" i="17"/>
  <c r="CL9" i="17"/>
  <c r="AG73" i="17"/>
  <c r="CH73" i="17"/>
  <c r="AI3" i="17"/>
  <c r="CJ3" i="17"/>
  <c r="AK8" i="17"/>
  <c r="CL8" i="17"/>
  <c r="AG5" i="17"/>
  <c r="CH5" i="17"/>
  <c r="AI59" i="17"/>
  <c r="CJ59" i="17"/>
  <c r="AJ58" i="17"/>
  <c r="CK58" i="17"/>
  <c r="AX60" i="17"/>
  <c r="AY60" i="17"/>
  <c r="CO60" i="17"/>
  <c r="BD60" i="17"/>
  <c r="AW60" i="17"/>
  <c r="CR60" i="17"/>
  <c r="AV60" i="17"/>
  <c r="AZ60" i="17"/>
  <c r="BB60" i="17"/>
  <c r="BC60" i="17"/>
  <c r="AS60" i="17"/>
  <c r="CM60" i="17"/>
  <c r="AU60" i="17"/>
  <c r="AF60" i="17"/>
  <c r="AT60" i="17"/>
  <c r="CQ60" i="17"/>
  <c r="BA60" i="17"/>
  <c r="CN60" i="17"/>
  <c r="CP60" i="17"/>
  <c r="CG60" i="17"/>
  <c r="CI30" i="17"/>
  <c r="AH30" i="17"/>
  <c r="AJ31" i="17"/>
  <c r="CK31" i="17"/>
  <c r="AK59" i="17"/>
  <c r="CL59" i="17"/>
  <c r="AK58" i="17"/>
  <c r="CL58" i="17"/>
  <c r="CL73" i="17"/>
  <c r="AK73" i="17"/>
  <c r="CH86" i="17"/>
  <c r="AG86" i="17"/>
  <c r="AI117" i="17"/>
  <c r="CJ117" i="17"/>
  <c r="AK5" i="17"/>
  <c r="CL5" i="17"/>
  <c r="CN73" i="17"/>
  <c r="CP73" i="17"/>
  <c r="CO73" i="17"/>
  <c r="CM73" i="17"/>
  <c r="AT73" i="17"/>
  <c r="AF73" i="17"/>
  <c r="AX73" i="17"/>
  <c r="CQ73" i="17"/>
  <c r="AW73" i="17"/>
  <c r="BA73" i="17"/>
  <c r="CR73" i="17"/>
  <c r="AS73" i="17"/>
  <c r="BD73" i="17"/>
  <c r="AY73" i="17"/>
  <c r="BC73" i="17"/>
  <c r="AV73" i="17"/>
  <c r="CG73" i="17"/>
  <c r="AU73" i="17"/>
  <c r="AZ73" i="17"/>
  <c r="BB73" i="17"/>
  <c r="AH3" i="17"/>
  <c r="CI3" i="17"/>
  <c r="AJ8" i="17"/>
  <c r="CK8" i="17"/>
  <c r="CR5" i="17"/>
  <c r="AY5" i="17"/>
  <c r="BC5" i="17"/>
  <c r="CG5" i="17"/>
  <c r="AU5" i="17"/>
  <c r="AX5" i="17"/>
  <c r="BD5" i="17"/>
  <c r="BB5" i="17"/>
  <c r="AW5" i="17"/>
  <c r="CM5" i="17"/>
  <c r="AT5" i="17"/>
  <c r="AF5" i="17"/>
  <c r="CP5" i="17"/>
  <c r="CO5" i="17"/>
  <c r="CN5" i="17"/>
  <c r="BA5" i="17"/>
  <c r="CQ5" i="17"/>
  <c r="AS5" i="17"/>
  <c r="AV5" i="17"/>
  <c r="AZ5" i="17"/>
  <c r="CI59" i="17"/>
  <c r="AH59" i="17"/>
  <c r="CH8" i="17"/>
  <c r="AG8" i="17"/>
  <c r="CJ30" i="17"/>
  <c r="AI30" i="17"/>
  <c r="CN56" i="17"/>
  <c r="CR56" i="17"/>
  <c r="AZ56" i="17"/>
  <c r="AT56" i="17"/>
  <c r="AF56" i="17"/>
  <c r="CO56" i="17"/>
  <c r="AW56" i="17"/>
  <c r="CP56" i="17"/>
  <c r="CG56" i="17"/>
  <c r="AV56" i="17"/>
  <c r="BC56" i="17"/>
  <c r="CQ56" i="17"/>
  <c r="CM56" i="17"/>
  <c r="AX56" i="17"/>
  <c r="BD56" i="17"/>
  <c r="BB56" i="17"/>
  <c r="AS56" i="17"/>
  <c r="AY56" i="17"/>
  <c r="AU56" i="17"/>
  <c r="BA56" i="17"/>
  <c r="CI60" i="17"/>
  <c r="AH60" i="17"/>
  <c r="AJ30" i="17"/>
  <c r="CK30" i="17"/>
  <c r="BC55" i="17"/>
  <c r="AV55" i="17"/>
  <c r="CG55" i="17"/>
  <c r="CO55" i="17"/>
  <c r="AU55" i="17"/>
  <c r="BA55" i="17"/>
  <c r="BB55" i="17"/>
  <c r="CN55" i="17"/>
  <c r="AY55" i="17"/>
  <c r="AT55" i="17"/>
  <c r="AX55" i="17"/>
  <c r="BD55" i="17"/>
  <c r="CM55" i="17"/>
  <c r="CQ55" i="17"/>
  <c r="AW55" i="17"/>
  <c r="AZ55" i="17"/>
  <c r="CR55" i="17"/>
  <c r="AF55" i="17"/>
  <c r="CP55" i="17"/>
  <c r="AS55" i="17"/>
  <c r="BC118" i="17"/>
  <c r="AW118" i="17"/>
  <c r="CP118" i="17"/>
  <c r="AF118" i="17"/>
  <c r="BD118" i="17"/>
  <c r="AS118" i="17"/>
  <c r="CG118" i="17"/>
  <c r="AU118" i="17"/>
  <c r="BB118" i="17"/>
  <c r="BA118" i="17"/>
  <c r="AT118" i="17"/>
  <c r="AZ118" i="17"/>
  <c r="CN118" i="17"/>
  <c r="AY118" i="17"/>
  <c r="AV118" i="17"/>
  <c r="AX118" i="17"/>
  <c r="CQ118" i="17"/>
  <c r="CR118" i="17"/>
  <c r="CM118" i="17"/>
  <c r="CO118" i="17"/>
  <c r="AH56" i="17"/>
  <c r="CI56" i="17"/>
  <c r="CK60" i="17"/>
  <c r="AJ60" i="17"/>
  <c r="CM77" i="17"/>
  <c r="BB77" i="17"/>
  <c r="AF77" i="17"/>
  <c r="CG77" i="17"/>
  <c r="AS77" i="17"/>
  <c r="CP77" i="17"/>
  <c r="AX77" i="17"/>
  <c r="BA77" i="17"/>
  <c r="AV77" i="17"/>
  <c r="CO77" i="17"/>
  <c r="AU77" i="17"/>
  <c r="BD77" i="17"/>
  <c r="AY77" i="17"/>
  <c r="CN77" i="17"/>
  <c r="BC77" i="17"/>
  <c r="AW77" i="17"/>
  <c r="CR77" i="17"/>
  <c r="CQ77" i="17"/>
  <c r="AT77" i="17"/>
  <c r="AZ77" i="17"/>
  <c r="AH55" i="17"/>
  <c r="CI55" i="17"/>
  <c r="CL76" i="17"/>
  <c r="AK76" i="17"/>
  <c r="AG3" i="17"/>
  <c r="CH3" i="17"/>
  <c r="CJ8" i="17"/>
  <c r="AI8" i="17"/>
  <c r="AK120" i="17"/>
  <c r="CL120" i="17"/>
  <c r="AG59" i="17"/>
  <c r="CH59" i="17"/>
  <c r="CJ58" i="17"/>
  <c r="AI58" i="17"/>
  <c r="CL86" i="17"/>
  <c r="AK86" i="17"/>
  <c r="CH30" i="17"/>
  <c r="AG30" i="17"/>
  <c r="CJ31" i="17"/>
  <c r="AI31" i="17"/>
  <c r="AJ118" i="17"/>
  <c r="CK118" i="17"/>
  <c r="BC64" i="17"/>
  <c r="CG64" i="17"/>
  <c r="AU64" i="17"/>
  <c r="AX64" i="17"/>
  <c r="CR64" i="17"/>
  <c r="AS64" i="17"/>
  <c r="BB64" i="17"/>
  <c r="AW64" i="17"/>
  <c r="CQ64" i="17"/>
  <c r="AT64" i="17"/>
  <c r="AF64" i="17"/>
  <c r="BA64" i="17"/>
  <c r="CO64" i="17"/>
  <c r="CM64" i="17"/>
  <c r="BD64" i="17"/>
  <c r="AZ64" i="17"/>
  <c r="CP64" i="17"/>
  <c r="AV64" i="17"/>
  <c r="AY64" i="17"/>
  <c r="CN64" i="17"/>
  <c r="CI63" i="17"/>
  <c r="AH63" i="17"/>
  <c r="AJ77" i="17"/>
  <c r="CK77" i="17"/>
  <c r="BD9" i="17"/>
  <c r="CR9" i="17"/>
  <c r="AW9" i="17"/>
  <c r="AU9" i="17"/>
  <c r="AF9" i="17"/>
  <c r="BC9" i="17"/>
  <c r="CM9" i="17"/>
  <c r="BB9" i="17"/>
  <c r="BA9" i="17"/>
  <c r="AT9" i="17"/>
  <c r="CP9" i="17"/>
  <c r="AZ9" i="17"/>
  <c r="CG9" i="17"/>
  <c r="CN9" i="17"/>
  <c r="AY9" i="17"/>
  <c r="AX9" i="17"/>
  <c r="AS9" i="17"/>
  <c r="CO9" i="17"/>
  <c r="CQ9" i="17"/>
  <c r="AV9" i="17"/>
  <c r="AI5" i="17"/>
  <c r="CJ5" i="17"/>
  <c r="AI76" i="17"/>
  <c r="CJ76" i="17"/>
  <c r="AJ15" i="17"/>
  <c r="CK15" i="17"/>
  <c r="CK119" i="17"/>
  <c r="AJ119" i="17"/>
  <c r="CH60" i="17"/>
  <c r="AG60" i="17"/>
  <c r="CL118" i="17"/>
  <c r="AK118" i="17"/>
  <c r="CH64" i="17"/>
  <c r="AG64" i="17"/>
  <c r="CJ63" i="17"/>
  <c r="AI63" i="17"/>
  <c r="AK77" i="17"/>
  <c r="CL77" i="17"/>
  <c r="AG9" i="17"/>
  <c r="CH9" i="17"/>
  <c r="AG56" i="17"/>
  <c r="CH56" i="17"/>
  <c r="CJ60" i="17"/>
  <c r="AI60" i="17"/>
  <c r="CL30" i="17"/>
  <c r="AK30" i="17"/>
  <c r="CH55" i="17"/>
  <c r="AG55" i="17"/>
  <c r="CI58" i="17"/>
  <c r="AH58" i="17"/>
  <c r="CK86" i="17"/>
  <c r="AJ86" i="17"/>
  <c r="BD30" i="17"/>
  <c r="AW30" i="17"/>
  <c r="AS30" i="17"/>
  <c r="BB30" i="17"/>
  <c r="AU30" i="17"/>
  <c r="BC30" i="17"/>
  <c r="AV30" i="17"/>
  <c r="AX30" i="17"/>
  <c r="CP30" i="17"/>
  <c r="CG30" i="17"/>
  <c r="AZ30" i="17"/>
  <c r="AT30" i="17"/>
  <c r="CN30" i="17"/>
  <c r="CO30" i="17"/>
  <c r="AF30" i="17"/>
  <c r="BA30" i="17"/>
  <c r="CM30" i="17"/>
  <c r="AY30" i="17"/>
  <c r="CQ30" i="17"/>
  <c r="CR30" i="17"/>
  <c r="AH31" i="17"/>
  <c r="CI31" i="17"/>
  <c r="CH117" i="17"/>
  <c r="AG117" i="17"/>
  <c r="BC22" i="17"/>
  <c r="AF22" i="17"/>
  <c r="AV22" i="17"/>
  <c r="AY22" i="17"/>
  <c r="AU22" i="17"/>
  <c r="AS22" i="17"/>
  <c r="CN22" i="17"/>
  <c r="CG22" i="17"/>
  <c r="BB22" i="17"/>
  <c r="AX22" i="17"/>
  <c r="AT22" i="17"/>
  <c r="CO22" i="17"/>
  <c r="CP22" i="17"/>
  <c r="CR22" i="17"/>
  <c r="AW22" i="17"/>
  <c r="BA22" i="17"/>
  <c r="CM22" i="17"/>
  <c r="BD22" i="17"/>
  <c r="AZ22" i="17"/>
  <c r="CQ22" i="17"/>
  <c r="AK31" i="17"/>
  <c r="CL31" i="17"/>
  <c r="AW15" i="17"/>
  <c r="AZ15" i="17"/>
  <c r="AV15" i="17"/>
  <c r="BC15" i="17"/>
  <c r="AT15" i="17"/>
  <c r="CR15" i="17"/>
  <c r="BB15" i="17"/>
  <c r="CG15" i="17"/>
  <c r="BD15" i="17"/>
  <c r="CP15" i="17"/>
  <c r="CN15" i="17"/>
  <c r="AX15" i="17"/>
  <c r="AS15" i="17"/>
  <c r="CQ15" i="17"/>
  <c r="CM15" i="17"/>
  <c r="CO15" i="17"/>
  <c r="AU15" i="17"/>
  <c r="AF15" i="17"/>
  <c r="AY15" i="17"/>
  <c r="BA15" i="17"/>
  <c r="AH64" i="17"/>
  <c r="CI64" i="17"/>
  <c r="AJ63" i="17"/>
  <c r="CK63" i="17"/>
  <c r="AY119" i="17"/>
  <c r="AF119" i="17"/>
  <c r="AT119" i="17"/>
  <c r="AS119" i="17"/>
  <c r="CG119" i="17"/>
  <c r="BB119" i="17"/>
  <c r="CN119" i="17"/>
  <c r="CR119" i="17"/>
  <c r="CP119" i="17"/>
  <c r="BC119" i="17"/>
  <c r="BD119" i="17"/>
  <c r="BA119" i="17"/>
  <c r="AX119" i="17"/>
  <c r="AU119" i="17"/>
  <c r="AZ119" i="17"/>
  <c r="CO119" i="17"/>
  <c r="CM119" i="17"/>
  <c r="AV119" i="17"/>
  <c r="AW119" i="17"/>
  <c r="CQ119" i="17"/>
  <c r="CI9" i="17"/>
  <c r="AH9" i="17"/>
  <c r="CI15" i="17"/>
  <c r="AH15" i="17"/>
  <c r="AJ64" i="17"/>
  <c r="CK64" i="17"/>
  <c r="CP88" i="17"/>
  <c r="AT88" i="17"/>
  <c r="BD88" i="17"/>
  <c r="BC88" i="17"/>
  <c r="BA88" i="17"/>
  <c r="AW88" i="17"/>
  <c r="CR88" i="17"/>
  <c r="AS88" i="17"/>
  <c r="AV88" i="17"/>
  <c r="CN88" i="17"/>
  <c r="AZ88" i="17"/>
  <c r="CG88" i="17"/>
  <c r="AY88" i="17"/>
  <c r="AU88" i="17"/>
  <c r="AX88" i="17"/>
  <c r="CQ88" i="17"/>
  <c r="AF88" i="17"/>
  <c r="CM88" i="17"/>
  <c r="BB88" i="17"/>
  <c r="CO88" i="17"/>
  <c r="CI119" i="17"/>
  <c r="AH119" i="17"/>
  <c r="AJ9" i="17"/>
  <c r="CK9" i="17"/>
  <c r="CH58" i="17"/>
  <c r="AG58" i="17"/>
  <c r="CJ86" i="17"/>
  <c r="AI86" i="17"/>
  <c r="AK117" i="17"/>
  <c r="CL117" i="17"/>
  <c r="AG31" i="17"/>
  <c r="CH31" i="17"/>
  <c r="CJ118" i="17"/>
  <c r="AI118" i="17"/>
  <c r="AK56" i="17"/>
  <c r="CL56" i="17" s="1"/>
  <c r="CH63" i="17"/>
  <c r="AG63" i="17"/>
  <c r="AI77" i="17"/>
  <c r="CJ77" i="17"/>
  <c r="CL55" i="17"/>
  <c r="AK55" i="17"/>
  <c r="BC76" i="17"/>
  <c r="AW76" i="17"/>
  <c r="AF76" i="17"/>
  <c r="AS76" i="17"/>
  <c r="CG76" i="17"/>
  <c r="BD76" i="17"/>
  <c r="AY76" i="17"/>
  <c r="CR76" i="17"/>
  <c r="AZ76" i="17"/>
  <c r="AX76" i="17"/>
  <c r="CN76" i="17"/>
  <c r="CP76" i="17"/>
  <c r="CQ76" i="17"/>
  <c r="CO76" i="17"/>
  <c r="BA76" i="17"/>
  <c r="AU76" i="17"/>
  <c r="AV76" i="17"/>
  <c r="CM76" i="17"/>
  <c r="BB76" i="17"/>
  <c r="AT76" i="17"/>
  <c r="CI65" i="17"/>
  <c r="AH65" i="17"/>
  <c r="AJ88" i="17"/>
  <c r="CK88" i="17"/>
  <c r="CG120" i="17"/>
  <c r="AS120" i="17"/>
  <c r="CR120" i="17"/>
  <c r="BB120" i="17"/>
  <c r="AT120" i="17"/>
  <c r="AF120" i="17"/>
  <c r="CQ120" i="17"/>
  <c r="CM120" i="17"/>
  <c r="BD120" i="17"/>
  <c r="AW120" i="17"/>
  <c r="AY120" i="17"/>
  <c r="CO120" i="17"/>
  <c r="AV120" i="17"/>
  <c r="CP120" i="17"/>
  <c r="BC120" i="17"/>
  <c r="CN120" i="17"/>
  <c r="BA120" i="17"/>
  <c r="AU120" i="17"/>
  <c r="AX120" i="17"/>
  <c r="AZ120" i="17"/>
  <c r="AH22" i="17"/>
  <c r="CI22" i="17"/>
  <c r="AI73" i="17"/>
  <c r="CJ73" i="17"/>
  <c r="CJ120" i="17"/>
  <c r="AI120" i="17"/>
  <c r="CI88" i="17"/>
  <c r="AH88" i="17"/>
  <c r="CH76" i="17"/>
  <c r="AG76" i="17"/>
  <c r="AI65" i="17"/>
  <c r="CJ65" i="17"/>
  <c r="AK88" i="17"/>
  <c r="CL88" i="17"/>
  <c r="CH120" i="17"/>
  <c r="AG120" i="17"/>
  <c r="AI22" i="17"/>
  <c r="CJ22" i="17"/>
  <c r="CH15" i="17"/>
  <c r="AG15" i="17"/>
  <c r="AI64" i="17"/>
  <c r="CJ64" i="17"/>
  <c r="CL63" i="17"/>
  <c r="AK63" i="17"/>
  <c r="CH119" i="17"/>
  <c r="AG119" i="17"/>
  <c r="AI9" i="17"/>
  <c r="CJ9" i="17"/>
  <c r="CI118" i="17"/>
  <c r="AH118" i="17"/>
  <c r="AJ56" i="17"/>
  <c r="CK56" i="17" s="1"/>
  <c r="AT63" i="17"/>
  <c r="CG63" i="17"/>
  <c r="AF63" i="17"/>
  <c r="AS63" i="17"/>
  <c r="BA63" i="17"/>
  <c r="CN63" i="17"/>
  <c r="AU63" i="17"/>
  <c r="BD63" i="17"/>
  <c r="AV63" i="17"/>
  <c r="AW63" i="17"/>
  <c r="CR63" i="17"/>
  <c r="CO63" i="17"/>
  <c r="AZ63" i="17"/>
  <c r="AX63" i="17"/>
  <c r="AY63" i="17"/>
  <c r="BC63" i="17"/>
  <c r="CM63" i="17"/>
  <c r="CP63" i="17"/>
  <c r="CQ63" i="17"/>
  <c r="BB63" i="17"/>
  <c r="AH77" i="17"/>
  <c r="CI77" i="17"/>
  <c r="CK55" i="17"/>
  <c r="AJ55" i="17"/>
  <c r="CI76" i="17"/>
  <c r="AH76" i="17"/>
  <c r="CK65" i="17"/>
  <c r="AJ65" i="17"/>
  <c r="AT8" i="17"/>
  <c r="BC8" i="17"/>
  <c r="AU8" i="17"/>
  <c r="AY8" i="17"/>
  <c r="AF8" i="17"/>
  <c r="CG8" i="17"/>
  <c r="AV8" i="17"/>
  <c r="AS8" i="17"/>
  <c r="CP8" i="17"/>
  <c r="CQ8" i="17"/>
  <c r="CR8" i="17"/>
  <c r="AW8" i="17"/>
  <c r="AX8" i="17"/>
  <c r="BB8" i="17"/>
  <c r="AZ8" i="17"/>
  <c r="BD8" i="17"/>
  <c r="CO8" i="17"/>
  <c r="CM8" i="17"/>
  <c r="CN8" i="17"/>
  <c r="BA8" i="17"/>
  <c r="CI120" i="17"/>
  <c r="AH120" i="17"/>
  <c r="AJ22" i="17"/>
  <c r="CK22" i="17"/>
  <c r="AJ76" i="17"/>
  <c r="CK76" i="17"/>
  <c r="AW3" i="17"/>
  <c r="AS3" i="17"/>
  <c r="CM3" i="17"/>
  <c r="CP3" i="17"/>
  <c r="CN3" i="17"/>
  <c r="AF3" i="17"/>
  <c r="AZ3" i="17"/>
  <c r="CR3" i="17"/>
  <c r="BD3" i="17"/>
  <c r="BA3" i="17"/>
  <c r="CQ3" i="17"/>
  <c r="AV3" i="17"/>
  <c r="AU3" i="17"/>
  <c r="BC3" i="17"/>
  <c r="AY3" i="17"/>
  <c r="CG3" i="17"/>
  <c r="BB3" i="17"/>
  <c r="CO3" i="17"/>
  <c r="AX3" i="17"/>
  <c r="AT3" i="17"/>
  <c r="CI8" i="17"/>
  <c r="AH8" i="17"/>
  <c r="AJ120" i="17"/>
  <c r="CK120" i="17"/>
  <c r="AS59" i="17"/>
  <c r="CG59" i="17"/>
  <c r="BC59" i="17"/>
  <c r="AT59" i="17"/>
  <c r="AV59" i="17"/>
  <c r="AF59" i="17"/>
  <c r="AW59" i="17"/>
  <c r="BB59" i="17"/>
  <c r="CR59" i="17"/>
  <c r="AX59" i="17"/>
  <c r="AU59" i="17"/>
  <c r="AZ59" i="17"/>
  <c r="CP59" i="17"/>
  <c r="BD59" i="17"/>
  <c r="CQ59" i="17"/>
  <c r="CO59" i="17"/>
  <c r="BA59" i="17"/>
  <c r="CM59" i="17"/>
  <c r="CN59" i="17"/>
  <c r="AY59" i="17"/>
  <c r="AG118" i="17"/>
  <c r="CH118" i="17"/>
  <c r="AI56" i="17"/>
  <c r="CJ56" i="17" s="1"/>
  <c r="AK60" i="17"/>
  <c r="CL60" i="17"/>
  <c r="AG77" i="17"/>
  <c r="CH77" i="17"/>
  <c r="AI55" i="17"/>
  <c r="CJ55" i="17"/>
  <c r="CL15" i="17"/>
  <c r="AK15" i="17"/>
  <c r="AG65" i="17"/>
  <c r="CH65" i="17"/>
  <c r="AI88" i="17"/>
  <c r="CJ88" i="17"/>
  <c r="CL119" i="17"/>
  <c r="AK119" i="17"/>
  <c r="CH22" i="17"/>
  <c r="AG22" i="17"/>
  <c r="CI73" i="17"/>
  <c r="AH73" i="17"/>
  <c r="AJ3" i="17"/>
  <c r="CK3" i="17"/>
  <c r="CQ117" i="17"/>
  <c r="AS117" i="17"/>
  <c r="BB117" i="17"/>
  <c r="CP117" i="17"/>
  <c r="AY117" i="17"/>
  <c r="AZ117" i="17"/>
  <c r="AW117" i="17"/>
  <c r="CG117" i="17"/>
  <c r="AF117" i="17"/>
  <c r="AX117" i="17"/>
  <c r="CR117" i="17"/>
  <c r="AV117" i="17"/>
  <c r="BD117" i="17"/>
  <c r="AU117" i="17"/>
  <c r="CN117" i="17"/>
  <c r="CO117" i="17"/>
  <c r="CM117" i="17"/>
  <c r="AT117" i="17"/>
  <c r="BA117" i="17"/>
  <c r="BC117" i="17"/>
  <c r="AH5" i="17"/>
  <c r="CI5" i="17"/>
  <c r="AJ59" i="17"/>
  <c r="CK59" i="17"/>
  <c r="FB1" i="5"/>
  <c r="FL82" i="17" l="1"/>
  <c r="FD82" i="17"/>
  <c r="FP82" i="17" s="1"/>
  <c r="BE5" i="17"/>
  <c r="BV5" i="17" s="1"/>
  <c r="BE59" i="17"/>
  <c r="BM59" i="17" s="1"/>
  <c r="BE88" i="17"/>
  <c r="CD88" i="17" s="1"/>
  <c r="BE119" i="17"/>
  <c r="BT119" i="17" s="1"/>
  <c r="U36" i="17"/>
  <c r="U50" i="17"/>
  <c r="U39" i="17"/>
  <c r="S40" i="17"/>
  <c r="W42" i="17"/>
  <c r="AK42" i="17" s="1"/>
  <c r="U11" i="17"/>
  <c r="S45" i="17"/>
  <c r="W74" i="17"/>
  <c r="AK74" i="17" s="1"/>
  <c r="S36" i="17"/>
  <c r="W10" i="17"/>
  <c r="AK10" i="17" s="1"/>
  <c r="U66" i="17"/>
  <c r="S47" i="17"/>
  <c r="W87" i="17"/>
  <c r="AK87" i="17" s="1"/>
  <c r="S50" i="17"/>
  <c r="S43" i="17"/>
  <c r="S39" i="17"/>
  <c r="U37" i="17"/>
  <c r="R24" i="17"/>
  <c r="T16" i="17"/>
  <c r="V7" i="17"/>
  <c r="BE76" i="17"/>
  <c r="BE118" i="17"/>
  <c r="BE86" i="17"/>
  <c r="BE65" i="17"/>
  <c r="R14" i="17"/>
  <c r="R40" i="17"/>
  <c r="V42" i="17"/>
  <c r="T11" i="17"/>
  <c r="R45" i="17"/>
  <c r="V74" i="17"/>
  <c r="AJ74" i="17" s="1"/>
  <c r="R36" i="17"/>
  <c r="V10" i="17"/>
  <c r="T66" i="17"/>
  <c r="R47" i="17"/>
  <c r="V87" i="17"/>
  <c r="R50" i="17"/>
  <c r="R43" i="17"/>
  <c r="R39" i="17"/>
  <c r="T37" i="17"/>
  <c r="W25" i="17"/>
  <c r="AK25" i="17" s="1"/>
  <c r="W21" i="17"/>
  <c r="AK21" i="17" s="1"/>
  <c r="S16" i="17"/>
  <c r="W14" i="17"/>
  <c r="AK14" i="17" s="1"/>
  <c r="BE8" i="17"/>
  <c r="BE9" i="17"/>
  <c r="BE77" i="17"/>
  <c r="BE56" i="17"/>
  <c r="BE31" i="17"/>
  <c r="U40" i="17"/>
  <c r="U45" i="17"/>
  <c r="U47" i="17"/>
  <c r="W37" i="17"/>
  <c r="AK37" i="17" s="1"/>
  <c r="T24" i="17"/>
  <c r="R27" i="17"/>
  <c r="W41" i="17"/>
  <c r="AK41" i="17" s="1"/>
  <c r="U42" i="17"/>
  <c r="S11" i="17"/>
  <c r="W49" i="17"/>
  <c r="AK49" i="17" s="1"/>
  <c r="U74" i="17"/>
  <c r="W13" i="17"/>
  <c r="AK13" i="17" s="1"/>
  <c r="W38" i="17"/>
  <c r="AK38" i="17" s="1"/>
  <c r="U10" i="17"/>
  <c r="S66" i="17"/>
  <c r="U87" i="17"/>
  <c r="S37" i="17"/>
  <c r="V25" i="17"/>
  <c r="V21" i="17"/>
  <c r="R16" i="17"/>
  <c r="V14" i="17"/>
  <c r="BE63" i="17"/>
  <c r="BE22" i="17"/>
  <c r="W11" i="17"/>
  <c r="AK11" i="17" s="1"/>
  <c r="W66" i="17"/>
  <c r="AK66" i="17" s="1"/>
  <c r="R21" i="17"/>
  <c r="R7" i="17"/>
  <c r="S27" i="17"/>
  <c r="V41" i="17"/>
  <c r="T42" i="17"/>
  <c r="R11" i="17"/>
  <c r="V49" i="17"/>
  <c r="AJ49" i="17" s="1"/>
  <c r="T74" i="17"/>
  <c r="V13" i="17"/>
  <c r="V38" i="17"/>
  <c r="T10" i="17"/>
  <c r="R66" i="17"/>
  <c r="T87" i="17"/>
  <c r="R37" i="17"/>
  <c r="U25" i="17"/>
  <c r="W24" i="17"/>
  <c r="AK24" i="17" s="1"/>
  <c r="U21" i="17"/>
  <c r="U14" i="17"/>
  <c r="U7" i="17"/>
  <c r="BE117" i="17"/>
  <c r="U27" i="17"/>
  <c r="S38" i="17"/>
  <c r="R25" i="17"/>
  <c r="W27" i="17"/>
  <c r="AK27" i="17" s="1"/>
  <c r="W40" i="17"/>
  <c r="AK40" i="17" s="1"/>
  <c r="U41" i="17"/>
  <c r="S42" i="17"/>
  <c r="W45" i="17"/>
  <c r="AK45" i="17" s="1"/>
  <c r="U49" i="17"/>
  <c r="S74" i="17"/>
  <c r="W36" i="17"/>
  <c r="AK36" i="17" s="1"/>
  <c r="U13" i="17"/>
  <c r="U38" i="17"/>
  <c r="S10" i="17"/>
  <c r="W47" i="17"/>
  <c r="AK47" i="17" s="1"/>
  <c r="S87" i="17"/>
  <c r="W50" i="17"/>
  <c r="AK50" i="17" s="1"/>
  <c r="W43" i="17"/>
  <c r="AK43" i="17" s="1"/>
  <c r="W39" i="17"/>
  <c r="AK39" i="17" s="1"/>
  <c r="T25" i="17"/>
  <c r="V24" i="17"/>
  <c r="T21" i="17"/>
  <c r="T14" i="17"/>
  <c r="T7" i="17"/>
  <c r="BE64" i="17"/>
  <c r="S41" i="17"/>
  <c r="V27" i="17"/>
  <c r="V40" i="17"/>
  <c r="T41" i="17"/>
  <c r="R42" i="17"/>
  <c r="V45" i="17"/>
  <c r="T49" i="17"/>
  <c r="R74" i="17"/>
  <c r="V36" i="17"/>
  <c r="T13" i="17"/>
  <c r="T38" i="17"/>
  <c r="R10" i="17"/>
  <c r="V47" i="17"/>
  <c r="R87" i="17"/>
  <c r="V50" i="17"/>
  <c r="V43" i="17"/>
  <c r="V39" i="17"/>
  <c r="S25" i="17"/>
  <c r="U24" i="17"/>
  <c r="S21" i="17"/>
  <c r="W16" i="17"/>
  <c r="AK16" i="17" s="1"/>
  <c r="S14" i="17"/>
  <c r="S7" i="17"/>
  <c r="BE3" i="17"/>
  <c r="BE15" i="17"/>
  <c r="BE30" i="17"/>
  <c r="BE60" i="17"/>
  <c r="BE55" i="17"/>
  <c r="BE73" i="17"/>
  <c r="BE58" i="17"/>
  <c r="S49" i="17"/>
  <c r="AG49" i="17" s="1"/>
  <c r="S13" i="17"/>
  <c r="U43" i="17"/>
  <c r="V16" i="17"/>
  <c r="BE120" i="17"/>
  <c r="T27" i="17"/>
  <c r="T40" i="17"/>
  <c r="R41" i="17"/>
  <c r="V11" i="17"/>
  <c r="AJ11" i="17" s="1"/>
  <c r="T45" i="17"/>
  <c r="R49" i="17"/>
  <c r="T36" i="17"/>
  <c r="R13" i="17"/>
  <c r="R38" i="17"/>
  <c r="V66" i="17"/>
  <c r="T47" i="17"/>
  <c r="T50" i="17"/>
  <c r="T43" i="17"/>
  <c r="T39" i="17"/>
  <c r="V37" i="17"/>
  <c r="S24" i="17"/>
  <c r="U16" i="17"/>
  <c r="W7" i="17"/>
  <c r="AK7" i="17" s="1"/>
  <c r="FC1" i="5"/>
  <c r="BJ5" i="17" l="1"/>
  <c r="FQ82" i="17"/>
  <c r="BP88" i="17"/>
  <c r="BJ88" i="17"/>
  <c r="BW88" i="17"/>
  <c r="CC88" i="17"/>
  <c r="BM88" i="17"/>
  <c r="BN88" i="17"/>
  <c r="BX88" i="17"/>
  <c r="BX119" i="17"/>
  <c r="BY88" i="17"/>
  <c r="BQ88" i="17"/>
  <c r="BS88" i="17"/>
  <c r="BT88" i="17"/>
  <c r="BU88" i="17"/>
  <c r="BL88" i="17"/>
  <c r="BK88" i="17"/>
  <c r="BG88" i="17"/>
  <c r="BH88" i="17"/>
  <c r="BF88" i="17"/>
  <c r="BV88" i="17"/>
  <c r="CA88" i="17"/>
  <c r="CB88" i="17"/>
  <c r="BO88" i="17"/>
  <c r="CA119" i="17"/>
  <c r="BL119" i="17"/>
  <c r="BU119" i="17"/>
  <c r="BH119" i="17"/>
  <c r="BJ119" i="17"/>
  <c r="CB119" i="17"/>
  <c r="BY119" i="17"/>
  <c r="BG119" i="17"/>
  <c r="BK119" i="17"/>
  <c r="BF119" i="17"/>
  <c r="BP119" i="17"/>
  <c r="CC119" i="17"/>
  <c r="BS119" i="17"/>
  <c r="BV119" i="17"/>
  <c r="BQ119" i="17"/>
  <c r="CD119" i="17"/>
  <c r="BI119" i="17"/>
  <c r="BM119" i="17"/>
  <c r="BZ119" i="17"/>
  <c r="BO119" i="17"/>
  <c r="BW119" i="17"/>
  <c r="BN119" i="17"/>
  <c r="CC5" i="17"/>
  <c r="BL5" i="17"/>
  <c r="BW5" i="17"/>
  <c r="BX5" i="17"/>
  <c r="BF5" i="17"/>
  <c r="BY5" i="17"/>
  <c r="BH5" i="17"/>
  <c r="BI5" i="17"/>
  <c r="BG5" i="17"/>
  <c r="BK5" i="17"/>
  <c r="CA5" i="17"/>
  <c r="BT5" i="17"/>
  <c r="BZ5" i="17"/>
  <c r="BM5" i="17"/>
  <c r="CD5" i="17"/>
  <c r="BU5" i="17"/>
  <c r="BQ5" i="17"/>
  <c r="BO5" i="17"/>
  <c r="BP5" i="17"/>
  <c r="BS5" i="17"/>
  <c r="CB5" i="17"/>
  <c r="BN5" i="17"/>
  <c r="BF59" i="17"/>
  <c r="BI59" i="17"/>
  <c r="CB59" i="17"/>
  <c r="BI88" i="17"/>
  <c r="BZ88" i="17"/>
  <c r="BZ59" i="17"/>
  <c r="BT59" i="17"/>
  <c r="BL59" i="17"/>
  <c r="BJ59" i="17"/>
  <c r="BO59" i="17"/>
  <c r="BX59" i="17"/>
  <c r="BH59" i="17"/>
  <c r="BG59" i="17"/>
  <c r="CD59" i="17"/>
  <c r="BN59" i="17"/>
  <c r="CA59" i="17"/>
  <c r="BU59" i="17"/>
  <c r="CC59" i="17"/>
  <c r="BS59" i="17"/>
  <c r="BY59" i="17"/>
  <c r="BV59" i="17"/>
  <c r="BW59" i="17"/>
  <c r="BP59" i="17"/>
  <c r="BK59" i="17"/>
  <c r="BQ59" i="17"/>
  <c r="CK39" i="17"/>
  <c r="V26" i="17"/>
  <c r="CJ16" i="17"/>
  <c r="AI16" i="17"/>
  <c r="BB27" i="17"/>
  <c r="AT27" i="17"/>
  <c r="AS27" i="17"/>
  <c r="CQ27" i="17"/>
  <c r="CG27" i="17"/>
  <c r="AF27" i="17"/>
  <c r="AW27" i="17"/>
  <c r="AU27" i="17"/>
  <c r="AV27" i="17"/>
  <c r="BC27" i="17"/>
  <c r="AZ27" i="17"/>
  <c r="CP27" i="17"/>
  <c r="AX27" i="17"/>
  <c r="CM27" i="17"/>
  <c r="BD27" i="17"/>
  <c r="AY27" i="17"/>
  <c r="CR27" i="17"/>
  <c r="CN27" i="17"/>
  <c r="CO27" i="17"/>
  <c r="W26" i="17"/>
  <c r="AK26" i="17" s="1"/>
  <c r="R35" i="17"/>
  <c r="AH39" i="17"/>
  <c r="CI39" i="17"/>
  <c r="AS13" i="17"/>
  <c r="AF13" i="17"/>
  <c r="CG13" i="17"/>
  <c r="AV13" i="17"/>
  <c r="CR13" i="17"/>
  <c r="BA13" i="17"/>
  <c r="CO13" i="17"/>
  <c r="AX13" i="17"/>
  <c r="AT13" i="17"/>
  <c r="AU13" i="17"/>
  <c r="AW13" i="17"/>
  <c r="CM13" i="17"/>
  <c r="CQ13" i="17"/>
  <c r="BC13" i="17"/>
  <c r="BB13" i="17"/>
  <c r="AY13" i="17"/>
  <c r="CP13" i="17"/>
  <c r="AZ13" i="17"/>
  <c r="CN13" i="17"/>
  <c r="BD13" i="17"/>
  <c r="BO58" i="17"/>
  <c r="BU58" i="17"/>
  <c r="BV58" i="17"/>
  <c r="CC58" i="17"/>
  <c r="CA58" i="17"/>
  <c r="BM58" i="17"/>
  <c r="BX58" i="17"/>
  <c r="BZ58" i="17"/>
  <c r="BL58" i="17"/>
  <c r="BQ58" i="17"/>
  <c r="BS58" i="17"/>
  <c r="BJ58" i="17"/>
  <c r="BN58" i="17"/>
  <c r="BW58" i="17"/>
  <c r="BI58" i="17"/>
  <c r="BK58" i="17"/>
  <c r="CD58" i="17"/>
  <c r="BF58" i="17"/>
  <c r="BH58" i="17"/>
  <c r="BG58" i="17"/>
  <c r="BT58" i="17"/>
  <c r="BP58" i="17"/>
  <c r="CB58" i="17"/>
  <c r="BY58" i="17"/>
  <c r="BT15" i="17"/>
  <c r="BQ15" i="17"/>
  <c r="BY15" i="17"/>
  <c r="BK15" i="17"/>
  <c r="BG15" i="17"/>
  <c r="BM15" i="17"/>
  <c r="CC15" i="17"/>
  <c r="BU15" i="17"/>
  <c r="BV15" i="17"/>
  <c r="BX15" i="17"/>
  <c r="BI15" i="17"/>
  <c r="BJ15" i="17"/>
  <c r="BL15" i="17"/>
  <c r="BO15" i="17"/>
  <c r="CD15" i="17"/>
  <c r="CA15" i="17"/>
  <c r="BW15" i="17"/>
  <c r="BN15" i="17"/>
  <c r="BS15" i="17"/>
  <c r="BP15" i="17"/>
  <c r="CB15" i="17"/>
  <c r="BF15" i="17"/>
  <c r="BH15" i="17"/>
  <c r="BZ15" i="17"/>
  <c r="CH14" i="17"/>
  <c r="AG14" i="17"/>
  <c r="AT87" i="17"/>
  <c r="AS87" i="17"/>
  <c r="CG87" i="17"/>
  <c r="AF87" i="17"/>
  <c r="BB87" i="17"/>
  <c r="AU87" i="17"/>
  <c r="AW87" i="17"/>
  <c r="CN87" i="17"/>
  <c r="BC87" i="17"/>
  <c r="AV87" i="17"/>
  <c r="CP87" i="17"/>
  <c r="AX87" i="17"/>
  <c r="AZ87" i="17"/>
  <c r="CO87" i="17"/>
  <c r="BA87" i="17"/>
  <c r="BD87" i="17"/>
  <c r="CQ87" i="17"/>
  <c r="CR87" i="17"/>
  <c r="CM87" i="17"/>
  <c r="CI38" i="17"/>
  <c r="AH38" i="17"/>
  <c r="CI49" i="17"/>
  <c r="AH49" i="17"/>
  <c r="AG41" i="17"/>
  <c r="BC41" i="17" s="1"/>
  <c r="CH41" i="17"/>
  <c r="AI13" i="17"/>
  <c r="CJ13" i="17"/>
  <c r="CJ25" i="17"/>
  <c r="AI25" i="17"/>
  <c r="CK13" i="17"/>
  <c r="AJ13" i="17"/>
  <c r="CG11" i="17"/>
  <c r="CQ11" i="17"/>
  <c r="AY11" i="17"/>
  <c r="BA11" i="17"/>
  <c r="BC11" i="17"/>
  <c r="AV11" i="17"/>
  <c r="AS11" i="17"/>
  <c r="AT11" i="17"/>
  <c r="CR11" i="17"/>
  <c r="CK11" i="17"/>
  <c r="BB11" i="17"/>
  <c r="AW11" i="17"/>
  <c r="AZ11" i="17"/>
  <c r="BD11" i="17"/>
  <c r="AF11" i="17"/>
  <c r="CN11" i="17"/>
  <c r="AU11" i="17"/>
  <c r="AX11" i="17"/>
  <c r="CO11" i="17"/>
  <c r="CP11" i="17"/>
  <c r="CM11" i="17"/>
  <c r="CH27" i="17"/>
  <c r="AG27" i="17"/>
  <c r="BA27" i="17" s="1"/>
  <c r="BN22" i="17"/>
  <c r="BK22" i="17"/>
  <c r="BY22" i="17"/>
  <c r="BP22" i="17"/>
  <c r="BF22" i="17"/>
  <c r="CA22" i="17"/>
  <c r="BW22" i="17"/>
  <c r="CD22" i="17"/>
  <c r="BS22" i="17"/>
  <c r="BZ22" i="17"/>
  <c r="BV22" i="17"/>
  <c r="BJ22" i="17"/>
  <c r="BU22" i="17"/>
  <c r="BT22" i="17"/>
  <c r="BM22" i="17"/>
  <c r="BQ22" i="17"/>
  <c r="CC22" i="17"/>
  <c r="BX22" i="17"/>
  <c r="BL22" i="17"/>
  <c r="BI22" i="17"/>
  <c r="BG22" i="17"/>
  <c r="BO22" i="17"/>
  <c r="CB22" i="17"/>
  <c r="BH22" i="17"/>
  <c r="AX16" i="17"/>
  <c r="AW16" i="17"/>
  <c r="CG16" i="17"/>
  <c r="AT16" i="17"/>
  <c r="BB16" i="17"/>
  <c r="AF16" i="17"/>
  <c r="CR16" i="17"/>
  <c r="BC16" i="17"/>
  <c r="BD16" i="17"/>
  <c r="BA16" i="17"/>
  <c r="AY16" i="17"/>
  <c r="AU16" i="17"/>
  <c r="AV16" i="17"/>
  <c r="AS16" i="17"/>
  <c r="AZ16" i="17"/>
  <c r="CO16" i="17"/>
  <c r="CQ16" i="17"/>
  <c r="CP16" i="17"/>
  <c r="CM16" i="17"/>
  <c r="CN16" i="17"/>
  <c r="AI74" i="17"/>
  <c r="CJ74" i="17"/>
  <c r="AI47" i="17"/>
  <c r="CJ47" i="17"/>
  <c r="AU39" i="17"/>
  <c r="AF39" i="17"/>
  <c r="CG39" i="17"/>
  <c r="AT39" i="17"/>
  <c r="BB39" i="17"/>
  <c r="AS39" i="17"/>
  <c r="AV39" i="17"/>
  <c r="BD39" i="17"/>
  <c r="CR39" i="17"/>
  <c r="AY39" i="17"/>
  <c r="CM39" i="17"/>
  <c r="CP39" i="17"/>
  <c r="AW39" i="17"/>
  <c r="BC39" i="17"/>
  <c r="AX39" i="17"/>
  <c r="AZ39" i="17"/>
  <c r="CQ39" i="17"/>
  <c r="CO39" i="17"/>
  <c r="CL39" i="17"/>
  <c r="CN39" i="17"/>
  <c r="BA39" i="17"/>
  <c r="BQ118" i="17"/>
  <c r="BV118" i="17"/>
  <c r="BY118" i="17"/>
  <c r="BT118" i="17"/>
  <c r="BX118" i="17"/>
  <c r="BN118" i="17"/>
  <c r="BW118" i="17"/>
  <c r="BS118" i="17"/>
  <c r="BO118" i="17"/>
  <c r="BL118" i="17"/>
  <c r="BM118" i="17"/>
  <c r="CC118" i="17"/>
  <c r="BJ118" i="17"/>
  <c r="BK118" i="17"/>
  <c r="CD118" i="17"/>
  <c r="BP118" i="17"/>
  <c r="BI118" i="17"/>
  <c r="CB118" i="17"/>
  <c r="BZ118" i="17"/>
  <c r="BH118" i="17"/>
  <c r="BF118" i="17"/>
  <c r="BU118" i="17"/>
  <c r="CA118" i="17"/>
  <c r="BG118" i="17"/>
  <c r="AG47" i="17"/>
  <c r="CH47" i="17"/>
  <c r="CH36" i="17"/>
  <c r="AG36" i="17"/>
  <c r="AJ36" i="17" s="1"/>
  <c r="AI11" i="17"/>
  <c r="CJ11" i="17"/>
  <c r="AG66" i="17"/>
  <c r="AY66" i="17" s="1"/>
  <c r="CH66" i="17"/>
  <c r="CL21" i="17"/>
  <c r="AJ42" i="17"/>
  <c r="CK42" i="17"/>
  <c r="T26" i="17"/>
  <c r="CI47" i="17"/>
  <c r="AH47" i="17"/>
  <c r="CI27" i="17"/>
  <c r="AH27" i="17"/>
  <c r="CJ24" i="17"/>
  <c r="AI24" i="17"/>
  <c r="CI41" i="17"/>
  <c r="AH41" i="17"/>
  <c r="BS64" i="17"/>
  <c r="BT64" i="17"/>
  <c r="BN64" i="17"/>
  <c r="BX64" i="17"/>
  <c r="BH64" i="17"/>
  <c r="CA64" i="17"/>
  <c r="BV64" i="17"/>
  <c r="BQ64" i="17"/>
  <c r="BP64" i="17"/>
  <c r="BL64" i="17"/>
  <c r="BO64" i="17"/>
  <c r="BM64" i="17"/>
  <c r="BK64" i="17"/>
  <c r="BF64" i="17"/>
  <c r="BJ64" i="17"/>
  <c r="BI64" i="17"/>
  <c r="CC64" i="17"/>
  <c r="BY64" i="17"/>
  <c r="CB64" i="17"/>
  <c r="BG64" i="17"/>
  <c r="BW64" i="17"/>
  <c r="CD64" i="17"/>
  <c r="BZ64" i="17"/>
  <c r="BU64" i="17"/>
  <c r="CI14" i="17"/>
  <c r="AH14" i="17"/>
  <c r="AI41" i="17"/>
  <c r="CJ41" i="17"/>
  <c r="AF25" i="17"/>
  <c r="AT25" i="17"/>
  <c r="BC25" i="17"/>
  <c r="AV25" i="17"/>
  <c r="CQ25" i="17"/>
  <c r="AZ25" i="17"/>
  <c r="AY25" i="17"/>
  <c r="BA25" i="17"/>
  <c r="CG25" i="17"/>
  <c r="CP25" i="17"/>
  <c r="AS25" i="17"/>
  <c r="BB25" i="17"/>
  <c r="AU25" i="17"/>
  <c r="CR25" i="17"/>
  <c r="CN25" i="17"/>
  <c r="AW25" i="17"/>
  <c r="CM25" i="17"/>
  <c r="AX25" i="17"/>
  <c r="CO25" i="17"/>
  <c r="BG117" i="17"/>
  <c r="BK117" i="17"/>
  <c r="BS117" i="17"/>
  <c r="CD117" i="17"/>
  <c r="BM117" i="17"/>
  <c r="BY117" i="17"/>
  <c r="BV117" i="17"/>
  <c r="BO117" i="17"/>
  <c r="BL117" i="17"/>
  <c r="BZ117" i="17"/>
  <c r="CC117" i="17"/>
  <c r="BJ117" i="17"/>
  <c r="BW117" i="17"/>
  <c r="BU117" i="17"/>
  <c r="BH117" i="17"/>
  <c r="BX117" i="17"/>
  <c r="CB117" i="17"/>
  <c r="BQ117" i="17"/>
  <c r="BF117" i="17"/>
  <c r="BT117" i="17"/>
  <c r="BN117" i="17"/>
  <c r="BI117" i="17"/>
  <c r="BP117" i="17"/>
  <c r="CA117" i="17"/>
  <c r="CG66" i="17"/>
  <c r="AS66" i="17"/>
  <c r="AF66" i="17"/>
  <c r="AU66" i="17"/>
  <c r="AT66" i="17"/>
  <c r="AV66" i="17"/>
  <c r="AW66" i="17"/>
  <c r="CN66" i="17"/>
  <c r="CQ66" i="17"/>
  <c r="BC66" i="17"/>
  <c r="CR66" i="17"/>
  <c r="AX66" i="17"/>
  <c r="BD66" i="17"/>
  <c r="CO66" i="17"/>
  <c r="CP66" i="17"/>
  <c r="BB66" i="17"/>
  <c r="AZ66" i="17"/>
  <c r="BA66" i="17"/>
  <c r="CL66" i="17"/>
  <c r="CM66" i="17"/>
  <c r="BQ63" i="17"/>
  <c r="BM63" i="17"/>
  <c r="BV63" i="17"/>
  <c r="BN63" i="17"/>
  <c r="BI63" i="17"/>
  <c r="BL63" i="17"/>
  <c r="BX63" i="17"/>
  <c r="BF63" i="17"/>
  <c r="BP63" i="17"/>
  <c r="BK63" i="17"/>
  <c r="CD63" i="17"/>
  <c r="BH63" i="17"/>
  <c r="CA63" i="17"/>
  <c r="BY63" i="17"/>
  <c r="BZ63" i="17"/>
  <c r="BO63" i="17"/>
  <c r="BJ63" i="17"/>
  <c r="BT63" i="17"/>
  <c r="BG63" i="17"/>
  <c r="BS63" i="17"/>
  <c r="BW63" i="17"/>
  <c r="CC63" i="17"/>
  <c r="BU63" i="17"/>
  <c r="CB63" i="17"/>
  <c r="CH37" i="17"/>
  <c r="AG37" i="17"/>
  <c r="BA37" i="17" s="1"/>
  <c r="CK87" i="17"/>
  <c r="AJ87" i="17"/>
  <c r="AS45" i="17"/>
  <c r="AU45" i="17"/>
  <c r="CG45" i="17"/>
  <c r="AF45" i="17"/>
  <c r="AX45" i="17"/>
  <c r="AV45" i="17"/>
  <c r="BB45" i="17"/>
  <c r="AT45" i="17"/>
  <c r="AZ45" i="17"/>
  <c r="CN45" i="17"/>
  <c r="CM45" i="17"/>
  <c r="AY45" i="17"/>
  <c r="CR45" i="17"/>
  <c r="CQ45" i="17"/>
  <c r="BD45" i="17"/>
  <c r="BA45" i="17"/>
  <c r="BC45" i="17"/>
  <c r="CL45" i="17"/>
  <c r="CO45" i="17"/>
  <c r="CP45" i="17"/>
  <c r="AT40" i="17"/>
  <c r="AU40" i="17"/>
  <c r="CG40" i="17"/>
  <c r="AS40" i="17"/>
  <c r="AF40" i="17"/>
  <c r="AV40" i="17"/>
  <c r="CQ40" i="17"/>
  <c r="BD40" i="17"/>
  <c r="CR40" i="17"/>
  <c r="CL40" i="17"/>
  <c r="CN40" i="17"/>
  <c r="CP40" i="17"/>
  <c r="AW40" i="17"/>
  <c r="BA40" i="17"/>
  <c r="AZ40" i="17"/>
  <c r="CO40" i="17"/>
  <c r="BC40" i="17"/>
  <c r="CM40" i="17"/>
  <c r="AY40" i="17"/>
  <c r="BB40" i="17"/>
  <c r="AI37" i="17"/>
  <c r="CJ37" i="17"/>
  <c r="AI39" i="17"/>
  <c r="CJ39" i="17"/>
  <c r="AI14" i="17"/>
  <c r="CJ14" i="17"/>
  <c r="AG43" i="17"/>
  <c r="CH43" i="17"/>
  <c r="S35" i="17"/>
  <c r="CH24" i="17"/>
  <c r="AG24" i="17"/>
  <c r="BA24" i="17" s="1"/>
  <c r="CI36" i="17"/>
  <c r="AH36" i="17"/>
  <c r="CJ43" i="17"/>
  <c r="AI43" i="17"/>
  <c r="BJ73" i="17"/>
  <c r="BY73" i="17"/>
  <c r="CC73" i="17"/>
  <c r="BZ73" i="17"/>
  <c r="BQ73" i="17"/>
  <c r="BP73" i="17"/>
  <c r="BW73" i="17"/>
  <c r="BI73" i="17"/>
  <c r="BT73" i="17"/>
  <c r="CA73" i="17"/>
  <c r="BO73" i="17"/>
  <c r="CB73" i="17"/>
  <c r="BV73" i="17"/>
  <c r="BG73" i="17"/>
  <c r="BX73" i="17"/>
  <c r="BS73" i="17"/>
  <c r="BK73" i="17"/>
  <c r="BM73" i="17"/>
  <c r="BN73" i="17"/>
  <c r="BU73" i="17"/>
  <c r="BH73" i="17"/>
  <c r="BL73" i="17"/>
  <c r="BF73" i="17"/>
  <c r="CD73" i="17"/>
  <c r="BN3" i="17"/>
  <c r="BK3" i="17"/>
  <c r="BW3" i="17"/>
  <c r="BF3" i="17"/>
  <c r="BJ3" i="17"/>
  <c r="BS3" i="17"/>
  <c r="BH3" i="17"/>
  <c r="CD3" i="17"/>
  <c r="BZ3" i="17"/>
  <c r="CA3" i="17"/>
  <c r="BT3" i="17"/>
  <c r="BV3" i="17"/>
  <c r="BY3" i="17"/>
  <c r="BU3" i="17"/>
  <c r="BG3" i="17"/>
  <c r="BM3" i="17"/>
  <c r="BQ3" i="17"/>
  <c r="CC3" i="17"/>
  <c r="BX3" i="17"/>
  <c r="BL3" i="17"/>
  <c r="BP3" i="17"/>
  <c r="BO3" i="17"/>
  <c r="CB3" i="17"/>
  <c r="BI3" i="17"/>
  <c r="AJ43" i="17"/>
  <c r="CK43" i="17"/>
  <c r="AH13" i="17"/>
  <c r="CI13" i="17"/>
  <c r="CI25" i="17"/>
  <c r="AH25" i="17"/>
  <c r="CJ21" i="17"/>
  <c r="AI21" i="17"/>
  <c r="CI74" i="17"/>
  <c r="AH74" i="17"/>
  <c r="AI10" i="17"/>
  <c r="CJ10" i="17"/>
  <c r="CJ42" i="17"/>
  <c r="AI42" i="17"/>
  <c r="AH24" i="17"/>
  <c r="CI24" i="17"/>
  <c r="CJ45" i="17"/>
  <c r="AI45" i="17"/>
  <c r="BU56" i="17"/>
  <c r="BZ56" i="17"/>
  <c r="BQ56" i="17"/>
  <c r="BK56" i="17"/>
  <c r="BP56" i="17"/>
  <c r="BM56" i="17"/>
  <c r="CC56" i="17"/>
  <c r="BG56" i="17"/>
  <c r="BL56" i="17"/>
  <c r="BT56" i="17"/>
  <c r="BY56" i="17"/>
  <c r="BH56" i="17"/>
  <c r="BJ56" i="17"/>
  <c r="BO56" i="17"/>
  <c r="BW56" i="17"/>
  <c r="BN56" i="17"/>
  <c r="CB56" i="17"/>
  <c r="CA56" i="17"/>
  <c r="CD56" i="17"/>
  <c r="BI56" i="17"/>
  <c r="BF56" i="17"/>
  <c r="BS56" i="17"/>
  <c r="BX56" i="17"/>
  <c r="BV56" i="17"/>
  <c r="CL25" i="17"/>
  <c r="AJ10" i="17"/>
  <c r="CK10" i="17"/>
  <c r="AG50" i="17"/>
  <c r="BC50" i="17" s="1"/>
  <c r="CH50" i="17"/>
  <c r="AJ16" i="17"/>
  <c r="CK16" i="17"/>
  <c r="CI66" i="17"/>
  <c r="AH66" i="17"/>
  <c r="V35" i="17"/>
  <c r="AH43" i="17"/>
  <c r="CI43" i="17"/>
  <c r="BN120" i="17"/>
  <c r="CB120" i="17"/>
  <c r="BS120" i="17"/>
  <c r="BO120" i="17"/>
  <c r="BX120" i="17"/>
  <c r="BL120" i="17"/>
  <c r="BJ120" i="17"/>
  <c r="BF120" i="17"/>
  <c r="BT120" i="17"/>
  <c r="BQ120" i="17"/>
  <c r="CD120" i="17"/>
  <c r="BK120" i="17"/>
  <c r="BI120" i="17"/>
  <c r="BV120" i="17"/>
  <c r="BW120" i="17"/>
  <c r="BP120" i="17"/>
  <c r="BM120" i="17"/>
  <c r="BY120" i="17"/>
  <c r="BU120" i="17"/>
  <c r="BH120" i="17"/>
  <c r="CC120" i="17"/>
  <c r="CA120" i="17"/>
  <c r="BG120" i="17"/>
  <c r="BZ120" i="17"/>
  <c r="BF55" i="17"/>
  <c r="BH55" i="17"/>
  <c r="CC55" i="17"/>
  <c r="BV55" i="17"/>
  <c r="BZ55" i="17"/>
  <c r="BS55" i="17"/>
  <c r="BN55" i="17"/>
  <c r="CB55" i="17"/>
  <c r="BM55" i="17"/>
  <c r="BY55" i="17"/>
  <c r="BW55" i="17"/>
  <c r="BK55" i="17"/>
  <c r="BU55" i="17"/>
  <c r="CA55" i="17"/>
  <c r="CD55" i="17"/>
  <c r="BJ55" i="17"/>
  <c r="BQ55" i="17"/>
  <c r="BX55" i="17"/>
  <c r="BO55" i="17"/>
  <c r="BL55" i="17"/>
  <c r="BP55" i="17"/>
  <c r="BG55" i="17"/>
  <c r="BI55" i="17"/>
  <c r="BT55" i="17"/>
  <c r="AG7" i="17"/>
  <c r="CL16" i="17"/>
  <c r="AJ47" i="17"/>
  <c r="CK47" i="17"/>
  <c r="CK45" i="17"/>
  <c r="AJ45" i="17"/>
  <c r="AJ40" i="17"/>
  <c r="CK40" i="17"/>
  <c r="CH38" i="17"/>
  <c r="AG38" i="17"/>
  <c r="AJ38" i="17" s="1"/>
  <c r="CG37" i="17"/>
  <c r="AV37" i="17"/>
  <c r="AS37" i="17"/>
  <c r="AU37" i="17"/>
  <c r="AF37" i="17"/>
  <c r="AT37" i="17"/>
  <c r="CM37" i="17"/>
  <c r="BB37" i="17"/>
  <c r="AX37" i="17"/>
  <c r="CR37" i="17"/>
  <c r="CN37" i="17"/>
  <c r="CO37" i="17"/>
  <c r="AZ37" i="17"/>
  <c r="CL37" i="17"/>
  <c r="CP37" i="17"/>
  <c r="CQ37" i="17"/>
  <c r="BC37" i="17"/>
  <c r="AW37" i="17"/>
  <c r="AY37" i="17"/>
  <c r="BD37" i="17"/>
  <c r="CI42" i="17"/>
  <c r="AH42" i="17"/>
  <c r="AJ21" i="17"/>
  <c r="CK21" i="17"/>
  <c r="BM77" i="17"/>
  <c r="BH77" i="17"/>
  <c r="CD77" i="17"/>
  <c r="BO77" i="17"/>
  <c r="BX77" i="17"/>
  <c r="BL77" i="17"/>
  <c r="BZ77" i="17"/>
  <c r="BW77" i="17"/>
  <c r="BK77" i="17"/>
  <c r="BP77" i="17"/>
  <c r="BY77" i="17"/>
  <c r="BQ77" i="17"/>
  <c r="CC77" i="17"/>
  <c r="BG77" i="17"/>
  <c r="BV77" i="17"/>
  <c r="BT77" i="17"/>
  <c r="BI77" i="17"/>
  <c r="BU77" i="17"/>
  <c r="BN77" i="17"/>
  <c r="BJ77" i="17"/>
  <c r="CB77" i="17"/>
  <c r="BF77" i="17"/>
  <c r="CA77" i="17"/>
  <c r="BS77" i="17"/>
  <c r="AU43" i="17"/>
  <c r="BD43" i="17"/>
  <c r="AW43" i="17"/>
  <c r="BA43" i="17"/>
  <c r="BB43" i="17"/>
  <c r="AS43" i="17"/>
  <c r="CP43" i="17"/>
  <c r="AX43" i="17"/>
  <c r="AZ43" i="17"/>
  <c r="CL43" i="17"/>
  <c r="CR43" i="17"/>
  <c r="AV43" i="17"/>
  <c r="AY43" i="17"/>
  <c r="AT43" i="17"/>
  <c r="AF43" i="17"/>
  <c r="CN43" i="17"/>
  <c r="CM43" i="17"/>
  <c r="BC43" i="17"/>
  <c r="CG43" i="17"/>
  <c r="CO43" i="17"/>
  <c r="CQ43" i="17"/>
  <c r="AH11" i="17"/>
  <c r="CI11" i="17"/>
  <c r="BN76" i="17"/>
  <c r="CB76" i="17"/>
  <c r="BH76" i="17"/>
  <c r="BU76" i="17"/>
  <c r="BF76" i="17"/>
  <c r="BT76" i="17"/>
  <c r="BX76" i="17"/>
  <c r="BW76" i="17"/>
  <c r="CD76" i="17"/>
  <c r="BK76" i="17"/>
  <c r="BO76" i="17"/>
  <c r="BI76" i="17"/>
  <c r="BV76" i="17"/>
  <c r="CA76" i="17"/>
  <c r="BG76" i="17"/>
  <c r="BM76" i="17"/>
  <c r="BS76" i="17"/>
  <c r="BZ76" i="17"/>
  <c r="BY76" i="17"/>
  <c r="CC76" i="17"/>
  <c r="BJ76" i="17"/>
  <c r="BQ76" i="17"/>
  <c r="BL76" i="17"/>
  <c r="BP76" i="17"/>
  <c r="AH16" i="17"/>
  <c r="CI16" i="17"/>
  <c r="CJ66" i="17"/>
  <c r="AI66" i="17"/>
  <c r="AJ24" i="17"/>
  <c r="CK24" i="17"/>
  <c r="CK66" i="17"/>
  <c r="AJ66" i="17"/>
  <c r="CR49" i="17"/>
  <c r="BD49" i="17"/>
  <c r="AX49" i="17"/>
  <c r="CQ49" i="17"/>
  <c r="AV49" i="17"/>
  <c r="AU49" i="17"/>
  <c r="BC49" i="17"/>
  <c r="BA49" i="17"/>
  <c r="AT49" i="17"/>
  <c r="CP49" i="17"/>
  <c r="AS49" i="17"/>
  <c r="CO49" i="17"/>
  <c r="CH49" i="17"/>
  <c r="CM49" i="17"/>
  <c r="AZ49" i="17"/>
  <c r="CK49" i="17"/>
  <c r="AW49" i="17"/>
  <c r="AY49" i="17"/>
  <c r="BB49" i="17"/>
  <c r="CG49" i="17"/>
  <c r="CL49" i="17"/>
  <c r="AF49" i="17"/>
  <c r="CN49" i="17"/>
  <c r="AG13" i="17"/>
  <c r="CH13" i="17"/>
  <c r="AG25" i="17"/>
  <c r="BD25" i="17" s="1"/>
  <c r="CH25" i="17"/>
  <c r="CK36" i="17"/>
  <c r="CI21" i="17"/>
  <c r="AH21" i="17"/>
  <c r="CH10" i="17"/>
  <c r="AG10" i="17"/>
  <c r="BA10" i="17" s="1"/>
  <c r="CH74" i="17"/>
  <c r="AG74" i="17"/>
  <c r="AI7" i="17"/>
  <c r="AH10" i="17"/>
  <c r="CI10" i="17"/>
  <c r="CG7" i="17"/>
  <c r="AT7" i="17"/>
  <c r="AV7" i="17"/>
  <c r="AF7" i="17"/>
  <c r="AS7" i="17"/>
  <c r="CJ7" i="17"/>
  <c r="CI7" i="17"/>
  <c r="AU7" i="17"/>
  <c r="CH7" i="17"/>
  <c r="CL11" i="17"/>
  <c r="AI87" i="17"/>
  <c r="CJ87" i="17"/>
  <c r="BQ9" i="17"/>
  <c r="BU9" i="17"/>
  <c r="BZ9" i="17"/>
  <c r="BH9" i="17"/>
  <c r="BK9" i="17"/>
  <c r="BT9" i="17"/>
  <c r="BP9" i="17"/>
  <c r="CD9" i="17"/>
  <c r="CB9" i="17"/>
  <c r="BL9" i="17"/>
  <c r="BG9" i="17"/>
  <c r="BY9" i="17"/>
  <c r="BS9" i="17"/>
  <c r="BI9" i="17"/>
  <c r="BO9" i="17"/>
  <c r="BV9" i="17"/>
  <c r="CA9" i="17"/>
  <c r="BW9" i="17"/>
  <c r="BM9" i="17"/>
  <c r="BF9" i="17"/>
  <c r="BX9" i="17"/>
  <c r="BJ9" i="17"/>
  <c r="BN9" i="17"/>
  <c r="CC9" i="17"/>
  <c r="AG16" i="17"/>
  <c r="CH16" i="17"/>
  <c r="CG47" i="17"/>
  <c r="AS47" i="17"/>
  <c r="AT47" i="17"/>
  <c r="AF47" i="17"/>
  <c r="AU47" i="17"/>
  <c r="AY47" i="17"/>
  <c r="AX47" i="17"/>
  <c r="AV47" i="17"/>
  <c r="BB47" i="17"/>
  <c r="CM47" i="17"/>
  <c r="CP47" i="17"/>
  <c r="BC47" i="17"/>
  <c r="CL47" i="17"/>
  <c r="AW47" i="17"/>
  <c r="CO47" i="17"/>
  <c r="BA47" i="17"/>
  <c r="AZ47" i="17"/>
  <c r="CQ47" i="17"/>
  <c r="CN47" i="17"/>
  <c r="BD47" i="17"/>
  <c r="CR47" i="17"/>
  <c r="AF36" i="17"/>
  <c r="AV36" i="17"/>
  <c r="AU36" i="17"/>
  <c r="BB36" i="17"/>
  <c r="AT36" i="17"/>
  <c r="CG36" i="17"/>
  <c r="AS36" i="17"/>
  <c r="BC36" i="17"/>
  <c r="CP36" i="17"/>
  <c r="AZ36" i="17"/>
  <c r="CO36" i="17"/>
  <c r="BD36" i="17"/>
  <c r="CM36" i="17"/>
  <c r="CN36" i="17"/>
  <c r="CL36" i="17"/>
  <c r="CQ36" i="17"/>
  <c r="BA36" i="17"/>
  <c r="AY36" i="17"/>
  <c r="AW36" i="17"/>
  <c r="AX36" i="17"/>
  <c r="CR36" i="17"/>
  <c r="CG14" i="17"/>
  <c r="CQ14" i="17"/>
  <c r="AF14" i="17"/>
  <c r="AS14" i="17"/>
  <c r="AT14" i="17"/>
  <c r="CO14" i="17"/>
  <c r="BB14" i="17"/>
  <c r="CL14" i="17"/>
  <c r="AU14" i="17"/>
  <c r="BC14" i="17"/>
  <c r="CP14" i="17"/>
  <c r="AZ14" i="17"/>
  <c r="AY14" i="17"/>
  <c r="AX14" i="17"/>
  <c r="AV14" i="17"/>
  <c r="AW14" i="17"/>
  <c r="BA14" i="17"/>
  <c r="CR14" i="17"/>
  <c r="BD14" i="17"/>
  <c r="CM14" i="17"/>
  <c r="CN14" i="17"/>
  <c r="CH39" i="17"/>
  <c r="AG39" i="17"/>
  <c r="AJ39" i="17" s="1"/>
  <c r="CJ50" i="17"/>
  <c r="AI50" i="17"/>
  <c r="BC21" i="17"/>
  <c r="BD21" i="17"/>
  <c r="AS21" i="17"/>
  <c r="AT21" i="17"/>
  <c r="AV21" i="17"/>
  <c r="AF21" i="17"/>
  <c r="AW21" i="17"/>
  <c r="AU21" i="17"/>
  <c r="AX21" i="17"/>
  <c r="BA21" i="17"/>
  <c r="CP21" i="17"/>
  <c r="CG21" i="17"/>
  <c r="BB21" i="17"/>
  <c r="AZ21" i="17"/>
  <c r="AY21" i="17"/>
  <c r="CQ21" i="17"/>
  <c r="CR21" i="17"/>
  <c r="CN21" i="17"/>
  <c r="CO21" i="17"/>
  <c r="CM21" i="17"/>
  <c r="U26" i="17"/>
  <c r="T35" i="17"/>
  <c r="AJ37" i="17"/>
  <c r="CK37" i="17"/>
  <c r="AS41" i="17"/>
  <c r="CG41" i="17"/>
  <c r="AF41" i="17"/>
  <c r="AY41" i="17"/>
  <c r="CN41" i="17"/>
  <c r="AT41" i="17"/>
  <c r="CP41" i="17"/>
  <c r="AZ41" i="17"/>
  <c r="AV41" i="17"/>
  <c r="AU41" i="17"/>
  <c r="BA41" i="17"/>
  <c r="BD41" i="17"/>
  <c r="BB41" i="17"/>
  <c r="CQ41" i="17"/>
  <c r="AW41" i="17"/>
  <c r="CO41" i="17"/>
  <c r="CR41" i="17"/>
  <c r="CM41" i="17"/>
  <c r="CL41" i="17"/>
  <c r="AX41" i="17"/>
  <c r="BU60" i="17"/>
  <c r="BO60" i="17"/>
  <c r="CA60" i="17"/>
  <c r="BY60" i="17"/>
  <c r="BL60" i="17"/>
  <c r="CD60" i="17"/>
  <c r="CB60" i="17"/>
  <c r="BK60" i="17"/>
  <c r="BM60" i="17"/>
  <c r="BW60" i="17"/>
  <c r="CC60" i="17"/>
  <c r="BJ60" i="17"/>
  <c r="BP60" i="17"/>
  <c r="BT60" i="17"/>
  <c r="BX60" i="17"/>
  <c r="BI60" i="17"/>
  <c r="BS60" i="17"/>
  <c r="BN60" i="17"/>
  <c r="BG60" i="17"/>
  <c r="BH60" i="17"/>
  <c r="BQ60" i="17"/>
  <c r="BF60" i="17"/>
  <c r="BV60" i="17"/>
  <c r="BZ60" i="17"/>
  <c r="AJ50" i="17"/>
  <c r="CK50" i="17"/>
  <c r="AJ27" i="17"/>
  <c r="CK27" i="17"/>
  <c r="CL27" i="17"/>
  <c r="AI27" i="17"/>
  <c r="CJ27" i="17"/>
  <c r="AJ14" i="17"/>
  <c r="CK14" i="17"/>
  <c r="AI40" i="17"/>
  <c r="CJ40" i="17"/>
  <c r="CI37" i="17"/>
  <c r="AH37" i="17"/>
  <c r="BF65" i="17"/>
  <c r="BP65" i="17"/>
  <c r="BS65" i="17"/>
  <c r="BM65" i="17"/>
  <c r="BH65" i="17"/>
  <c r="CD65" i="17"/>
  <c r="BL65" i="17"/>
  <c r="BX65" i="17"/>
  <c r="BW65" i="17"/>
  <c r="BK65" i="17"/>
  <c r="BU65" i="17"/>
  <c r="CA65" i="17"/>
  <c r="BN65" i="17"/>
  <c r="BJ65" i="17"/>
  <c r="CC65" i="17"/>
  <c r="BT65" i="17"/>
  <c r="BZ65" i="17"/>
  <c r="BO65" i="17"/>
  <c r="BQ65" i="17"/>
  <c r="CB65" i="17"/>
  <c r="BY65" i="17"/>
  <c r="BG65" i="17"/>
  <c r="BI65" i="17"/>
  <c r="BV65" i="17"/>
  <c r="CL87" i="17"/>
  <c r="CH45" i="17"/>
  <c r="AG45" i="17"/>
  <c r="AW45" i="17" s="1"/>
  <c r="CI40" i="17"/>
  <c r="AH40" i="17"/>
  <c r="BJ30" i="17"/>
  <c r="BF30" i="17"/>
  <c r="BS30" i="17"/>
  <c r="CD30" i="17"/>
  <c r="BQ30" i="17"/>
  <c r="BM30" i="17"/>
  <c r="BT30" i="17"/>
  <c r="BI30" i="17"/>
  <c r="BU30" i="17"/>
  <c r="BY30" i="17"/>
  <c r="BK30" i="17"/>
  <c r="BP30" i="17"/>
  <c r="BL30" i="17"/>
  <c r="BW30" i="17"/>
  <c r="BG30" i="17"/>
  <c r="BH30" i="17"/>
  <c r="CC30" i="17"/>
  <c r="BZ30" i="17"/>
  <c r="BV30" i="17"/>
  <c r="BN30" i="17"/>
  <c r="BO30" i="17"/>
  <c r="BX30" i="17"/>
  <c r="CA30" i="17"/>
  <c r="CB30" i="17"/>
  <c r="AI49" i="17"/>
  <c r="CJ49" i="17"/>
  <c r="S26" i="17"/>
  <c r="R26" i="17"/>
  <c r="W35" i="17"/>
  <c r="AK35" i="17" s="1"/>
  <c r="U35" i="17"/>
  <c r="CI50" i="17"/>
  <c r="AH50" i="17"/>
  <c r="AV38" i="17"/>
  <c r="CQ38" i="17"/>
  <c r="AU38" i="17"/>
  <c r="AT38" i="17"/>
  <c r="CM38" i="17"/>
  <c r="CG38" i="17"/>
  <c r="AS38" i="17"/>
  <c r="BA38" i="17"/>
  <c r="AF38" i="17"/>
  <c r="BB38" i="17"/>
  <c r="AY38" i="17"/>
  <c r="CL38" i="17"/>
  <c r="BC38" i="17"/>
  <c r="CO38" i="17"/>
  <c r="CN38" i="17"/>
  <c r="AZ38" i="17"/>
  <c r="AX38" i="17"/>
  <c r="AW38" i="17"/>
  <c r="BD38" i="17"/>
  <c r="CP38" i="17"/>
  <c r="CR38" i="17"/>
  <c r="AH45" i="17"/>
  <c r="CI45" i="17"/>
  <c r="AG21" i="17"/>
  <c r="CH21" i="17"/>
  <c r="BB10" i="17"/>
  <c r="AU10" i="17"/>
  <c r="AS10" i="17"/>
  <c r="AF10" i="17"/>
  <c r="AV10" i="17"/>
  <c r="AT10" i="17"/>
  <c r="CG10" i="17"/>
  <c r="CP10" i="17"/>
  <c r="CM10" i="17"/>
  <c r="AW10" i="17"/>
  <c r="AX10" i="17"/>
  <c r="BD10" i="17"/>
  <c r="AZ10" i="17"/>
  <c r="CQ10" i="17"/>
  <c r="CR10" i="17"/>
  <c r="BC10" i="17"/>
  <c r="CN10" i="17"/>
  <c r="AY10" i="17"/>
  <c r="CO10" i="17"/>
  <c r="AU74" i="17"/>
  <c r="CL74" i="17"/>
  <c r="BA74" i="17"/>
  <c r="BB74" i="17"/>
  <c r="AX74" i="17"/>
  <c r="BC74" i="17"/>
  <c r="BD74" i="17"/>
  <c r="AF74" i="17"/>
  <c r="AS74" i="17"/>
  <c r="AW74" i="17"/>
  <c r="AV74" i="17"/>
  <c r="CG74" i="17"/>
  <c r="AY74" i="17"/>
  <c r="AZ74" i="17"/>
  <c r="CM74" i="17"/>
  <c r="AT74" i="17"/>
  <c r="CP74" i="17"/>
  <c r="CN74" i="17"/>
  <c r="CR74" i="17"/>
  <c r="CQ74" i="17"/>
  <c r="CO74" i="17"/>
  <c r="AV42" i="17"/>
  <c r="AU42" i="17"/>
  <c r="AF42" i="17"/>
  <c r="BD42" i="17"/>
  <c r="AX42" i="17"/>
  <c r="CL42" i="17"/>
  <c r="AY42" i="17"/>
  <c r="AS42" i="17"/>
  <c r="BA42" i="17"/>
  <c r="AZ42" i="17"/>
  <c r="BB42" i="17"/>
  <c r="CG42" i="17"/>
  <c r="AT42" i="17"/>
  <c r="BC42" i="17"/>
  <c r="CR42" i="17"/>
  <c r="CQ42" i="17"/>
  <c r="CP42" i="17"/>
  <c r="CN42" i="17"/>
  <c r="CO42" i="17"/>
  <c r="CM42" i="17"/>
  <c r="AH7" i="17"/>
  <c r="CH87" i="17"/>
  <c r="AG87" i="17"/>
  <c r="AY87" i="17" s="1"/>
  <c r="AI38" i="17"/>
  <c r="CJ38" i="17"/>
  <c r="AG42" i="17"/>
  <c r="AW42" i="17" s="1"/>
  <c r="CH42" i="17"/>
  <c r="AH87" i="17"/>
  <c r="CI87" i="17"/>
  <c r="CK38" i="17"/>
  <c r="CK41" i="17"/>
  <c r="AJ41" i="17"/>
  <c r="CK25" i="17"/>
  <c r="AJ25" i="17"/>
  <c r="CL13" i="17"/>
  <c r="AG11" i="17"/>
  <c r="CH11" i="17"/>
  <c r="BH31" i="17"/>
  <c r="BU31" i="17"/>
  <c r="CC31" i="17"/>
  <c r="BO31" i="17"/>
  <c r="BQ31" i="17"/>
  <c r="BS31" i="17"/>
  <c r="BG31" i="17"/>
  <c r="BP31" i="17"/>
  <c r="CB31" i="17"/>
  <c r="BJ31" i="17"/>
  <c r="BW31" i="17"/>
  <c r="BN31" i="17"/>
  <c r="BL31" i="17"/>
  <c r="CA31" i="17"/>
  <c r="BT31" i="17"/>
  <c r="BF31" i="17"/>
  <c r="BZ31" i="17"/>
  <c r="BY31" i="17"/>
  <c r="CD31" i="17"/>
  <c r="BM31" i="17"/>
  <c r="BK31" i="17"/>
  <c r="BX31" i="17"/>
  <c r="BV31" i="17"/>
  <c r="BI31" i="17"/>
  <c r="BL8" i="17"/>
  <c r="CA8" i="17"/>
  <c r="CD8" i="17"/>
  <c r="BS8" i="17"/>
  <c r="BO8" i="17"/>
  <c r="BK8" i="17"/>
  <c r="BQ8" i="17"/>
  <c r="BV8" i="17"/>
  <c r="BG8" i="17"/>
  <c r="CC8" i="17"/>
  <c r="BH8" i="17"/>
  <c r="BI8" i="17"/>
  <c r="BY8" i="17"/>
  <c r="BT8" i="17"/>
  <c r="BF8" i="17"/>
  <c r="BN8" i="17"/>
  <c r="BJ8" i="17"/>
  <c r="BZ8" i="17"/>
  <c r="BW8" i="17"/>
  <c r="CB8" i="17"/>
  <c r="BP8" i="17"/>
  <c r="BM8" i="17"/>
  <c r="BX8" i="17"/>
  <c r="BU8" i="17"/>
  <c r="AS50" i="17"/>
  <c r="AV50" i="17"/>
  <c r="AF50" i="17"/>
  <c r="CG50" i="17"/>
  <c r="AU50" i="17"/>
  <c r="AT50" i="17"/>
  <c r="BA50" i="17"/>
  <c r="CP50" i="17"/>
  <c r="CM50" i="17"/>
  <c r="AX50" i="17"/>
  <c r="AW50" i="17"/>
  <c r="CL50" i="17"/>
  <c r="CO50" i="17"/>
  <c r="BD50" i="17"/>
  <c r="AZ50" i="17"/>
  <c r="AY50" i="17"/>
  <c r="CN50" i="17"/>
  <c r="BB50" i="17"/>
  <c r="CQ50" i="17"/>
  <c r="CR50" i="17"/>
  <c r="CK74" i="17"/>
  <c r="BN86" i="17"/>
  <c r="BZ86" i="17"/>
  <c r="BU86" i="17"/>
  <c r="BT86" i="17"/>
  <c r="BM86" i="17"/>
  <c r="CB86" i="17"/>
  <c r="BW86" i="17"/>
  <c r="BL86" i="17"/>
  <c r="BJ86" i="17"/>
  <c r="BY86" i="17"/>
  <c r="BK86" i="17"/>
  <c r="BG86" i="17"/>
  <c r="CD86" i="17"/>
  <c r="BS86" i="17"/>
  <c r="BQ86" i="17"/>
  <c r="BF86" i="17"/>
  <c r="CA86" i="17"/>
  <c r="BV86" i="17"/>
  <c r="BI86" i="17"/>
  <c r="BO86" i="17"/>
  <c r="CC86" i="17"/>
  <c r="BX86" i="17"/>
  <c r="BH86" i="17"/>
  <c r="BP86" i="17"/>
  <c r="AU24" i="17"/>
  <c r="AT24" i="17"/>
  <c r="AS24" i="17"/>
  <c r="CG24" i="17"/>
  <c r="AF24" i="17"/>
  <c r="AV24" i="17"/>
  <c r="CL24" i="17"/>
  <c r="CM24" i="17"/>
  <c r="AZ24" i="17"/>
  <c r="BC24" i="17"/>
  <c r="BD24" i="17"/>
  <c r="CQ24" i="17"/>
  <c r="CP24" i="17"/>
  <c r="CN24" i="17"/>
  <c r="CO24" i="17"/>
  <c r="BB24" i="17"/>
  <c r="AY24" i="17"/>
  <c r="CR24" i="17"/>
  <c r="AX24" i="17"/>
  <c r="AW24" i="17"/>
  <c r="CL10" i="17"/>
  <c r="AG40" i="17"/>
  <c r="AX40" i="17" s="1"/>
  <c r="CH40" i="17"/>
  <c r="CJ36" i="17"/>
  <c r="AI36" i="17"/>
  <c r="AJ7" i="17"/>
  <c r="BC7" i="17"/>
  <c r="AW7" i="17"/>
  <c r="CO7" i="17"/>
  <c r="AZ7" i="17"/>
  <c r="CN7" i="17"/>
  <c r="AY7" i="17"/>
  <c r="CR7" i="17"/>
  <c r="BA7" i="17"/>
  <c r="BD7" i="17"/>
  <c r="CL7" i="17"/>
  <c r="AX7" i="17"/>
  <c r="CK7" i="17"/>
  <c r="BB7" i="17"/>
  <c r="CM7" i="17"/>
  <c r="CP7" i="17"/>
  <c r="CQ7" i="17"/>
  <c r="FD33" i="17"/>
  <c r="FD1" i="5"/>
  <c r="FF5" i="17" l="1"/>
  <c r="FF18" i="17" s="1"/>
  <c r="FF84" i="17" s="1"/>
  <c r="FH5" i="17"/>
  <c r="FH18" i="17" s="1"/>
  <c r="BE45" i="17"/>
  <c r="BZ45" i="17" s="1"/>
  <c r="BE27" i="17"/>
  <c r="BP27" i="17" s="1"/>
  <c r="FD5" i="17"/>
  <c r="FR18" i="17" s="1"/>
  <c r="AG26" i="17"/>
  <c r="BC26" i="17" s="1"/>
  <c r="CH26" i="17"/>
  <c r="AI26" i="17"/>
  <c r="CJ26" i="17"/>
  <c r="BE40" i="17"/>
  <c r="BE13" i="17"/>
  <c r="CH35" i="17"/>
  <c r="AG35" i="17"/>
  <c r="BC35" i="17" s="1"/>
  <c r="BE87" i="17"/>
  <c r="FG5" i="17"/>
  <c r="FG18" i="17" s="1"/>
  <c r="FG84" i="17" s="1"/>
  <c r="BE37" i="17"/>
  <c r="BE25" i="17"/>
  <c r="BE39" i="17"/>
  <c r="BE42" i="17"/>
  <c r="CL35" i="17"/>
  <c r="BE41" i="17"/>
  <c r="BE21" i="17"/>
  <c r="BE14" i="17"/>
  <c r="BE47" i="17"/>
  <c r="BE49" i="17"/>
  <c r="AH26" i="17"/>
  <c r="CI26" i="17"/>
  <c r="CJ35" i="17"/>
  <c r="AI35" i="17"/>
  <c r="BE50" i="17"/>
  <c r="BE36" i="17"/>
  <c r="CK35" i="17"/>
  <c r="AJ35" i="17"/>
  <c r="BE11" i="17"/>
  <c r="CG35" i="17"/>
  <c r="AF35" i="17"/>
  <c r="BD35" i="17"/>
  <c r="AV35" i="17"/>
  <c r="AU35" i="17"/>
  <c r="AT35" i="17"/>
  <c r="AS35" i="17"/>
  <c r="AZ35" i="17"/>
  <c r="BA35" i="17"/>
  <c r="CP35" i="17"/>
  <c r="BB35" i="17"/>
  <c r="AW35" i="17"/>
  <c r="AX35" i="17"/>
  <c r="CN35" i="17"/>
  <c r="CM35" i="17"/>
  <c r="AY35" i="17"/>
  <c r="CO35" i="17"/>
  <c r="CR35" i="17"/>
  <c r="CQ35" i="17"/>
  <c r="BE38" i="17"/>
  <c r="BE66" i="17"/>
  <c r="CG26" i="17"/>
  <c r="AF26" i="17"/>
  <c r="AV26" i="17"/>
  <c r="AT26" i="17"/>
  <c r="AU26" i="17"/>
  <c r="AS26" i="17"/>
  <c r="AZ26" i="17"/>
  <c r="AX26" i="17"/>
  <c r="CO26" i="17"/>
  <c r="CP26" i="17"/>
  <c r="BD26" i="17"/>
  <c r="CR26" i="17"/>
  <c r="CM26" i="17"/>
  <c r="AY26" i="17"/>
  <c r="BB26" i="17"/>
  <c r="CQ26" i="17"/>
  <c r="BA26" i="17"/>
  <c r="AW26" i="17"/>
  <c r="CL26" i="17"/>
  <c r="CN26" i="17"/>
  <c r="AH35" i="17"/>
  <c r="CI35" i="17"/>
  <c r="BE16" i="17"/>
  <c r="BE10" i="17"/>
  <c r="BE24" i="17"/>
  <c r="BE74" i="17"/>
  <c r="BE43" i="17"/>
  <c r="FE5" i="17"/>
  <c r="FE18" i="17" s="1"/>
  <c r="FE84" i="17" s="1"/>
  <c r="CK26" i="17"/>
  <c r="AJ26" i="17"/>
  <c r="BE7" i="17"/>
  <c r="FE1" i="5"/>
  <c r="BM27" i="17" l="1"/>
  <c r="BP45" i="17"/>
  <c r="BT45" i="17"/>
  <c r="BJ45" i="17"/>
  <c r="BG45" i="17"/>
  <c r="BI27" i="17"/>
  <c r="BI45" i="17"/>
  <c r="FD6" i="17"/>
  <c r="FD19" i="17" s="1"/>
  <c r="FE7" i="17"/>
  <c r="FE20" i="17" s="1"/>
  <c r="FE30" i="17" s="1"/>
  <c r="BK45" i="17"/>
  <c r="BO27" i="17"/>
  <c r="FG7" i="17"/>
  <c r="FG20" i="17" s="1"/>
  <c r="FG30" i="17" s="1"/>
  <c r="FD7" i="17"/>
  <c r="FD20" i="17" s="1"/>
  <c r="FD30" i="17" s="1"/>
  <c r="FG6" i="17"/>
  <c r="FG19" i="17" s="1"/>
  <c r="FH6" i="17"/>
  <c r="FH19" i="17" s="1"/>
  <c r="FH7" i="17"/>
  <c r="FH20" i="17" s="1"/>
  <c r="FH30" i="17" s="1"/>
  <c r="BF45" i="17"/>
  <c r="BW27" i="17"/>
  <c r="BM45" i="17"/>
  <c r="BZ27" i="17"/>
  <c r="BL27" i="17"/>
  <c r="BN27" i="17"/>
  <c r="FD18" i="17"/>
  <c r="FD84" i="17" s="1"/>
  <c r="BW45" i="17"/>
  <c r="BJ27" i="17"/>
  <c r="FR25" i="17"/>
  <c r="CC27" i="17"/>
  <c r="BL45" i="17"/>
  <c r="BX45" i="17"/>
  <c r="BS45" i="17"/>
  <c r="CD27" i="17"/>
  <c r="BT27" i="17"/>
  <c r="BY27" i="17"/>
  <c r="CD45" i="17"/>
  <c r="BN45" i="17"/>
  <c r="BV45" i="17"/>
  <c r="FF7" i="17"/>
  <c r="FF20" i="17" s="1"/>
  <c r="FF30" i="17" s="1"/>
  <c r="BS27" i="17"/>
  <c r="BX27" i="17"/>
  <c r="BH27" i="17"/>
  <c r="CB45" i="17"/>
  <c r="BO45" i="17"/>
  <c r="BQ45" i="17"/>
  <c r="FF6" i="17"/>
  <c r="FF19" i="17" s="1"/>
  <c r="BF27" i="17"/>
  <c r="BG27" i="17"/>
  <c r="BU27" i="17"/>
  <c r="BU45" i="17"/>
  <c r="BH45" i="17"/>
  <c r="CA45" i="17"/>
  <c r="BQ27" i="17"/>
  <c r="BV27" i="17"/>
  <c r="CB27" i="17"/>
  <c r="BY45" i="17"/>
  <c r="CC45" i="17"/>
  <c r="CA27" i="17"/>
  <c r="BK27" i="17"/>
  <c r="FV18" i="17"/>
  <c r="FT4" i="17" s="1"/>
  <c r="BP74" i="17"/>
  <c r="BU74" i="17"/>
  <c r="CB74" i="17"/>
  <c r="BH74" i="17"/>
  <c r="BL74" i="17"/>
  <c r="BT74" i="17"/>
  <c r="CC74" i="17"/>
  <c r="BO74" i="17"/>
  <c r="CA74" i="17"/>
  <c r="BK74" i="17"/>
  <c r="BW74" i="17"/>
  <c r="BG74" i="17"/>
  <c r="BS74" i="17"/>
  <c r="BV74" i="17"/>
  <c r="BQ74" i="17"/>
  <c r="BX74" i="17"/>
  <c r="BN74" i="17"/>
  <c r="BJ74" i="17"/>
  <c r="CD74" i="17"/>
  <c r="BI74" i="17"/>
  <c r="BF74" i="17"/>
  <c r="BZ74" i="17"/>
  <c r="BY74" i="17"/>
  <c r="BM74" i="17"/>
  <c r="BI21" i="17"/>
  <c r="BL21" i="17"/>
  <c r="BW21" i="17"/>
  <c r="BJ21" i="17"/>
  <c r="BM21" i="17"/>
  <c r="BP21" i="17"/>
  <c r="CC21" i="17"/>
  <c r="BX21" i="17"/>
  <c r="BH21" i="17"/>
  <c r="BU21" i="17"/>
  <c r="BY21" i="17"/>
  <c r="BF21" i="17"/>
  <c r="BO21" i="17"/>
  <c r="CB21" i="17"/>
  <c r="BZ21" i="17"/>
  <c r="BG21" i="17"/>
  <c r="CA21" i="17"/>
  <c r="BS21" i="17"/>
  <c r="BK21" i="17"/>
  <c r="BN21" i="17"/>
  <c r="BT21" i="17"/>
  <c r="BQ21" i="17"/>
  <c r="CD21" i="17"/>
  <c r="BV21" i="17"/>
  <c r="FV25" i="17"/>
  <c r="FT5" i="17" s="1"/>
  <c r="BN24" i="17"/>
  <c r="BK24" i="17"/>
  <c r="BY24" i="17"/>
  <c r="BF24" i="17"/>
  <c r="CA24" i="17"/>
  <c r="BW24" i="17"/>
  <c r="CD24" i="17"/>
  <c r="BS24" i="17"/>
  <c r="BU24" i="17"/>
  <c r="BT24" i="17"/>
  <c r="BV24" i="17"/>
  <c r="BJ24" i="17"/>
  <c r="CC24" i="17"/>
  <c r="BP24" i="17"/>
  <c r="BM24" i="17"/>
  <c r="BQ24" i="17"/>
  <c r="BZ24" i="17"/>
  <c r="BX24" i="17"/>
  <c r="BL24" i="17"/>
  <c r="BI24" i="17"/>
  <c r="BG24" i="17"/>
  <c r="BO24" i="17"/>
  <c r="CB24" i="17"/>
  <c r="BH24" i="17"/>
  <c r="BE26" i="17"/>
  <c r="BS41" i="17"/>
  <c r="BZ41" i="17"/>
  <c r="BY41" i="17"/>
  <c r="BI41" i="17"/>
  <c r="BK41" i="17"/>
  <c r="BW41" i="17"/>
  <c r="BO41" i="17"/>
  <c r="BQ41" i="17"/>
  <c r="BJ41" i="17"/>
  <c r="BV41" i="17"/>
  <c r="BX41" i="17"/>
  <c r="BP41" i="17"/>
  <c r="CD41" i="17"/>
  <c r="CC41" i="17"/>
  <c r="BL41" i="17"/>
  <c r="BU41" i="17"/>
  <c r="BM41" i="17"/>
  <c r="BH41" i="17"/>
  <c r="CB41" i="17"/>
  <c r="BF41" i="17"/>
  <c r="CA41" i="17"/>
  <c r="BN41" i="17"/>
  <c r="BG41" i="17"/>
  <c r="BT41" i="17"/>
  <c r="CD87" i="17"/>
  <c r="BQ87" i="17"/>
  <c r="BU87" i="17"/>
  <c r="BF87" i="17"/>
  <c r="BY87" i="17"/>
  <c r="BV87" i="17"/>
  <c r="BJ87" i="17"/>
  <c r="BN87" i="17"/>
  <c r="BW87" i="17"/>
  <c r="BP87" i="17"/>
  <c r="BM87" i="17"/>
  <c r="BI87" i="17"/>
  <c r="BH87" i="17"/>
  <c r="BL87" i="17"/>
  <c r="BT87" i="17"/>
  <c r="CB87" i="17"/>
  <c r="BO87" i="17"/>
  <c r="BK87" i="17"/>
  <c r="CC87" i="17"/>
  <c r="BG87" i="17"/>
  <c r="CA87" i="17"/>
  <c r="BX87" i="17"/>
  <c r="BZ87" i="17"/>
  <c r="BS87" i="17"/>
  <c r="FV24" i="17"/>
  <c r="FT6" i="17" s="1"/>
  <c r="BL10" i="17"/>
  <c r="BO10" i="17"/>
  <c r="BY10" i="17"/>
  <c r="BJ10" i="17"/>
  <c r="BF10" i="17"/>
  <c r="BT10" i="17"/>
  <c r="CD10" i="17"/>
  <c r="BI10" i="17"/>
  <c r="BN10" i="17"/>
  <c r="BS10" i="17"/>
  <c r="BQ10" i="17"/>
  <c r="BX10" i="17"/>
  <c r="CB10" i="17"/>
  <c r="BH10" i="17"/>
  <c r="CC10" i="17"/>
  <c r="CA10" i="17"/>
  <c r="BM10" i="17"/>
  <c r="BK10" i="17"/>
  <c r="BZ10" i="17"/>
  <c r="BU10" i="17"/>
  <c r="BW10" i="17"/>
  <c r="BP10" i="17"/>
  <c r="BV10" i="17"/>
  <c r="BG10" i="17"/>
  <c r="BO11" i="17"/>
  <c r="BU11" i="17"/>
  <c r="CA11" i="17"/>
  <c r="BF11" i="17"/>
  <c r="BK11" i="17"/>
  <c r="BZ11" i="17"/>
  <c r="BG11" i="17"/>
  <c r="BX11" i="17"/>
  <c r="CC11" i="17"/>
  <c r="BV11" i="17"/>
  <c r="BY11" i="17"/>
  <c r="BN11" i="17"/>
  <c r="BT11" i="17"/>
  <c r="BS11" i="17"/>
  <c r="BW11" i="17"/>
  <c r="BJ11" i="17"/>
  <c r="CB11" i="17"/>
  <c r="CD11" i="17"/>
  <c r="BQ11" i="17"/>
  <c r="BM11" i="17"/>
  <c r="BH11" i="17"/>
  <c r="BI11" i="17"/>
  <c r="BL11" i="17"/>
  <c r="BP11" i="17"/>
  <c r="FU25" i="17"/>
  <c r="FT24" i="17"/>
  <c r="BQ16" i="17"/>
  <c r="BP16" i="17"/>
  <c r="BX16" i="17"/>
  <c r="BI16" i="17"/>
  <c r="BV16" i="17"/>
  <c r="BJ16" i="17"/>
  <c r="BK16" i="17"/>
  <c r="BN16" i="17"/>
  <c r="CC16" i="17"/>
  <c r="BH16" i="17"/>
  <c r="BL16" i="17"/>
  <c r="BF16" i="17"/>
  <c r="BO16" i="17"/>
  <c r="BZ16" i="17"/>
  <c r="BU16" i="17"/>
  <c r="CA16" i="17"/>
  <c r="BW16" i="17"/>
  <c r="CB16" i="17"/>
  <c r="BG16" i="17"/>
  <c r="BM16" i="17"/>
  <c r="CD16" i="17"/>
  <c r="BT16" i="17"/>
  <c r="BS16" i="17"/>
  <c r="BY16" i="17"/>
  <c r="BF42" i="17"/>
  <c r="BK42" i="17"/>
  <c r="BG42" i="17"/>
  <c r="BX42" i="17"/>
  <c r="CA42" i="17"/>
  <c r="BU42" i="17"/>
  <c r="CB42" i="17"/>
  <c r="BI42" i="17"/>
  <c r="BO42" i="17"/>
  <c r="BJ42" i="17"/>
  <c r="BQ42" i="17"/>
  <c r="BW42" i="17"/>
  <c r="BP42" i="17"/>
  <c r="BZ42" i="17"/>
  <c r="CD42" i="17"/>
  <c r="BM42" i="17"/>
  <c r="BT42" i="17"/>
  <c r="BY42" i="17"/>
  <c r="BH42" i="17"/>
  <c r="BL42" i="17"/>
  <c r="CC42" i="17"/>
  <c r="BV42" i="17"/>
  <c r="BS42" i="17"/>
  <c r="BN42" i="17"/>
  <c r="FE6" i="17"/>
  <c r="BI49" i="17"/>
  <c r="BG49" i="17"/>
  <c r="BU49" i="17"/>
  <c r="BP49" i="17"/>
  <c r="BF49" i="17"/>
  <c r="BZ49" i="17"/>
  <c r="BH49" i="17"/>
  <c r="BT49" i="17"/>
  <c r="CA49" i="17"/>
  <c r="BO49" i="17"/>
  <c r="BS49" i="17"/>
  <c r="BY49" i="17"/>
  <c r="BN49" i="17"/>
  <c r="CD49" i="17"/>
  <c r="CB49" i="17"/>
  <c r="BM49" i="17"/>
  <c r="BK49" i="17"/>
  <c r="BW49" i="17"/>
  <c r="CC49" i="17"/>
  <c r="BL49" i="17"/>
  <c r="BJ49" i="17"/>
  <c r="BV49" i="17"/>
  <c r="BQ49" i="17"/>
  <c r="BX49" i="17"/>
  <c r="FU24" i="17"/>
  <c r="BP66" i="17"/>
  <c r="BN66" i="17"/>
  <c r="BS66" i="17"/>
  <c r="BY66" i="17"/>
  <c r="CB66" i="17"/>
  <c r="BH66" i="17"/>
  <c r="BW66" i="17"/>
  <c r="BI66" i="17"/>
  <c r="BO66" i="17"/>
  <c r="BF66" i="17"/>
  <c r="CA66" i="17"/>
  <c r="BM66" i="17"/>
  <c r="BU66" i="17"/>
  <c r="BQ66" i="17"/>
  <c r="BV66" i="17"/>
  <c r="BT66" i="17"/>
  <c r="BG66" i="17"/>
  <c r="BL66" i="17"/>
  <c r="CD66" i="17"/>
  <c r="BJ66" i="17"/>
  <c r="BZ66" i="17"/>
  <c r="BK66" i="17"/>
  <c r="CC66" i="17"/>
  <c r="BX66" i="17"/>
  <c r="BK39" i="17"/>
  <c r="BZ39" i="17"/>
  <c r="BX39" i="17"/>
  <c r="BH39" i="17"/>
  <c r="BJ39" i="17"/>
  <c r="BP39" i="17"/>
  <c r="CC39" i="17"/>
  <c r="CB39" i="17"/>
  <c r="BF39" i="17"/>
  <c r="BT39" i="17"/>
  <c r="BV39" i="17"/>
  <c r="BS39" i="17"/>
  <c r="BY39" i="17"/>
  <c r="BU39" i="17"/>
  <c r="BI39" i="17"/>
  <c r="BN39" i="17"/>
  <c r="CD39" i="17"/>
  <c r="BO39" i="17"/>
  <c r="CA39" i="17"/>
  <c r="BM39" i="17"/>
  <c r="BG39" i="17"/>
  <c r="BQ39" i="17"/>
  <c r="BW39" i="17"/>
  <c r="BL39" i="17"/>
  <c r="BN13" i="17"/>
  <c r="BQ13" i="17"/>
  <c r="BS13" i="17"/>
  <c r="CC13" i="17"/>
  <c r="BX13" i="17"/>
  <c r="BG13" i="17"/>
  <c r="BU13" i="17"/>
  <c r="BT13" i="17"/>
  <c r="BL13" i="17"/>
  <c r="BP13" i="17"/>
  <c r="CD13" i="17"/>
  <c r="BY13" i="17"/>
  <c r="BW13" i="17"/>
  <c r="BF13" i="17"/>
  <c r="BV13" i="17"/>
  <c r="BK13" i="17"/>
  <c r="BO13" i="17"/>
  <c r="CA13" i="17"/>
  <c r="BM13" i="17"/>
  <c r="BI13" i="17"/>
  <c r="BZ13" i="17"/>
  <c r="BJ13" i="17"/>
  <c r="BH13" i="17"/>
  <c r="CB13" i="17"/>
  <c r="FU18" i="17"/>
  <c r="BI43" i="17"/>
  <c r="BN43" i="17"/>
  <c r="CA43" i="17"/>
  <c r="BO43" i="17"/>
  <c r="BJ43" i="17"/>
  <c r="BY43" i="17"/>
  <c r="BV43" i="17"/>
  <c r="BH43" i="17"/>
  <c r="BL43" i="17"/>
  <c r="CB43" i="17"/>
  <c r="BG43" i="17"/>
  <c r="BS43" i="17"/>
  <c r="BU43" i="17"/>
  <c r="BF43" i="17"/>
  <c r="BX43" i="17"/>
  <c r="BT43" i="17"/>
  <c r="BM43" i="17"/>
  <c r="BP43" i="17"/>
  <c r="BZ43" i="17"/>
  <c r="CD43" i="17"/>
  <c r="BK43" i="17"/>
  <c r="CC43" i="17"/>
  <c r="BW43" i="17"/>
  <c r="BQ43" i="17"/>
  <c r="BN38" i="17"/>
  <c r="BP38" i="17"/>
  <c r="CA38" i="17"/>
  <c r="BM38" i="17"/>
  <c r="BG38" i="17"/>
  <c r="BS38" i="17"/>
  <c r="BZ38" i="17"/>
  <c r="BK38" i="17"/>
  <c r="BT38" i="17"/>
  <c r="BV38" i="17"/>
  <c r="BJ38" i="17"/>
  <c r="CD38" i="17"/>
  <c r="BW38" i="17"/>
  <c r="BX38" i="17"/>
  <c r="BI38" i="17"/>
  <c r="BY38" i="17"/>
  <c r="CB38" i="17"/>
  <c r="BF38" i="17"/>
  <c r="BL38" i="17"/>
  <c r="BQ38" i="17"/>
  <c r="CC38" i="17"/>
  <c r="BO38" i="17"/>
  <c r="BH38" i="17"/>
  <c r="BU38" i="17"/>
  <c r="BE35" i="17"/>
  <c r="BJ36" i="17"/>
  <c r="BF36" i="17"/>
  <c r="CC36" i="17"/>
  <c r="BQ36" i="17"/>
  <c r="CA36" i="17"/>
  <c r="BX36" i="17"/>
  <c r="BN36" i="17"/>
  <c r="BI36" i="17"/>
  <c r="BW36" i="17"/>
  <c r="BU36" i="17"/>
  <c r="BP36" i="17"/>
  <c r="BS36" i="17"/>
  <c r="CB36" i="17"/>
  <c r="BH36" i="17"/>
  <c r="CD36" i="17"/>
  <c r="BT36" i="17"/>
  <c r="BM36" i="17"/>
  <c r="BO36" i="17"/>
  <c r="BZ36" i="17"/>
  <c r="BK36" i="17"/>
  <c r="BL36" i="17"/>
  <c r="BG36" i="17"/>
  <c r="BV36" i="17"/>
  <c r="BY36" i="17"/>
  <c r="BM47" i="17"/>
  <c r="CD47" i="17"/>
  <c r="BK47" i="17"/>
  <c r="BG47" i="17"/>
  <c r="BN47" i="17"/>
  <c r="BO47" i="17"/>
  <c r="CB47" i="17"/>
  <c r="CA47" i="17"/>
  <c r="BS47" i="17"/>
  <c r="BW47" i="17"/>
  <c r="BI47" i="17"/>
  <c r="CC47" i="17"/>
  <c r="BJ47" i="17"/>
  <c r="BY47" i="17"/>
  <c r="BT47" i="17"/>
  <c r="BL47" i="17"/>
  <c r="BX47" i="17"/>
  <c r="BH47" i="17"/>
  <c r="BP47" i="17"/>
  <c r="BQ47" i="17"/>
  <c r="BZ47" i="17"/>
  <c r="BF47" i="17"/>
  <c r="BU47" i="17"/>
  <c r="BV47" i="17"/>
  <c r="BP25" i="17"/>
  <c r="BU25" i="17"/>
  <c r="BY25" i="17"/>
  <c r="CA25" i="17"/>
  <c r="BH25" i="17"/>
  <c r="BL25" i="17"/>
  <c r="BZ25" i="17"/>
  <c r="BQ25" i="17"/>
  <c r="BI25" i="17"/>
  <c r="BO25" i="17"/>
  <c r="CD25" i="17"/>
  <c r="BX25" i="17"/>
  <c r="BV25" i="17"/>
  <c r="BG25" i="17"/>
  <c r="CB25" i="17"/>
  <c r="BT25" i="17"/>
  <c r="BK25" i="17"/>
  <c r="BN25" i="17"/>
  <c r="BW25" i="17"/>
  <c r="BM25" i="17"/>
  <c r="BJ25" i="17"/>
  <c r="BF25" i="17"/>
  <c r="BS25" i="17"/>
  <c r="CC25" i="17"/>
  <c r="BJ40" i="17"/>
  <c r="BZ40" i="17"/>
  <c r="CD40" i="17"/>
  <c r="BL40" i="17"/>
  <c r="BI40" i="17"/>
  <c r="BQ40" i="17"/>
  <c r="CA40" i="17"/>
  <c r="BO40" i="17"/>
  <c r="BX40" i="17"/>
  <c r="BK40" i="17"/>
  <c r="BW40" i="17"/>
  <c r="BY40" i="17"/>
  <c r="BP40" i="17"/>
  <c r="BT40" i="17"/>
  <c r="BM40" i="17"/>
  <c r="BS40" i="17"/>
  <c r="CB40" i="17"/>
  <c r="BH40" i="17"/>
  <c r="CC40" i="17"/>
  <c r="BU40" i="17"/>
  <c r="BF40" i="17"/>
  <c r="BN40" i="17"/>
  <c r="BG40" i="17"/>
  <c r="BV40" i="17"/>
  <c r="FS25" i="17"/>
  <c r="FS24" i="17"/>
  <c r="BG50" i="17"/>
  <c r="BH50" i="17"/>
  <c r="BO50" i="17"/>
  <c r="BZ50" i="17"/>
  <c r="BV50" i="17"/>
  <c r="BX50" i="17"/>
  <c r="BS50" i="17"/>
  <c r="CA50" i="17"/>
  <c r="CB50" i="17"/>
  <c r="BF50" i="17"/>
  <c r="BP50" i="17"/>
  <c r="BT50" i="17"/>
  <c r="BJ50" i="17"/>
  <c r="BI50" i="17"/>
  <c r="BL50" i="17"/>
  <c r="BW50" i="17"/>
  <c r="BK50" i="17"/>
  <c r="BQ50" i="17"/>
  <c r="BU50" i="17"/>
  <c r="CC50" i="17"/>
  <c r="BY50" i="17"/>
  <c r="BN50" i="17"/>
  <c r="CD50" i="17"/>
  <c r="BM50" i="17"/>
  <c r="BK14" i="17"/>
  <c r="BM14" i="17"/>
  <c r="BS14" i="17"/>
  <c r="CB14" i="17"/>
  <c r="BP14" i="17"/>
  <c r="BL14" i="17"/>
  <c r="BT14" i="17"/>
  <c r="BX14" i="17"/>
  <c r="BN14" i="17"/>
  <c r="BH14" i="17"/>
  <c r="BJ14" i="17"/>
  <c r="CD14" i="17"/>
  <c r="BG14" i="17"/>
  <c r="BI14" i="17"/>
  <c r="BZ14" i="17"/>
  <c r="BY14" i="17"/>
  <c r="BQ14" i="17"/>
  <c r="BU14" i="17"/>
  <c r="BV14" i="17"/>
  <c r="BF14" i="17"/>
  <c r="CA14" i="17"/>
  <c r="BW14" i="17"/>
  <c r="BO14" i="17"/>
  <c r="CC14" i="17"/>
  <c r="BO37" i="17"/>
  <c r="BU37" i="17"/>
  <c r="BZ37" i="17"/>
  <c r="BG37" i="17"/>
  <c r="BL37" i="17"/>
  <c r="BQ37" i="17"/>
  <c r="BH37" i="17"/>
  <c r="BN37" i="17"/>
  <c r="CB37" i="17"/>
  <c r="BI37" i="17"/>
  <c r="CC37" i="17"/>
  <c r="BF37" i="17"/>
  <c r="BT37" i="17"/>
  <c r="BX37" i="17"/>
  <c r="BM37" i="17"/>
  <c r="BJ37" i="17"/>
  <c r="CD37" i="17"/>
  <c r="BK37" i="17"/>
  <c r="BY37" i="17"/>
  <c r="BS37" i="17"/>
  <c r="BV37" i="17"/>
  <c r="CA37" i="17"/>
  <c r="BW37" i="17"/>
  <c r="BP37" i="17"/>
  <c r="FT18" i="17"/>
  <c r="FT25" i="17"/>
  <c r="FS18" i="17"/>
  <c r="FS4" i="17"/>
  <c r="FH84" i="17"/>
  <c r="BK7" i="17"/>
  <c r="BT7" i="17"/>
  <c r="BX7" i="17"/>
  <c r="BG7" i="17"/>
  <c r="BU7" i="17"/>
  <c r="BS7" i="17"/>
  <c r="BZ7" i="17"/>
  <c r="BP7" i="17"/>
  <c r="BN7" i="17"/>
  <c r="BO7" i="17"/>
  <c r="BV7" i="17"/>
  <c r="BJ7" i="17"/>
  <c r="CB7" i="17"/>
  <c r="BM7" i="17"/>
  <c r="CA7" i="17"/>
  <c r="BY7" i="17"/>
  <c r="BQ7" i="17"/>
  <c r="CC7" i="17"/>
  <c r="BI7" i="17"/>
  <c r="BL7" i="17"/>
  <c r="BW7" i="17"/>
  <c r="CD7" i="17"/>
  <c r="BH7" i="17"/>
  <c r="BF7" i="17"/>
  <c r="FF1" i="5"/>
  <c r="FR20" i="17" l="1"/>
  <c r="FR19" i="17"/>
  <c r="FS20" i="17"/>
  <c r="FP84" i="17"/>
  <c r="FU19" i="17"/>
  <c r="FV20" i="17"/>
  <c r="FT20" i="17"/>
  <c r="FU20" i="17"/>
  <c r="FT19" i="17"/>
  <c r="BF26" i="17"/>
  <c r="CA26" i="17"/>
  <c r="BZ26" i="17"/>
  <c r="CD26" i="17"/>
  <c r="BS26" i="17"/>
  <c r="BX26" i="17"/>
  <c r="BN26" i="17"/>
  <c r="BH26" i="17"/>
  <c r="BV26" i="17"/>
  <c r="BJ26" i="17"/>
  <c r="BU26" i="17"/>
  <c r="BM26" i="17"/>
  <c r="BQ26" i="17"/>
  <c r="BW26" i="17"/>
  <c r="BK26" i="17"/>
  <c r="BL26" i="17"/>
  <c r="BI26" i="17"/>
  <c r="CC26" i="17"/>
  <c r="BO26" i="17"/>
  <c r="CB26" i="17"/>
  <c r="BY26" i="17"/>
  <c r="BG26" i="17"/>
  <c r="BT26" i="17"/>
  <c r="BP26" i="17"/>
  <c r="FS19" i="17"/>
  <c r="FE19" i="17"/>
  <c r="FV19" i="17"/>
  <c r="CC35" i="17"/>
  <c r="CD35" i="17"/>
  <c r="BH35" i="17"/>
  <c r="BP35" i="17"/>
  <c r="BF35" i="17"/>
  <c r="BJ35" i="17"/>
  <c r="BK35" i="17"/>
  <c r="CA35" i="17"/>
  <c r="BV35" i="17"/>
  <c r="BO35" i="17"/>
  <c r="BY35" i="17"/>
  <c r="BU35" i="17"/>
  <c r="CB35" i="17"/>
  <c r="BM35" i="17"/>
  <c r="BZ35" i="17"/>
  <c r="BI35" i="17"/>
  <c r="BS35" i="17"/>
  <c r="BW35" i="17"/>
  <c r="BG35" i="17"/>
  <c r="BN35" i="17"/>
  <c r="BQ35" i="17"/>
  <c r="BX35" i="17"/>
  <c r="BL35" i="17"/>
  <c r="BT35" i="17"/>
  <c r="FG1" i="5"/>
  <c r="FH14" i="17" l="1"/>
  <c r="FH24" i="17" s="1"/>
  <c r="FH34" i="17" s="1"/>
  <c r="FG14" i="17"/>
  <c r="FG24" i="17" s="1"/>
  <c r="FD14" i="17"/>
  <c r="FD24" i="17" s="1"/>
  <c r="FD34" i="17" s="1"/>
  <c r="FH8" i="17"/>
  <c r="FH21" i="17" s="1"/>
  <c r="FG8" i="17"/>
  <c r="FG21" i="17" s="1"/>
  <c r="FG31" i="17" s="1"/>
  <c r="FD8" i="17"/>
  <c r="FR21" i="17" s="1"/>
  <c r="FG9" i="17"/>
  <c r="FG22" i="17" s="1"/>
  <c r="FG32" i="17" s="1"/>
  <c r="FE9" i="17"/>
  <c r="FE22" i="17" s="1"/>
  <c r="FE32" i="17" s="1"/>
  <c r="FF14" i="17"/>
  <c r="FF24" i="17" s="1"/>
  <c r="FF34" i="17" s="1"/>
  <c r="FE8" i="17"/>
  <c r="FF8" i="17"/>
  <c r="FF21" i="17" s="1"/>
  <c r="FF9" i="17"/>
  <c r="FF22" i="17" s="1"/>
  <c r="FF32" i="17" s="1"/>
  <c r="FD9" i="17"/>
  <c r="FD22" i="17" s="1"/>
  <c r="FD32" i="17" s="1"/>
  <c r="FE14" i="17"/>
  <c r="FE24" i="17" s="1"/>
  <c r="FE34" i="17" s="1"/>
  <c r="FH9" i="17"/>
  <c r="FH22" i="17" s="1"/>
  <c r="FH32" i="17" s="1"/>
  <c r="FG33" i="17"/>
  <c r="FH1" i="5"/>
  <c r="FD21" i="17" l="1"/>
  <c r="FD25" i="17" s="1"/>
  <c r="FD35" i="17" s="1"/>
  <c r="FU21" i="17"/>
  <c r="FG10" i="17"/>
  <c r="FG13" i="17" s="1"/>
  <c r="FE10" i="17"/>
  <c r="FE13" i="17" s="1"/>
  <c r="FS21" i="17"/>
  <c r="FT21" i="17"/>
  <c r="FV21" i="17"/>
  <c r="FE21" i="17"/>
  <c r="FE31" i="17" s="1"/>
  <c r="FF10" i="17"/>
  <c r="FF13" i="17" s="1"/>
  <c r="FH10" i="17"/>
  <c r="FH13" i="17" s="1"/>
  <c r="FD10" i="17"/>
  <c r="FD13" i="17" s="1"/>
  <c r="FR22" i="17"/>
  <c r="FV22" i="17"/>
  <c r="FU22" i="17"/>
  <c r="FT22" i="17"/>
  <c r="FS22" i="17"/>
  <c r="FH31" i="17"/>
  <c r="FH25" i="17"/>
  <c r="FH35" i="17" s="1"/>
  <c r="FF31" i="17"/>
  <c r="FF25" i="17"/>
  <c r="FF35" i="17" s="1"/>
  <c r="FI1" i="5"/>
  <c r="FD31" i="17" l="1"/>
  <c r="FE25" i="17"/>
  <c r="FE35" i="17" s="1"/>
  <c r="FJ1" i="5"/>
  <c r="FK1" i="5" l="1"/>
  <c r="FG34" i="17" l="1"/>
  <c r="FG25" i="17"/>
  <c r="FG35" i="17" s="1"/>
  <c r="FL1" i="5"/>
  <c r="FM1" i="5" l="1"/>
  <c r="FN1" i="5" l="1"/>
  <c r="FO1" i="5" l="1"/>
  <c r="FP1" i="5" l="1"/>
  <c r="FQ1" i="5" l="1"/>
  <c r="FR1" i="5" l="1"/>
  <c r="FS1" i="5" l="1"/>
  <c r="FT1" i="5" l="1"/>
  <c r="FU1" i="5" l="1"/>
  <c r="FV1" i="5" l="1"/>
  <c r="FW1" i="5" l="1"/>
  <c r="FX1" i="5" l="1"/>
  <c r="FY1" i="5" l="1"/>
  <c r="FZ1" i="5" l="1"/>
  <c r="GA1" i="5" l="1"/>
  <c r="GB1" i="5" l="1"/>
  <c r="GC1" i="5" l="1"/>
  <c r="GD1" i="5" l="1"/>
  <c r="GE1" i="5" l="1"/>
  <c r="GF1" i="5" l="1"/>
  <c r="GG1" i="5" l="1"/>
  <c r="GH1" i="5" l="1"/>
  <c r="GI1" i="5" l="1"/>
  <c r="GJ1" i="5" l="1"/>
  <c r="GK1" i="5" l="1"/>
  <c r="GL1" i="5" l="1"/>
  <c r="GM1" i="5" l="1"/>
  <c r="GN1" i="5" l="1"/>
  <c r="GO1" i="5" l="1"/>
  <c r="GP1" i="5" l="1"/>
  <c r="GQ1" i="5" l="1"/>
  <c r="GR1" i="5" l="1"/>
  <c r="GS1" i="5" l="1"/>
  <c r="GT1" i="5" l="1"/>
  <c r="GU1" i="5" l="1"/>
  <c r="GV1" i="5" l="1"/>
  <c r="GW1" i="5" l="1"/>
  <c r="GX1" i="5" l="1"/>
  <c r="GY1" i="5" l="1"/>
  <c r="GZ1" i="5" l="1"/>
  <c r="HA1" i="5" l="1"/>
  <c r="HB1" i="5" l="1"/>
  <c r="HC1" i="5" l="1"/>
  <c r="HD1" i="5" l="1"/>
  <c r="HE1" i="5" l="1"/>
  <c r="HF1" i="5" l="1"/>
  <c r="HG1" i="5" l="1"/>
  <c r="HH1" i="5" l="1"/>
  <c r="HI1" i="5" l="1"/>
  <c r="HJ1" i="5" l="1"/>
  <c r="HK1" i="5" l="1"/>
  <c r="HL1" i="5" l="1"/>
  <c r="HM1" i="5" l="1"/>
  <c r="HN1" i="5" l="1"/>
  <c r="HO1" i="5" l="1"/>
  <c r="HP1" i="5" l="1"/>
  <c r="HQ1" i="5" l="1"/>
  <c r="HR1" i="5" l="1"/>
  <c r="HS1" i="5" l="1"/>
  <c r="HT1" i="5" l="1"/>
  <c r="HU1" i="5" l="1"/>
  <c r="HV1" i="5" l="1"/>
  <c r="HW1" i="5" l="1"/>
  <c r="HX1" i="5" l="1"/>
  <c r="HY1" i="5" l="1"/>
  <c r="HZ1" i="5" l="1"/>
  <c r="IA1" i="5" l="1"/>
  <c r="IB1" i="5" l="1"/>
  <c r="IC1" i="5" l="1"/>
  <c r="ID1" i="5" l="1"/>
  <c r="IE1" i="5" l="1"/>
  <c r="IF1" i="5" l="1"/>
  <c r="IG1" i="5" l="1"/>
  <c r="IH1" i="5" l="1"/>
  <c r="II1" i="5" l="1"/>
  <c r="IJ1" i="5" l="1"/>
  <c r="IK1" i="5" l="1"/>
  <c r="IL1" i="5" l="1"/>
  <c r="IM1" i="5" l="1"/>
  <c r="IN1" i="5" l="1"/>
  <c r="IO1" i="5" l="1"/>
  <c r="IP1" i="5" l="1"/>
  <c r="IQ1" i="5" l="1"/>
  <c r="IR1" i="5" l="1"/>
  <c r="IS1" i="5" l="1"/>
  <c r="IT1" i="5" l="1"/>
  <c r="IU1" i="5" l="1"/>
  <c r="IV1" i="5" l="1"/>
  <c r="IW1" i="5" l="1"/>
  <c r="IX1" i="5" l="1"/>
  <c r="IY1" i="5" l="1"/>
  <c r="IZ1" i="5" l="1"/>
  <c r="JA1" i="5" l="1"/>
  <c r="JB1" i="5" l="1"/>
  <c r="JC1" i="5" l="1"/>
  <c r="JD1" i="5" l="1"/>
  <c r="JE1" i="5" l="1"/>
  <c r="JF1" i="5" l="1"/>
  <c r="JG1" i="5" l="1"/>
  <c r="JH1" i="5" l="1"/>
  <c r="JI1" i="5" l="1"/>
  <c r="JJ1" i="5" l="1"/>
  <c r="JK1" i="5" l="1"/>
  <c r="JL1" i="5" l="1"/>
  <c r="JM1" i="5" l="1"/>
  <c r="JN1" i="5" l="1"/>
  <c r="JO1" i="5" l="1"/>
  <c r="JP1" i="5" l="1"/>
  <c r="JQ1" i="5" l="1"/>
  <c r="JR1" i="5" l="1"/>
  <c r="JS1" i="5" l="1"/>
  <c r="JT1" i="5" l="1"/>
  <c r="JU1" i="5" l="1"/>
  <c r="JV1" i="5" l="1"/>
  <c r="JW1" i="5" l="1"/>
  <c r="JX1" i="5" l="1"/>
  <c r="JY1" i="5" l="1"/>
  <c r="JZ1" i="5" l="1"/>
  <c r="KA1" i="5" l="1"/>
  <c r="KB1" i="5" l="1"/>
  <c r="KC1" i="5" l="1"/>
  <c r="KD1" i="5" l="1"/>
  <c r="KE1" i="5" l="1"/>
  <c r="KF1" i="5" l="1"/>
  <c r="KG1" i="5" l="1"/>
  <c r="KH1" i="5" l="1"/>
  <c r="KI1" i="5" l="1"/>
  <c r="KJ1" i="5" l="1"/>
  <c r="KK1" i="5" l="1"/>
  <c r="KL1" i="5" l="1"/>
  <c r="KM1" i="5" l="1"/>
  <c r="KN1" i="5" l="1"/>
  <c r="KO1" i="5" l="1"/>
  <c r="KP1" i="5" l="1"/>
  <c r="KQ1" i="5" l="1"/>
  <c r="KR1" i="5" l="1"/>
  <c r="KS1" i="5" l="1"/>
  <c r="KT1" i="5" l="1"/>
  <c r="KU1" i="5" l="1"/>
  <c r="KV1" i="5" l="1"/>
  <c r="KW1" i="5" l="1"/>
  <c r="KX1" i="5" l="1"/>
  <c r="KY1" i="5" l="1"/>
  <c r="KZ1" i="5" l="1"/>
  <c r="LA1" i="5" l="1"/>
  <c r="LB1" i="5" l="1"/>
  <c r="LC1" i="5" l="1"/>
  <c r="LD1" i="5" l="1"/>
  <c r="LE1" i="5" l="1"/>
  <c r="LF1" i="5" l="1"/>
  <c r="LG1" i="5" l="1"/>
  <c r="LH1" i="5" l="1"/>
  <c r="LI1" i="5" l="1"/>
  <c r="LJ1" i="5" l="1"/>
  <c r="LK1" i="5" l="1"/>
  <c r="LL1" i="5" l="1"/>
  <c r="LM1" i="5" l="1"/>
  <c r="LN1" i="5" l="1"/>
  <c r="LO1" i="5" l="1"/>
  <c r="LP1" i="5" l="1"/>
  <c r="LQ1" i="5" l="1"/>
  <c r="LR1" i="5" l="1"/>
  <c r="LS1" i="5" l="1"/>
  <c r="LT1" i="5" l="1"/>
  <c r="LU1" i="5" l="1"/>
  <c r="LV1" i="5" l="1"/>
  <c r="LW1" i="5" l="1"/>
  <c r="LX1" i="5" l="1"/>
  <c r="LY1" i="5" l="1"/>
  <c r="LZ1" i="5" l="1"/>
  <c r="MA1" i="5" l="1"/>
  <c r="MB1" i="5" l="1"/>
  <c r="MC1" i="5" l="1"/>
  <c r="MD1" i="5" l="1"/>
  <c r="ME1" i="5" l="1"/>
  <c r="MF1" i="5" l="1"/>
  <c r="MG1" i="5" l="1"/>
  <c r="MH1" i="5" l="1"/>
  <c r="MI1" i="5" l="1"/>
  <c r="MJ1" i="5" l="1"/>
  <c r="MK1" i="5" l="1"/>
  <c r="ML1" i="5" l="1"/>
  <c r="MM1" i="5" l="1"/>
  <c r="MN1" i="5" l="1"/>
  <c r="MO1" i="5" l="1"/>
  <c r="MP1" i="5" l="1"/>
  <c r="MQ1" i="5" l="1"/>
  <c r="MR1" i="5" l="1"/>
  <c r="MS1" i="5" l="1"/>
  <c r="MT1" i="5" l="1"/>
  <c r="MU1" i="5" l="1"/>
  <c r="MV1" i="5" l="1"/>
  <c r="MW1" i="5" l="1"/>
  <c r="MX1" i="5" l="1"/>
  <c r="MY1" i="5" l="1"/>
  <c r="MZ1" i="5" l="1"/>
  <c r="NA1" i="5" l="1"/>
  <c r="NB1" i="5" l="1"/>
  <c r="NC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3B38D-579B-4DF2-9A0A-DE0CAFE3FFEB}" keepAlive="1" name="Consulta - DispDiaria" description="Conexão com a consulta 'DispDiaria' na pasta de trabalho." type="5" refreshedVersion="0" background="1" saveData="1">
    <dbPr connection="Provider=Microsoft.Mashup.OleDb.1;Data Source=$Workbook$;Location=DispDiaria;Extended Properties=&quot;&quot;" command="SELECT * FROM [DispDiaria]"/>
  </connection>
  <connection id="2" xr16:uid="{3F9907DC-87F1-4F9A-96E9-F520D15177EA}" keepAlive="1" name="Consulta - DispDiaria (2)" description="Conexão com a consulta 'DispDiaria (2)' na pasta de trabalho." type="5" refreshedVersion="0" background="1" saveData="1">
    <dbPr connection="Provider=Microsoft.Mashup.OleDb.1;Data Source=$Workbook$;Location=&quot;DispDiaria (2)&quot;;Extended Properties=&quot;&quot;" command="SELECT * FROM [DispDiaria (2)]"/>
  </connection>
  <connection id="3" xr16:uid="{ED899982-0D20-42FD-8829-2B4FB42A7599}" keepAlive="1" name="Consulta - GerDiaria" description="Conexão com a consulta 'GerDiaria' na pasta de trabalho." type="5" refreshedVersion="0" background="1" saveData="1">
    <dbPr connection="Provider=Microsoft.Mashup.OleDb.1;Data Source=$Workbook$;Location=GerDiaria;Extended Properties=&quot;&quot;" command="SELECT * FROM [GerDiaria]"/>
  </connection>
  <connection id="4" xr16:uid="{F71CE629-B324-417D-A889-777CAB975A58}" keepAlive="1" name="Consulta - GerDiaria (2)" description="Conexão com a consulta 'GerDiaria (2)' na pasta de trabalho." type="5" refreshedVersion="8" background="1" saveData="1">
    <dbPr connection="Provider=Microsoft.Mashup.OleDb.1;Data Source=$Workbook$;Location=&quot;GerDiaria (2)&quot;;Extended Properties=&quot;&quot;" command="SELECT * FROM [GerDiaria (2)]"/>
  </connection>
  <connection id="5" xr16:uid="{C747019E-6381-422D-AD3C-49B5B0FAD4EA}" keepAlive="1" name="Consulta - IrradDiaria" description="Conexão com a consulta 'IrradDiaria' na pasta de trabalho." type="5" refreshedVersion="8" background="1" saveData="1">
    <dbPr connection="Provider=Microsoft.Mashup.OleDb.1;Data Source=$Workbook$;Location=IrradDiaria;Extended Properties=&quot;&quot;" command="SELECT * FROM [IrradDiaria]"/>
  </connection>
  <connection id="6" xr16:uid="{DA6E303B-9A82-47ED-B9E3-A516A5057FE1}" keepAlive="1" name="Consulta - Tabela4" description="Conexão com a consulta 'Tabela4' na pasta de trabalh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<sst xmlns="http://schemas.openxmlformats.org/spreadsheetml/2006/main" count="7306" uniqueCount="1528">
  <si>
    <t>UFV</t>
  </si>
  <si>
    <t/>
  </si>
  <si>
    <t>UFV 2</t>
  </si>
  <si>
    <t>Atributo</t>
  </si>
  <si>
    <t>Valor</t>
  </si>
  <si>
    <t>Personalizar</t>
  </si>
  <si>
    <t>UFV Aparecida III 1</t>
  </si>
  <si>
    <t>UFV Aparecida III 101/04/2026</t>
  </si>
  <si>
    <t>UFV Aparecida III 102/04/2026</t>
  </si>
  <si>
    <t>UFV Aparecida III 103/04/2026</t>
  </si>
  <si>
    <t>UFV Aparecida III 104/04/2026</t>
  </si>
  <si>
    <t>UFV Aparecida III 105/04/2026</t>
  </si>
  <si>
    <t>UFV Aparecida III 106/04/2026</t>
  </si>
  <si>
    <t>UFV Aparecida III 107/04/2026</t>
  </si>
  <si>
    <t>UFV Aparecida III 108/04/2026</t>
  </si>
  <si>
    <t>UFV Aparecida III 109/04/2026</t>
  </si>
  <si>
    <t>UFV Aparecida III 110/04/2026</t>
  </si>
  <si>
    <t>UFV Aparecida III 111/04/2026</t>
  </si>
  <si>
    <t>UFV Aparecida III 112/04/2026</t>
  </si>
  <si>
    <t>UFV Aparecida III 113/04/2026</t>
  </si>
  <si>
    <t>UFV Aparecida III 114/04/2026</t>
  </si>
  <si>
    <t>UFV Aparecida III 115/04/2026</t>
  </si>
  <si>
    <t>UFV Aparecida III 116/04/2026</t>
  </si>
  <si>
    <t>UFV Aparecida III 117/04/2026</t>
  </si>
  <si>
    <t>UFV Aparecida III 118/04/2026</t>
  </si>
  <si>
    <t>UFV Aparecida III 119/04/2026</t>
  </si>
  <si>
    <t>UFV Aparecida III 120/04/2026</t>
  </si>
  <si>
    <t>UFV Aparecida III 121/04/2026</t>
  </si>
  <si>
    <t>UFV Aparecida III 122/04/2026</t>
  </si>
  <si>
    <t>UFV Aparecida do Taboado 2 1</t>
  </si>
  <si>
    <t>UFV Aparecida do Taboado 2 101/04/2026</t>
  </si>
  <si>
    <t>UFV Aparecida do Taboado 2 102/04/2026</t>
  </si>
  <si>
    <t>UFV Aparecida do Taboado 2 103/04/2026</t>
  </si>
  <si>
    <t>UFV Aparecida do Taboado 2 104/04/2026</t>
  </si>
  <si>
    <t>UFV Aparecida do Taboado 2 105/04/2026</t>
  </si>
  <si>
    <t>UFV Aparecida do Taboado 2 106/04/2026</t>
  </si>
  <si>
    <t>UFV Aparecida do Taboado 2 107/04/2026</t>
  </si>
  <si>
    <t>UFV Aparecida do Taboado 2 108/04/2026</t>
  </si>
  <si>
    <t>UFV Aparecida do Taboado 2 109/04/2026</t>
  </si>
  <si>
    <t>UFV Aparecida do Taboado 2 110/04/2026</t>
  </si>
  <si>
    <t>UFV Aparecida do Taboado 2 111/04/2026</t>
  </si>
  <si>
    <t>UFV Aparecida do Taboado 2 112/04/2026</t>
  </si>
  <si>
    <t>UFV Aparecida do Taboado 2 113/04/2026</t>
  </si>
  <si>
    <t>UFV Aparecida do Taboado 2 114/04/2026</t>
  </si>
  <si>
    <t>UFV Aparecida do Taboado 2 115/04/2026</t>
  </si>
  <si>
    <t>UFV Aparecida do Taboado 2 116/04/2026</t>
  </si>
  <si>
    <t>UFV Aparecida do Taboado 2 117/04/2026</t>
  </si>
  <si>
    <t>UFV Aparecida do Taboado 2 118/04/2026</t>
  </si>
  <si>
    <t>UFV Aparecida do Taboado 2 119/04/2026</t>
  </si>
  <si>
    <t>UFV Aparecida do Taboado 2 120/04/2026</t>
  </si>
  <si>
    <t>UFV Aparecida do Taboado 2 121/04/2026</t>
  </si>
  <si>
    <t>UFV Aparecida do Taboado 2 2</t>
  </si>
  <si>
    <t>UFV Aparecida do Taboado 2 201/04/2026</t>
  </si>
  <si>
    <t>UFV Aparecida do Taboado 2 202/04/2026</t>
  </si>
  <si>
    <t>UFV Aparecida do Taboado 2 203/04/2026</t>
  </si>
  <si>
    <t>UFV Aparecida do Taboado 2 204/04/2026</t>
  </si>
  <si>
    <t>UFV Aparecida do Taboado 2 205/04/2026</t>
  </si>
  <si>
    <t>UFV Aparecida do Taboado 2 206/04/2026</t>
  </si>
  <si>
    <t>UFV Aparecida do Taboado 2 207/04/2026</t>
  </si>
  <si>
    <t>UFV Aparecida do Taboado 2 208/04/2026</t>
  </si>
  <si>
    <t>UFV Aparecida do Taboado 2 209/04/2026</t>
  </si>
  <si>
    <t>UFV Aparecida do Taboado 2 210/04/2026</t>
  </si>
  <si>
    <t>UFV Aparecida do Taboado 2 211/04/2026</t>
  </si>
  <si>
    <t>UFV Aparecida do Taboado 2 212/04/2026</t>
  </si>
  <si>
    <t>UFV Aparecida do Taboado 2 213/04/2026</t>
  </si>
  <si>
    <t>UFV Aparecida do Taboado 2 214/04/2026</t>
  </si>
  <si>
    <t>UFV Aparecida do Taboado 2 215/04/2026</t>
  </si>
  <si>
    <t>UFV Aparecida do Taboado 2 216/04/2026</t>
  </si>
  <si>
    <t>UFV Aparecida do Taboado 2 217/04/2026</t>
  </si>
  <si>
    <t>UFV Aparecida do Taboado 2 218/04/2026</t>
  </si>
  <si>
    <t>UFV Aparecida do Taboado 2 219/04/2026</t>
  </si>
  <si>
    <t>UFV Aparecida do Taboado 2 220/04/2026</t>
  </si>
  <si>
    <t>UFV Aparecida do Taboado 2 221/04/2026</t>
  </si>
  <si>
    <t>UFV Araçoiaba da Serra I 1</t>
  </si>
  <si>
    <t>UFV Araçoiaba da Serra I 101/04/2026</t>
  </si>
  <si>
    <t>UFV Araçoiaba da Serra I 102/04/2026</t>
  </si>
  <si>
    <t>UFV Araçoiaba da Serra I 103/04/2026</t>
  </si>
  <si>
    <t>UFV Araçoiaba da Serra I 104/04/2026</t>
  </si>
  <si>
    <t>UFV Araçoiaba da Serra I 105/04/2026</t>
  </si>
  <si>
    <t>UFV Araçoiaba da Serra I 106/04/2026</t>
  </si>
  <si>
    <t>UFV Araçoiaba da Serra I 107/04/2026</t>
  </si>
  <si>
    <t>UFV Araçoiaba da Serra I 108/04/2026</t>
  </si>
  <si>
    <t>UFV Araçoiaba da Serra I 109/04/2026</t>
  </si>
  <si>
    <t>UFV Araçoiaba da Serra I 110/04/2026</t>
  </si>
  <si>
    <t>UFV Araçoiaba da Serra I 111/04/2026</t>
  </si>
  <si>
    <t>UFV Araçoiaba da Serra I 112/04/2026</t>
  </si>
  <si>
    <t>UFV Araçoiaba da Serra I 113/04/2026</t>
  </si>
  <si>
    <t>UFV Araçoiaba da Serra I 114/04/2026</t>
  </si>
  <si>
    <t>UFV Araçoiaba da Serra I 115/04/2026</t>
  </si>
  <si>
    <t>UFV Araçoiaba da Serra I 116/04/2026</t>
  </si>
  <si>
    <t>UFV Araçoiaba da Serra I 117/04/2026</t>
  </si>
  <si>
    <t>UFV Araçoiaba da Serra I 118/04/2026</t>
  </si>
  <si>
    <t>UFV Araçoiaba da Serra I 119/04/2026</t>
  </si>
  <si>
    <t>UFV Araçoiaba da Serra I 120/04/2026</t>
  </si>
  <si>
    <t>UFV Araçoiaba da Serra I 121/04/2026</t>
  </si>
  <si>
    <t>UFV Araçoiaba da Serra I 122/04/2026</t>
  </si>
  <si>
    <t>UFV Araçoiaba da Serra I 2</t>
  </si>
  <si>
    <t>UFV Araçoiaba da Serra I 201/04/2026</t>
  </si>
  <si>
    <t>UFV Araçoiaba da Serra I 202/04/2026</t>
  </si>
  <si>
    <t>UFV Araçoiaba da Serra I 203/04/2026</t>
  </si>
  <si>
    <t>UFV Araçoiaba da Serra I 204/04/2026</t>
  </si>
  <si>
    <t>UFV Araçoiaba da Serra I 205/04/2026</t>
  </si>
  <si>
    <t>UFV Araçoiaba da Serra I 206/04/2026</t>
  </si>
  <si>
    <t>UFV Araçoiaba da Serra I 207/04/2026</t>
  </si>
  <si>
    <t>UFV Araçoiaba da Serra I 208/04/2026</t>
  </si>
  <si>
    <t>UFV Araçoiaba da Serra I 209/04/2026</t>
  </si>
  <si>
    <t>UFV Araçoiaba da Serra I 210/04/2026</t>
  </si>
  <si>
    <t>UFV Araçoiaba da Serra I 211/04/2026</t>
  </si>
  <si>
    <t>UFV Araçoiaba da Serra I 212/04/2026</t>
  </si>
  <si>
    <t>UFV Araçoiaba da Serra I 213/04/2026</t>
  </si>
  <si>
    <t>UFV Araçoiaba da Serra I 214/04/2026</t>
  </si>
  <si>
    <t>UFV Araçoiaba da Serra I 215/04/2026</t>
  </si>
  <si>
    <t>UFV Araçoiaba da Serra I 216/04/2026</t>
  </si>
  <si>
    <t>UFV Araçoiaba da Serra I 217/04/2026</t>
  </si>
  <si>
    <t>UFV Araçoiaba da Serra I 218/04/2026</t>
  </si>
  <si>
    <t>UFV Araçoiaba da Serra I 219/04/2026</t>
  </si>
  <si>
    <t>UFV Araçoiaba da Serra I 220/04/2026</t>
  </si>
  <si>
    <t>UFV Araçoiaba da Serra I 221/04/2026</t>
  </si>
  <si>
    <t>UFV Araçoiaba da Serra I 222/04/2026</t>
  </si>
  <si>
    <t>UFV Boa Esperança do Sul I 1</t>
  </si>
  <si>
    <t>UFV Boa Esperança do Sul I 101/04/2026</t>
  </si>
  <si>
    <t>UFV Boa Esperança do Sul I 102/04/2026</t>
  </si>
  <si>
    <t>UFV Boa Esperança do Sul I 103/04/2026</t>
  </si>
  <si>
    <t>UFV Boa Esperança do Sul I 104/04/2026</t>
  </si>
  <si>
    <t>UFV Boa Esperança do Sul I 105/04/2026</t>
  </si>
  <si>
    <t>UFV Boa Esperança do Sul I 106/04/2026</t>
  </si>
  <si>
    <t>UFV Boa Esperança do Sul I 107/04/2026</t>
  </si>
  <si>
    <t>UFV Boa Esperança do Sul I 108/04/2026</t>
  </si>
  <si>
    <t>UFV Boa Esperança do Sul I 109/04/2026</t>
  </si>
  <si>
    <t>UFV Boa Esperança do Sul I 110/04/2026</t>
  </si>
  <si>
    <t>UFV Boa Esperança do Sul I 111/04/2026</t>
  </si>
  <si>
    <t>UFV Boa Esperança do Sul I 112/04/2026</t>
  </si>
  <si>
    <t>UFV Boa Esperança do Sul I 113/04/2026</t>
  </si>
  <si>
    <t>UFV Boa Esperança do Sul I 114/04/2026</t>
  </si>
  <si>
    <t>UFV Boa Esperança do Sul I 115/04/2026</t>
  </si>
  <si>
    <t>UFV Boa Esperança do Sul I 116/04/2026</t>
  </si>
  <si>
    <t>UFV Boa Esperança do Sul I 117/04/2026</t>
  </si>
  <si>
    <t>UFV Boa Esperança do Sul I 118/04/2026</t>
  </si>
  <si>
    <t>UFV Boa Esperança do Sul I 119/04/2026</t>
  </si>
  <si>
    <t>UFV Boa Esperança do Sul I 120/04/2026</t>
  </si>
  <si>
    <t>UFV Boa Esperança do Sul I 121/04/2026</t>
  </si>
  <si>
    <t>UFV Boa Esperança do Sul I 122/04/2026</t>
  </si>
  <si>
    <t>UFV Boa Esperança do Sul I 2</t>
  </si>
  <si>
    <t>UFV Boa Esperança do Sul I 201/04/2026</t>
  </si>
  <si>
    <t>UFV Boa Esperança do Sul I 202/04/2026</t>
  </si>
  <si>
    <t>UFV Boa Esperança do Sul I 203/04/2026</t>
  </si>
  <si>
    <t>UFV Boa Esperança do Sul I 204/04/2026</t>
  </si>
  <si>
    <t>UFV Boa Esperança do Sul I 205/04/2026</t>
  </si>
  <si>
    <t>UFV Boa Esperança do Sul I 206/04/2026</t>
  </si>
  <si>
    <t>UFV Boa Esperança do Sul I 207/04/2026</t>
  </si>
  <si>
    <t>UFV Boa Esperança do Sul I 208/04/2026</t>
  </si>
  <si>
    <t>UFV Boa Esperança do Sul I 209/04/2026</t>
  </si>
  <si>
    <t>UFV Boa Esperança do Sul I 210/04/2026</t>
  </si>
  <si>
    <t>UFV Boa Esperança do Sul I 211/04/2026</t>
  </si>
  <si>
    <t>UFV Boa Esperança do Sul I 212/04/2026</t>
  </si>
  <si>
    <t>UFV Boa Esperança do Sul I 213/04/2026</t>
  </si>
  <si>
    <t>UFV Boa Esperança do Sul I 214/04/2026</t>
  </si>
  <si>
    <t>UFV Boa Esperança do Sul I 215/04/2026</t>
  </si>
  <si>
    <t>UFV Boa Esperança do Sul I 216/04/2026</t>
  </si>
  <si>
    <t>UFV Boa Esperança do Sul I 217/04/2026</t>
  </si>
  <si>
    <t>UFV Boa Esperança do Sul I 218/04/2026</t>
  </si>
  <si>
    <t>UFV Boa Esperança do Sul I 219/04/2026</t>
  </si>
  <si>
    <t>UFV Boa Esperança do Sul I 220/04/2026</t>
  </si>
  <si>
    <t>UFV Boa Esperança do Sul I 221/04/2026</t>
  </si>
  <si>
    <t>UFV Boa Esperança do Sul I 222/04/2026</t>
  </si>
  <si>
    <t>UFV Caxambu I 1</t>
  </si>
  <si>
    <t>UFV Caxambu I 101/04/2026</t>
  </si>
  <si>
    <t>UFV Caxambu I 102/04/2026</t>
  </si>
  <si>
    <t>UFV Caxambu I 103/04/2026</t>
  </si>
  <si>
    <t>UFV Caxambu I 104/04/2026</t>
  </si>
  <si>
    <t>UFV Caxambu I 105/04/2026</t>
  </si>
  <si>
    <t>UFV Caxambu I 106/04/2026</t>
  </si>
  <si>
    <t>UFV Caxambu I 107/04/2026</t>
  </si>
  <si>
    <t>UFV Caxambu I 108/04/2026</t>
  </si>
  <si>
    <t>UFV Caxambu I 109/04/2026</t>
  </si>
  <si>
    <t>UFV Caxambu I 110/04/2026</t>
  </si>
  <si>
    <t>UFV Caxambu I 111/04/2026</t>
  </si>
  <si>
    <t>UFV Caxambu I 115/04/2026</t>
  </si>
  <si>
    <t>UFV Caxambu I 116/04/2026</t>
  </si>
  <si>
    <t>UFV Caxambu I 117/04/2026</t>
  </si>
  <si>
    <t>UFV Caxambu I 118/04/2026</t>
  </si>
  <si>
    <t>UFV Caxambu I 119/04/2026</t>
  </si>
  <si>
    <t>UFV Caxambu I 120/04/2026</t>
  </si>
  <si>
    <t>UFV Caxambu I 121/04/2026</t>
  </si>
  <si>
    <t>UFV Caxambu I 122/04/2026</t>
  </si>
  <si>
    <t>UFV Goytacazes 1 1</t>
  </si>
  <si>
    <t>UFV Goytacazes 1 101/04/2026</t>
  </si>
  <si>
    <t>UFV Goytacazes 1 102/04/2026</t>
  </si>
  <si>
    <t>UFV Goytacazes 1 103/04/2026</t>
  </si>
  <si>
    <t>UFV Goytacazes 1 104/04/2026</t>
  </si>
  <si>
    <t>UFV Goytacazes 1 105/04/2026</t>
  </si>
  <si>
    <t>UFV Goytacazes 1 106/04/2026</t>
  </si>
  <si>
    <t>UFV Goytacazes 1 107/04/2026</t>
  </si>
  <si>
    <t>UFV Goytacazes 1 108/04/2026</t>
  </si>
  <si>
    <t>UFV Goytacazes 1 109/04/2026</t>
  </si>
  <si>
    <t>UFV Goytacazes 1 110/04/2026</t>
  </si>
  <si>
    <t>UFV Goytacazes 1 111/04/2026</t>
  </si>
  <si>
    <t>UFV Goytacazes 1 112/04/2026</t>
  </si>
  <si>
    <t>UFV Goytacazes 1 113/04/2026</t>
  </si>
  <si>
    <t>UFV Goytacazes 1 114/04/2026</t>
  </si>
  <si>
    <t>UFV Goytacazes 1 115/04/2026</t>
  </si>
  <si>
    <t>UFV Goytacazes 1 116/04/2026</t>
  </si>
  <si>
    <t>UFV Goytacazes 1 117/04/2026</t>
  </si>
  <si>
    <t>UFV Goytacazes 1 118/04/2026</t>
  </si>
  <si>
    <t>UFV Goytacazes 1 119/04/2026</t>
  </si>
  <si>
    <t>UFV Goytacazes 1 120/04/2026</t>
  </si>
  <si>
    <t>UFV Goytacazes 1 121/04/2026</t>
  </si>
  <si>
    <t>UFV Goytacazes 1 122/04/2026</t>
  </si>
  <si>
    <t>UFV Guaratinguetá 5 1</t>
  </si>
  <si>
    <t>UFV Guaratinguetá 5 101/04/2026</t>
  </si>
  <si>
    <t>UFV Guaratinguetá 5 102/04/2026</t>
  </si>
  <si>
    <t>UFV Guaratinguetá 5 103/04/2026</t>
  </si>
  <si>
    <t>UFV Guaratinguetá 5 104/04/2026</t>
  </si>
  <si>
    <t>UFV Guaratinguetá 5 105/04/2026</t>
  </si>
  <si>
    <t>UFV Guaratinguetá 5 106/04/2026</t>
  </si>
  <si>
    <t>UFV Guaratinguetá 5 107/04/2026</t>
  </si>
  <si>
    <t>UFV Guaratinguetá 5 108/04/2026</t>
  </si>
  <si>
    <t>UFV Guaratinguetá 5 109/04/2026</t>
  </si>
  <si>
    <t>UFV Guaratinguetá 5 110/04/2026</t>
  </si>
  <si>
    <t>UFV Guaratinguetá 5 111/04/2026</t>
  </si>
  <si>
    <t>UFV Guaratinguetá 5 112/04/2026</t>
  </si>
  <si>
    <t>UFV Guaratinguetá 5 113/04/2026</t>
  </si>
  <si>
    <t>UFV Guaratinguetá 5 114/04/2026</t>
  </si>
  <si>
    <t>UFV Guaratinguetá 5 115/04/2026</t>
  </si>
  <si>
    <t>UFV Guaratinguetá 5 116/04/2026</t>
  </si>
  <si>
    <t>UFV Guaratinguetá 5 117/04/2026</t>
  </si>
  <si>
    <t>UFV Guaratinguetá 5 118/04/2026</t>
  </si>
  <si>
    <t>UFV Guaratinguetá 5 119/04/2026</t>
  </si>
  <si>
    <t>UFV Guaratinguetá 5 120/04/2026</t>
  </si>
  <si>
    <t>UFV Guaratinguetá 5 121/04/2026</t>
  </si>
  <si>
    <t>UFV Guaratinguetá 5 122/04/2026</t>
  </si>
  <si>
    <t>UFV Ibaté 1 1</t>
  </si>
  <si>
    <t>UFV Ibaté 1 101/04/2026</t>
  </si>
  <si>
    <t>UFV Ibaté 1 102/04/2026</t>
  </si>
  <si>
    <t>UFV Ibaté 1 103/04/2026</t>
  </si>
  <si>
    <t>UFV Ibaté 1 104/04/2026</t>
  </si>
  <si>
    <t>UFV Ibaté 1 105/04/2026</t>
  </si>
  <si>
    <t>UFV Ibaté 1 106/04/2026</t>
  </si>
  <si>
    <t>UFV Ibaté 1 107/04/2026</t>
  </si>
  <si>
    <t>UFV Ibaté 1 108/04/2026</t>
  </si>
  <si>
    <t>UFV Ibaté 1 109/04/2026</t>
  </si>
  <si>
    <t>UFV Ibaté 1 110/04/2026</t>
  </si>
  <si>
    <t>UFV Ibaté 1 111/04/2026</t>
  </si>
  <si>
    <t>UFV Ibaté 1 112/04/2026</t>
  </si>
  <si>
    <t>UFV Ibaté 1 113/04/2026</t>
  </si>
  <si>
    <t>UFV Ibaté 1 114/04/2026</t>
  </si>
  <si>
    <t>UFV Ibaté 1 115/04/2026</t>
  </si>
  <si>
    <t>UFV Ibaté 1 116/04/2026</t>
  </si>
  <si>
    <t>UFV Ibaté 1 117/04/2026</t>
  </si>
  <si>
    <t>UFV Ibaté 1 118/04/2026</t>
  </si>
  <si>
    <t>UFV Ibaté 1 119/04/2026</t>
  </si>
  <si>
    <t>UFV Ibaté 1 120/04/2026</t>
  </si>
  <si>
    <t>UFV Ibaté 1 121/04/2026</t>
  </si>
  <si>
    <t>UFV Ibaté 1 122/04/2026</t>
  </si>
  <si>
    <t>UFV Ibaté 2 1</t>
  </si>
  <si>
    <t>UFV Ibaté 2 101/04/2026</t>
  </si>
  <si>
    <t>UFV Ibaté 2 102/04/2026</t>
  </si>
  <si>
    <t>UFV Ibaté 2 103/04/2026</t>
  </si>
  <si>
    <t>UFV Ibaté 2 104/04/2026</t>
  </si>
  <si>
    <t>UFV Ibaté 2 105/04/2026</t>
  </si>
  <si>
    <t>UFV Ibaté 2 106/04/2026</t>
  </si>
  <si>
    <t>UFV Ibaté 2 107/04/2026</t>
  </si>
  <si>
    <t>UFV Ibaté 2 108/04/2026</t>
  </si>
  <si>
    <t>UFV Ibaté 2 109/04/2026</t>
  </si>
  <si>
    <t>UFV Ibaté 2 110/04/2026</t>
  </si>
  <si>
    <t>UFV Ibaté 2 111/04/2026</t>
  </si>
  <si>
    <t>UFV Ibaté 2 112/04/2026</t>
  </si>
  <si>
    <t>UFV Ibaté 2 113/04/2026</t>
  </si>
  <si>
    <t>UFV Ibaté 2 114/04/2026</t>
  </si>
  <si>
    <t>UFV Ibaté 2 115/04/2026</t>
  </si>
  <si>
    <t>UFV Ibaté 2 116/04/2026</t>
  </si>
  <si>
    <t>UFV Ibaté 2 117/04/2026</t>
  </si>
  <si>
    <t>UFV Ibaté 2 118/04/2026</t>
  </si>
  <si>
    <t>UFV Ibaté 2 119/04/2026</t>
  </si>
  <si>
    <t>UFV Ibaté 2 120/04/2026</t>
  </si>
  <si>
    <t>UFV Ibaté 2 121/04/2026</t>
  </si>
  <si>
    <t>UFV Ibaté 2 122/04/2026</t>
  </si>
  <si>
    <t>UFV Ipixuna 1 1</t>
  </si>
  <si>
    <t>UFV Ipixuna 1 101/04/2026</t>
  </si>
  <si>
    <t>UFV Ipixuna 1 102/04/2026</t>
  </si>
  <si>
    <t>UFV Ipixuna 1 103/04/2026</t>
  </si>
  <si>
    <t>UFV Ipixuna 1 104/04/2026</t>
  </si>
  <si>
    <t>UFV Ipixuna 1 105/04/2026</t>
  </si>
  <si>
    <t>UFV Ipixuna 1 106/04/2026</t>
  </si>
  <si>
    <t>UFV Ipixuna 1 107/04/2026</t>
  </si>
  <si>
    <t>UFV Ipixuna 1 108/04/2026</t>
  </si>
  <si>
    <t>UFV Ipixuna 1 109/04/2026</t>
  </si>
  <si>
    <t>UFV Ipixuna 1 110/04/2026</t>
  </si>
  <si>
    <t>UFV Ipixuna 1 111/04/2026</t>
  </si>
  <si>
    <t>UFV Ipixuna 1 112/04/2026</t>
  </si>
  <si>
    <t>UFV Ipixuna 1 113/04/2026</t>
  </si>
  <si>
    <t>UFV Ipixuna 1 114/04/2026</t>
  </si>
  <si>
    <t>UFV Ipixuna 1 115/04/2026</t>
  </si>
  <si>
    <t>UFV Ipixuna 1 116/04/2026</t>
  </si>
  <si>
    <t>UFV Ipixuna 1 117/04/2026</t>
  </si>
  <si>
    <t>UFV Ipixuna 1 118/04/2026</t>
  </si>
  <si>
    <t>UFV Ipixuna 1 119/04/2026</t>
  </si>
  <si>
    <t>UFV Ipixuna 1 120/04/2026</t>
  </si>
  <si>
    <t>UFV Ipixuna 1 121/04/2026</t>
  </si>
  <si>
    <t>UFV Ipixuna 2 1</t>
  </si>
  <si>
    <t>UFV Ipixuna 2 101/04/2026</t>
  </si>
  <si>
    <t>UFV Ipixuna 2 102/04/2026</t>
  </si>
  <si>
    <t>UFV Ipixuna 2 103/04/2026</t>
  </si>
  <si>
    <t>UFV Ipixuna 2 104/04/2026</t>
  </si>
  <si>
    <t>UFV Ipixuna 2 105/04/2026</t>
  </si>
  <si>
    <t>UFV Ipixuna 2 106/04/2026</t>
  </si>
  <si>
    <t>UFV Ipixuna 2 107/04/2026</t>
  </si>
  <si>
    <t>UFV Ipixuna 2 108/04/2026</t>
  </si>
  <si>
    <t>UFV Ipixuna 2 109/04/2026</t>
  </si>
  <si>
    <t>UFV Ipixuna 2 110/04/2026</t>
  </si>
  <si>
    <t>UFV Ipixuna 2 111/04/2026</t>
  </si>
  <si>
    <t>UFV Ipixuna 2 112/04/2026</t>
  </si>
  <si>
    <t>UFV Ipixuna 2 113/04/2026</t>
  </si>
  <si>
    <t>UFV Ipixuna 2 114/04/2026</t>
  </si>
  <si>
    <t>UFV Ipixuna 2 115/04/2026</t>
  </si>
  <si>
    <t>UFV Ipixuna 2 116/04/2026</t>
  </si>
  <si>
    <t>UFV Ipixuna 2 117/04/2026</t>
  </si>
  <si>
    <t>UFV Ipixuna 2 118/04/2026</t>
  </si>
  <si>
    <t>UFV Ipixuna 2 119/04/2026</t>
  </si>
  <si>
    <t>UFV Ipixuna 2 120/04/2026</t>
  </si>
  <si>
    <t>UFV Ipixuna 2 121/04/2026</t>
  </si>
  <si>
    <t>UFV Marajoara 1 1</t>
  </si>
  <si>
    <t>UFV Marajoara 1 101/04/2026</t>
  </si>
  <si>
    <t>UFV Marajoara 1 102/04/2026</t>
  </si>
  <si>
    <t>UFV Marajoara 1 103/04/2026</t>
  </si>
  <si>
    <t>UFV Marajoara 1 104/04/2026</t>
  </si>
  <si>
    <t>UFV Marajoara 1 105/04/2026</t>
  </si>
  <si>
    <t>UFV Marajoara 1 106/04/2026</t>
  </si>
  <si>
    <t>UFV Marajoara 1 107/04/2026</t>
  </si>
  <si>
    <t>UFV Marajoara 1 108/04/2026</t>
  </si>
  <si>
    <t>UFV Marajoara 1 109/04/2026</t>
  </si>
  <si>
    <t>UFV Marajoara 1 110/04/2026</t>
  </si>
  <si>
    <t>UFV Marajoara 1 111/04/2026</t>
  </si>
  <si>
    <t>UFV Marajoara 1 112/04/2026</t>
  </si>
  <si>
    <t>UFV Marajoara 1 113/04/2026</t>
  </si>
  <si>
    <t>UFV Marajoara 1 114/04/2026</t>
  </si>
  <si>
    <t>UFV Marajoara 1 115/04/2026</t>
  </si>
  <si>
    <t>UFV Marajoara 1 116/04/2026</t>
  </si>
  <si>
    <t>UFV Marajoara 1 117/04/2026</t>
  </si>
  <si>
    <t>UFV Marajoara 1 118/04/2026</t>
  </si>
  <si>
    <t>UFV Marajoara 1 119/04/2026</t>
  </si>
  <si>
    <t>UFV Marajoara 1 120/04/2026</t>
  </si>
  <si>
    <t>UFV Marajoara 1 121/04/2026</t>
  </si>
  <si>
    <t>UFV Marajoara 1 122/04/2026</t>
  </si>
  <si>
    <t>UFV Piracicaba 1 1</t>
  </si>
  <si>
    <t>UFV Piracicaba 1 101/04/2026</t>
  </si>
  <si>
    <t>UFV Piracicaba 1 102/04/2026</t>
  </si>
  <si>
    <t>UFV Piracicaba 1 103/04/2026</t>
  </si>
  <si>
    <t>UFV Piracicaba 1 104/04/2026</t>
  </si>
  <si>
    <t>UFV Piracicaba 1 105/04/2026</t>
  </si>
  <si>
    <t>UFV Piracicaba 1 106/04/2026</t>
  </si>
  <si>
    <t>UFV Piracicaba 1 107/04/2026</t>
  </si>
  <si>
    <t>UFV Piracicaba 1 108/04/2026</t>
  </si>
  <si>
    <t>UFV Piracicaba 1 109/04/2026</t>
  </si>
  <si>
    <t>UFV Piracicaba 1 110/04/2026</t>
  </si>
  <si>
    <t>UFV Piracicaba 1 111/04/2026</t>
  </si>
  <si>
    <t>UFV Piracicaba 1 112/04/2026</t>
  </si>
  <si>
    <t>UFV Piracicaba 1 113/04/2026</t>
  </si>
  <si>
    <t>UFV Piracicaba 1 114/04/2026</t>
  </si>
  <si>
    <t>UFV Piracicaba 1 115/04/2026</t>
  </si>
  <si>
    <t>UFV Piracicaba 1 116/04/2026</t>
  </si>
  <si>
    <t>UFV Piracicaba 1 117/04/2026</t>
  </si>
  <si>
    <t>UFV Piracicaba 1 118/04/2026</t>
  </si>
  <si>
    <t>UFV Piracicaba 1 119/04/2026</t>
  </si>
  <si>
    <t>UFV Piracicaba 1 120/04/2026</t>
  </si>
  <si>
    <t>UFV Piracicaba 1 121/04/2026</t>
  </si>
  <si>
    <t>UFV Piracicaba 1 122/04/2026</t>
  </si>
  <si>
    <t>UFV Salto Pirapora 3 1</t>
  </si>
  <si>
    <t>UFV Salto Pirapora 3 101/04/2026</t>
  </si>
  <si>
    <t>UFV Salto Pirapora 3 102/04/2026</t>
  </si>
  <si>
    <t>UFV Salto Pirapora 3 103/04/2026</t>
  </si>
  <si>
    <t>UFV Salto Pirapora 3 104/04/2026</t>
  </si>
  <si>
    <t>UFV Salto Pirapora 3 105/04/2026</t>
  </si>
  <si>
    <t>UFV Salto Pirapora 3 106/04/2026</t>
  </si>
  <si>
    <t>UFV Salto Pirapora 3 107/04/2026</t>
  </si>
  <si>
    <t>UFV Salto Pirapora 3 108/04/2026</t>
  </si>
  <si>
    <t>UFV Salto Pirapora 3 109/04/2026</t>
  </si>
  <si>
    <t>UFV Salto Pirapora 3 110/04/2026</t>
  </si>
  <si>
    <t>UFV Salto Pirapora 3 111/04/2026</t>
  </si>
  <si>
    <t>UFV Salto Pirapora 3 112/04/2026</t>
  </si>
  <si>
    <t>UFV Salto Pirapora 3 113/04/2026</t>
  </si>
  <si>
    <t>UFV Salto Pirapora 3 114/04/2026</t>
  </si>
  <si>
    <t>UFV Salto Pirapora 3 115/04/2026</t>
  </si>
  <si>
    <t>UFV Salto Pirapora 3 116/04/2026</t>
  </si>
  <si>
    <t>UFV Salto Pirapora 3 117/04/2026</t>
  </si>
  <si>
    <t>UFV Salto Pirapora 3 118/04/2026</t>
  </si>
  <si>
    <t>UFV Salto Pirapora 3 119/04/2026</t>
  </si>
  <si>
    <t>UFV Salto Pirapora 3 120/04/2026</t>
  </si>
  <si>
    <t>UFV Salto Pirapora 3 121/04/2026</t>
  </si>
  <si>
    <t>UFV Salto Pirapora 3 122/04/2026</t>
  </si>
  <si>
    <t>UFV Santa Bárbara 1 1</t>
  </si>
  <si>
    <t>UFV Santa Bárbara 1 101/04/2026</t>
  </si>
  <si>
    <t>UFV Santa Bárbara 1 102/04/2026</t>
  </si>
  <si>
    <t>UFV Santa Bárbara 1 103/04/2026</t>
  </si>
  <si>
    <t>UFV Santa Bárbara 1 104/04/2026</t>
  </si>
  <si>
    <t>UFV Santa Bárbara 1 105/04/2026</t>
  </si>
  <si>
    <t>UFV Santa Bárbara 1 106/04/2026</t>
  </si>
  <si>
    <t>UFV Santa Bárbara 1 107/04/2026</t>
  </si>
  <si>
    <t>UFV Santa Bárbara 1 108/04/2026</t>
  </si>
  <si>
    <t>UFV Santa Bárbara 1 109/04/2026</t>
  </si>
  <si>
    <t>UFV Santa Bárbara 1 110/04/2026</t>
  </si>
  <si>
    <t>UFV Santa Bárbara 1 111/04/2026</t>
  </si>
  <si>
    <t>UFV Santa Bárbara 1 112/04/2026</t>
  </si>
  <si>
    <t>UFV Santa Bárbara 1 113/04/2026</t>
  </si>
  <si>
    <t>UFV Santa Bárbara 1 114/04/2026</t>
  </si>
  <si>
    <t>UFV Santa Bárbara 1 115/04/2026</t>
  </si>
  <si>
    <t>UFV Santa Bárbara 1 116/04/2026</t>
  </si>
  <si>
    <t>UFV Santa Bárbara 1 117/04/2026</t>
  </si>
  <si>
    <t>UFV Santa Bárbara 1 118/04/2026</t>
  </si>
  <si>
    <t>UFV Santa Bárbara 1 119/04/2026</t>
  </si>
  <si>
    <t>UFV Santa Bárbara 1 120/04/2026</t>
  </si>
  <si>
    <t>UFV Santa Bárbara 1 121/04/2026</t>
  </si>
  <si>
    <t>UFV Santa Bárbara 1 122/04/2026</t>
  </si>
  <si>
    <t>UFV Santarem 1 1</t>
  </si>
  <si>
    <t>UFV Santarem 1 101/04/2026</t>
  </si>
  <si>
    <t>UFV Santarem 1 102/04/2026</t>
  </si>
  <si>
    <t>UFV Santarem 1 103/04/2026</t>
  </si>
  <si>
    <t>UFV Santarem 1 104/04/2026</t>
  </si>
  <si>
    <t>UFV Santarem 1 105/04/2026</t>
  </si>
  <si>
    <t>UFV Santarem 1 106/04/2026</t>
  </si>
  <si>
    <t>UFV Santarem 1 107/04/2026</t>
  </si>
  <si>
    <t>UFV Santarem 1 108/04/2026</t>
  </si>
  <si>
    <t>UFV Santarem 1 109/04/2026</t>
  </si>
  <si>
    <t>UFV Santarem 1 110/04/2026</t>
  </si>
  <si>
    <t>UFV Santarem 1 111/04/2026</t>
  </si>
  <si>
    <t>UFV Santarem 1 112/04/2026</t>
  </si>
  <si>
    <t>UFV Santarem 1 113/04/2026</t>
  </si>
  <si>
    <t>UFV Santarem 1 114/04/2026</t>
  </si>
  <si>
    <t>UFV Santarem 1 115/04/2026</t>
  </si>
  <si>
    <t>UFV Santarem 1 116/04/2026</t>
  </si>
  <si>
    <t>UFV Santarem 1 117/04/2026</t>
  </si>
  <si>
    <t>UFV Santarem 1 118/04/2026</t>
  </si>
  <si>
    <t>UFV Santarem 1 119/04/2026</t>
  </si>
  <si>
    <t>UFV Santarem 1 120/04/2026</t>
  </si>
  <si>
    <t>UFV Santarem 1 121/04/2026</t>
  </si>
  <si>
    <t>UFV Santarem 1 122/04/2026</t>
  </si>
  <si>
    <t>UFV Santarem 1 2</t>
  </si>
  <si>
    <t>UFV Santarem 1 201/04/2026</t>
  </si>
  <si>
    <t>UFV Santarem 1 202/04/2026</t>
  </si>
  <si>
    <t>UFV Santarem 1 203/04/2026</t>
  </si>
  <si>
    <t>UFV Santarem 1 204/04/2026</t>
  </si>
  <si>
    <t>UFV Santarem 1 205/04/2026</t>
  </si>
  <si>
    <t>UFV Santarem 1 206/04/2026</t>
  </si>
  <si>
    <t>UFV Santarem 1 207/04/2026</t>
  </si>
  <si>
    <t>UFV Santarem 1 208/04/2026</t>
  </si>
  <si>
    <t>UFV Santarem 1 209/04/2026</t>
  </si>
  <si>
    <t>UFV Santarem 1 210/04/2026</t>
  </si>
  <si>
    <t>UFV Santarem 1 211/04/2026</t>
  </si>
  <si>
    <t>UFV Santarem 1 212/04/2026</t>
  </si>
  <si>
    <t>UFV Santarem 1 213/04/2026</t>
  </si>
  <si>
    <t>UFV Santarem 1 214/04/2026</t>
  </si>
  <si>
    <t>UFV Santarem 1 215/04/2026</t>
  </si>
  <si>
    <t>UFV Santarem 1 216/04/2026</t>
  </si>
  <si>
    <t>UFV Santarem 1 217/04/2026</t>
  </si>
  <si>
    <t>UFV Santarem 1 218/04/2026</t>
  </si>
  <si>
    <t>UFV Santarem 1 219/04/2026</t>
  </si>
  <si>
    <t>UFV Santarem 1 220/04/2026</t>
  </si>
  <si>
    <t>UFV Santarem 1 221/04/2026</t>
  </si>
  <si>
    <t>UFV Santarem 1 222/04/2026</t>
  </si>
  <si>
    <t>UFV Santo Inácio 12 1</t>
  </si>
  <si>
    <t>UFV Santo Inácio 12 101/04/2026</t>
  </si>
  <si>
    <t>UFV Santo Inácio 12 102/04/2026</t>
  </si>
  <si>
    <t>UFV Santo Inácio 12 103/04/2026</t>
  </si>
  <si>
    <t>UFV Santo Inácio 12 104/04/2026</t>
  </si>
  <si>
    <t>UFV Santo Inácio 12 105/04/2026</t>
  </si>
  <si>
    <t>UFV Santo Inácio 12 106/04/2026</t>
  </si>
  <si>
    <t>UFV Santo Inácio 12 107/04/2026</t>
  </si>
  <si>
    <t>UFV Santo Inácio 12 108/04/2026</t>
  </si>
  <si>
    <t>UFV Santo Inácio 12 109/04/2026</t>
  </si>
  <si>
    <t>UFV Santo Inácio 12 110/04/2026</t>
  </si>
  <si>
    <t>UFV Santo Inácio 12 111/04/2026</t>
  </si>
  <si>
    <t>UFV Santo Inácio 12 112/04/2026</t>
  </si>
  <si>
    <t>UFV Santo Inácio 12 113/04/2026</t>
  </si>
  <si>
    <t>UFV Santo Inácio 12 114/04/2026</t>
  </si>
  <si>
    <t>UFV Santo Inácio 12 115/04/2026</t>
  </si>
  <si>
    <t>UFV Santo Inácio 12 116/04/2026</t>
  </si>
  <si>
    <t>UFV Santo Inácio 12 117/04/2026</t>
  </si>
  <si>
    <t>UFV Santo Inácio 12 118/04/2026</t>
  </si>
  <si>
    <t>UFV Santo Inácio 12 119/04/2026</t>
  </si>
  <si>
    <t>UFV Santo Inácio 12 120/04/2026</t>
  </si>
  <si>
    <t>UFV Santo Inácio 12 121/04/2026</t>
  </si>
  <si>
    <t>UFV Santo Inácio 12 122/04/2026</t>
  </si>
  <si>
    <t>UFV São Bento 5 1</t>
  </si>
  <si>
    <t>UFV São Bento 5 101/04/2026</t>
  </si>
  <si>
    <t>UFV São Bento 5 102/04/2026</t>
  </si>
  <si>
    <t>UFV São Bento 5 103/04/2026</t>
  </si>
  <si>
    <t>UFV São Bento 5 104/04/2026</t>
  </si>
  <si>
    <t>UFV São Bento 5 105/04/2026</t>
  </si>
  <si>
    <t>UFV São Bento 5 106/04/2026</t>
  </si>
  <si>
    <t>UFV São Bento 5 107/04/2026</t>
  </si>
  <si>
    <t>UFV São Bento 5 108/04/2026</t>
  </si>
  <si>
    <t>UFV São Bento 5 109/04/2026</t>
  </si>
  <si>
    <t>UFV São Bento 5 110/04/2026</t>
  </si>
  <si>
    <t>UFV São Bento 5 111/04/2026</t>
  </si>
  <si>
    <t>UFV São Bento 5 112/04/2026</t>
  </si>
  <si>
    <t>UFV São Bento 5 113/04/2026</t>
  </si>
  <si>
    <t>UFV São Bento 5 114/04/2026</t>
  </si>
  <si>
    <t>UFV São Bento 5 115/04/2026</t>
  </si>
  <si>
    <t>UFV São Bento 5 116/04/2026</t>
  </si>
  <si>
    <t>UFV São Bento 5 117/04/2026</t>
  </si>
  <si>
    <t>UFV São Bento 5 118/04/2026</t>
  </si>
  <si>
    <t>UFV São Bento 5 119/04/2026</t>
  </si>
  <si>
    <t>UFV São Bento 5 120/04/2026</t>
  </si>
  <si>
    <t>UFV São Bento 5 121/04/2026</t>
  </si>
  <si>
    <t>UFV São Bento 5 122/04/2026</t>
  </si>
  <si>
    <t>UFV Vargem Grande 1 1</t>
  </si>
  <si>
    <t>UFV Vargem Grande 1 101/04/2026</t>
  </si>
  <si>
    <t>UFV Vargem Grande 1 102/04/2026</t>
  </si>
  <si>
    <t>UFV Vargem Grande 1 103/04/2026</t>
  </si>
  <si>
    <t>UFV Vargem Grande 1 104/04/2026</t>
  </si>
  <si>
    <t>UFV Vargem Grande 1 105/04/2026</t>
  </si>
  <si>
    <t>UFV Vargem Grande 1 106/04/2026</t>
  </si>
  <si>
    <t>UFV Vargem Grande 1 107/04/2026</t>
  </si>
  <si>
    <t>UFV Vargem Grande 1 108/04/2026</t>
  </si>
  <si>
    <t>UFV Vargem Grande 1 109/04/2026</t>
  </si>
  <si>
    <t>UFV Vargem Grande 1 110/04/2026</t>
  </si>
  <si>
    <t>UFV Vargem Grande 1 111/04/2026</t>
  </si>
  <si>
    <t>UFV Vargem Grande 1 112/04/2026</t>
  </si>
  <si>
    <t>UFV Vargem Grande 1 113/04/2026</t>
  </si>
  <si>
    <t>UFV Vargem Grande 1 114/04/2026</t>
  </si>
  <si>
    <t>UFV Vargem Grande 1 115/04/2026</t>
  </si>
  <si>
    <t>UFV Vargem Grande 1 116/04/2026</t>
  </si>
  <si>
    <t>UFV Vargem Grande 1 117/04/2026</t>
  </si>
  <si>
    <t>UFV Vargem Grande 1 118/04/2026</t>
  </si>
  <si>
    <t>UFV Vargem Grande 1 119/04/2026</t>
  </si>
  <si>
    <t>UFV Vargem Grande 1 120/04/2026</t>
  </si>
  <si>
    <t>UFV Vargem Grande 1 121/04/2026</t>
  </si>
  <si>
    <t>UFV Vargem Grande 1 122/04/2026</t>
  </si>
  <si>
    <t>Geração Diaria</t>
  </si>
  <si>
    <t>UFV 1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</si>
  <si>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</si>
  <si>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</si>
  <si>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</si>
  <si>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</si>
  <si>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</si>
  <si>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</si>
  <si>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</si>
  <si>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</si>
  <si>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</si>
  <si>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</si>
  <si>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</si>
  <si>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</si>
  <si>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</si>
  <si>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</si>
  <si>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</si>
  <si>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</si>
  <si>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</si>
  <si>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</si>
  <si>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</si>
  <si>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</si>
  <si>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</si>
  <si>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</si>
  <si>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</si>
  <si>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</si>
  <si>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</si>
  <si>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</si>
  <si>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</si>
  <si>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</si>
  <si>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</si>
  <si>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</si>
  <si>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</si>
  <si>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</si>
  <si>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</si>
  <si>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</si>
  <si>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</si>
  <si>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</si>
  <si>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</si>
  <si>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</si>
  <si>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</si>
  <si>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</si>
  <si>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</si>
  <si>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</si>
  <si>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</si>
  <si>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</si>
  <si>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</si>
  <si>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</si>
  <si>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</si>
  <si>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</si>
  <si>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</si>
  <si>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</si>
  <si>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</si>
  <si>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</si>
  <si>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</si>
  <si>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</si>
  <si>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</si>
  <si>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</si>
  <si>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</si>
  <si>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</si>
  <si>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</si>
  <si>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</si>
  <si>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</si>
  <si>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</si>
  <si>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</si>
  <si>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</si>
  <si>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</si>
  <si>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</si>
  <si>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</si>
  <si>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</si>
  <si>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</si>
  <si>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</si>
  <si>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</si>
  <si>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</si>
  <si>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</si>
  <si>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</si>
  <si>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</si>
  <si>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</si>
  <si>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</si>
  <si>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</si>
  <si>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</si>
  <si>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</si>
  <si>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</si>
  <si>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</si>
  <si>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</si>
  <si>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</si>
  <si>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</si>
  <si>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</si>
  <si>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</si>
  <si>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</si>
  <si>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</si>
  <si>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</si>
  <si>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</si>
  <si>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</si>
  <si>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</si>
  <si>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</si>
  <si>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</si>
  <si>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</si>
  <si>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</si>
  <si>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</si>
  <si>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</si>
  <si>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</si>
  <si>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</si>
  <si>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</si>
  <si>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</si>
  <si>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</si>
  <si>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</si>
  <si>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</si>
  <si>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</si>
  <si>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</si>
  <si>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</si>
  <si>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</si>
  <si>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</si>
  <si>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</si>
  <si>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</si>
  <si>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</si>
  <si>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</si>
  <si>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</si>
  <si>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</si>
  <si>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</si>
  <si>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</si>
  <si>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</si>
  <si>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</si>
  <si>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</si>
  <si>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</si>
  <si>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</si>
  <si>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</si>
  <si>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</si>
  <si>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</si>
  <si>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</si>
  <si>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</si>
  <si>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</si>
  <si>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</si>
  <si>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</si>
  <si>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</si>
  <si>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</si>
  <si>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</si>
  <si>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</si>
  <si>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</si>
  <si>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</si>
  <si>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</si>
  <si>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</si>
  <si>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</si>
  <si>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</si>
  <si>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</si>
  <si>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</si>
  <si>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</si>
  <si>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</si>
  <si>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</si>
  <si>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</si>
  <si>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</si>
  <si>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</si>
  <si>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</si>
  <si>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</si>
  <si>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</si>
  <si>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</si>
  <si>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</si>
  <si>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</si>
  <si>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</si>
  <si>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</si>
  <si>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</si>
  <si>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</si>
  <si>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</si>
  <si>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</si>
  <si>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</si>
  <si>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</si>
  <si>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</si>
  <si>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</si>
  <si>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</si>
  <si>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</si>
  <si>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</si>
  <si>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</si>
  <si>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</si>
  <si>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</si>
  <si>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</si>
  <si>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</si>
  <si>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</si>
  <si>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</si>
  <si>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</si>
  <si>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</si>
  <si>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</si>
  <si>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</si>
  <si>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</si>
  <si>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</si>
  <si>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</si>
  <si>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</si>
  <si>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</si>
  <si>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</si>
  <si>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</si>
  <si>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</si>
  <si>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</si>
  <si>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</si>
  <si>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</si>
  <si>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</si>
  <si>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</si>
  <si>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</si>
  <si>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</si>
  <si>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</si>
  <si>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</si>
  <si>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</si>
  <si>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</si>
  <si>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</si>
  <si>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</si>
  <si>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</si>
  <si>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</si>
  <si>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</si>
  <si>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</si>
  <si>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</si>
  <si>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</si>
  <si>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</si>
  <si>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</si>
  <si>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</si>
  <si>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</si>
  <si>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</si>
  <si>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</si>
  <si>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</si>
  <si>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</si>
  <si>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</si>
  <si>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</si>
  <si>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</si>
  <si>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</si>
  <si>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</si>
  <si>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</si>
  <si>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</si>
  <si>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</si>
  <si>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</si>
  <si>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</si>
  <si>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</si>
  <si>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</si>
  <si>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</si>
  <si>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</si>
  <si>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</si>
  <si>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</si>
  <si>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</si>
  <si>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</si>
  <si>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</si>
  <si>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</si>
  <si>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</si>
  <si>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</si>
  <si>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</si>
  <si>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</si>
  <si>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</si>
  <si>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</si>
  <si>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</si>
  <si>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</si>
  <si>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</si>
  <si>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</si>
  <si>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</si>
  <si>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</si>
  <si>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</si>
  <si>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</si>
  <si>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</si>
  <si>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</si>
  <si>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</si>
  <si>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</si>
  <si>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</si>
  <si>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</si>
  <si>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</si>
  <si>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</si>
  <si>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</si>
  <si>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</si>
  <si>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</si>
  <si>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</si>
  <si>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</si>
  <si>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</si>
  <si>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</si>
  <si>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</si>
  <si>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</si>
  <si>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</si>
  <si>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</si>
  <si>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</si>
  <si>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</si>
  <si>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</si>
  <si>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</si>
  <si>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</si>
  <si>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</si>
  <si>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</si>
  <si>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</si>
  <si>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</si>
  <si>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</si>
  <si>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</si>
  <si>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</si>
  <si>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</si>
  <si>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</si>
  <si>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</si>
  <si>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</si>
  <si>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</si>
  <si>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</si>
  <si>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</si>
  <si>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</si>
  <si>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</si>
  <si>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</si>
  <si>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</si>
  <si>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</si>
  <si>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</si>
  <si>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</si>
  <si>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</si>
  <si>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</si>
  <si>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</si>
  <si>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</si>
  <si>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</si>
  <si>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</si>
  <si>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</si>
  <si>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</si>
  <si>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</si>
  <si>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</si>
  <si>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</si>
  <si>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</si>
  <si>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</si>
  <si>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</si>
  <si>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</si>
  <si>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</si>
  <si>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</si>
  <si>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</si>
  <si>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</si>
  <si>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</si>
  <si>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</si>
  <si>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</si>
  <si>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</si>
  <si>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</si>
  <si>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</si>
  <si>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</si>
  <si>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</si>
  <si>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</si>
  <si>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</si>
  <si>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</si>
  <si>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</si>
  <si>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</si>
  <si>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</si>
  <si>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</si>
  <si>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</si>
  <si>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</si>
  <si>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</si>
  <si>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</si>
  <si>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</si>
  <si>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</si>
  <si>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</si>
  <si>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</si>
  <si>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</si>
  <si>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</si>
  <si>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</si>
  <si>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</si>
  <si>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</si>
  <si>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</si>
  <si>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</si>
  <si>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</si>
  <si>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</si>
  <si>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</si>
  <si>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</si>
  <si>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</si>
  <si>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</si>
  <si>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</si>
  <si>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</si>
  <si>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</si>
  <si>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</si>
  <si>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</si>
  <si>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</si>
  <si>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</si>
  <si>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</si>
  <si>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</si>
  <si>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</si>
  <si>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</si>
  <si>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</si>
  <si>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</si>
  <si>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</si>
  <si>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</si>
  <si>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</si>
  <si>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</si>
  <si>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</si>
  <si>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</si>
  <si>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</si>
  <si>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</si>
  <si>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</si>
  <si>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</si>
  <si>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</si>
  <si>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</si>
  <si>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</si>
  <si>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</si>
  <si>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</si>
  <si>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</si>
  <si>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</si>
  <si>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</si>
  <si>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</si>
  <si>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</si>
  <si>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</si>
  <si>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</si>
  <si>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</si>
  <si>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</si>
  <si>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</si>
  <si>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</si>
  <si>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</si>
  <si>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</si>
  <si>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</si>
  <si>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</si>
  <si>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</si>
  <si>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</si>
  <si>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</si>
  <si>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</si>
  <si>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</si>
  <si>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</si>
  <si>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</si>
  <si>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</si>
  <si>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</si>
  <si>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</si>
  <si>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</si>
  <si>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</si>
  <si>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</si>
  <si>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</si>
  <si>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</si>
  <si>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</si>
  <si>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</si>
  <si>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</si>
  <si>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</si>
  <si>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</si>
  <si>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</si>
  <si>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</si>
  <si>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</si>
  <si>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</si>
  <si>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</si>
  <si>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</si>
  <si>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</si>
  <si>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</si>
  <si>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</si>
  <si>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</si>
  <si>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</si>
  <si>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</si>
  <si>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</si>
  <si>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</si>
  <si>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</si>
  <si>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</si>
  <si>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</si>
  <si>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</si>
  <si>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</si>
  <si>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</si>
  <si>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</si>
  <si>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</si>
  <si>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</si>
  <si>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</si>
  <si>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</si>
  <si>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</si>
  <si>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</si>
  <si>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</si>
  <si>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</si>
  <si>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</si>
  <si>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</si>
  <si>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</si>
  <si>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</si>
  <si>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</si>
  <si>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</si>
  <si>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</si>
  <si>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</si>
  <si>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</si>
  <si>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</si>
  <si>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</si>
  <si>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</si>
  <si>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</si>
  <si>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</si>
  <si>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</si>
  <si>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</si>
  <si>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</si>
  <si>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</si>
  <si>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</si>
  <si>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</si>
  <si>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</si>
  <si>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</si>
  <si>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</si>
  <si>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</si>
  <si>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</si>
  <si>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</si>
  <si>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</si>
  <si>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</si>
  <si>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</si>
  <si>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</si>
  <si>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</si>
  <si>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</si>
  <si>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</si>
  <si>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</si>
  <si>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</si>
  <si>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</si>
  <si>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</si>
  <si>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</si>
  <si>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</si>
  <si>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</si>
  <si>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</si>
  <si>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</si>
  <si>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</si>
  <si>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</si>
  <si>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</si>
  <si>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</si>
  <si>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</si>
  <si>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</si>
  <si>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</si>
  <si>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</si>
  <si>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</si>
  <si>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</si>
  <si>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</si>
  <si>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</si>
  <si>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</si>
  <si>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</si>
  <si>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</si>
  <si>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</si>
  <si>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</si>
  <si>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</si>
  <si>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</si>
  <si>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</si>
  <si>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</si>
  <si>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</si>
  <si>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</si>
  <si>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</si>
  <si>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</si>
  <si>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</si>
  <si>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</si>
  <si>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</si>
  <si>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</si>
  <si>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</si>
  <si>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</si>
  <si>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</si>
  <si>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</si>
  <si>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</si>
  <si>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</si>
  <si>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</si>
  <si>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</si>
  <si>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</si>
  <si>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</si>
  <si>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</si>
  <si>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</si>
  <si>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</si>
  <si>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</si>
  <si>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</si>
  <si>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</si>
  <si>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</si>
  <si>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</si>
  <si>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</si>
  <si>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</si>
  <si>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</si>
  <si>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</si>
  <si>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</si>
  <si>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</si>
  <si>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</si>
  <si>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</si>
  <si>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</si>
  <si>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</si>
  <si>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</si>
  <si>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</si>
  <si>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</si>
  <si>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</si>
  <si>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</si>
  <si>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</si>
  <si>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</si>
  <si>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</si>
  <si>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</si>
  <si>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</si>
  <si>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</si>
  <si>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</si>
  <si>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</si>
  <si>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</si>
  <si>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ok</t>
  </si>
  <si>
    <t>Em implantação</t>
  </si>
  <si>
    <t>O&amp;M full</t>
  </si>
  <si>
    <t>UFV Araci 1 1</t>
  </si>
  <si>
    <t>medido em campo, sem condições de validação</t>
  </si>
  <si>
    <t>UFV Betânia 1 1</t>
  </si>
  <si>
    <t>UFV Boa Viagem 2 1</t>
  </si>
  <si>
    <t>UFV Boa Viagem I 1</t>
  </si>
  <si>
    <t>UFV Ceará Mirim I 1</t>
  </si>
  <si>
    <t>UFV Ceará Mirim I 2</t>
  </si>
  <si>
    <t>UFV Delmiro Gouvea 1 1</t>
  </si>
  <si>
    <t>UFV Delmiro Gouvea 1 2</t>
  </si>
  <si>
    <t>UFV Delmiro Gouvea 1 3</t>
  </si>
  <si>
    <t>UFV Delmiro Gouvea 1 4</t>
  </si>
  <si>
    <t>UFV Goytacazes 4 2</t>
  </si>
  <si>
    <t>UFV Marajoara 2 1</t>
  </si>
  <si>
    <t>UFV Piancó 1 1</t>
  </si>
  <si>
    <t>UFV Porteiras 1 1</t>
  </si>
  <si>
    <t>UFV Porto Real 2 1</t>
  </si>
  <si>
    <t>UFV Porto Real 3 1</t>
  </si>
  <si>
    <t>UFV Urupês 1 1</t>
  </si>
  <si>
    <t>ok, porem preenchido a mão via FusionSolar devido a erros GRID</t>
  </si>
  <si>
    <t>Irradiancia Diaria</t>
  </si>
  <si>
    <t>Sem dados de IPOA em novembro a partir do dia 08/11</t>
  </si>
  <si>
    <t>Dados anômalos do dia 20/11 ao dia 01/12 aprensentando um IPOA fixo de 19,11 / Dados do dia 21/12 nulos</t>
  </si>
  <si>
    <t>Sem dados solarimétricos dia 07/01,</t>
  </si>
  <si>
    <t>Dados de novembro coletados até 19/11 antes do restante da coleta o Gerar Viewer apresentou falha</t>
  </si>
  <si>
    <t>Perca de dados entre o dia 06/03 a 13/03, foi criada uma OS para coleta manual no sensor. Tratar com Levi.</t>
  </si>
  <si>
    <t>ETM Trazendo dados anômalos desde 04/12, fixo em 29,85</t>
  </si>
  <si>
    <t xml:space="preserve">Dados Solarimétricos do dia em outubro coletados a partir do dia 15/10 às 12:00 por falta de dados pelo Gerar Viewer
ETM com dados anômalos desde 18/03, caso passado para resolução da engenharia.
</t>
  </si>
  <si>
    <t>Sem dados solarimétricos dia 11/11 nulo</t>
  </si>
  <si>
    <t xml:space="preserve"> </t>
  </si>
  <si>
    <t>Visão da usina apenas via Fusion, sem possibilidade de coleta de dados solarimétricos</t>
  </si>
  <si>
    <t>Dados solarimétricos coletados até dia 16/11 devido a falha no Gerar Viewer
Piranômetro com dados anômalos, está em análise da engenharia para resolução.</t>
  </si>
  <si>
    <t xml:space="preserve">Sem dados solarimétricos dia 13/10 e 14/10 nulos -  O restante dos dados solarimétricos foram coletados até o dia 16/11 devido à falha no Gerar Viewer
Dados do dia 06/02 ao dia 11/02 não confiáveis, irei solicitar a coleta de dados presenciais. </t>
  </si>
  <si>
    <t>POA</t>
  </si>
  <si>
    <t>7.644</t>
  </si>
  <si>
    <t>5.668</t>
  </si>
  <si>
    <t>5.369</t>
  </si>
  <si>
    <t>5.970</t>
  </si>
  <si>
    <t>5.495</t>
  </si>
  <si>
    <t>5.781</t>
  </si>
  <si>
    <t>6.670</t>
  </si>
  <si>
    <t>Disponibilidade Diaria</t>
  </si>
  <si>
    <t>Usina</t>
  </si>
  <si>
    <t>Data</t>
  </si>
  <si>
    <t>Geração Diária (kWh)</t>
  </si>
  <si>
    <t>Irradiação</t>
  </si>
  <si>
    <t>Disponibilidade</t>
  </si>
  <si>
    <t>Coluna1</t>
  </si>
  <si>
    <t>Comentário</t>
  </si>
  <si>
    <t>Aparecida do Taboado 2</t>
  </si>
  <si>
    <t>Usina - Falha na concessionária - 01/01 a 03/01</t>
  </si>
  <si>
    <t>Goytacazes 1</t>
  </si>
  <si>
    <t>Usina - Relé Trip 27ABC - Falha de energia da concessionária - 04/01 05:30 às 08/01 10:10</t>
  </si>
  <si>
    <t>Santo Inácio XII</t>
  </si>
  <si>
    <t>Santo Inácio XII - Relé Trip 81 - 10/01/2026 00:00 à 11/01/2026 08:50</t>
  </si>
  <si>
    <t>Usina - Relé Trip 27ABC e 59N - 04:32 às 13:15</t>
  </si>
  <si>
    <t>Caxambu</t>
  </si>
  <si>
    <t>Usina - Falta na concessionaria - 1020 às 16:51</t>
  </si>
  <si>
    <t>Ipixuna 2</t>
  </si>
  <si>
    <t>Usina - Relé trip 27 e Fechamento de chave fusivel da usina - 20/01 15:28 às 21/01 11:45</t>
  </si>
  <si>
    <t>Piracicaba 1</t>
  </si>
  <si>
    <t>Usina - Relé Trip 59 - 05:35 às 11:00</t>
  </si>
  <si>
    <t>Araçoiaba da Serra 1</t>
  </si>
  <si>
    <t>Salto Pirapora 3</t>
  </si>
  <si>
    <t>Vargem Grande 1</t>
  </si>
  <si>
    <t>Usina - Relé trip 81 - 04:00 às 09:42</t>
  </si>
  <si>
    <t>Guaratinguetá V</t>
  </si>
  <si>
    <t>Usina - Relé trip 27, 59N - 21/01 22:05 às 22/01 08:20
Usina - Falta da concessionaria - 13:33 às 14:53</t>
  </si>
  <si>
    <t>Aparecida do Taboado 1</t>
  </si>
  <si>
    <t>Salto Pirapora 3 - Relé Trip 81 - 12/01/2026 às 14:51 às 18:10</t>
  </si>
  <si>
    <t>Araçoiaba da Serra 2</t>
  </si>
  <si>
    <t>Araçoiaba da Serra 2 - Relé Trip 47 - 12/02/2026 14:47 às 17:50</t>
  </si>
  <si>
    <t>Inversor 07-  Fusível e porta Fusível danificados - 09/01 11:10 às 30/01 10:51</t>
  </si>
  <si>
    <t>Usina - Relé Trip 59B - 07:20 às 10:08</t>
  </si>
  <si>
    <t>Ipixuna 1</t>
  </si>
  <si>
    <t>Usina - Relé Trip 59N e 47 - 15/01 20:10 às 16/01 08:00</t>
  </si>
  <si>
    <t>Usina - Relé Trip 27ABC - 25/01 16:00 às 26/01 16:00</t>
  </si>
  <si>
    <t>Inversor 02-  Fusível e porta Fusível danificados - 26/12 16:04 às 30/01 10:51</t>
  </si>
  <si>
    <t>Ibaté 1</t>
  </si>
  <si>
    <t>Usina - Relé Trip 81 - 11:19 às 12:12
Usina - Relé Trip 59N/46/78 - 12:25 às 12:59</t>
  </si>
  <si>
    <t>Usina - Relé Trip 47 - 07:10 às 08:25</t>
  </si>
  <si>
    <t>Inversor 8 - 18/12/2025 11:20 às 16/01 16:00</t>
  </si>
  <si>
    <t>Usina - Relé Trip 81 - 04:00 às 07:10</t>
  </si>
  <si>
    <t>Santa Bárbara I</t>
  </si>
  <si>
    <t>Inversor 7 - Furto de cabos - 09/01 07:00 às 19/01 12:00</t>
  </si>
  <si>
    <t>Araçoiaba da Serra 2 - Relé Trip 81 - 11/02/2026 15:25 às 15:50</t>
  </si>
  <si>
    <t>Marajoara 1</t>
  </si>
  <si>
    <t>Santarém 1</t>
  </si>
  <si>
    <t>Santarém 2</t>
  </si>
  <si>
    <t>Ibaté 2</t>
  </si>
  <si>
    <t>Usina - Relé Trip 78 - 12:34 às 13:00</t>
  </si>
  <si>
    <t>Aparecida 3</t>
  </si>
  <si>
    <t>Usina - Relé Trip 47 - 11:40 às 11:56</t>
  </si>
  <si>
    <t>Araçoiaba da Serra 2 - Relé Trip 47 - 14/02/2026 10:48 às 10:54</t>
  </si>
  <si>
    <t>Usina - Sem trip no relé - 11:10 às 11:14</t>
  </si>
  <si>
    <t>P1</t>
  </si>
  <si>
    <t>Projeto</t>
  </si>
  <si>
    <t>Potência (MWp)</t>
  </si>
  <si>
    <t>Potência (MWac)</t>
  </si>
  <si>
    <t>Razão Social</t>
  </si>
  <si>
    <t>Concessionária</t>
  </si>
  <si>
    <t>Proprias/Terceiros</t>
  </si>
  <si>
    <t>Tipo</t>
  </si>
  <si>
    <t>Cliente</t>
  </si>
  <si>
    <t>COD</t>
  </si>
  <si>
    <t>Ceilândia 1</t>
  </si>
  <si>
    <t>Usina Jequitibá SPE Ltda</t>
  </si>
  <si>
    <t>NDB</t>
  </si>
  <si>
    <t>Próprias</t>
  </si>
  <si>
    <t>Solar</t>
  </si>
  <si>
    <t>Claro</t>
  </si>
  <si>
    <t>Ceilândia II</t>
  </si>
  <si>
    <t>Ceilândia 2</t>
  </si>
  <si>
    <t>RZK Solar 05 S.A.</t>
  </si>
  <si>
    <t>Smart Fit</t>
  </si>
  <si>
    <t>Santander</t>
  </si>
  <si>
    <t>Bodytech</t>
  </si>
  <si>
    <t>Barretos</t>
  </si>
  <si>
    <t xml:space="preserve">Barretos </t>
  </si>
  <si>
    <t>RZK Solar 01 S.A.</t>
  </si>
  <si>
    <t>CPFL-Paulista</t>
  </si>
  <si>
    <t>Brodowski</t>
  </si>
  <si>
    <t>Fernandópolis</t>
  </si>
  <si>
    <t>Elektro</t>
  </si>
  <si>
    <t>Altair</t>
  </si>
  <si>
    <t>Tanabi</t>
  </si>
  <si>
    <t>Mandaguaçu</t>
  </si>
  <si>
    <t>Usina Araucária SPE Ltda</t>
  </si>
  <si>
    <t>COPEL</t>
  </si>
  <si>
    <t>Usina Rouxinol SPE Ltda</t>
  </si>
  <si>
    <t>TIM</t>
  </si>
  <si>
    <t>Canarana</t>
  </si>
  <si>
    <t>Usina Esmeralda SPE Ltda</t>
  </si>
  <si>
    <t>EMT</t>
  </si>
  <si>
    <t>Céu Azul</t>
  </si>
  <si>
    <t>Usina Diamante SPE Ltda</t>
  </si>
  <si>
    <t>Raia Drogasil</t>
  </si>
  <si>
    <t>Nova Londrina</t>
  </si>
  <si>
    <t>Usina Enseada SPE Ltda</t>
  </si>
  <si>
    <t>Fazenda Limão</t>
  </si>
  <si>
    <t>Usina Agata SPE Ltda</t>
  </si>
  <si>
    <t>ENEL RJ</t>
  </si>
  <si>
    <t>Guatambu</t>
  </si>
  <si>
    <t>Guatambú</t>
  </si>
  <si>
    <t>Usina Magnólia SPE Ltda</t>
  </si>
  <si>
    <t>Celesc</t>
  </si>
  <si>
    <t>Usina Turquesa SPE Ltda</t>
  </si>
  <si>
    <t>TBD</t>
  </si>
  <si>
    <t>Coração</t>
  </si>
  <si>
    <t>Usina Safira SPE Ltda</t>
  </si>
  <si>
    <t>Usina Pau Brasil SPE Ltda</t>
  </si>
  <si>
    <t>Consórcio RZK</t>
  </si>
  <si>
    <t>Assis Chat.</t>
  </si>
  <si>
    <t>Assis</t>
  </si>
  <si>
    <t>Indaiatuba</t>
  </si>
  <si>
    <t>Usina Jacarandá SPE Ltda</t>
  </si>
  <si>
    <t>CPFL-Piratininga</t>
  </si>
  <si>
    <t>Usina Rubi SPE Ltda</t>
  </si>
  <si>
    <t>RZK Solar 02</t>
  </si>
  <si>
    <t>Fazenda Boa Vista</t>
  </si>
  <si>
    <t>Embu Guaçu</t>
  </si>
  <si>
    <t>Usina Coqueiro SPE Ltda</t>
  </si>
  <si>
    <t>ENEL SP</t>
  </si>
  <si>
    <t>Cipó-Guaçú I</t>
  </si>
  <si>
    <t>Cipó Guaçu</t>
  </si>
  <si>
    <t>Usina Manacá SPE Ltda</t>
  </si>
  <si>
    <t>UFV Águas Lindas I</t>
  </si>
  <si>
    <t>Águas Lindas</t>
  </si>
  <si>
    <t>Usina Castanheira SPE Ltda</t>
  </si>
  <si>
    <t>Equatorial GO</t>
  </si>
  <si>
    <t>Usina Solar RZK 54 SPE Ltda</t>
  </si>
  <si>
    <t>Matrix</t>
  </si>
  <si>
    <t>Nova Iguaçu</t>
  </si>
  <si>
    <t>Usina Cajuaçu SPE Ltda</t>
  </si>
  <si>
    <t>LIGHT</t>
  </si>
  <si>
    <t>Saturnino</t>
  </si>
  <si>
    <t>Usina Fênix SPE Ltda</t>
  </si>
  <si>
    <t>Raízen</t>
  </si>
  <si>
    <t>Cidade Gaucha</t>
  </si>
  <si>
    <t>Cidade Gaúcha</t>
  </si>
  <si>
    <t>Usina Solar RZK 35 SPE Ltda</t>
  </si>
  <si>
    <t>MATRIX</t>
  </si>
  <si>
    <t>Cambé</t>
  </si>
  <si>
    <t>Usina Solar RZK 22 SPE Ltda</t>
  </si>
  <si>
    <t>Colorado I</t>
  </si>
  <si>
    <t>Colorado 1</t>
  </si>
  <si>
    <t>Usina Solar RZK 23 SPE Ltda</t>
  </si>
  <si>
    <t>Diamantino I</t>
  </si>
  <si>
    <t>Diamantino</t>
  </si>
  <si>
    <t>Usina Solar RZK 31 SPE Ltda</t>
  </si>
  <si>
    <t>FIT</t>
  </si>
  <si>
    <t>Canarana 2</t>
  </si>
  <si>
    <t>Usina Solar RZK 30 SPE Ltda</t>
  </si>
  <si>
    <t>Pocone I</t>
  </si>
  <si>
    <t>Poconé 1</t>
  </si>
  <si>
    <t>Usina Solar RZK 25 SPE Ltda</t>
  </si>
  <si>
    <t>Ribeirão Cascalheira</t>
  </si>
  <si>
    <t>Usina Solar RZK 37 SPE Ltda</t>
  </si>
  <si>
    <t>Córrego Sapucaia I</t>
  </si>
  <si>
    <t>Córrego Sapucaia 1</t>
  </si>
  <si>
    <t>Usina Solar RZK 42 SPE Ltda</t>
  </si>
  <si>
    <t>EDP ES</t>
  </si>
  <si>
    <t>Córrego Sapucaia 2</t>
  </si>
  <si>
    <t>Sapopema</t>
  </si>
  <si>
    <t>Usina Solar RZK 33 SPE Ltda</t>
  </si>
  <si>
    <t>Junco</t>
  </si>
  <si>
    <t>Junco 1</t>
  </si>
  <si>
    <t>RZK Solar 11 S.A.</t>
  </si>
  <si>
    <t>Equatorial PI</t>
  </si>
  <si>
    <t>Alto Paraná I</t>
  </si>
  <si>
    <t>Usina Solar RZK 34 SPE Ltda</t>
  </si>
  <si>
    <t>Paranavaí</t>
  </si>
  <si>
    <t>Usina Solar RZK 32 SPE Ltda</t>
  </si>
  <si>
    <t>Umuarama</t>
  </si>
  <si>
    <t>Usina Solar RZK 26 SPE Ltda</t>
  </si>
  <si>
    <t>Matão 1</t>
  </si>
  <si>
    <t>Matão</t>
  </si>
  <si>
    <t>Usina Solar RZK 15 SPE Ltda</t>
  </si>
  <si>
    <t>ULTRA</t>
  </si>
  <si>
    <t>Sítio dos Nogueira</t>
  </si>
  <si>
    <t>Sit Nogueiras 1</t>
  </si>
  <si>
    <t>Usina Solar RZK 48 SPE Ltda</t>
  </si>
  <si>
    <t>Sit Nogueiras 2</t>
  </si>
  <si>
    <t>Sit Nogueiras 3</t>
  </si>
  <si>
    <t>Sit Nogueiras 4</t>
  </si>
  <si>
    <t>Sitio Bonfim</t>
  </si>
  <si>
    <t>Sítio Bonfim</t>
  </si>
  <si>
    <t>Usina Solar RZK 38 SPE Ltda</t>
  </si>
  <si>
    <t>ENEL CE</t>
  </si>
  <si>
    <t>Sol dos Inhamuns</t>
  </si>
  <si>
    <t>Usina Solar RZK 50 SPE Ltda</t>
  </si>
  <si>
    <t>Colorado II</t>
  </si>
  <si>
    <t>Colorado 2</t>
  </si>
  <si>
    <t>Usina Solar RZK 24 SPE Ltda</t>
  </si>
  <si>
    <t>Alto Parana II</t>
  </si>
  <si>
    <t>Alto Paraná 2</t>
  </si>
  <si>
    <t>Usina Solar RZK 49 SPE Ltda</t>
  </si>
  <si>
    <t>Areia Branca</t>
  </si>
  <si>
    <t>Pacaembu</t>
  </si>
  <si>
    <t>Usina Solar RZK 27 SPE Ltda</t>
  </si>
  <si>
    <t>Topázio</t>
  </si>
  <si>
    <t>Matão 2</t>
  </si>
  <si>
    <t>RZK Solar 08 S.A</t>
  </si>
  <si>
    <t>Primavera I</t>
  </si>
  <si>
    <t>Primavera</t>
  </si>
  <si>
    <t>Usina Solar RZK 43 SPE Ltda</t>
  </si>
  <si>
    <t>UFV Sorocaba</t>
  </si>
  <si>
    <t>Aruna</t>
  </si>
  <si>
    <t>Usina Solar RZK 45 SPE Ltda</t>
  </si>
  <si>
    <t>Linhares</t>
  </si>
  <si>
    <t>Espírito Santo</t>
  </si>
  <si>
    <t>Solar Gold</t>
  </si>
  <si>
    <t>Rondonopolis</t>
  </si>
  <si>
    <t>Rondonópolis</t>
  </si>
  <si>
    <t>Ap. do Taboado</t>
  </si>
  <si>
    <t>Aparecida do Taboado</t>
  </si>
  <si>
    <t>ENERGISA MS</t>
  </si>
  <si>
    <t>Monte Aprazivel</t>
  </si>
  <si>
    <t>Monte Aprazível</t>
  </si>
  <si>
    <t>Armazém da Cerveja</t>
  </si>
  <si>
    <t>Junco 2</t>
  </si>
  <si>
    <t>RZK Solar 11 S.A</t>
  </si>
  <si>
    <t>Campo Alegre</t>
  </si>
  <si>
    <t>Campo Alegre 1</t>
  </si>
  <si>
    <t>Usina Solar RZK 14 SPE Ltda</t>
  </si>
  <si>
    <t>Campo Alegre 2</t>
  </si>
  <si>
    <t>Pitombeiras</t>
  </si>
  <si>
    <t>Pitombeiras 1</t>
  </si>
  <si>
    <t>Usina Solar RZK 20 SPE Ltda</t>
  </si>
  <si>
    <t>Pitombeiras 2</t>
  </si>
  <si>
    <t>Princesa</t>
  </si>
  <si>
    <t>Princesa 1</t>
  </si>
  <si>
    <t>Usina Solar RZK 16 SPE Ltda</t>
  </si>
  <si>
    <t>Princesa 2</t>
  </si>
  <si>
    <t>Salobro</t>
  </si>
  <si>
    <t>Salobro 1</t>
  </si>
  <si>
    <t>Usina Solar RZK 18 SPE Ltda</t>
  </si>
  <si>
    <t>Salobro 2</t>
  </si>
  <si>
    <t>Serafim 1 e 2</t>
  </si>
  <si>
    <t>Serafim 1</t>
  </si>
  <si>
    <t>Usina Solar RZK 19 SPE Ltda</t>
  </si>
  <si>
    <t>Serafim 2</t>
  </si>
  <si>
    <t>Quatro pontes</t>
  </si>
  <si>
    <t>Quatro Pontes</t>
  </si>
  <si>
    <t>Usina Solar RZK 39 SPE Ltda</t>
  </si>
  <si>
    <t>Mineiros</t>
  </si>
  <si>
    <t>Usina Solar RZK 41 SPE Ltda</t>
  </si>
  <si>
    <t>Bernardinho de Campos</t>
  </si>
  <si>
    <t>Bernardino de Campos</t>
  </si>
  <si>
    <t>Usina Solar RZK 57 SPE Ltda</t>
  </si>
  <si>
    <t>CPFL Santa Cruz</t>
  </si>
  <si>
    <t>SUNMOBI</t>
  </si>
  <si>
    <t>Lyon</t>
  </si>
  <si>
    <t>Lyon Solar HUB</t>
  </si>
  <si>
    <t>ETO</t>
  </si>
  <si>
    <t>BRK</t>
  </si>
  <si>
    <t>Taguai</t>
  </si>
  <si>
    <t>S/ CNPJ</t>
  </si>
  <si>
    <t>SANTANDER</t>
  </si>
  <si>
    <t>(RE)ENERGISA</t>
  </si>
  <si>
    <t>Poconé II</t>
  </si>
  <si>
    <t>EGF 7</t>
  </si>
  <si>
    <t>Solar Cristalina</t>
  </si>
  <si>
    <t>UFV Faz Pedrinha</t>
  </si>
  <si>
    <t>COELBA</t>
  </si>
  <si>
    <t>São Gabriel</t>
  </si>
  <si>
    <t>RGE Nova</t>
  </si>
  <si>
    <t>UFV Sumé</t>
  </si>
  <si>
    <t>ENERGISA PB</t>
  </si>
  <si>
    <t>Tabuleiros III</t>
  </si>
  <si>
    <t>Tabuleiros III - UFV da Bela Cintra Um SPE</t>
  </si>
  <si>
    <t>Equatorial MA</t>
  </si>
  <si>
    <t>Tabuleiros I</t>
  </si>
  <si>
    <t>Tabuleiros I - UFV da Altis Energy Ltda</t>
  </si>
  <si>
    <t>Tabuleiros II</t>
  </si>
  <si>
    <t>Tabuleiros II - UFV de Lucas Tocci Russi</t>
  </si>
  <si>
    <t>MARAMBAIA</t>
  </si>
  <si>
    <t>UFV Marambaia</t>
  </si>
  <si>
    <t>Sol de Marilândia</t>
  </si>
  <si>
    <t>CACHOEIRA DO SUL</t>
  </si>
  <si>
    <t>UFV Cachoeira do Sul</t>
  </si>
  <si>
    <t>CANGAÇU</t>
  </si>
  <si>
    <t>Cangaçu</t>
  </si>
  <si>
    <t>CEEE</t>
  </si>
  <si>
    <t>NOVA OLINDA</t>
  </si>
  <si>
    <t>Nova Olinda</t>
  </si>
  <si>
    <t>ÁGUAS CLARAS</t>
  </si>
  <si>
    <t>Águas Claras</t>
  </si>
  <si>
    <t>Parelhas</t>
  </si>
  <si>
    <t>UFV PARELHAS</t>
  </si>
  <si>
    <t>COSERN</t>
  </si>
  <si>
    <t>UFV SENADOR I</t>
  </si>
  <si>
    <t>Rodrigues I</t>
  </si>
  <si>
    <t xml:space="preserve">UFV RODRIGUES I </t>
  </si>
  <si>
    <t>Rodrigues II</t>
  </si>
  <si>
    <t>USINA SOLAR RODRIGUES II</t>
  </si>
  <si>
    <t>2-Rodrigues II</t>
  </si>
  <si>
    <t>USINA SOLAR RODRIGUES II'</t>
  </si>
  <si>
    <t>VIP BA LVII</t>
  </si>
  <si>
    <t>UFV VIP BA LVII</t>
  </si>
  <si>
    <t>UFV VIP BA LIV</t>
  </si>
  <si>
    <t>UFV VIP BA LX</t>
  </si>
  <si>
    <t xml:space="preserve">UFV VIP AIR VIII </t>
  </si>
  <si>
    <t>UFV VIP AIR V</t>
  </si>
  <si>
    <t>UFV ITORORÓ</t>
  </si>
  <si>
    <t>UFV CANAVIEIRAS</t>
  </si>
  <si>
    <t>UFV ITAJÁ I</t>
  </si>
  <si>
    <t>VIP BA LV</t>
  </si>
  <si>
    <t>UFV VIP BA LV</t>
  </si>
  <si>
    <t>UFV VIP BA LVIII</t>
  </si>
  <si>
    <t>UFV PARELHAS II</t>
  </si>
  <si>
    <t>UFV AFRANIO</t>
  </si>
  <si>
    <t>CELPE</t>
  </si>
  <si>
    <t>UFV VIP PE I</t>
  </si>
  <si>
    <t>UFV ITAIBA</t>
  </si>
  <si>
    <t>VIP PE XX</t>
  </si>
  <si>
    <t>UFV VIP PE XX</t>
  </si>
  <si>
    <t>2-VIP PE XX</t>
  </si>
  <si>
    <t>UFV VIP PE XIX</t>
  </si>
  <si>
    <t>2-UFV VIP PE XIX</t>
  </si>
  <si>
    <t>UFV VIP PE XIII</t>
  </si>
  <si>
    <t>UFV AGUAS BELAS</t>
  </si>
  <si>
    <t>UFV Paranaíba</t>
  </si>
  <si>
    <t>UFV PARANAÍBA</t>
  </si>
  <si>
    <t>São Gabriel do Oeste</t>
  </si>
  <si>
    <t>SÃO GABRIEL DO OESTE</t>
  </si>
  <si>
    <t>Sumé SIX</t>
  </si>
  <si>
    <t>SUME SIX</t>
  </si>
  <si>
    <t>Monteiro 1 e 2</t>
  </si>
  <si>
    <t>MONTEIRO I</t>
  </si>
  <si>
    <t>MONTEIRO II</t>
  </si>
  <si>
    <t>São Caetano</t>
  </si>
  <si>
    <t>SÃO CAETANO</t>
  </si>
  <si>
    <t>ARUANÃ - UFV ANGICO</t>
  </si>
  <si>
    <t>ARUANÃ (FAZENDA TRIÂNGULO L) - UFV ANGICO</t>
  </si>
  <si>
    <t xml:space="preserve">BURITI ALEGRE - UFV BURITIS </t>
  </si>
  <si>
    <t xml:space="preserve">COCALZINHO - UFV JAMBO </t>
  </si>
  <si>
    <t xml:space="preserve">COCALZINHO (FAZENDA TAQUARAL) -UFV JAMBO </t>
  </si>
  <si>
    <t>Palmitos I</t>
  </si>
  <si>
    <t>São Pedro I</t>
  </si>
  <si>
    <t>São Pedro IV</t>
  </si>
  <si>
    <t>Sunny Power AL 2MW</t>
  </si>
  <si>
    <t>Equatorial AL</t>
  </si>
  <si>
    <t>Paracambi - UFV RLJ II</t>
  </si>
  <si>
    <t>Light</t>
  </si>
  <si>
    <t>UFV Alta Floresta</t>
  </si>
  <si>
    <t>UFV Pirenópolis (Baixão da Serra)</t>
  </si>
  <si>
    <t>UFV Itapirapuã (Fortuna Nova)</t>
  </si>
  <si>
    <t>UFV Hidrolândia II (Penápolis)</t>
  </si>
  <si>
    <t>UFV Cristalina 2 (Fortuna Antiga)</t>
  </si>
  <si>
    <t>UFV Cristalina I (Bom Jesus)</t>
  </si>
  <si>
    <t>UFV Bela Vista (Capão Grande)</t>
  </si>
  <si>
    <t>Palmitos II</t>
  </si>
  <si>
    <t>Previsto</t>
  </si>
  <si>
    <t>Realizado</t>
  </si>
  <si>
    <t>Diferenças</t>
  </si>
  <si>
    <t>COD real</t>
  </si>
  <si>
    <t>Atraso de COD</t>
  </si>
  <si>
    <t>Antecipação de COD</t>
  </si>
  <si>
    <t>Falta de Dados</t>
  </si>
  <si>
    <t>Ponderação Disponibilidade</t>
  </si>
  <si>
    <t>Perda por Irradiação</t>
  </si>
  <si>
    <t>*Considerando Realizado médio do mês até o último dia de coleta como previsão para o fechamento do mês.</t>
  </si>
  <si>
    <t>Nº dias coletados</t>
  </si>
  <si>
    <t>Disp. Budget</t>
  </si>
  <si>
    <t>Budget</t>
  </si>
  <si>
    <t>Actual</t>
  </si>
  <si>
    <t>Disp Prev</t>
  </si>
  <si>
    <t>Diferença Total</t>
  </si>
  <si>
    <t>Disp Real.</t>
  </si>
  <si>
    <t>Demais Diferenças</t>
  </si>
  <si>
    <t>Disp. Realizado</t>
  </si>
  <si>
    <t>YTD</t>
  </si>
  <si>
    <t>O&amp;M</t>
  </si>
  <si>
    <t>Disp. Imp.</t>
  </si>
  <si>
    <t>YTD Maio</t>
  </si>
  <si>
    <t>MWp</t>
  </si>
  <si>
    <t>MWac</t>
  </si>
  <si>
    <t>Previsto O&amp;M</t>
  </si>
  <si>
    <t>Obs:</t>
  </si>
  <si>
    <t>Geração incompleta , dados até o dia 07</t>
  </si>
  <si>
    <t>Geração incompleta, sem dados de Maio</t>
  </si>
  <si>
    <t>Geração incompleta , dados até o dia 05</t>
  </si>
  <si>
    <t>Faltando geração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</si>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</sst>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%"/>
    <numFmt numFmtId="167" formatCode="[$-416]mmm\-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.5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A9D08E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4" fontId="0" fillId="0" borderId="3" xfId="0" applyNumberFormat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5" borderId="0" xfId="0" applyFill="1"/>
    <xf numFmtId="4" fontId="0" fillId="5" borderId="3" xfId="0" applyNumberForma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  <xf numFmtId="17" fontId="0" fillId="0" borderId="0" xfId="0" applyNumberFormat="1"/>
    <xf numFmtId="9" fontId="0" fillId="0" borderId="0" xfId="1" applyFont="1"/>
    <xf numFmtId="166" fontId="0" fillId="0" borderId="0" xfId="1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7" fontId="0" fillId="4" borderId="0" xfId="0" applyNumberForma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1" fillId="5" borderId="0" xfId="0" applyFont="1" applyFill="1"/>
    <xf numFmtId="166" fontId="0" fillId="0" borderId="0" xfId="0" applyNumberFormat="1"/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10" fontId="3" fillId="3" borderId="6" xfId="0" applyNumberFormat="1" applyFont="1" applyFill="1" applyBorder="1" applyAlignment="1">
      <alignment horizontal="left" vertical="center"/>
    </xf>
    <xf numFmtId="10" fontId="3" fillId="3" borderId="7" xfId="0" applyNumberFormat="1" applyFont="1" applyFill="1" applyBorder="1" applyAlignment="1">
      <alignment horizontal="left" vertical="center"/>
    </xf>
    <xf numFmtId="0" fontId="0" fillId="4" borderId="7" xfId="0" applyFill="1" applyBorder="1"/>
    <xf numFmtId="0" fontId="0" fillId="4" borderId="8" xfId="0" applyFill="1" applyBorder="1"/>
    <xf numFmtId="17" fontId="1" fillId="6" borderId="3" xfId="0" applyNumberFormat="1" applyFont="1" applyFill="1" applyBorder="1" applyAlignment="1">
      <alignment horizontal="center" vertical="center"/>
    </xf>
    <xf numFmtId="0" fontId="0" fillId="7" borderId="0" xfId="0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2" fontId="10" fillId="0" borderId="0" xfId="3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43" fontId="10" fillId="0" borderId="0" xfId="3" applyFont="1" applyAlignment="1">
      <alignment horizontal="center" vertical="center"/>
    </xf>
    <xf numFmtId="2" fontId="0" fillId="0" borderId="0" xfId="0" applyNumberFormat="1"/>
    <xf numFmtId="17" fontId="1" fillId="10" borderId="3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/>
    <xf numFmtId="164" fontId="12" fillId="0" borderId="0" xfId="0" applyNumberFormat="1" applyFont="1" applyAlignment="1">
      <alignment horizontal="center" vertical="center"/>
    </xf>
    <xf numFmtId="4" fontId="0" fillId="1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1" fillId="6" borderId="9" xfId="0" applyNumberFormat="1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164" fontId="5" fillId="12" borderId="9" xfId="0" applyNumberFormat="1" applyFont="1" applyFill="1" applyBorder="1" applyAlignment="1">
      <alignment horizontal="center" vertical="center"/>
    </xf>
    <xf numFmtId="164" fontId="5" fillId="13" borderId="9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16" borderId="9" xfId="0" applyNumberForma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4" fontId="0" fillId="7" borderId="9" xfId="0" applyNumberForma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4" fontId="5" fillId="4" borderId="9" xfId="1" applyNumberFormat="1" applyFon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/>
    </xf>
    <xf numFmtId="164" fontId="0" fillId="12" borderId="9" xfId="0" applyNumberFormat="1" applyFill="1" applyBorder="1" applyAlignment="1">
      <alignment horizontal="center"/>
    </xf>
    <xf numFmtId="164" fontId="5" fillId="4" borderId="9" xfId="1" applyNumberFormat="1" applyFont="1" applyFill="1" applyBorder="1" applyAlignment="1">
      <alignment horizontal="center" vertical="center"/>
    </xf>
    <xf numFmtId="164" fontId="5" fillId="12" borderId="9" xfId="1" applyNumberFormat="1" applyFont="1" applyFill="1" applyBorder="1" applyAlignment="1">
      <alignment horizontal="center" vertical="center"/>
    </xf>
    <xf numFmtId="164" fontId="5" fillId="4" borderId="9" xfId="1" quotePrefix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0" fillId="5" borderId="9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6" borderId="10" xfId="0" applyNumberFormat="1" applyFont="1" applyFill="1" applyBorder="1" applyAlignment="1">
      <alignment horizontal="center" vertical="center"/>
    </xf>
    <xf numFmtId="4" fontId="0" fillId="16" borderId="10" xfId="0" applyNumberFormat="1" applyFill="1" applyBorder="1" applyAlignment="1">
      <alignment horizontal="center" vertical="center"/>
    </xf>
    <xf numFmtId="4" fontId="0" fillId="7" borderId="10" xfId="0" applyNumberFormat="1" applyFill="1" applyBorder="1" applyAlignment="1">
      <alignment horizontal="center" vertical="center"/>
    </xf>
    <xf numFmtId="4" fontId="0" fillId="5" borderId="10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5" fillId="0" borderId="9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6" borderId="9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17" borderId="15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14" fontId="1" fillId="2" borderId="16" xfId="0" applyNumberFormat="1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5" fillId="12" borderId="13" xfId="0" applyNumberFormat="1" applyFont="1" applyFill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0" fontId="0" fillId="7" borderId="9" xfId="1" applyNumberFormat="1" applyFont="1" applyFill="1" applyBorder="1" applyAlignment="1">
      <alignment horizontal="center" vertical="center"/>
    </xf>
    <xf numFmtId="10" fontId="0" fillId="7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5" fillId="4" borderId="9" xfId="0" applyNumberFormat="1" applyFont="1" applyFill="1" applyBorder="1" applyAlignment="1">
      <alignment horizontal="center" vertical="center"/>
    </xf>
    <xf numFmtId="10" fontId="5" fillId="12" borderId="9" xfId="0" applyNumberFormat="1" applyFont="1" applyFill="1" applyBorder="1" applyAlignment="1">
      <alignment horizontal="center" vertical="center"/>
    </xf>
    <xf numFmtId="10" fontId="5" fillId="13" borderId="9" xfId="0" applyNumberFormat="1" applyFont="1" applyFill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5" fillId="0" borderId="10" xfId="0" applyNumberFormat="1" applyFont="1" applyBorder="1" applyAlignment="1">
      <alignment horizontal="center" vertical="center"/>
    </xf>
    <xf numFmtId="10" fontId="0" fillId="4" borderId="9" xfId="0" applyNumberFormat="1" applyFill="1" applyBorder="1" applyAlignment="1">
      <alignment horizontal="center"/>
    </xf>
    <xf numFmtId="10" fontId="0" fillId="12" borderId="9" xfId="0" applyNumberFormat="1" applyFill="1" applyBorder="1" applyAlignment="1">
      <alignment horizontal="center"/>
    </xf>
    <xf numFmtId="10" fontId="5" fillId="4" borderId="9" xfId="1" applyNumberFormat="1" applyFont="1" applyFill="1" applyBorder="1" applyAlignment="1">
      <alignment horizontal="center" vertical="center"/>
    </xf>
    <xf numFmtId="10" fontId="5" fillId="12" borderId="9" xfId="1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5" fillId="4" borderId="9" xfId="1" quotePrefix="1" applyNumberFormat="1" applyFont="1" applyFill="1" applyBorder="1" applyAlignment="1">
      <alignment horizontal="center" vertical="center"/>
    </xf>
    <xf numFmtId="10" fontId="5" fillId="4" borderId="13" xfId="0" applyNumberFormat="1" applyFont="1" applyFill="1" applyBorder="1" applyAlignment="1">
      <alignment horizontal="center" vertical="center"/>
    </xf>
    <xf numFmtId="10" fontId="5" fillId="12" borderId="13" xfId="0" applyNumberFormat="1" applyFont="1" applyFill="1" applyBorder="1" applyAlignment="1">
      <alignment horizontal="center" vertical="center"/>
    </xf>
    <xf numFmtId="10" fontId="5" fillId="13" borderId="13" xfId="0" applyNumberFormat="1" applyFont="1" applyFill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7" fontId="1" fillId="6" borderId="0" xfId="0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14" fontId="0" fillId="0" borderId="0" xfId="0" applyNumberFormat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5" borderId="9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5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4" fillId="0" borderId="9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10" fontId="5" fillId="0" borderId="16" xfId="0" applyNumberFormat="1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7" borderId="0" xfId="1" applyNumberFormat="1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" fontId="0" fillId="0" borderId="0" xfId="0" applyNumberFormat="1"/>
    <xf numFmtId="0" fontId="0" fillId="16" borderId="9" xfId="0" applyFill="1" applyBorder="1" applyAlignment="1">
      <alignment horizontal="center" vertical="center"/>
    </xf>
    <xf numFmtId="10" fontId="0" fillId="16" borderId="9" xfId="0" applyNumberFormat="1" applyFill="1" applyBorder="1" applyAlignment="1">
      <alignment horizontal="center" vertical="center"/>
    </xf>
    <xf numFmtId="2" fontId="0" fillId="5" borderId="4" xfId="0" applyNumberFormat="1" applyFill="1" applyBorder="1"/>
    <xf numFmtId="0" fontId="0" fillId="0" borderId="0" xfId="1" applyNumberFormat="1" applyFont="1" applyAlignment="1">
      <alignment horizontal="center" vertical="center"/>
    </xf>
    <xf numFmtId="2" fontId="0" fillId="0" borderId="9" xfId="0" quotePrefix="1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20" borderId="9" xfId="0" applyNumberForma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4" xfId="0" applyBorder="1"/>
    <xf numFmtId="2" fontId="0" fillId="0" borderId="0" xfId="1" applyNumberFormat="1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</cellXfs>
  <cellStyles count="4">
    <cellStyle name="Normal" xfId="0" builtinId="0"/>
    <cellStyle name="Normal 5" xfId="2" xr:uid="{0914A69A-F8CC-413B-9D4C-9BCE324F997F}"/>
    <cellStyle name="Porcentagem" xfId="1" builtinId="5"/>
    <cellStyle name="Vírgula" xfId="3" builtinId="3"/>
  </cellStyles>
  <dxfs count="1757"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A9D08E"/>
      <color rgb="FFCC99FF"/>
      <color rgb="FFB482DA"/>
      <color rgb="FFE94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Financ'!$FD$17:$FO$17</c:f>
              <c:numCache>
                <c:formatCode>#,##0.0</c:formatCode>
                <c:ptCount val="12"/>
                <c:pt idx="0">
                  <c:v>22.039241127101182</c:v>
                </c:pt>
                <c:pt idx="1">
                  <c:v>25.032037835338905</c:v>
                </c:pt>
                <c:pt idx="2">
                  <c:v>25.488608026287782</c:v>
                </c:pt>
                <c:pt idx="3">
                  <c:v>27.952137722431956</c:v>
                </c:pt>
                <c:pt idx="4">
                  <c:v>30.207765185556397</c:v>
                </c:pt>
                <c:pt idx="5">
                  <c:v>34.807684695093862</c:v>
                </c:pt>
                <c:pt idx="6">
                  <c:v>48.571483699187304</c:v>
                </c:pt>
                <c:pt idx="7">
                  <c:v>56.26691828820455</c:v>
                </c:pt>
                <c:pt idx="8">
                  <c:v>66.127957573672319</c:v>
                </c:pt>
                <c:pt idx="9">
                  <c:v>78.39353033781056</c:v>
                </c:pt>
                <c:pt idx="10">
                  <c:v>83.662768100996786</c:v>
                </c:pt>
                <c:pt idx="11">
                  <c:v>88.935538907952449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A8D-9015-5CB51A2F288F}"/>
            </c:ext>
          </c:extLst>
        </c:ser>
        <c:ser>
          <c:idx val="4"/>
          <c:order val="1"/>
          <c:tx>
            <c:v>Prev O&amp;M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B-47BB-95CF-08821B3C4088}"/>
            </c:ext>
          </c:extLst>
        </c:ser>
        <c:ser>
          <c:idx val="1"/>
          <c:order val="2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1-4A8D-9015-5CB51A2F288F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51-4A8D-9015-5CB51A2F288F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51-4A8D-9015-5CB51A2F288F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51-4A8D-9015-5CB51A2F288F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51-4A8D-9015-5CB51A2F288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Financ'!$FD$18:$FO$18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1645743"/>
        <c:axId val="185980719"/>
      </c:barChart>
      <c:lineChart>
        <c:grouping val="standard"/>
        <c:varyColors val="0"/>
        <c:ser>
          <c:idx val="2"/>
          <c:order val="3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Financ'!$FD$3:$FO$3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51-4A8D-9015-5CB51A2F288F}"/>
            </c:ext>
          </c:extLst>
        </c:ser>
        <c:ser>
          <c:idx val="3"/>
          <c:order val="4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Financ'!$FD$11:$FO$11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Offset val="100"/>
        <c:baseTimeUnit val="months"/>
      </c:dateAx>
      <c:valAx>
        <c:axId val="185980719"/>
        <c:scaling>
          <c:orientation val="minMax"/>
          <c:max val="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  <c:majorUnit val="20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dateAx>
        <c:axId val="921063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60025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'Full Financ'!$FC$22</c:f>
              <c:strCache>
                <c:ptCount val="1"/>
                <c:pt idx="0">
                  <c:v>Antecipação de COD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Financ'!$FD$32:$FO$32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1-4851-A8DE-775727136645}"/>
            </c:ext>
          </c:extLst>
        </c:ser>
        <c:ser>
          <c:idx val="3"/>
          <c:order val="1"/>
          <c:tx>
            <c:strRef>
              <c:f>'Full Financ'!$FC$20</c:f>
              <c:strCache>
                <c:ptCount val="1"/>
                <c:pt idx="0">
                  <c:v>Falta de Dados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Financ'!$FD$30:$FO$30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1-4851-A8DE-775727136645}"/>
            </c:ext>
          </c:extLst>
        </c:ser>
        <c:ser>
          <c:idx val="4"/>
          <c:order val="2"/>
          <c:tx>
            <c:strRef>
              <c:f>'Full Financ'!$FC$21</c:f>
              <c:strCache>
                <c:ptCount val="1"/>
                <c:pt idx="0">
                  <c:v>Atraso de COD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Financ'!$FD$31:$FO$31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1-4851-A8DE-775727136645}"/>
            </c:ext>
          </c:extLst>
        </c:ser>
        <c:ser>
          <c:idx val="6"/>
          <c:order val="3"/>
          <c:tx>
            <c:strRef>
              <c:f>'Full Financ'!$FC$23</c:f>
              <c:strCache>
                <c:ptCount val="1"/>
                <c:pt idx="0">
                  <c:v>Irradiação</c:v>
                </c:pt>
              </c:strCache>
            </c:strRef>
          </c:tx>
          <c:spPr>
            <a:solidFill>
              <a:srgbClr val="FFC000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Financ'!$FD$33:$FO$33</c:f>
              <c:numCache>
                <c:formatCode>#,##0.0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1-4851-A8DE-775727136645}"/>
            </c:ext>
          </c:extLst>
        </c:ser>
        <c:ser>
          <c:idx val="0"/>
          <c:order val="4"/>
          <c:tx>
            <c:strRef>
              <c:f>'Full Financ'!$FC$24</c:f>
              <c:strCache>
                <c:ptCount val="1"/>
                <c:pt idx="0">
                  <c:v>O&amp;M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Financ'!$FD$34:$FO$34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1-4851-A8DE-775727136645}"/>
            </c:ext>
          </c:extLst>
        </c:ser>
        <c:ser>
          <c:idx val="1"/>
          <c:order val="5"/>
          <c:tx>
            <c:strRef>
              <c:f>'Full Financ'!$FC$25</c:f>
              <c:strCache>
                <c:ptCount val="1"/>
                <c:pt idx="0">
                  <c:v>Disp. Imp.</c:v>
                </c:pt>
              </c:strCache>
            </c:strRef>
          </c:tx>
          <c:spPr>
            <a:solidFill>
              <a:srgbClr val="CC99FF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007936507936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51-4851-A8DE-7757271366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Financ'!$FD$35:$FO$35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51-4851-A8DE-77572713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Offset val="100"/>
        <c:baseTimeUnit val="months"/>
      </c:date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'Full Financ'!$FR$3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Financ'!$FS$3:$FT$3</c:f>
              <c:numCache>
                <c:formatCode>0.0</c:formatCode>
                <c:ptCount val="2"/>
                <c:pt idx="0">
                  <c:v>30.207765185556397</c:v>
                </c:pt>
                <c:pt idx="1">
                  <c:v>26.154074407746716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D-4DCD-9E78-A6CED310E6C0}"/>
            </c:ext>
          </c:extLst>
        </c:ser>
        <c:ser>
          <c:idx val="1"/>
          <c:order val="1"/>
          <c:tx>
            <c:strRef>
              <c:f>'Full Financ'!$FR$4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Financ'!$FS$4:$FT$4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strRef>
              <c:f>'Full Financ'!$FR$5</c:f>
              <c:strCache>
                <c:ptCount val="1"/>
                <c:pt idx="0">
                  <c:v>Disp Prev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Financ'!$FS$5:$FT$5</c:f>
              <c:numCache>
                <c:formatCode>0.0%</c:formatCode>
                <c:ptCount val="2"/>
                <c:pt idx="0">
                  <c:v>0.95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8D-4DCD-9E78-A6CED310E6C0}"/>
            </c:ext>
          </c:extLst>
        </c:ser>
        <c:ser>
          <c:idx val="3"/>
          <c:order val="3"/>
          <c:tx>
            <c:strRef>
              <c:f>'Full Financ'!$FR$6</c:f>
              <c:strCache>
                <c:ptCount val="1"/>
                <c:pt idx="0">
                  <c:v>Disp Real.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Financ'!$FS$6:$FT$6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826-4FBC-88B1-BBAE5896D101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826-4FBC-88B1-BBAE5896D101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826-4FBC-88B1-BBAE5896D101}"/>
            </c:ext>
          </c:extLst>
        </c:ser>
        <c:ser>
          <c:idx val="6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826-4FBC-88B1-BBAE5896D101}"/>
            </c:ext>
          </c:extLst>
        </c:ser>
        <c:ser>
          <c:idx val="0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826-4FBC-88B1-BBAE5896D101}"/>
            </c:ext>
          </c:extLst>
        </c:ser>
        <c:ser>
          <c:idx val="1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826-4FBC-88B1-BBAE5896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F9A-499D-B445-3E5F71B4450A}"/>
            </c:ext>
          </c:extLst>
        </c:ser>
        <c:ser>
          <c:idx val="3"/>
          <c:order val="1"/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F9A-499D-B445-3E5F71B4450A}"/>
            </c:ext>
          </c:extLst>
        </c:ser>
        <c:ser>
          <c:idx val="4"/>
          <c:order val="2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F9A-499D-B445-3E5F71B4450A}"/>
            </c:ext>
          </c:extLst>
        </c:ser>
        <c:ser>
          <c:idx val="6"/>
          <c:order val="3"/>
          <c:spPr>
            <a:solidFill>
              <a:srgbClr val="FFC000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F9A-499D-B445-3E5F71B4450A}"/>
            </c:ext>
          </c:extLst>
        </c:ser>
        <c:ser>
          <c:idx val="0"/>
          <c:order val="4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F9A-499D-B445-3E5F71B44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F43-4DEE-96A6-E28EE0C42E70}"/>
            </c:ext>
          </c:extLst>
        </c:ser>
        <c:ser>
          <c:idx val="1"/>
          <c:order val="1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43-4DEE-96A6-E28EE0C42E70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43-4DEE-96A6-E28EE0C42E70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43-4DEE-96A6-E28EE0C42E70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43-4DEE-96A6-E28EE0C42E70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43-4DEE-96A6-E28EE0C42E7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4.9493650449006159E-2"/>
                  <c:y val="-4.0317460317460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43-4DEE-96A6-E28EE0C42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F43-4DEE-96A6-E28EE0C42E70}"/>
            </c:ext>
          </c:extLst>
        </c:ser>
        <c:ser>
          <c:idx val="3"/>
          <c:order val="3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1"/>
      </c:catAx>
      <c:valAx>
        <c:axId val="185980719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936-4A13-A328-C626D35601F1}"/>
            </c:ext>
          </c:extLst>
        </c:ser>
        <c:ser>
          <c:idx val="1"/>
          <c:order val="1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936-4A13-A328-C626D35601F1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306787</xdr:colOff>
      <xdr:row>0</xdr:row>
      <xdr:rowOff>3809</xdr:rowOff>
    </xdr:from>
    <xdr:to>
      <xdr:col>17</xdr:col>
      <xdr:colOff>534979</xdr:colOff>
      <xdr:row>6085</xdr:row>
      <xdr:rowOff>187519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sina">
              <a:extLst>
                <a:ext uri="{FF2B5EF4-FFF2-40B4-BE49-F238E27FC236}">
                  <a16:creationId xmlns:a16="http://schemas.microsoft.com/office/drawing/2014/main" id="{DAB92E52-444F-352D-5888-9F4FE0EEA0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s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7509" y="3809"/>
              <a:ext cx="5171415" cy="41633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0</xdr:colOff>
      <xdr:row>40</xdr:row>
      <xdr:rowOff>0</xdr:rowOff>
    </xdr:from>
    <xdr:to>
      <xdr:col>171</xdr:col>
      <xdr:colOff>408450</xdr:colOff>
      <xdr:row>53</xdr:row>
      <xdr:rowOff>43500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5FBBC-844F-4BBD-ACC0-83A89C244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158</xdr:col>
      <xdr:colOff>0</xdr:colOff>
      <xdr:row>53</xdr:row>
      <xdr:rowOff>0</xdr:rowOff>
    </xdr:from>
    <xdr:to>
      <xdr:col>171</xdr:col>
      <xdr:colOff>408450</xdr:colOff>
      <xdr:row>66</xdr:row>
      <xdr:rowOff>43500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A9FDD2-68AE-497D-A732-CB8BDD4B5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173</xdr:col>
      <xdr:colOff>0</xdr:colOff>
      <xdr:row>40</xdr:row>
      <xdr:rowOff>0</xdr:rowOff>
    </xdr:from>
    <xdr:to>
      <xdr:col>181</xdr:col>
      <xdr:colOff>362333</xdr:colOff>
      <xdr:row>50</xdr:row>
      <xdr:rowOff>176277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D3563C-4C4A-4A81-8423-E7771FE34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158</xdr:col>
      <xdr:colOff>0</xdr:colOff>
      <xdr:row>66</xdr:row>
      <xdr:rowOff>0</xdr:rowOff>
    </xdr:from>
    <xdr:to>
      <xdr:col>171</xdr:col>
      <xdr:colOff>369522</xdr:colOff>
      <xdr:row>79</xdr:row>
      <xdr:rowOff>43500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CEF363-3067-47C6-A591-0D6DA6248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Budget</a:t>
          </a:r>
          <a:endParaRPr lang="pt-BR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0.01203</cdr:x>
      <cdr:y>0.10846</cdr:y>
    </cdr:from>
    <cdr:to>
      <cdr:x>0.0567</cdr:x>
      <cdr:y>0.74938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108270" y="273326"/>
          <a:ext cx="402030" cy="16151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Previsto O&amp;M</a:t>
          </a:r>
          <a:endParaRPr lang="pt-BR" sz="11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173182</xdr:rowOff>
    </xdr:from>
    <xdr:to>
      <xdr:col>14</xdr:col>
      <xdr:colOff>434427</xdr:colOff>
      <xdr:row>27</xdr:row>
      <xdr:rowOff>26182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273A2A-2A17-424A-B87A-56FE94116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14</xdr:col>
      <xdr:colOff>434427</xdr:colOff>
      <xdr:row>14</xdr:row>
      <xdr:rowOff>26182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38BAC3-51E0-4CDE-82DA-0C2DD32EE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428040</xdr:colOff>
      <xdr:row>39</xdr:row>
      <xdr:rowOff>176277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BE4209-1590-4D84-906B-64E85158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48578AC-2E69-4244-B60A-0236AD9A7D45}" autoFormatId="16" applyNumberFormats="0" applyBorderFormats="0" applyFontFormats="0" applyPatternFormats="0" applyAlignmentFormats="0" applyWidthHeightFormats="0">
  <queryTableRefresh nextId="5">
    <queryTableFields count="4">
      <queryTableField id="1" name="UFV 2"/>
      <queryTableField id="2" name="Atributo"/>
      <queryTableField id="3" name="Valor"/>
      <queryTableField id="4" name="Personalizar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2D78A554-D7E6-444F-AB76-E2C1BAE1947B}" autoFormatId="16" applyNumberFormats="0" applyBorderFormats="0" applyFontFormats="0" applyPatternFormats="0" applyAlignmentFormats="0" applyWidthHeightFormats="0">
  <queryTableRefresh nextId="2">
    <queryTableFields count="1">
      <queryTableField id="1" name="POA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3500201-0138-4016-95C8-64FF5795A5B4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Usina" tableColumnId="1"/>
      <queryTableField id="2" name="Data" tableColumnId="2"/>
      <queryTableField id="3" name="Geração Diária (kWh)" tableColumnId="3"/>
      <queryTableField id="4" name="Irradiação" tableColumnId="4"/>
      <queryTableField id="5" name="Disponibilidade" tableColumnId="5"/>
      <queryTableField id="8" dataBound="0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sina" xr10:uid="{675A4EA2-01C2-4C1E-B277-90F2C5FDC86B}" sourceName="Usina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sina" xr10:uid="{4DA96016-70C5-4638-AA68-290344037555}" cache="SegmentaçãodeDados_Usina" caption="Usina" style="SlicerStyleDark2" rowHeight="2413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B99F4-2AB8-4380-B343-3A5B5107DA03}" name="GerDiaria" displayName="GerDiaria" ref="A2:UX42" totalsRowShown="0" headerRowDxfId="1756" dataDxfId="1754" headerRowBorderDxfId="1755" tableBorderDxfId="1753">
  <autoFilter ref="A2:UX42" xr:uid="{8E8B99F4-2AB8-4380-B343-3A5B5107DA03}">
    <filterColumn colId="1">
      <colorFilter dxfId="1752"/>
    </filterColumn>
  </autoFilter>
  <sortState xmlns:xlrd2="http://schemas.microsoft.com/office/spreadsheetml/2017/richdata2" ref="A3:QC42">
    <sortCondition sortBy="cellColor" ref="B2:B42" dxfId="1751"/>
  </sortState>
  <tableColumns count="570">
    <tableColumn id="1" xr3:uid="{07E823E0-3063-4A20-BF8E-1600D47326A7}" name="UFV 1" dataDxfId="1750"/>
    <tableColumn id="2" xr3:uid="{324E5F09-EC30-4641-B65E-7FB2AD36BA2F}" name="UFV 2" dataDxfId="1749"/>
    <tableColumn id="3" xr3:uid="{F056A317-8EBD-423F-AED9-06CA7AEF7F5E}" name="01/01/2025" dataDxfId="1748"/>
    <tableColumn id="4" xr3:uid="{E7F2E2F0-7E6A-45A0-BCD7-A3E0676A0DCC}" name="02/01/2025" dataDxfId="1747"/>
    <tableColumn id="5" xr3:uid="{C19E3DBA-8A10-44B5-90D8-DA73C6D7AC7F}" name="03/01/2025" dataDxfId="1746"/>
    <tableColumn id="6" xr3:uid="{27D38549-1558-4D0B-9B3A-CD6DA3E0D010}" name="04/01/2025" dataDxfId="1745"/>
    <tableColumn id="7" xr3:uid="{FF51A0DF-1445-4051-AA23-CDB4F85DE680}" name="05/01/2025" dataDxfId="1744"/>
    <tableColumn id="8" xr3:uid="{9D82DFDF-9084-48D9-907E-CE5CD6C7E5BD}" name="06/01/2025" dataDxfId="1743"/>
    <tableColumn id="9" xr3:uid="{470B8B8D-BCCA-4FAE-9E77-D61D3CC4AE55}" name="07/01/2025" dataDxfId="1742"/>
    <tableColumn id="10" xr3:uid="{388C8773-35DD-498D-A846-4FE5DDA3A600}" name="08/01/2025" dataDxfId="1741"/>
    <tableColumn id="11" xr3:uid="{2BD02AEF-6240-47C8-9A60-AEB05DBAADDA}" name="09/01/2025" dataDxfId="1740"/>
    <tableColumn id="12" xr3:uid="{0C3CE3FB-7E0C-4143-A11C-457B165AAC5E}" name="10/01/2025" dataDxfId="1739"/>
    <tableColumn id="13" xr3:uid="{ADC68882-7809-4FC7-849E-6F3695B08368}" name="11/01/2025" dataDxfId="1738"/>
    <tableColumn id="14" xr3:uid="{BB193DA5-E0C1-408F-BE16-72DD2798B696}" name="12/01/2025" dataDxfId="1737"/>
    <tableColumn id="15" xr3:uid="{ADD0C298-EA32-41CC-B7CD-28557528DF24}" name="13/01/2025" dataDxfId="1736"/>
    <tableColumn id="16" xr3:uid="{44CA2ECD-A970-4C3A-A181-07FE1446B265}" name="14/01/2025" dataDxfId="1735"/>
    <tableColumn id="17" xr3:uid="{9B4BBDF6-3F17-4F5C-AF9F-E68961ABA045}" name="15/01/2025" dataDxfId="1734"/>
    <tableColumn id="18" xr3:uid="{C884595F-FC2E-40B9-96F8-9DE02551100E}" name="16/01/2025" dataDxfId="1733"/>
    <tableColumn id="19" xr3:uid="{681CBF41-4196-4A32-A944-C5C971151C2F}" name="17/01/2025" dataDxfId="1732"/>
    <tableColumn id="20" xr3:uid="{AED48CFB-1E0A-4371-A2BD-9AB0C85A1EA8}" name="18/01/2025" dataDxfId="1731"/>
    <tableColumn id="21" xr3:uid="{45277B09-C90C-40EA-9293-631C154447A8}" name="19/01/2025" dataDxfId="1730"/>
    <tableColumn id="22" xr3:uid="{2663F725-BDE8-4928-9007-44B4A573307F}" name="20/01/2025" dataDxfId="1729"/>
    <tableColumn id="23" xr3:uid="{FA2CEE86-7D3F-4407-9F82-3429170EAB7C}" name="21/01/2025" dataDxfId="1728"/>
    <tableColumn id="24" xr3:uid="{17575D77-84E3-405A-98A3-6EC3C157650D}" name="22/01/2025" dataDxfId="1727"/>
    <tableColumn id="25" xr3:uid="{FCA2AD6E-46F8-4BEF-B945-50DF7041F628}" name="23/01/2025" dataDxfId="1726"/>
    <tableColumn id="26" xr3:uid="{C890DF0D-86D4-4859-A19E-79273DCFDAC0}" name="24/01/2025" dataDxfId="1725"/>
    <tableColumn id="27" xr3:uid="{78D8A562-A6F9-46C2-A320-695520302FEA}" name="25/01/2025" dataDxfId="1724"/>
    <tableColumn id="28" xr3:uid="{8B8AF7D4-F35E-4B5E-A9EB-A1499280AD4F}" name="26/01/2025" dataDxfId="1723"/>
    <tableColumn id="29" xr3:uid="{29F5D1B4-4F7B-4244-9F37-4982759E35F9}" name="27/01/2025" dataDxfId="1722"/>
    <tableColumn id="30" xr3:uid="{3671DB6C-9001-4E68-8125-2E544C9E3A72}" name="28/01/2025" dataDxfId="1721"/>
    <tableColumn id="31" xr3:uid="{EF876BC5-F185-46F7-9F3E-1F86CFF45906}" name="29/01/2025" dataDxfId="1720"/>
    <tableColumn id="32" xr3:uid="{123C66FF-6ABA-471F-8834-E5A0AE28821F}" name="30/01/2025" dataDxfId="1719"/>
    <tableColumn id="33" xr3:uid="{051CB1F7-DB6C-4D2C-806F-07D1E482D1AB}" name="31/01/2025" dataDxfId="1718"/>
    <tableColumn id="34" xr3:uid="{E4BD8EF9-9D7A-4BD7-9A2A-2B38710D7783}" name="01/02/2025" dataDxfId="1717"/>
    <tableColumn id="35" xr3:uid="{1D56CF84-CBED-417B-ACF7-BF281A2BBFD4}" name="02/02/2025" dataDxfId="1716"/>
    <tableColumn id="36" xr3:uid="{E5FC24B3-6FF6-4722-9D57-8C80563C5E0E}" name="03/02/2025" dataDxfId="1715"/>
    <tableColumn id="37" xr3:uid="{84C6D934-41F5-4A64-8C07-C7223F6F8D33}" name="04/02/2025" dataDxfId="1714"/>
    <tableColumn id="38" xr3:uid="{8A95553D-61DA-454C-8F07-4D0252F28177}" name="05/02/2025" dataDxfId="1713"/>
    <tableColumn id="39" xr3:uid="{515D3EB1-8851-4E49-86DE-A4D3DBC55749}" name="06/02/2025" dataDxfId="1712"/>
    <tableColumn id="40" xr3:uid="{A1E957A3-580D-4EC5-9FF7-91D0EFEEA757}" name="07/02/2025" dataDxfId="1711"/>
    <tableColumn id="41" xr3:uid="{0BB22D5B-BBE9-4824-ACFB-F030DD5806D1}" name="08/02/2025" dataDxfId="1710"/>
    <tableColumn id="42" xr3:uid="{F4DA55E5-40F8-4E2B-A109-3F9428DE2E19}" name="09/02/2025" dataDxfId="1709"/>
    <tableColumn id="43" xr3:uid="{9212E3EC-5C57-4D39-AA7D-BED83497D609}" name="10/02/2025" dataDxfId="1708"/>
    <tableColumn id="44" xr3:uid="{D2313746-920A-4048-BDF9-430063DE1AC1}" name="11/02/2025" dataDxfId="1707"/>
    <tableColumn id="45" xr3:uid="{F2F708DE-6424-41D6-B9FB-126F6A608A93}" name="12/02/2025" dataDxfId="1706"/>
    <tableColumn id="46" xr3:uid="{AA8C5EA0-3FCD-4A87-A881-28C9E4B97830}" name="13/02/2025" dataDxfId="1705"/>
    <tableColumn id="47" xr3:uid="{EA0F523F-11E4-497B-8F8A-DFB956DDD901}" name="14/02/2025" dataDxfId="1704"/>
    <tableColumn id="48" xr3:uid="{95ED850E-4A69-4BC1-A7BC-6D3A3942D24E}" name="15/02/2025" dataDxfId="1703"/>
    <tableColumn id="49" xr3:uid="{C16DA5AF-3556-4BB7-BB15-51929AA48AE6}" name="16/02/2025" dataDxfId="1702"/>
    <tableColumn id="50" xr3:uid="{1EFCC1D5-EEAE-43DD-85C5-F55CBC384210}" name="17/02/2025" dataDxfId="1701"/>
    <tableColumn id="51" xr3:uid="{512A4D33-C4F0-4BB0-AB8D-AD5B92ACF7BE}" name="18/02/2025" dataDxfId="1700"/>
    <tableColumn id="52" xr3:uid="{478C4E75-92B4-47BC-92F8-40EA6CAB6FCB}" name="19/02/2025" dataDxfId="1699"/>
    <tableColumn id="53" xr3:uid="{914A03E2-26A6-4905-BEC5-11AE7D049FF5}" name="20/02/2025" dataDxfId="1698"/>
    <tableColumn id="54" xr3:uid="{15993E4F-8747-46B0-AA64-723459DF7223}" name="21/02/2025" dataDxfId="1697"/>
    <tableColumn id="55" xr3:uid="{03B57CEB-69BB-4502-A703-5C6292FEFC8B}" name="22/02/2025" dataDxfId="1696"/>
    <tableColumn id="56" xr3:uid="{495B576F-DD54-4A45-8B7D-1B8CC0999F61}" name="23/02/2025" dataDxfId="1695"/>
    <tableColumn id="57" xr3:uid="{0FA49824-A2AE-49A3-AE4D-FFB148336B2D}" name="24/02/2025" dataDxfId="1694"/>
    <tableColumn id="58" xr3:uid="{1418D238-8DE7-4488-8EF7-68757F293636}" name="25/02/2025" dataDxfId="1693"/>
    <tableColumn id="59" xr3:uid="{B98797EC-CE32-4F61-98BA-E6B851942CA9}" name="26/02/2025" dataDxfId="1692"/>
    <tableColumn id="60" xr3:uid="{21C71263-A1A5-4670-8CA8-144161E1D543}" name="27/02/2025" dataDxfId="1691"/>
    <tableColumn id="61" xr3:uid="{4305B465-7CAB-4915-99EB-47088862E3AE}" name="28/02/2025" dataDxfId="1690"/>
    <tableColumn id="62" xr3:uid="{05DE9EF5-FA4D-40B2-B597-AB96751DDF33}" name="01/03/2025" dataDxfId="1689"/>
    <tableColumn id="63" xr3:uid="{71395E87-51D1-43EC-B0C4-CF796B3A8E17}" name="02/03/2025" dataDxfId="1688"/>
    <tableColumn id="64" xr3:uid="{E3DB5217-FEF1-498E-B9EB-D2E7AD2B6474}" name="03/03/2025" dataDxfId="1687"/>
    <tableColumn id="65" xr3:uid="{33F67928-164D-4A02-B212-3C24592E6DB7}" name="04/03/2025" dataDxfId="1686"/>
    <tableColumn id="66" xr3:uid="{EE6FE19C-4392-400F-86E9-2D4A903FB310}" name="05/03/2025" dataDxfId="1685"/>
    <tableColumn id="67" xr3:uid="{A91C1763-F40D-4949-A09D-97C9655A86CF}" name="06/03/2025" dataDxfId="1684"/>
    <tableColumn id="68" xr3:uid="{F8EB191D-2252-4F10-81E6-4F293EE39EEB}" name="07/03/2025" dataDxfId="1683"/>
    <tableColumn id="69" xr3:uid="{8B6AACD2-53B2-4EDD-9452-16C8EA675830}" name="08/03/2025" dataDxfId="1682"/>
    <tableColumn id="70" xr3:uid="{A5C967DD-CDB8-4278-8ACA-11A94104C160}" name="09/03/2025" dataDxfId="1681"/>
    <tableColumn id="71" xr3:uid="{E16ADBDC-84CF-46A6-B66E-9B5E66464764}" name="10/03/2025" dataDxfId="1680"/>
    <tableColumn id="72" xr3:uid="{118EA3D5-6EB2-414E-840D-BF3A9E1C1318}" name="11/03/2025" dataDxfId="1679"/>
    <tableColumn id="73" xr3:uid="{5AEF724F-93AF-41C4-BF1E-4E355F5E8C59}" name="12/03/2025" dataDxfId="1678"/>
    <tableColumn id="74" xr3:uid="{498785D3-51B8-4A3C-89D1-BEFC4C121A0D}" name="13/03/2025" dataDxfId="1677"/>
    <tableColumn id="75" xr3:uid="{2C2D26A3-8C1E-44F7-81F9-2FC67257A596}" name="14/03/2025" dataDxfId="1676"/>
    <tableColumn id="76" xr3:uid="{B7264EAF-0AB8-453C-824F-D7917F6161DF}" name="15/03/2025" dataDxfId="1675"/>
    <tableColumn id="77" xr3:uid="{88F657F6-0759-4F95-87D2-A6D40D2043F4}" name="16/03/2025" dataDxfId="1674"/>
    <tableColumn id="78" xr3:uid="{A198D12E-556B-4E41-A442-DCBD427E0000}" name="17/03/2025" dataDxfId="1673"/>
    <tableColumn id="79" xr3:uid="{7C968043-9E6B-4513-99D0-2E26582D6729}" name="18/03/2025" dataDxfId="1672"/>
    <tableColumn id="80" xr3:uid="{EDEFFFD3-63AB-4120-BAD6-FE6106782AC8}" name="19/03/2025" dataDxfId="1671"/>
    <tableColumn id="81" xr3:uid="{10397A79-B6B6-4A79-A628-EBC3953D2DE3}" name="20/03/2025" dataDxfId="1670"/>
    <tableColumn id="82" xr3:uid="{EB22D627-E8E4-492B-B8D8-0108DE533A33}" name="21/03/2025" dataDxfId="1669"/>
    <tableColumn id="83" xr3:uid="{521D8A20-D245-4FC0-96AC-7756231F76AA}" name="22/03/2025" dataDxfId="1668"/>
    <tableColumn id="84" xr3:uid="{88934BD0-90AF-4ED0-9873-8A5AC09F7C6F}" name="23/03/2025" dataDxfId="1667"/>
    <tableColumn id="85" xr3:uid="{B502CCD2-4D8B-414B-8296-CBEA6F338C75}" name="24/03/2025" dataDxfId="1666"/>
    <tableColumn id="86" xr3:uid="{FE3517B9-D0CC-4881-A73B-AB3F990AD713}" name="25/03/2025" dataDxfId="1665"/>
    <tableColumn id="87" xr3:uid="{529A53AF-FA1D-43BA-A790-1C18AF341D52}" name="26/03/2025" dataDxfId="1664"/>
    <tableColumn id="88" xr3:uid="{08FF744F-434A-4001-BDC5-F09561B44727}" name="27/03/2025" dataDxfId="1663"/>
    <tableColumn id="89" xr3:uid="{FA146CC2-9675-4841-86B5-4DE6E4601645}" name="28/03/2025" dataDxfId="1662"/>
    <tableColumn id="90" xr3:uid="{86B937E1-A023-4BCE-8595-8FC4FD0AC92D}" name="29/03/2025" dataDxfId="1661"/>
    <tableColumn id="91" xr3:uid="{3D215C5E-54F7-45D7-883E-10FE6DDA1D51}" name="30/03/2025" dataDxfId="1660"/>
    <tableColumn id="92" xr3:uid="{7FA599D8-72C0-4DF2-91EB-2FCBDC926110}" name="31/03/2025" dataDxfId="1659"/>
    <tableColumn id="93" xr3:uid="{6759C440-D965-4D0C-992E-9709EDEAEFAB}" name="01/04/2025" dataDxfId="1658"/>
    <tableColumn id="94" xr3:uid="{0911DDFF-0E80-43DF-A92E-935E651E4264}" name="02/04/2025" dataDxfId="1657"/>
    <tableColumn id="95" xr3:uid="{9E3AE391-8BD7-4B8D-BC7C-BFE57D73DBC9}" name="03/04/2025" dataDxfId="1656"/>
    <tableColumn id="96" xr3:uid="{9565738B-86AF-4355-A332-B18047395D33}" name="04/04/2025" dataDxfId="1655"/>
    <tableColumn id="97" xr3:uid="{5D42A786-7103-43F9-9E26-9F89A4B5D58A}" name="05/04/2025" dataDxfId="1654"/>
    <tableColumn id="98" xr3:uid="{B92CDFF6-2556-4819-B507-6C3E8E051573}" name="06/04/2025" dataDxfId="1653"/>
    <tableColumn id="99" xr3:uid="{335B8BAA-EBD7-4461-8EDD-F14F726140D4}" name="07/04/2025" dataDxfId="1652"/>
    <tableColumn id="100" xr3:uid="{B331600B-0AB7-4B40-8F85-40D2C3841D8B}" name="08/04/2025" dataDxfId="1651"/>
    <tableColumn id="101" xr3:uid="{820242AE-8706-48D8-9359-BD12C9E67FD9}" name="09/04/2025" dataDxfId="1650"/>
    <tableColumn id="102" xr3:uid="{B68B87C8-6CC8-4764-BC86-83D1495CC7E7}" name="10/04/2025" dataDxfId="1649"/>
    <tableColumn id="103" xr3:uid="{4C76E4E5-AEEF-439B-A537-332C8A0D8884}" name="11/04/2025" dataDxfId="1648"/>
    <tableColumn id="104" xr3:uid="{83EFAF55-9F15-419E-A141-5E8C5E7A1E84}" name="12/04/2025" dataDxfId="1647"/>
    <tableColumn id="105" xr3:uid="{F1A61289-69AD-4C95-A64E-11F7A9A80D17}" name="13/04/2025" dataDxfId="1646"/>
    <tableColumn id="106" xr3:uid="{6120D5A5-1E71-480C-B5D7-AAE857D6CAF3}" name="14/04/2025" dataDxfId="1645"/>
    <tableColumn id="107" xr3:uid="{B253A600-6A56-4467-AC73-C8FEAE47AA83}" name="15/04/2025" dataDxfId="1644"/>
    <tableColumn id="108" xr3:uid="{28B3E1AA-E7D8-4A8B-AA60-F0E631D4DF99}" name="16/04/2025" dataDxfId="1643"/>
    <tableColumn id="109" xr3:uid="{F336C86D-1C9E-467D-A024-B1FA60582B43}" name="17/04/2025" dataDxfId="1642"/>
    <tableColumn id="110" xr3:uid="{4B225909-4ED7-4F31-9095-DE73DB30B099}" name="18/04/2025" dataDxfId="1641"/>
    <tableColumn id="111" xr3:uid="{5ACF49C0-8277-48D8-9A31-463BA734736A}" name="19/04/2025" dataDxfId="1640"/>
    <tableColumn id="112" xr3:uid="{DA74B62F-3C28-47BE-BD07-72C93FEC67DC}" name="20/04/2025" dataDxfId="1639"/>
    <tableColumn id="113" xr3:uid="{6ACEE866-402A-4F64-A38A-E58344B6ACCA}" name="21/04/2025" dataDxfId="1638"/>
    <tableColumn id="114" xr3:uid="{60481063-D4D3-4F1E-ADD8-ED85AB6228E0}" name="22/04/2025" dataDxfId="1637"/>
    <tableColumn id="115" xr3:uid="{A15A30B4-4F37-4551-A2C0-12614E86A157}" name="23/04/2025" dataDxfId="1636"/>
    <tableColumn id="116" xr3:uid="{11D191E5-F9C3-4DD3-AD3E-98CEFFFECA4B}" name="24/04/2025" dataDxfId="1635"/>
    <tableColumn id="117" xr3:uid="{C6056284-B8E0-4081-93B4-2630F28C1189}" name="25/04/2025" dataDxfId="1634"/>
    <tableColumn id="118" xr3:uid="{9BAF88A4-F72B-4320-A04D-82F4971EBD11}" name="26/04/2025" dataDxfId="1633"/>
    <tableColumn id="119" xr3:uid="{7C1B9AF6-F7BD-4147-B848-BBA2DEDA3950}" name="27/04/2025" dataDxfId="1632"/>
    <tableColumn id="120" xr3:uid="{CC46E973-5DB9-452A-825C-319677BF0F9F}" name="28/04/2025" dataDxfId="1631"/>
    <tableColumn id="121" xr3:uid="{54CB129D-2A3E-43AF-93EA-C3DD9B711CB3}" name="29/04/2025" dataDxfId="1630"/>
    <tableColumn id="122" xr3:uid="{BCC4A02C-4732-4EFA-BD1A-B4F01E41E739}" name="30/04/2025" dataDxfId="1629"/>
    <tableColumn id="123" xr3:uid="{DC05BB33-540B-40C2-B8B9-68ABF6DD288F}" name="01/05/2025" dataDxfId="1628"/>
    <tableColumn id="124" xr3:uid="{49754C37-77CD-4E9D-82F8-EABE5798CE43}" name="02/05/2025" dataDxfId="1627"/>
    <tableColumn id="125" xr3:uid="{EC490CFC-629C-4E77-8D6F-46B6AA6AAEC3}" name="03/05/2025" dataDxfId="1626"/>
    <tableColumn id="126" xr3:uid="{65C437EA-CBCE-4C54-BDB5-60CFE68EDE52}" name="04/05/2025" dataDxfId="1625"/>
    <tableColumn id="127" xr3:uid="{52B4F577-7CBD-4ABD-8E76-26472CA8DA73}" name="05/05/2025" dataDxfId="1624"/>
    <tableColumn id="128" xr3:uid="{60B0502D-1CDD-42F7-8706-B4684F6D7F7D}" name="06/05/2025" dataDxfId="1623"/>
    <tableColumn id="129" xr3:uid="{C419CB76-DEA4-47BB-B817-B1148B29D0CD}" name="07/05/2025" dataDxfId="1622"/>
    <tableColumn id="130" xr3:uid="{195BF540-06AC-49B2-93A8-185D3798A983}" name="08/05/2025" dataDxfId="1621"/>
    <tableColumn id="131" xr3:uid="{0FBB421B-12ED-40F1-B923-02592A108346}" name="09/05/2025" dataDxfId="1620"/>
    <tableColumn id="132" xr3:uid="{A1437120-4663-4D98-A5BF-652CC399CDD4}" name="10/05/2025" dataDxfId="1619"/>
    <tableColumn id="133" xr3:uid="{C279326F-0582-4D38-900C-FDC9885FFFFD}" name="11/05/2025" dataDxfId="1618"/>
    <tableColumn id="134" xr3:uid="{D823E378-2D42-4D2D-82F4-9D003FE66E94}" name="12/05/2025" dataDxfId="1617"/>
    <tableColumn id="135" xr3:uid="{964A729F-513A-45DE-B942-D3DB229AC6BF}" name="13/05/2025" dataDxfId="1616"/>
    <tableColumn id="136" xr3:uid="{7444EC92-E381-4B1B-88FD-452907B83A61}" name="14/05/2025" dataDxfId="1615"/>
    <tableColumn id="137" xr3:uid="{DE618F43-21B7-4E6B-A18D-F16E96515929}" name="15/05/2025" dataDxfId="1614"/>
    <tableColumn id="138" xr3:uid="{270C4F68-BBF4-41DC-B77A-431AF0375355}" name="16/05/2025" dataDxfId="1613"/>
    <tableColumn id="139" xr3:uid="{202F41B0-3DC5-4418-8FFE-6E4F5E0851E4}" name="17/05/2025" dataDxfId="1612"/>
    <tableColumn id="140" xr3:uid="{A60B303A-B1B0-46DD-ABA4-3DFBEA5E510D}" name="18/05/2025" dataDxfId="1611"/>
    <tableColumn id="141" xr3:uid="{F14BF3F8-759E-4249-AF8E-2B521443121E}" name="19/05/2025" dataDxfId="1610"/>
    <tableColumn id="142" xr3:uid="{54821391-214B-4F0C-937F-C00B99A17C76}" name="20/05/2025" dataDxfId="1609"/>
    <tableColumn id="143" xr3:uid="{71ABE810-FA10-4B81-84D3-99C45770A0B7}" name="21/05/2025" dataDxfId="1608"/>
    <tableColumn id="144" xr3:uid="{9D29BFF5-4A55-4768-9183-44DDD6AD6A7B}" name="22/05/2025" dataDxfId="1607"/>
    <tableColumn id="145" xr3:uid="{27985A21-0683-41EC-84C4-F93CBA3F6E47}" name="23/05/2025" dataDxfId="1606"/>
    <tableColumn id="146" xr3:uid="{4398EFDC-DEDD-41BF-AF71-5DC706193261}" name="24/05/2025" dataDxfId="1605"/>
    <tableColumn id="147" xr3:uid="{24DB643B-5CB1-40E7-88E7-1FF85BB7EAFE}" name="25/05/2025" dataDxfId="1604"/>
    <tableColumn id="148" xr3:uid="{8C6494A4-B964-4CB5-A58F-08396FB2E302}" name="26/05/2025" dataDxfId="1603"/>
    <tableColumn id="149" xr3:uid="{1DE0DB86-433D-4F7A-80ED-DF54CBFF8C08}" name="27/05/2025" dataDxfId="1602"/>
    <tableColumn id="150" xr3:uid="{D5713D29-5D96-4C0E-B1DD-21DFC9CC1E48}" name="28/05/2025" dataDxfId="1601"/>
    <tableColumn id="151" xr3:uid="{ED934B9D-D818-4B65-99E8-AE963795CD82}" name="29/05/2025" dataDxfId="1600"/>
    <tableColumn id="152" xr3:uid="{A42BEC68-238A-4763-B772-98FB584B8B0B}" name="30/05/2025" dataDxfId="1599"/>
    <tableColumn id="153" xr3:uid="{ABEAF118-4325-48D2-B36D-05B4AAE65DE5}" name="31/05/2025" dataDxfId="1598"/>
    <tableColumn id="154" xr3:uid="{837C5DE4-6B1B-4CCE-8514-4446D61A7BD3}" name="01/06/2025" dataDxfId="1597"/>
    <tableColumn id="155" xr3:uid="{A13253A2-0A72-453F-ADBD-F8EB276C9662}" name="02/06/2025" dataDxfId="1596"/>
    <tableColumn id="156" xr3:uid="{4BAF37E7-E162-46EE-AAA3-031C698D93D5}" name="03/06/2025" dataDxfId="1595"/>
    <tableColumn id="157" xr3:uid="{59FEC160-DEED-4FE2-A255-9AFBE7F22726}" name="04/06/2025" dataDxfId="1594"/>
    <tableColumn id="158" xr3:uid="{7735938B-5C30-4AE0-BE26-22562EB5E50A}" name="05/06/2025" dataDxfId="1593"/>
    <tableColumn id="159" xr3:uid="{0D31D4A2-F70D-4424-A4D5-EF5D8F5784DB}" name="06/06/2025" dataDxfId="1592"/>
    <tableColumn id="160" xr3:uid="{4EACCD34-C5A7-47D3-A7E3-0B5551E42CB9}" name="07/06/2025" dataDxfId="1591"/>
    <tableColumn id="161" xr3:uid="{8133A841-7C48-4E67-8176-B2E12BF82CE7}" name="08/06/2025" dataDxfId="1590"/>
    <tableColumn id="162" xr3:uid="{41698904-C6B1-44A4-8457-5A7185B4514D}" name="09/06/2025" dataDxfId="1589"/>
    <tableColumn id="163" xr3:uid="{B8CD48A2-4B15-4680-BB70-730E9B043DF6}" name="10/06/2025" dataDxfId="1588"/>
    <tableColumn id="164" xr3:uid="{A3EF50F6-88B3-4033-BE3C-86C3B5463E6F}" name="11/06/2025" dataDxfId="1587"/>
    <tableColumn id="165" xr3:uid="{83B397D5-AAFA-44BA-BDD1-CBE14B4A4D85}" name="12/06/2025" dataDxfId="1586"/>
    <tableColumn id="166" xr3:uid="{A631F3FB-77B1-4E5D-B6AA-708275C4F109}" name="13/06/2025" dataDxfId="1585"/>
    <tableColumn id="167" xr3:uid="{58C72916-E3D5-4492-9FDB-806E0E83E93E}" name="14/06/2025" dataDxfId="1584"/>
    <tableColumn id="168" xr3:uid="{A687513A-B93C-4181-817B-6658D35BB4F7}" name="15/06/2025" dataDxfId="1583"/>
    <tableColumn id="169" xr3:uid="{BA609AB3-8C19-4D69-95AD-DFC8450EE3C1}" name="16/06/2025" dataDxfId="1582"/>
    <tableColumn id="170" xr3:uid="{54CC8A50-EB0F-4872-9015-F63FEE6461E4}" name="17/06/2025" dataDxfId="1581"/>
    <tableColumn id="171" xr3:uid="{9FCDFA91-6E00-4344-BAC7-9751E63B4A9D}" name="18/06/2025" dataDxfId="1580"/>
    <tableColumn id="172" xr3:uid="{2BC9CFD7-D0AB-45D7-9CA6-16806BF9E0A1}" name="19/06/2025" dataDxfId="1579"/>
    <tableColumn id="173" xr3:uid="{88D8E8B4-FBA3-4E0E-B2FA-18DEEAE5D8C8}" name="20/06/2025" dataDxfId="1578"/>
    <tableColumn id="174" xr3:uid="{7162308B-98DD-474D-BC35-7558363B7435}" name="21/06/2025" dataDxfId="1577"/>
    <tableColumn id="175" xr3:uid="{445EEB31-E638-4BCC-BA32-93B2B0F0D2E4}" name="22/06/2025" dataDxfId="1576"/>
    <tableColumn id="176" xr3:uid="{35FD80DD-1E23-4727-9478-304899E73B10}" name="23/06/2025" dataDxfId="1575"/>
    <tableColumn id="177" xr3:uid="{36FD47B0-17C0-454A-A258-5991C38C97E9}" name="24/06/2025" dataDxfId="1574"/>
    <tableColumn id="178" xr3:uid="{AE1C6568-96F5-4C32-A230-964F1448A57D}" name="25/06/2025" dataDxfId="1573"/>
    <tableColumn id="179" xr3:uid="{0E583B5E-4C35-42C8-A43E-62E528CDEBD1}" name="26/06/2025" dataDxfId="1572"/>
    <tableColumn id="180" xr3:uid="{5C5A2CAC-755F-432E-80A1-63152EB5B76F}" name="27/06/2025" dataDxfId="1571"/>
    <tableColumn id="181" xr3:uid="{525C4EAD-1BB6-417C-B954-EE35CE1B22C9}" name="28/06/2025" dataDxfId="1570"/>
    <tableColumn id="182" xr3:uid="{0C8507DB-7E25-4439-B271-7F9C6BEAFA3A}" name="29/06/2025" dataDxfId="1569"/>
    <tableColumn id="183" xr3:uid="{8D95A594-F9A9-47CD-B291-91FE659AFD4E}" name="30/06/2025" dataDxfId="1568"/>
    <tableColumn id="184" xr3:uid="{24869744-05F7-40E3-BFF3-035279442564}" name="01/07/2025" dataDxfId="1567"/>
    <tableColumn id="185" xr3:uid="{D34767AC-8EF0-4F4C-9EC6-06D59DD86419}" name="02/07/2025" dataDxfId="1566"/>
    <tableColumn id="186" xr3:uid="{4B99D3BD-760D-4FC4-AEDA-D2C551F1FA5E}" name="03/07/2025" dataDxfId="1565"/>
    <tableColumn id="187" xr3:uid="{5C0F3F0D-BF43-4B43-B930-57AB17ED19AE}" name="04/07/2025" dataDxfId="1564"/>
    <tableColumn id="188" xr3:uid="{C451EF4D-C5DA-480C-AB50-5018BEFE0AA9}" name="05/07/2025" dataDxfId="1563"/>
    <tableColumn id="189" xr3:uid="{B4B64661-F16D-4946-ABBA-5A220C8E64F2}" name="06/07/2025" dataDxfId="1562"/>
    <tableColumn id="190" xr3:uid="{8521B5F5-B2C1-4723-9043-865B8F809162}" name="07/07/2025" dataDxfId="1561"/>
    <tableColumn id="191" xr3:uid="{29654F83-D0D6-4E81-B819-FA321FB0554B}" name="08/07/2025" dataDxfId="1560"/>
    <tableColumn id="192" xr3:uid="{222BF581-A755-4122-A9EF-97D1EF93A936}" name="09/07/2025" dataDxfId="1559"/>
    <tableColumn id="193" xr3:uid="{0D89BB95-E339-4BD8-9C45-A0DD10002094}" name="10/07/2025" dataDxfId="1558"/>
    <tableColumn id="194" xr3:uid="{B8B791C5-A490-486B-97E2-D998FB53D5D7}" name="11/07/2025" dataDxfId="1557"/>
    <tableColumn id="195" xr3:uid="{7C08165F-1A87-4A46-9BF2-65E1F2ED109F}" name="12/07/2025" dataDxfId="1556"/>
    <tableColumn id="196" xr3:uid="{39672391-7A0B-4A9D-8D53-9E41DBA272AC}" name="13/07/2025" dataDxfId="1555"/>
    <tableColumn id="197" xr3:uid="{CDA63142-CFC5-49AA-80A2-C0558DE96BC0}" name="14/07/2025" dataDxfId="1554"/>
    <tableColumn id="198" xr3:uid="{51AB4DE7-85F4-427E-855E-75309DAEBAF0}" name="15/07/2025" dataDxfId="1553"/>
    <tableColumn id="199" xr3:uid="{563D75D3-2A5C-439F-B583-F21B7190F072}" name="16/07/2025" dataDxfId="1552"/>
    <tableColumn id="200" xr3:uid="{0F433D6A-468D-4C57-AFF4-84931D6CA653}" name="17/07/2025" dataDxfId="1551"/>
    <tableColumn id="201" xr3:uid="{99D207EA-E3C7-46C7-847A-A9AC1BBE74AE}" name="18/07/2025" dataDxfId="1550"/>
    <tableColumn id="202" xr3:uid="{3379FFD7-7E08-4011-BCA7-DEC1092A7A02}" name="19/07/2025" dataDxfId="1549"/>
    <tableColumn id="203" xr3:uid="{15B4DBB4-FAD3-46C4-A0C3-E53314821111}" name="20/07/2025" dataDxfId="1548"/>
    <tableColumn id="204" xr3:uid="{AEC7A6C2-8725-4EFC-A812-8E27DF0F5B58}" name="21/07/2025" dataDxfId="1547"/>
    <tableColumn id="205" xr3:uid="{A0271E83-1C94-4DB9-A0AF-BA280A8584AD}" name="22/07/2025" dataDxfId="1546"/>
    <tableColumn id="206" xr3:uid="{35F73596-1EF7-4BC6-8742-63094929610C}" name="23/07/2025" dataDxfId="1545"/>
    <tableColumn id="207" xr3:uid="{091EE79C-6A12-4AC6-B381-91C7B47CD0FC}" name="24/07/2025" dataDxfId="1544"/>
    <tableColumn id="208" xr3:uid="{7DC36276-E7EF-49AA-919E-D567ED5098C5}" name="25/07/2025" dataDxfId="1543"/>
    <tableColumn id="209" xr3:uid="{1D91AFDE-9867-4974-939B-A3CD0F93C738}" name="26/07/2025" dataDxfId="1542"/>
    <tableColumn id="210" xr3:uid="{7B86CC19-10A1-4036-8A30-217CACEA1168}" name="27/07/2025" dataDxfId="1541"/>
    <tableColumn id="211" xr3:uid="{6AC6EBC7-D3A5-457B-A5D5-0914EB175AB9}" name="28/07/2025" dataDxfId="1540"/>
    <tableColumn id="212" xr3:uid="{11172FB7-DF4E-4332-976C-27906F2F60C8}" name="29/07/2025" dataDxfId="1539"/>
    <tableColumn id="213" xr3:uid="{ECD47D20-BB97-4862-AB83-0443567C0CA5}" name="30/07/2025" dataDxfId="1538"/>
    <tableColumn id="214" xr3:uid="{2630B611-DD68-487F-8156-4D766447E1EA}" name="31/07/2025" dataDxfId="1537"/>
    <tableColumn id="215" xr3:uid="{814654E4-4232-4656-BB02-2C282FD277CA}" name="01/08/2025" dataDxfId="1536"/>
    <tableColumn id="216" xr3:uid="{2F8B5D10-3075-4C58-9E9F-81B71A4180BB}" name="02/08/2025" dataDxfId="1535"/>
    <tableColumn id="217" xr3:uid="{7B23AE50-A6FD-416E-B03F-AA03C08B5855}" name="03/08/2025" dataDxfId="1534"/>
    <tableColumn id="218" xr3:uid="{4972345B-3647-4DD3-9A3D-8EB0300A6142}" name="04/08/2025" dataDxfId="1533"/>
    <tableColumn id="219" xr3:uid="{7F9257AF-BDA5-4623-B823-3050D5800515}" name="05/08/2025" dataDxfId="1532"/>
    <tableColumn id="220" xr3:uid="{E59E253C-A48E-481F-A182-AACE90F7E6B0}" name="06/08/2025" dataDxfId="1531"/>
    <tableColumn id="221" xr3:uid="{117A577E-D585-4424-B003-030282D95E92}" name="07/08/2025" dataDxfId="1530"/>
    <tableColumn id="222" xr3:uid="{1C435EC2-938D-41DF-AE81-5C424F2C552D}" name="08/08/2025" dataDxfId="1529"/>
    <tableColumn id="223" xr3:uid="{E3B02BE3-F046-41A6-B7ED-0FBA641B60BE}" name="09/08/2025" dataDxfId="1528"/>
    <tableColumn id="224" xr3:uid="{925E7B6E-64E1-4DFB-8468-EE9024212029}" name="10/08/2025" dataDxfId="1527"/>
    <tableColumn id="225" xr3:uid="{A0A423D8-5C1B-424B-B21F-3BFB97704BC4}" name="11/08/2025" dataDxfId="1526"/>
    <tableColumn id="226" xr3:uid="{F1B7FFC1-D359-4046-B674-DCAEA0858C7C}" name="12/08/2025" dataDxfId="1525"/>
    <tableColumn id="227" xr3:uid="{48552544-1397-409F-AF3C-EEDECB26B681}" name="13/08/2025" dataDxfId="1524"/>
    <tableColumn id="228" xr3:uid="{A4BBD48F-0DB0-43D4-B6B7-556B9F148A80}" name="14/08/2025" dataDxfId="1523"/>
    <tableColumn id="229" xr3:uid="{8E15B699-5E0A-4372-A6F1-D7FE1B864787}" name="15/08/2025" dataDxfId="1522"/>
    <tableColumn id="230" xr3:uid="{222C593B-CA21-49BF-956D-A86765B12A75}" name="16/08/2025" dataDxfId="1521"/>
    <tableColumn id="231" xr3:uid="{D7A8C2E1-422E-4AB1-B3C2-6A6C5FC62F13}" name="17/08/2025" dataDxfId="1520"/>
    <tableColumn id="232" xr3:uid="{E7C11E97-8169-47DB-ABBF-6204BA210262}" name="18/08/2025" dataDxfId="1519"/>
    <tableColumn id="233" xr3:uid="{D33D21E8-70FE-4FB9-A327-FEC98E6F9E71}" name="19/08/2025" dataDxfId="1518"/>
    <tableColumn id="234" xr3:uid="{3EFABD8E-24A0-4F23-B169-976DB1B4CE41}" name="20/08/2025" dataDxfId="1517"/>
    <tableColumn id="235" xr3:uid="{1A894D16-05E8-4A58-BE1F-44F0FF82BA49}" name="21/08/2025" dataDxfId="1516"/>
    <tableColumn id="236" xr3:uid="{6F343D5A-9E09-47CE-B3AA-CBD64109C64F}" name="22/08/2025" dataDxfId="1515"/>
    <tableColumn id="237" xr3:uid="{F12B6662-63DC-4235-B708-80CA289C6854}" name="23/08/2025" dataDxfId="1514"/>
    <tableColumn id="238" xr3:uid="{BE0ACCC9-FABA-4123-A9C4-05B4080FFF79}" name="24/08/2025" dataDxfId="1513"/>
    <tableColumn id="239" xr3:uid="{62AA7A50-EFED-41A0-B74A-D00AD4B519E8}" name="25/08/2025" dataDxfId="1512"/>
    <tableColumn id="240" xr3:uid="{169DCB47-4313-46B5-8D9C-A39ACA9D78C1}" name="26/08/2025" dataDxfId="1511"/>
    <tableColumn id="241" xr3:uid="{F1528A88-83AD-496E-B454-9AC524C947AD}" name="27/08/2025" dataDxfId="1510"/>
    <tableColumn id="242" xr3:uid="{5117B512-B218-4C2F-8AA5-1B60ECEC1582}" name="28/08/2025" dataDxfId="1509"/>
    <tableColumn id="243" xr3:uid="{E616A895-01C8-4411-9EA4-4091D60DBABD}" name="29/08/2025" dataDxfId="1508"/>
    <tableColumn id="244" xr3:uid="{9CED78E9-DEA2-4D4F-93B6-CB5B1EE4D1C4}" name="30/08/2025" dataDxfId="1507"/>
    <tableColumn id="245" xr3:uid="{080C18DD-9F5B-4CCB-9984-C5CFEA2E794F}" name="31/08/2025" dataDxfId="1506"/>
    <tableColumn id="246" xr3:uid="{C213F367-5334-4640-A25C-8ED722808DEA}" name="01/09/2025" dataDxfId="1505"/>
    <tableColumn id="247" xr3:uid="{E29FEF04-1F44-446C-80E9-11CBFB9CB521}" name="02/09/2025" dataDxfId="1504"/>
    <tableColumn id="248" xr3:uid="{CB0D5836-94B0-49E5-8815-6191409A9046}" name="03/09/2025" dataDxfId="1503"/>
    <tableColumn id="249" xr3:uid="{750E1BC3-AAEA-40B5-BFA3-A8F4E9FE29B5}" name="04/09/2025" dataDxfId="1502"/>
    <tableColumn id="250" xr3:uid="{1481F2DA-FB9F-4116-B32D-6277882036DF}" name="05/09/2025" dataDxfId="1501"/>
    <tableColumn id="251" xr3:uid="{6A3D8E9C-D1A2-4D31-879B-CB30C7D1A372}" name="06/09/2025" dataDxfId="1500"/>
    <tableColumn id="252" xr3:uid="{FC2577FF-6E87-41CD-9ABD-2160642C8906}" name="07/09/2025" dataDxfId="1499"/>
    <tableColumn id="253" xr3:uid="{D9B719E0-4504-4DCE-ADB7-6DA3F3EE1064}" name="08/09/2025" dataDxfId="1498"/>
    <tableColumn id="254" xr3:uid="{78805FA8-212D-4B00-9A8F-D1FBCE714547}" name="09/09/2025" dataDxfId="1497"/>
    <tableColumn id="255" xr3:uid="{939D023E-4609-4D6A-8522-BEC302E4806D}" name="10/09/2025" dataDxfId="1496"/>
    <tableColumn id="256" xr3:uid="{DA1FEFD9-AC68-4967-AB66-A55538827388}" name="11/09/2025" dataDxfId="1495"/>
    <tableColumn id="257" xr3:uid="{69E4BA3C-96D2-4DBE-875C-66F4188C05F5}" name="12/09/2025" dataDxfId="1494"/>
    <tableColumn id="258" xr3:uid="{C5046F18-9D8D-438A-A877-92D64FA6758E}" name="13/09/2025" dataDxfId="1493"/>
    <tableColumn id="259" xr3:uid="{FCB6E465-EE35-4C93-A2BD-69FAE60383E8}" name="14/09/2025" dataDxfId="1492"/>
    <tableColumn id="260" xr3:uid="{35B30CFA-8B1E-4776-A1D7-37B5FB6FA1C6}" name="15/09/2025" dataDxfId="1491"/>
    <tableColumn id="261" xr3:uid="{806CEB00-A011-4A94-9367-F41BBF1736D3}" name="16/09/2025" dataDxfId="1490"/>
    <tableColumn id="262" xr3:uid="{B6094A42-75FC-45EC-90E8-439CACD6D7B5}" name="17/09/2025" dataDxfId="1489"/>
    <tableColumn id="263" xr3:uid="{EEBD36C4-D211-4B0C-BF34-16B9C7123450}" name="18/09/2025" dataDxfId="1488"/>
    <tableColumn id="264" xr3:uid="{A035C1B9-1F40-4937-BF13-1DA6571EBFF6}" name="19/09/2025" dataDxfId="1487"/>
    <tableColumn id="265" xr3:uid="{B0431E6D-C192-4AA3-BF24-618084ECEEFF}" name="20/09/2025" dataDxfId="1486"/>
    <tableColumn id="266" xr3:uid="{BDAB1C0C-9E25-473B-8CE4-30D7F9D62567}" name="21/09/2025" dataDxfId="1485"/>
    <tableColumn id="267" xr3:uid="{31098323-2FDD-4AE9-A761-22FBC7491927}" name="22/09/2025" dataDxfId="1484"/>
    <tableColumn id="268" xr3:uid="{3687EA59-C858-4FD1-A77B-25CBE77D6754}" name="23/09/2025" dataDxfId="1483"/>
    <tableColumn id="269" xr3:uid="{75DA5824-0F0E-4EDD-9FA0-C77C890E6706}" name="24/09/2025" dataDxfId="1482"/>
    <tableColumn id="270" xr3:uid="{ED268424-72D9-4D2C-BCCF-FC373CC23E37}" name="25/09/2025" dataDxfId="1481"/>
    <tableColumn id="271" xr3:uid="{9662B079-96BC-439E-98E6-637FFC02F0AA}" name="26/09/2025" dataDxfId="1480"/>
    <tableColumn id="272" xr3:uid="{D4179B00-4E50-4592-BE76-E311C6BC1FB8}" name="27/09/2025" dataDxfId="1479"/>
    <tableColumn id="273" xr3:uid="{4E449E41-BAF9-4C96-8F12-32296BB5F3AE}" name="28/09/2025" dataDxfId="1478"/>
    <tableColumn id="274" xr3:uid="{BDEDD6C5-0009-4D21-B28E-F17E4C2E288F}" name="29/09/2025" dataDxfId="1477"/>
    <tableColumn id="275" xr3:uid="{FB33483E-DC75-4FAF-BBCC-C6E95E64EA5F}" name="30/09/2025" dataDxfId="1476"/>
    <tableColumn id="276" xr3:uid="{5464A99D-6305-43C5-B936-1DB50FF460E3}" name="01/10/2025" dataDxfId="1475"/>
    <tableColumn id="277" xr3:uid="{28787EBA-41F5-489D-8D8C-6AD8EE1E04B3}" name="02/10/2025" dataDxfId="1474"/>
    <tableColumn id="278" xr3:uid="{3E58D710-874D-456A-BBBF-A5112E554D3D}" name="03/10/2025" dataDxfId="1473"/>
    <tableColumn id="279" xr3:uid="{CAECE754-5E64-4DDB-8462-8730AD0F089C}" name="04/10/2025" dataDxfId="1472"/>
    <tableColumn id="280" xr3:uid="{DEF1A211-B6FD-42B6-AFFC-C0C984EB1F7D}" name="05/10/2025" dataDxfId="1471"/>
    <tableColumn id="281" xr3:uid="{BDE1901E-8FD1-4BD1-8C26-6ED6B0449EC3}" name="06/10/2025" dataDxfId="1470"/>
    <tableColumn id="282" xr3:uid="{439051C3-768A-401D-A6A5-336D9219B664}" name="07/10/2025" dataDxfId="1469"/>
    <tableColumn id="283" xr3:uid="{0115E07E-B1BC-4AE4-8804-57CF0E4D7B54}" name="08/10/2025" dataDxfId="1468"/>
    <tableColumn id="284" xr3:uid="{8ED7F723-AB85-4E25-BB8D-4E46E72853A7}" name="09/10/2025" dataDxfId="1467"/>
    <tableColumn id="285" xr3:uid="{3C9DC78E-A360-45AD-91FB-7E7F3B67162C}" name="10/10/2025" dataDxfId="1466"/>
    <tableColumn id="286" xr3:uid="{CFFDB634-5665-4E37-9022-6E9B5EF5BA93}" name="11/10/2025" dataDxfId="1465"/>
    <tableColumn id="287" xr3:uid="{639C523B-A78D-4A75-B97B-6F0136BF6F0D}" name="12/10/2025" dataDxfId="1464"/>
    <tableColumn id="288" xr3:uid="{2057A9C6-A989-4A5D-B726-557DFCCC2AA4}" name="13/10/2025" dataDxfId="1463"/>
    <tableColumn id="289" xr3:uid="{47503F62-0F7E-4B27-B717-145DEED8AB0F}" name="14/10/2025" dataDxfId="1462"/>
    <tableColumn id="290" xr3:uid="{24E62320-DAC0-4489-856E-D829B894D41C}" name="15/10/2025" dataDxfId="1461"/>
    <tableColumn id="291" xr3:uid="{603E84AA-5E97-4950-9133-B3E471EDA6D8}" name="16/10/2025" dataDxfId="1460"/>
    <tableColumn id="292" xr3:uid="{23C40D9C-82A6-49DD-B2D8-44E1984BDA15}" name="17/10/2025" dataDxfId="1459"/>
    <tableColumn id="293" xr3:uid="{389AAB17-49AE-4A02-9B01-0A7F160A04AC}" name="18/10/2025" dataDxfId="1458"/>
    <tableColumn id="294" xr3:uid="{F138F9AF-C433-49AD-8CFC-DBDCB779C8E0}" name="19/10/2025" dataDxfId="1457"/>
    <tableColumn id="295" xr3:uid="{25DC3694-69BE-40A0-8D84-515367F00512}" name="20/10/2025" dataDxfId="1456"/>
    <tableColumn id="296" xr3:uid="{69F4E8F5-1271-4C98-926C-3E4FAEFB9621}" name="21/10/2025" dataDxfId="1455"/>
    <tableColumn id="297" xr3:uid="{A8E814F0-4D57-4BD3-A6F5-9E5E44E8A993}" name="22/10/2025" dataDxfId="1454"/>
    <tableColumn id="298" xr3:uid="{1AC0FFBE-2CA5-4A80-9A0B-F6585C1A6D87}" name="23/10/2025" dataDxfId="1453"/>
    <tableColumn id="299" xr3:uid="{18B8FE46-D7FA-4FF1-B528-00488B4BD179}" name="24/10/2025" dataDxfId="1452"/>
    <tableColumn id="300" xr3:uid="{0D4451BA-4A1D-47C1-A3E4-184BBC881A3E}" name="25/10/2025" dataDxfId="1451"/>
    <tableColumn id="301" xr3:uid="{87919D60-CB67-4A4B-AE67-3308DB9BE52A}" name="26/10/2025" dataDxfId="1450"/>
    <tableColumn id="302" xr3:uid="{CF828B7B-CD2A-45AA-A841-1CDC19F3474D}" name="27/10/2025" dataDxfId="1449"/>
    <tableColumn id="303" xr3:uid="{D683410A-799D-42BB-83FA-4EF4E15585EC}" name="28/10/2025" dataDxfId="1448"/>
    <tableColumn id="304" xr3:uid="{E399C7C6-2BAC-4D29-A011-9E87B6229DD6}" name="29/10/2025" dataDxfId="1447"/>
    <tableColumn id="305" xr3:uid="{E2A6D231-3819-4895-951E-56577C9A2439}" name="30/10/2025" dataDxfId="1446"/>
    <tableColumn id="306" xr3:uid="{84C1FC8A-5314-47F1-AEEF-1F440B0669DB}" name="31/10/2025" dataDxfId="1445"/>
    <tableColumn id="307" xr3:uid="{8FCA740A-F995-430D-9CCF-0D8AE7DFDA5C}" name="01/11/2025" dataDxfId="1444"/>
    <tableColumn id="308" xr3:uid="{DCE29A81-94AE-46A9-9965-362C62A4E13A}" name="02/11/2025" dataDxfId="1443"/>
    <tableColumn id="309" xr3:uid="{899B8119-089B-4FDD-8787-EB8CBCA2BACA}" name="03/11/2025" dataDxfId="1442"/>
    <tableColumn id="310" xr3:uid="{93D8D622-9F95-47E6-9294-1C3C2A0840A1}" name="04/11/2025" dataDxfId="1441"/>
    <tableColumn id="311" xr3:uid="{1CC0402D-42FD-44D2-910C-5DB2382F7DCD}" name="05/11/2025" dataDxfId="1440"/>
    <tableColumn id="312" xr3:uid="{F0CA2E1B-12F2-40E1-B399-F3B94B852237}" name="06/11/2025" dataDxfId="1439"/>
    <tableColumn id="313" xr3:uid="{EC312ED6-7817-4885-8FD8-79DACD01745E}" name="07/11/2025" dataDxfId="1438"/>
    <tableColumn id="314" xr3:uid="{F1A03332-1DD5-4D39-A80F-6DA5F14E87F2}" name="08/11/2025" dataDxfId="1437"/>
    <tableColumn id="315" xr3:uid="{B715605A-1F0C-47B3-B914-F2F4FF514C34}" name="09/11/2025" dataDxfId="1436"/>
    <tableColumn id="316" xr3:uid="{58CDB72D-F369-46F1-B1CA-E5CE3E53D8B3}" name="10/11/2025" dataDxfId="1435"/>
    <tableColumn id="317" xr3:uid="{DD168D13-1852-4484-800A-C100A6E640FD}" name="11/11/2025" dataDxfId="1434"/>
    <tableColumn id="318" xr3:uid="{E021612A-2358-4729-9130-3E37035B027B}" name="12/11/2025" dataDxfId="1433"/>
    <tableColumn id="319" xr3:uid="{2202AA0B-70B4-49A3-8F9F-713F3984005D}" name="13/11/2025" dataDxfId="1432"/>
    <tableColumn id="320" xr3:uid="{9AFFD6C0-A459-49BA-BB76-8488741593AA}" name="14/11/2025" dataDxfId="1431"/>
    <tableColumn id="321" xr3:uid="{24C08515-08D6-4B8A-A4A8-4822D57AC5E0}" name="15/11/2025" dataDxfId="1430"/>
    <tableColumn id="322" xr3:uid="{39140930-11C9-4F6B-8408-C4B805112AF6}" name="16/11/2025" dataDxfId="1429"/>
    <tableColumn id="323" xr3:uid="{8B496C0C-0D1F-4991-883D-A17A5AFC1C87}" name="17/11/2025" dataDxfId="1428"/>
    <tableColumn id="324" xr3:uid="{FBC42480-4F08-4394-ABFE-C099FA0D8A07}" name="18/11/2025" dataDxfId="1427"/>
    <tableColumn id="325" xr3:uid="{0A4D7619-63FD-4550-8CF6-8A1B77466853}" name="19/11/2025" dataDxfId="1426"/>
    <tableColumn id="326" xr3:uid="{E87BC292-4CBF-481E-9E60-9B468AD3F66F}" name="20/11/2025" dataDxfId="1425"/>
    <tableColumn id="327" xr3:uid="{678318F1-A318-4950-B1AB-61B57AE95734}" name="21/11/2025" dataDxfId="1424"/>
    <tableColumn id="328" xr3:uid="{9B92B911-E1EE-423A-B083-DFE2C9789A0F}" name="22/11/2025" dataDxfId="1423"/>
    <tableColumn id="329" xr3:uid="{A7E0E16E-F43D-4AC2-8120-23DA7E68ACC7}" name="23/11/2025" dataDxfId="1422"/>
    <tableColumn id="330" xr3:uid="{2B6659F4-170D-4823-B170-CC58BE360A49}" name="24/11/2025" dataDxfId="1421"/>
    <tableColumn id="331" xr3:uid="{2F45A6AE-56F1-456A-A38F-B80D08BC05B1}" name="25/11/2025" dataDxfId="1420"/>
    <tableColumn id="332" xr3:uid="{6F75C6C8-FEDC-4F6D-BAD1-E902FF513AE3}" name="26/11/2025" dataDxfId="1419"/>
    <tableColumn id="333" xr3:uid="{3B8BEF68-BA8B-483D-A1CD-F0B8665E88C9}" name="27/11/2025" dataDxfId="1418"/>
    <tableColumn id="334" xr3:uid="{4698F6B8-F11B-4F8C-BC3A-D04C4ED0D2C0}" name="28/11/2025" dataDxfId="1417"/>
    <tableColumn id="335" xr3:uid="{2E87E579-EE41-4B15-A5C6-7D725353EEC2}" name="29/11/2025" dataDxfId="1416"/>
    <tableColumn id="336" xr3:uid="{206BF0DD-35ED-45D8-848F-DDA47BB8DCA3}" name="30/11/2025" dataDxfId="1415"/>
    <tableColumn id="337" xr3:uid="{A6AAC1FE-9193-4BA5-BC12-68CE53A5963C}" name="01/12/2025" dataDxfId="1414"/>
    <tableColumn id="338" xr3:uid="{2191DFF8-5A00-445C-8A48-5CCB24775AB8}" name="02/12/2025" dataDxfId="1413"/>
    <tableColumn id="339" xr3:uid="{E92059DA-0B4F-4062-B316-79BF2058414F}" name="03/12/2025" dataDxfId="1412"/>
    <tableColumn id="340" xr3:uid="{EB875DAE-9F96-43A3-B3FE-20C342065F7D}" name="04/12/2025" dataDxfId="1411"/>
    <tableColumn id="341" xr3:uid="{E5BF05C2-18F0-4EB3-8F3C-46FC55979130}" name="05/12/2025" dataDxfId="1410"/>
    <tableColumn id="342" xr3:uid="{B3C5C1F1-5323-4FF9-92AB-59F155CFF735}" name="06/12/2025" dataDxfId="1409"/>
    <tableColumn id="343" xr3:uid="{633EF647-2FEF-48EC-9070-42FE3F29624D}" name="07/12/2025" dataDxfId="1408"/>
    <tableColumn id="344" xr3:uid="{FBA7794A-861E-413A-8685-77CECD35C235}" name="08/12/2025" dataDxfId="1407"/>
    <tableColumn id="345" xr3:uid="{4F6593A0-E03D-4C70-9869-3442FC3D73BE}" name="09/12/2025" dataDxfId="1406"/>
    <tableColumn id="346" xr3:uid="{3B3252E8-BF3B-4EF7-A2D8-9E9A1F94B141}" name="10/12/2025" dataDxfId="1405"/>
    <tableColumn id="347" xr3:uid="{42C0F5F0-E0D7-4FD5-B417-5F84D8C267C1}" name="11/12/2025" dataDxfId="1404"/>
    <tableColumn id="348" xr3:uid="{44E5DFD9-4811-4830-8366-C46B4BE0B3B2}" name="12/12/2025" dataDxfId="1403"/>
    <tableColumn id="349" xr3:uid="{1EDE0BF5-9A54-4729-BDD8-6E647FA4FA72}" name="13/12/2025" dataDxfId="1402"/>
    <tableColumn id="350" xr3:uid="{B98CB960-3D96-4685-98D2-04454BB01F80}" name="14/12/2025" dataDxfId="1401"/>
    <tableColumn id="351" xr3:uid="{F3A43703-1ED8-4798-8C1B-F917B288925E}" name="15/12/2025" dataDxfId="1400"/>
    <tableColumn id="352" xr3:uid="{76B794AB-47E2-407B-B9DF-D373220C872C}" name="16/12/2025" dataDxfId="1399"/>
    <tableColumn id="353" xr3:uid="{8D0A23B8-56F0-4DDF-993B-47D88A5D0951}" name="17/12/2025" dataDxfId="1398"/>
    <tableColumn id="354" xr3:uid="{EE1684B0-7E72-49CA-A2DC-6DC24F3A353A}" name="18/12/2025" dataDxfId="1397"/>
    <tableColumn id="355" xr3:uid="{0B3708E4-EE49-4FA3-91BC-36D5FE11B167}" name="19/12/2025" dataDxfId="1396"/>
    <tableColumn id="356" xr3:uid="{033E2AFA-2253-410C-8F90-A1317CEDAC6B}" name="20/12/2025" dataDxfId="1395"/>
    <tableColumn id="357" xr3:uid="{204FC7C5-9EA2-4551-B099-01C4513DB12D}" name="21/12/2025" dataDxfId="1394"/>
    <tableColumn id="358" xr3:uid="{E2D20512-DB9D-49CA-9F28-8956C8E76B3F}" name="22/12/2025" dataDxfId="1393"/>
    <tableColumn id="359" xr3:uid="{F0579241-1D29-4691-8C8D-B14E8FBD3FFE}" name="23/12/2025" dataDxfId="1392"/>
    <tableColumn id="360" xr3:uid="{462CC5E3-3B4F-405D-BBEB-486D2F6E182B}" name="24/12/2025" dataDxfId="1391"/>
    <tableColumn id="361" xr3:uid="{4A89B79A-4E10-47EE-B3A5-92465FF6839F}" name="25/12/2025" dataDxfId="1390"/>
    <tableColumn id="362" xr3:uid="{8C304A66-49C9-4E3F-B249-4E020A658543}" name="26/12/2025" dataDxfId="1389"/>
    <tableColumn id="363" xr3:uid="{D83DCDCF-2B4F-4EBA-937E-CD3419DCAD56}" name="27/12/2025" dataDxfId="1388"/>
    <tableColumn id="364" xr3:uid="{25C8ED7F-1D7B-4183-8C4E-BD788ED58ACF}" name="28/12/2025" dataDxfId="1387"/>
    <tableColumn id="365" xr3:uid="{AF319011-F0D0-485F-B928-5431B529811C}" name="29/12/2025" dataDxfId="1386"/>
    <tableColumn id="366" xr3:uid="{E2C1B454-0B1B-4D1C-ACAF-E565BB81B3BF}" name="30/12/2025" dataDxfId="1385"/>
    <tableColumn id="367" xr3:uid="{94752786-1CBB-4008-9B72-3A6EC499CFB5}" name="31/12/2025" dataDxfId="1384"/>
    <tableColumn id="368" xr3:uid="{99251DFE-2A4F-4904-889C-DE5C30CA552A}" name="01/01/2026" dataDxfId="1383"/>
    <tableColumn id="369" xr3:uid="{85ECE426-7CFE-4FFE-9F13-292B52A894EA}" name="02/01/2026" dataDxfId="1382"/>
    <tableColumn id="370" xr3:uid="{CC9EDE9B-79AD-4AD0-8855-E745D52BB6BA}" name="03/01/2026" dataDxfId="1381"/>
    <tableColumn id="371" xr3:uid="{60FE5D60-0DFE-4F85-820C-107A816315D3}" name="04/01/2026" dataDxfId="1380"/>
    <tableColumn id="372" xr3:uid="{04E17E97-FE7B-419D-BA3A-6051A25A40E6}" name="05/01/2026" dataDxfId="1379"/>
    <tableColumn id="373" xr3:uid="{25994A31-B0C6-493C-B2F4-86BFE64BF883}" name="06/01/2026" dataDxfId="1378"/>
    <tableColumn id="374" xr3:uid="{B0185690-3037-446E-A08A-BB0E3D5ED88C}" name="07/01/2026" dataDxfId="1377"/>
    <tableColumn id="375" xr3:uid="{77FC87BC-F7BA-4023-BBBB-EFA81657DBEF}" name="08/01/2026" dataDxfId="1376"/>
    <tableColumn id="376" xr3:uid="{BE184452-0768-4225-A05C-51F93199A138}" name="09/01/2026" dataDxfId="1375"/>
    <tableColumn id="377" xr3:uid="{6DEA940D-7088-45DA-AEB7-E9C6079872D2}" name="10/01/2026" dataDxfId="1374"/>
    <tableColumn id="378" xr3:uid="{6B486BA2-B615-4A43-B7A7-6217ACA63507}" name="11/01/2026" dataDxfId="1373"/>
    <tableColumn id="379" xr3:uid="{003E0E1B-A67C-4D50-8975-01535448B3A3}" name="12/01/2026" dataDxfId="1372"/>
    <tableColumn id="380" xr3:uid="{98194ACC-36A0-4C0F-A50F-29AD4FFD2D0D}" name="13/01/2026" dataDxfId="1371"/>
    <tableColumn id="381" xr3:uid="{5866E021-B7B1-41F8-9BBC-B8F027483B6A}" name="14/01/2026" dataDxfId="1370"/>
    <tableColumn id="382" xr3:uid="{1BC4C42C-3EDE-4F66-9839-C7CA89A48E3C}" name="15/01/2026" dataDxfId="1369"/>
    <tableColumn id="383" xr3:uid="{009D2635-53CE-4EC3-AD54-5CD1D0BD608E}" name="16/01/2026" dataDxfId="1368"/>
    <tableColumn id="384" xr3:uid="{04679BE7-FDFB-4533-B946-995FAA5D3CCE}" name="17/01/2026" dataDxfId="1367"/>
    <tableColumn id="385" xr3:uid="{3342A3E6-14B9-4823-9319-6161F2ABEE8E}" name="18/01/2026" dataDxfId="1366"/>
    <tableColumn id="386" xr3:uid="{ACAD330F-AE30-4225-B68A-68C30394A123}" name="19/01/2026" dataDxfId="1365"/>
    <tableColumn id="387" xr3:uid="{603C2696-8899-437B-858C-D7D30CC6CA17}" name="20/01/2026" dataDxfId="1364"/>
    <tableColumn id="388" xr3:uid="{043B5341-DD6C-496F-A628-34E747182F5B}" name="21/01/2026" dataDxfId="1363"/>
    <tableColumn id="389" xr3:uid="{15AE99E0-87DC-4CFC-A689-4338BEE8AF40}" name="22/01/2026" dataDxfId="1362"/>
    <tableColumn id="390" xr3:uid="{32CFBC08-7B51-4663-BD1A-D57E6132E441}" name="23/01/2026" dataDxfId="1361"/>
    <tableColumn id="391" xr3:uid="{1F1D002E-ECAB-4C98-8738-EBF6AB9D03E4}" name="24/01/2026" dataDxfId="1360"/>
    <tableColumn id="392" xr3:uid="{0F65BD4C-5885-49A3-9DFA-FCB2F3B1A660}" name="25/01/2026" dataDxfId="1359"/>
    <tableColumn id="393" xr3:uid="{927FF275-D802-4BF8-ADD6-44B1D510BB83}" name="26/01/2026" dataDxfId="1358"/>
    <tableColumn id="394" xr3:uid="{71329B24-9927-4A06-8124-E692B32129F3}" name="27/01/2026" dataDxfId="1357"/>
    <tableColumn id="395" xr3:uid="{2A864063-3AC5-401B-A432-4CA1FDA304D2}" name="28/01/2026" dataDxfId="1356"/>
    <tableColumn id="396" xr3:uid="{A6B7912C-F701-43CD-AD46-7F55CD4CD6BA}" name="29/01/2026" dataDxfId="1355"/>
    <tableColumn id="397" xr3:uid="{BCC869BA-0657-4220-85A0-281D29BE70B3}" name="30/01/2026" dataDxfId="1354"/>
    <tableColumn id="398" xr3:uid="{D3921995-2F92-4126-95B0-508DC686386C}" name="31/01/2026" dataDxfId="1353"/>
    <tableColumn id="399" xr3:uid="{6569BA23-CF52-43BD-B53B-8FE31588BD9C}" name="01/02/2026" dataDxfId="1352"/>
    <tableColumn id="400" xr3:uid="{79689C69-1BE4-4266-AEC1-43537976626B}" name="02/02/2026" dataDxfId="1351"/>
    <tableColumn id="401" xr3:uid="{55BE0787-53E5-4B99-A85D-F4CD7D8A23CB}" name="03/02/2026" dataDxfId="1350"/>
    <tableColumn id="402" xr3:uid="{F4397E4A-F5F9-4443-B701-CB6D179C0AAA}" name="04/02/2026" dataDxfId="1349"/>
    <tableColumn id="403" xr3:uid="{C1DF598B-06FC-40A8-8720-452D8CAD9E12}" name="05/02/2026" dataDxfId="1348"/>
    <tableColumn id="404" xr3:uid="{F952C2E0-B815-492A-B065-0CF586A5FE79}" name="06/02/2026" dataDxfId="1347"/>
    <tableColumn id="405" xr3:uid="{6DDC4F5E-B29B-4CAC-9997-BD46D9C2C571}" name="07/02/2026" dataDxfId="1346"/>
    <tableColumn id="406" xr3:uid="{6920269C-C2E1-48B4-9EE4-4AADA86BF113}" name="08/02/2026" dataDxfId="1345"/>
    <tableColumn id="407" xr3:uid="{2D29125D-850D-44B9-9D4C-BF533A1A2D12}" name="09/02/2026" dataDxfId="1344"/>
    <tableColumn id="408" xr3:uid="{1A9A3C39-E5AE-4526-98A5-B8C52B2B7320}" name="10/02/2026" dataDxfId="1343"/>
    <tableColumn id="409" xr3:uid="{468BCE7F-0B15-41B3-BBDA-75E5E84D4FB0}" name="11/02/2026" dataDxfId="1342"/>
    <tableColumn id="410" xr3:uid="{2FB6FCB2-AACB-46D3-A10B-6F60E14F8E43}" name="12/02/2026" dataDxfId="1341"/>
    <tableColumn id="411" xr3:uid="{DB853886-603E-4476-B60E-CCE0048EC676}" name="13/02/2026" dataDxfId="1340"/>
    <tableColumn id="412" xr3:uid="{4D3A2517-FA64-42E7-B4EF-4BC15D3EF39C}" name="14/02/2026" dataDxfId="1339"/>
    <tableColumn id="413" xr3:uid="{A0BD86FA-BFC2-4F4C-A4CE-D177B4AC1A10}" name="15/02/2026" dataDxfId="1338"/>
    <tableColumn id="414" xr3:uid="{B8E16F1D-5181-4E11-97E3-24FCAFB84215}" name="16/02/2026" dataDxfId="1337"/>
    <tableColumn id="415" xr3:uid="{8AD55AD4-9A17-457C-9D47-FEE48BA3C2FB}" name="17/02/2026" dataDxfId="1336"/>
    <tableColumn id="416" xr3:uid="{FD32C406-20CE-4C55-A0B3-DFB80BBED479}" name="18/02/2026" dataDxfId="1335"/>
    <tableColumn id="417" xr3:uid="{D14C3B1C-E2BA-45D5-B150-D49C1FFCB253}" name="19/02/2026" dataDxfId="1334"/>
    <tableColumn id="418" xr3:uid="{ABE621D9-D489-4330-8B1D-524A5746F14D}" name="20/02/2026" dataDxfId="1333"/>
    <tableColumn id="419" xr3:uid="{299D470C-70ED-4B15-9B1D-C934410CB925}" name="21/02/2026" dataDxfId="1332"/>
    <tableColumn id="420" xr3:uid="{2199E2DC-E488-4EA1-AD9D-7C888354335E}" name="22/02/2026" dataDxfId="1331"/>
    <tableColumn id="421" xr3:uid="{3E3D2CFD-6C05-456B-B488-86592036CF19}" name="23/02/2026" dataDxfId="1330"/>
    <tableColumn id="422" xr3:uid="{A0ABE3D8-5CE0-43E3-B119-A6660585EFDE}" name="24/02/2026" dataDxfId="1329"/>
    <tableColumn id="423" xr3:uid="{B8841744-C740-4174-A74F-A20A5F91820E}" name="25/02/2026" dataDxfId="1328"/>
    <tableColumn id="424" xr3:uid="{D2C9660D-2225-4F52-8015-6BD0BF4762C4}" name="26/02/2026" dataDxfId="1327"/>
    <tableColumn id="425" xr3:uid="{7952C242-92A9-4AE2-94B7-378A88A3203D}" name="27/02/2026" dataDxfId="1326"/>
    <tableColumn id="426" xr3:uid="{9526A738-928D-4419-ACD2-51165CA97A24}" name="28/02/2026" dataDxfId="1325"/>
    <tableColumn id="427" xr3:uid="{5125E5F7-6A64-43E8-B9EC-0F49DC7CAD8C}" name="01/03/2026" dataDxfId="1324"/>
    <tableColumn id="428" xr3:uid="{F78A7A9C-8D8B-4513-B612-66AB42DB2B14}" name="02/03/2026" dataDxfId="1323"/>
    <tableColumn id="429" xr3:uid="{EB7B7659-5DB4-45FD-B341-B839D76DEE04}" name="03/03/2026" dataDxfId="1322"/>
    <tableColumn id="430" xr3:uid="{3C84E796-3D56-4AD0-A447-DBBAF4E0C35E}" name="04/03/2026" dataDxfId="1321"/>
    <tableColumn id="431" xr3:uid="{1E9AB676-11FE-4CCA-A82F-46702383F1AA}" name="05/03/2026" dataDxfId="1320"/>
    <tableColumn id="432" xr3:uid="{8935B45E-D45B-4941-A07D-63493B76194C}" name="06/03/2026" dataDxfId="1319"/>
    <tableColumn id="433" xr3:uid="{3578BFB1-A003-4C92-8791-D084BFC10A62}" name="07/03/2026" dataDxfId="1318"/>
    <tableColumn id="434" xr3:uid="{3A75B9D5-50F8-4E3F-A26E-852CD418861D}" name="08/03/2026" dataDxfId="1317"/>
    <tableColumn id="435" xr3:uid="{F95DA5AF-A920-4143-9A2F-0F7F5C3CB989}" name="09/03/2026" dataDxfId="1316"/>
    <tableColumn id="436" xr3:uid="{C67AAC55-11CB-4D18-8CD9-B48891C98DC6}" name="10/03/2026" dataDxfId="1315"/>
    <tableColumn id="437" xr3:uid="{ECF4A1B6-605F-4FB9-8B18-FE455EF152DE}" name="11/03/2026" dataDxfId="1314"/>
    <tableColumn id="438" xr3:uid="{722F0C1F-0B14-46D2-8899-AE75F34A4AAD}" name="12/03/2026" dataDxfId="1313"/>
    <tableColumn id="439" xr3:uid="{2AE2CDAF-9608-4D0A-8EA5-575F93D08BE0}" name="13/03/2026" dataDxfId="1312"/>
    <tableColumn id="440" xr3:uid="{B3D5ED8A-3FB2-47A8-8094-F80DB2B47A65}" name="14/03/2026" dataDxfId="1311"/>
    <tableColumn id="441" xr3:uid="{BF14061D-3C2F-47FC-97CB-D653BC547E0B}" name="15/03/2026" dataDxfId="1310"/>
    <tableColumn id="442" xr3:uid="{1C9E86FE-E20D-4353-AAC0-A49796F672A9}" name="16/03/2026" dataDxfId="1309"/>
    <tableColumn id="443" xr3:uid="{47087E61-BDDE-43CF-8982-BF4E2D1A59C5}" name="17/03/2026" dataDxfId="1308"/>
    <tableColumn id="444" xr3:uid="{34FB75FE-82EE-4441-898B-7DD6A9311207}" name="18/03/2026" dataDxfId="1307"/>
    <tableColumn id="445" xr3:uid="{EF69AA09-F26C-4C71-9BB0-6AF17DF1A1DF}" name="19/03/2026" dataDxfId="1306"/>
    <tableColumn id="446" xr3:uid="{14160F86-AA19-4697-8CE5-DC11E0B780BE}" name="20/03/2026" dataDxfId="1305"/>
    <tableColumn id="447" xr3:uid="{52B0D9CA-D4B9-438C-88F9-DF82FEADB34B}" name="21/03/2026" dataDxfId="1304"/>
    <tableColumn id="448" xr3:uid="{12DBBD86-F418-4453-BF1A-5A4BE10F7884}" name="22/03/2026" dataDxfId="1303"/>
    <tableColumn id="449" xr3:uid="{9BF1F7FA-877B-4924-B716-D32A12EDCE5B}" name="23/03/2026" dataDxfId="1302"/>
    <tableColumn id="450" xr3:uid="{E199149E-94D3-4EA7-81CB-F8202EE33F89}" name="24/03/2026" dataDxfId="1301"/>
    <tableColumn id="451" xr3:uid="{655742C8-73C0-4F90-86A7-D0C6C019C09C}" name="25/03/2026" dataDxfId="1300"/>
    <tableColumn id="452" xr3:uid="{1684ECF3-E49A-4728-8C92-19E4225F8F39}" name="26/03/2026" dataDxfId="1299"/>
    <tableColumn id="453" xr3:uid="{C39AA751-DDA8-4B13-903A-AD0C4D9FED48}" name="27/03/2026" dataDxfId="1298"/>
    <tableColumn id="454" xr3:uid="{5A8CAB27-A41B-4CF9-8EC6-40D273D42200}" name="28/03/2026" dataDxfId="1297"/>
    <tableColumn id="455" xr3:uid="{B535A9D6-27EA-49D3-BA7A-705C9C57697D}" name="29/03/2026" dataDxfId="1296"/>
    <tableColumn id="456" xr3:uid="{E89E517B-3CC5-4E1B-B444-8A56107F21D3}" name="30/03/2026" dataDxfId="1295"/>
    <tableColumn id="457" xr3:uid="{C5F06E99-B4CA-4730-8693-72CB7FA85482}" name="31/03/2026" dataDxfId="1294"/>
    <tableColumn id="458" xr3:uid="{956A6CF9-8A82-4A40-807D-70B9F25E5CFF}" name="01/04/2026" dataDxfId="1293"/>
    <tableColumn id="459" xr3:uid="{00548D6A-4977-4BA7-A812-4019EA3618D3}" name="02/04/2026" dataDxfId="1292"/>
    <tableColumn id="460" xr3:uid="{EAAEFA51-518B-471B-A447-008DC632FC2C}" name="03/04/2026" dataDxfId="1291"/>
    <tableColumn id="461" xr3:uid="{8956BE8C-1F3E-4AE3-B6DC-2CEECDF53607}" name="04/04/2026" dataDxfId="1290"/>
    <tableColumn id="462" xr3:uid="{D8CBE63D-BC94-4019-B5D0-9925C7069610}" name="05/04/2026" dataDxfId="1289"/>
    <tableColumn id="463" xr3:uid="{FF6A392D-1459-4542-B550-9351B54C0010}" name="06/04/2026" dataDxfId="1288"/>
    <tableColumn id="464" xr3:uid="{CBDFFF27-91C2-4EA0-A940-F692CA01C69C}" name="07/04/2026" dataDxfId="1287"/>
    <tableColumn id="465" xr3:uid="{A718F264-7091-43F2-A546-5F8ED3B4E3B4}" name="08/04/2026" dataDxfId="1286"/>
    <tableColumn id="466" xr3:uid="{535712AD-ED7D-4AC7-9AD7-32494EBB22D2}" name="09/04/2026" dataDxfId="1285"/>
    <tableColumn id="467" xr3:uid="{54396724-63C3-470A-9B41-7802E0930DD7}" name="10/04/2026" dataDxfId="1284"/>
    <tableColumn id="468" xr3:uid="{E408CB33-0B65-44E6-AEF9-C73D1EBC0EC1}" name="11/04/2026" dataDxfId="1283"/>
    <tableColumn id="469" xr3:uid="{A3A66BC0-D146-4045-ABAC-59ADFC991F9C}" name="12/04/2026" dataDxfId="1282"/>
    <tableColumn id="470" xr3:uid="{1392E6DC-3388-4EF8-8381-767C200D5ACC}" name="13/04/2026" dataDxfId="1281"/>
    <tableColumn id="471" xr3:uid="{E95282EF-7793-4807-901D-1F0C8658DC4D}" name="14/04/2026" dataDxfId="1280"/>
    <tableColumn id="472" xr3:uid="{4AC94956-6C93-43C2-B593-529D0B79AF10}" name="15/04/2026" dataDxfId="1279"/>
    <tableColumn id="473" xr3:uid="{7A563501-5624-491D-8DD4-9FB30E226092}" name="16/04/2026" dataDxfId="1278"/>
    <tableColumn id="474" xr3:uid="{D5878B06-66D4-4789-AF9F-096ACAA24662}" name="17/04/2026" dataDxfId="1277"/>
    <tableColumn id="475" xr3:uid="{D50C0951-51F1-4243-A1F4-266821205EFA}" name="18/04/2026" dataDxfId="1276"/>
    <tableColumn id="476" xr3:uid="{4D39CCC0-81E3-4C31-AE09-099BB5CF267E}" name="19/04/2026" dataDxfId="1275"/>
    <tableColumn id="477" xr3:uid="{E435B9D0-D815-4A2A-8EC0-7400ED786813}" name="20/04/2026" dataDxfId="1274"/>
    <tableColumn id="478" xr3:uid="{36895461-EA63-4857-8E1D-218E530C699F}" name="21/04/2026" dataDxfId="1273"/>
    <tableColumn id="479" xr3:uid="{9029CA87-86D6-46A3-B865-8E8566C9E3E2}" name="22/04/2026" dataDxfId="1272"/>
    <tableColumn id="480" xr3:uid="{90B31A5A-9615-434F-AE37-6B1FFABC75CA}" name="23/04/2026" dataDxfId="1271"/>
    <tableColumn id="481" xr3:uid="{8C82E524-6E36-42C4-97EE-98814FB783A7}" name="24/04/2026" dataDxfId="1270"/>
    <tableColumn id="482" xr3:uid="{30425BD8-FFF8-4FDD-A39B-2989A6ACE15A}" name="25/04/2026" dataDxfId="1269"/>
    <tableColumn id="483" xr3:uid="{95A41AF0-CBB9-49A5-86B4-6CA79DEDF937}" name="26/04/2026" dataDxfId="1268"/>
    <tableColumn id="484" xr3:uid="{984DF1E8-8180-4A39-A05B-5C30E3F2C728}" name="27/04/2026" dataDxfId="1267"/>
    <tableColumn id="485" xr3:uid="{22CA6B84-742C-4C8A-82B9-D20019128DB7}" name="28/04/2026" dataDxfId="1266"/>
    <tableColumn id="486" xr3:uid="{7F12028F-006A-47BC-B3E8-C359656FD98B}" name="29/04/2026" dataDxfId="1265"/>
    <tableColumn id="487" xr3:uid="{FF60E8EF-7E13-47E0-898F-5962081DE477}" name="30/04/2026" dataDxfId="1264"/>
    <tableColumn id="488" xr3:uid="{4A677744-24ED-4587-A4AA-FF8A2929AC56}" name="01/05/2026" dataDxfId="1263"/>
    <tableColumn id="489" xr3:uid="{A0599C5A-D0F3-4825-B67D-A4CB4007F0DC}" name="02/05/2026" dataDxfId="1262"/>
    <tableColumn id="490" xr3:uid="{35A2A52A-13D6-40C1-9F41-C813279BE70D}" name="03/05/2026" dataDxfId="1261"/>
    <tableColumn id="491" xr3:uid="{80AF3256-0D1B-479A-9F68-42A89174A076}" name="04/05/2026" dataDxfId="1260"/>
    <tableColumn id="492" xr3:uid="{B1C819F9-EAB1-465B-80A7-DF61E579DA49}" name="05/05/2026" dataDxfId="1259"/>
    <tableColumn id="493" xr3:uid="{BBE9F6A7-A262-422B-9258-B77F3B00362C}" name="06/05/2026" dataDxfId="1258"/>
    <tableColumn id="494" xr3:uid="{9539942A-2E8C-4552-892B-EA967D14DED4}" name="07/05/2026" dataDxfId="1257"/>
    <tableColumn id="495" xr3:uid="{6DF0B605-8708-46BC-BA78-BCE662B10BAC}" name="08/05/2026" dataDxfId="1256"/>
    <tableColumn id="496" xr3:uid="{81D48188-011E-40C8-A5B6-98EE937A2856}" name="09/05/2026" dataDxfId="1255"/>
    <tableColumn id="497" xr3:uid="{24BF2AB7-CB4B-4279-BB97-7BB1CAB28696}" name="10/05/2026" dataDxfId="1254"/>
    <tableColumn id="498" xr3:uid="{2AEE7161-732C-4535-AB89-D1F11CB1CA9F}" name="11/05/2026" dataDxfId="1253"/>
    <tableColumn id="499" xr3:uid="{7E3756F7-1EC2-4C4F-AD5A-58F2185AA219}" name="12/05/2026" dataDxfId="1252"/>
    <tableColumn id="500" xr3:uid="{B1B69EEA-F2AC-4BED-B806-1ABFC5520371}" name="13/05/2026" dataDxfId="1251"/>
    <tableColumn id="501" xr3:uid="{AC8DA0A3-4905-4C3C-8743-D9373AD77E12}" name="14/05/2026" dataDxfId="1250"/>
    <tableColumn id="502" xr3:uid="{CF6328AC-F6BA-4278-A109-B52DED20832C}" name="15/05/2026" dataDxfId="1249"/>
    <tableColumn id="503" xr3:uid="{2B5CF8E7-4D59-4BB8-BA22-B7F6A1BD6D8F}" name="16/05/2026" dataDxfId="1248"/>
    <tableColumn id="504" xr3:uid="{017CEABA-A3AD-4E22-9AA7-CFF5D49EA646}" name="17/05/2026" dataDxfId="1247"/>
    <tableColumn id="505" xr3:uid="{7C8FFDF3-3EE6-4996-B0A3-313E7FCEE8DC}" name="18/05/2026" dataDxfId="1246"/>
    <tableColumn id="506" xr3:uid="{52AF12DD-84DC-4523-81DD-199B6EC7808C}" name="19/05/2026" dataDxfId="1245"/>
    <tableColumn id="507" xr3:uid="{4D791032-670F-4B00-9A34-DDFA480AAD95}" name="20/05/2026" dataDxfId="1244"/>
    <tableColumn id="508" xr3:uid="{38A2622D-D39B-4AF8-97CC-F3C8A6454437}" name="21/05/2026" dataDxfId="1243"/>
    <tableColumn id="509" xr3:uid="{F20E69E8-197B-4C43-8177-761B550BD26E}" name="22/05/2026" dataDxfId="1242"/>
    <tableColumn id="510" xr3:uid="{BF79290C-CE99-4837-9000-05362C72396E}" name="23/05/2026" dataDxfId="1241"/>
    <tableColumn id="511" xr3:uid="{83C3B5C3-CD01-46AE-8A88-34689849E09A}" name="24/05/2026" dataDxfId="1240"/>
    <tableColumn id="512" xr3:uid="{7438DE87-71E1-4D82-8B7F-46B8EBD49934}" name="25/05/2026" dataDxfId="1239"/>
    <tableColumn id="513" xr3:uid="{78D62F4B-27D5-48CC-ADD9-01280F85670C}" name="26/05/2026" dataDxfId="1238"/>
    <tableColumn id="514" xr3:uid="{646532A9-9359-4C3C-BDF6-BFFCBC960406}" name="27/05/2026" dataDxfId="1237"/>
    <tableColumn id="515" xr3:uid="{BF19A3B4-B74B-4855-8603-BF79BBFF1FC1}" name="28/05/2026" dataDxfId="1236"/>
    <tableColumn id="516" xr3:uid="{F8191AD7-643B-41DB-8111-0DA564A60D3C}" name="29/05/2026" dataDxfId="1235"/>
    <tableColumn id="517" xr3:uid="{5A1A14AB-4E8F-4595-98A8-530EFA4163E7}" name="30/05/2026" dataDxfId="1234"/>
    <tableColumn id="518" xr3:uid="{08241CFD-F679-42DA-BA35-F1F374E75B42}" name="31/05/2026" dataDxfId="1233"/>
    <tableColumn id="519" xr3:uid="{FE6E2125-0031-43B8-9802-0CD352F32677}" name="01/06/2026" dataDxfId="1232"/>
    <tableColumn id="520" xr3:uid="{922E1E74-BD61-42F1-9B38-6BDD5A0CCA4B}" name="02/06/2026" dataDxfId="1231"/>
    <tableColumn id="521" xr3:uid="{762021AA-EED0-4E06-8D44-4D0E3CD23B9A}" name="03/06/2026" dataDxfId="1230"/>
    <tableColumn id="522" xr3:uid="{1C05C685-3A86-490A-B943-99C269FDAA45}" name="04/06/2026" dataDxfId="1229"/>
    <tableColumn id="523" xr3:uid="{7BDBC836-751A-488A-B124-017B308B3458}" name="05/06/2026" dataDxfId="1228"/>
    <tableColumn id="524" xr3:uid="{DE002A67-03A6-4D72-8B20-FE6DFEDBA286}" name="06/06/2026" dataDxfId="1227"/>
    <tableColumn id="525" xr3:uid="{E110E48C-788B-45C7-B824-FF37AC4655D2}" name="07/06/2026" dataDxfId="1226"/>
    <tableColumn id="526" xr3:uid="{68002B16-1239-43C4-B780-1137BCB42A73}" name="08/06/2026" dataDxfId="1225"/>
    <tableColumn id="527" xr3:uid="{E2E21BFA-4867-457A-AF06-745B0DB276B8}" name="09/06/2026" dataDxfId="1224"/>
    <tableColumn id="528" xr3:uid="{897B7112-DEC0-49AA-8FBF-3692EAF81F37}" name="10/06/2026" dataDxfId="1223"/>
    <tableColumn id="529" xr3:uid="{89E27184-C2D3-4041-89BC-6BB4C07DF1E6}" name="11/06/2026" dataDxfId="1222"/>
    <tableColumn id="530" xr3:uid="{9AFC889E-4312-4D76-BB2B-0274156AEFF9}" name="12/06/2026" dataDxfId="1221"/>
    <tableColumn id="531" xr3:uid="{19EC0FC0-57FD-4094-A9D7-5A27167CB1EE}" name="13/06/2026" dataDxfId="1220"/>
    <tableColumn id="532" xr3:uid="{613D7980-17F5-444D-B83C-B14B6E348283}" name="14/06/2026" dataDxfId="1219"/>
    <tableColumn id="533" xr3:uid="{EED2BE24-7D55-44BA-B544-450FCFC5CD60}" name="15/06/2026" dataDxfId="1218"/>
    <tableColumn id="534" xr3:uid="{BE424335-9CB1-4768-ABD0-CD7B26F1A0FE}" name="16/06/2026" dataDxfId="1217"/>
    <tableColumn id="535" xr3:uid="{86FD3F33-3223-45EA-AFE6-BD2F3C300ED3}" name="17/06/2026" dataDxfId="1216"/>
    <tableColumn id="536" xr3:uid="{6524B79C-543A-4D9E-9FD1-2EC0A3DDAE26}" name="18/06/2026" dataDxfId="1215"/>
    <tableColumn id="537" xr3:uid="{FE9EE7CB-8089-4D2E-BF42-4CCE525C8AD4}" name="19/06/2026" dataDxfId="1214"/>
    <tableColumn id="538" xr3:uid="{881F41F1-4988-497F-9578-AC1A65EBB99D}" name="20/06/2026" dataDxfId="1213"/>
    <tableColumn id="539" xr3:uid="{5879B2D7-ABCA-48E0-8EF2-F9AD8D3DF3DD}" name="21/06/2026" dataDxfId="1212"/>
    <tableColumn id="540" xr3:uid="{EE1CCE6B-FA4E-42A1-B37F-CB336D3EC12B}" name="22/06/2026" dataDxfId="1211"/>
    <tableColumn id="541" xr3:uid="{9EE30E61-707B-403D-9828-623B9278A7B9}" name="23/06/2026" dataDxfId="1210"/>
    <tableColumn id="542" xr3:uid="{F3EE5217-9A95-4B50-BFC2-12E2D6A92F6C}" name="24/06/2026" dataDxfId="1209"/>
    <tableColumn id="543" xr3:uid="{87944A1B-B346-4DC9-BAF8-7BF8C79B886B}" name="25/06/2026" dataDxfId="1208"/>
    <tableColumn id="544" xr3:uid="{2FA8A6A0-A0F6-496F-99D8-50D3F80FBDDC}" name="26/06/2026" dataDxfId="1207"/>
    <tableColumn id="545" xr3:uid="{95733289-0B3F-4624-94DD-48FB5C2ED6AC}" name="27/06/2026" dataDxfId="1206"/>
    <tableColumn id="546" xr3:uid="{CD23114F-266C-4760-8CD0-8AA666EDF152}" name="28/06/2026" dataDxfId="1205"/>
    <tableColumn id="547" xr3:uid="{52515B32-F4DE-4A6B-882D-FE0E2F4F1B2D}" name="29/06/2026" dataDxfId="1204"/>
    <tableColumn id="548" xr3:uid="{67C10B2D-FF6B-47FF-B9F5-0017BA93F3C4}" name="30/06/2026" dataDxfId="1203"/>
    <tableColumn id="549" xr3:uid="{CF3D66F2-94B4-4E29-BF8B-25BCF4BD6EDA}" name="01/07/2026" dataDxfId="1202"/>
    <tableColumn id="550" xr3:uid="{CEE3701C-1A56-4CAC-81C7-4CB8F0B0D97F}" name="02/07/2026" dataDxfId="1201"/>
    <tableColumn id="551" xr3:uid="{CB8C7CCC-9F1E-4242-B946-260455DA0474}" name="03/07/2026" dataDxfId="1200"/>
    <tableColumn id="552" xr3:uid="{540EFBF4-515C-4235-8496-A5547ABF5F5D}" name="04/07/2026" dataDxfId="1199"/>
    <tableColumn id="553" xr3:uid="{4D77048C-B5FD-43BB-B5EC-CA9A84BD9416}" name="05/07/2026" dataDxfId="1198"/>
    <tableColumn id="554" xr3:uid="{41DF705E-61F5-4FD8-8C0D-783C5F798415}" name="06/07/2026" dataDxfId="1197"/>
    <tableColumn id="555" xr3:uid="{8DF0FDB8-0DC7-4627-8E43-95E307814DEE}" name="07/07/2026" dataDxfId="1196"/>
    <tableColumn id="556" xr3:uid="{E8CAA98D-0ABB-4C04-94EA-FB889FB9D246}" name="08/07/2026" dataDxfId="1195"/>
    <tableColumn id="557" xr3:uid="{0F96D204-3E1E-4B06-997E-36E4E63571C0}" name="09/07/2026" dataDxfId="1194"/>
    <tableColumn id="558" xr3:uid="{476DA830-5887-4170-ABF9-CBAB226A17B4}" name="10/07/2026" dataDxfId="1193"/>
    <tableColumn id="559" xr3:uid="{E56C9FD3-4009-4E10-BEAA-907439A29A09}" name="11/07/2026" dataDxfId="1192"/>
    <tableColumn id="560" xr3:uid="{0992417C-3092-4325-ADC2-0AC5CFE90DA4}" name="12/07/2026" dataDxfId="1191"/>
    <tableColumn id="561" xr3:uid="{2F50A666-7940-4A98-84DF-735BB17D1EAF}" name="13/07/2026" dataDxfId="1190"/>
    <tableColumn id="562" xr3:uid="{288D73AD-11B5-4B2F-BFA2-893C0A8B476F}" name="14/07/2026" dataDxfId="1189"/>
    <tableColumn id="563" xr3:uid="{F8CAA494-FA1C-4D8B-93F7-27FDA714A3E9}" name="15/07/2026" dataDxfId="1188"/>
    <tableColumn id="564" xr3:uid="{39235B40-DFCE-4709-A616-D5D3CA01AC82}" name="16/07/2026" dataDxfId="1187"/>
    <tableColumn id="565" xr3:uid="{8E8AB189-C9B2-4D39-8B1E-7ED58A49F947}" name="17/07/2026" dataDxfId="1186"/>
    <tableColumn id="566" xr3:uid="{13974760-49B9-4859-85F8-5F047597C205}" name="18/07/2026" dataDxfId="1185"/>
    <tableColumn id="567" xr3:uid="{1D35DE40-2C20-4ECD-A5BC-8EBEE71A0ECF}" name="19/07/2026" dataDxfId="1184"/>
    <tableColumn id="568" xr3:uid="{9EAD6F85-C02D-4FB8-ACE7-7CD24F2EF32B}" name="20/07/2026" dataDxfId="1183"/>
    <tableColumn id="569" xr3:uid="{2B0C21D9-DA68-4122-9080-480F9B5BDFD3}" name="21/07/2026" dataDxfId="1182"/>
    <tableColumn id="570" xr3:uid="{67D41B96-0A65-4BBA-A039-44B1A39D2632}" name="22/07/2026" dataDxfId="11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6AB0A-8AF5-4E83-97BB-9710C9A1EE0F}" name="IrradDiaria" displayName="IrradDiaria" ref="A2:VB43" totalsRowShown="0" headerRowDxfId="1180" dataDxfId="1178" headerRowBorderDxfId="1179" tableBorderDxfId="1177">
  <autoFilter ref="A2:VB43" xr:uid="{C346AB0A-8AF5-4E83-97BB-9710C9A1EE0F}">
    <filterColumn colId="1">
      <colorFilter dxfId="1176"/>
    </filterColumn>
  </autoFilter>
  <sortState xmlns:xlrd2="http://schemas.microsoft.com/office/spreadsheetml/2017/richdata2" ref="A3:QW25">
    <sortCondition ref="B2:B42"/>
  </sortState>
  <tableColumns count="574">
    <tableColumn id="1" xr3:uid="{08BCBFDB-7ED1-4AAA-9D8B-16445B157D25}" name="UFV 1" dataDxfId="1175"/>
    <tableColumn id="2" xr3:uid="{233365EB-F5E4-447C-AE74-6262155E0373}" name="UFV 2" dataDxfId="1174"/>
    <tableColumn id="3" xr3:uid="{34E7A312-E401-42B5-B93E-50D04A7D91C7}" name="01/01/2025" dataDxfId="1173"/>
    <tableColumn id="4" xr3:uid="{EB86434F-2CD3-4E4F-8514-21E6149BA642}" name="02/01/2025" dataDxfId="1172"/>
    <tableColumn id="5" xr3:uid="{8C2B5096-C382-404A-AFBB-B482C64F76DB}" name="03/01/2025" dataDxfId="1171"/>
    <tableColumn id="6" xr3:uid="{56CF8B9E-8997-426D-8C98-47B74BE4DD7B}" name="04/01/2025" dataDxfId="1170"/>
    <tableColumn id="7" xr3:uid="{13F29429-6E53-4009-8F90-1AFC94702C2C}" name="05/01/2025" dataDxfId="1169"/>
    <tableColumn id="8" xr3:uid="{33FD7AEA-6252-4F2C-9784-39652CF995FB}" name="06/01/2025" dataDxfId="1168"/>
    <tableColumn id="9" xr3:uid="{FCBA1DE4-9E9A-4697-923D-8842D43FCC8F}" name="07/01/2025" dataDxfId="1167"/>
    <tableColumn id="10" xr3:uid="{835807B2-B0CB-4A2D-B8D6-6562EF73F357}" name="08/01/2025" dataDxfId="1166"/>
    <tableColumn id="11" xr3:uid="{FC14494F-2BFE-4F8B-BC60-97BEDBE026B7}" name="09/01/2025" dataDxfId="1165"/>
    <tableColumn id="12" xr3:uid="{DAA45BDC-65A9-490E-B43F-FF8E251CA8B0}" name="10/01/2025" dataDxfId="1164"/>
    <tableColumn id="13" xr3:uid="{75802CE7-9E50-46FE-A26F-2365D9C03F4C}" name="11/01/2025" dataDxfId="1163"/>
    <tableColumn id="14" xr3:uid="{7A3C3223-B064-4E6F-818F-E23E4D4867C7}" name="12/01/2025" dataDxfId="1162"/>
    <tableColumn id="15" xr3:uid="{E2AD5C3C-1D2A-4185-8D46-22620C59C12C}" name="13/01/2025" dataDxfId="1161"/>
    <tableColumn id="16" xr3:uid="{EE4FA98A-C16D-4195-BA4A-7ED591EF76EE}" name="14/01/2025" dataDxfId="1160"/>
    <tableColumn id="17" xr3:uid="{9FD0A299-F10D-4866-ACF8-AE51BC1BB479}" name="15/01/2025" dataDxfId="1159"/>
    <tableColumn id="18" xr3:uid="{B9D4A73C-712F-49B3-BC9C-8C783DC75A5B}" name="16/01/2025" dataDxfId="1158"/>
    <tableColumn id="19" xr3:uid="{909FC679-D8DB-4197-9685-8C86D90F66D1}" name="17/01/2025" dataDxfId="1157"/>
    <tableColumn id="20" xr3:uid="{C5731F7C-3E17-41F9-9442-3879DB2EA17C}" name="18/01/2025" dataDxfId="1156"/>
    <tableColumn id="21" xr3:uid="{67299914-2F66-4D61-AD15-4FEBFD9817C4}" name="19/01/2025" dataDxfId="1155"/>
    <tableColumn id="22" xr3:uid="{16619ED2-B2F2-4AD5-AC73-E4E7BDFC94EC}" name="20/01/2025" dataDxfId="1154"/>
    <tableColumn id="23" xr3:uid="{CF2E6989-A006-4B0A-8CCB-7FE5A4294393}" name="21/01/2025" dataDxfId="1153"/>
    <tableColumn id="24" xr3:uid="{FF84B23F-122F-4CB7-83DB-5A1E31938990}" name="22/01/2025" dataDxfId="1152"/>
    <tableColumn id="25" xr3:uid="{CE3AFCB4-A434-46DE-B066-F0E5C9B11E53}" name="23/01/2025" dataDxfId="1151"/>
    <tableColumn id="26" xr3:uid="{C1697F11-7261-4115-AE57-A4FC3FF56B1F}" name="24/01/2025" dataDxfId="1150"/>
    <tableColumn id="27" xr3:uid="{957A6931-3EF9-47D4-A3D1-2002C37E32CA}" name="25/01/2025" dataDxfId="1149"/>
    <tableColumn id="28" xr3:uid="{2CBAF6FA-F4F0-434C-9B19-9481E6BA013F}" name="26/01/2025" dataDxfId="1148"/>
    <tableColumn id="29" xr3:uid="{86D6F030-CF2E-4CC8-8985-5287E7B27D17}" name="27/01/2025" dataDxfId="1147"/>
    <tableColumn id="30" xr3:uid="{2B5161F0-4A33-454B-8847-7E678EFF2479}" name="28/01/2025" dataDxfId="1146"/>
    <tableColumn id="31" xr3:uid="{207DF40D-1F02-4A9E-8402-DE2F0FD1E9AC}" name="29/01/2025" dataDxfId="1145"/>
    <tableColumn id="32" xr3:uid="{25CEE71F-D56C-4187-AC69-7E988E7E6B17}" name="30/01/2025" dataDxfId="1144"/>
    <tableColumn id="33" xr3:uid="{68ECC86D-FF68-4F85-BAEC-20E4CAC29AEE}" name="31/01/2025" dataDxfId="1143"/>
    <tableColumn id="34" xr3:uid="{67BC18EC-56BD-4D93-BE21-7AC950E9D675}" name="01/02/2025" dataDxfId="1142"/>
    <tableColumn id="35" xr3:uid="{6E7CD8FB-44B2-4E79-8349-C67E13FA2EF2}" name="02/02/2025" dataDxfId="1141"/>
    <tableColumn id="36" xr3:uid="{464DDB50-6096-4B3E-AA30-4BA2BD79054E}" name="03/02/2025" dataDxfId="1140"/>
    <tableColumn id="37" xr3:uid="{C986E4C1-2A5A-4A1D-9667-D1581340A2ED}" name="04/02/2025" dataDxfId="1139"/>
    <tableColumn id="38" xr3:uid="{5AD058DD-3C6D-4B31-A8DE-C0E2F75E83CC}" name="05/02/2025" dataDxfId="1138"/>
    <tableColumn id="39" xr3:uid="{7E180898-3794-41C6-9FD3-3DF7442F4F63}" name="06/02/2025" dataDxfId="1137"/>
    <tableColumn id="40" xr3:uid="{A65AE59A-3DB0-4303-AA47-098F4EECDC1D}" name="07/02/2025" dataDxfId="1136"/>
    <tableColumn id="41" xr3:uid="{5D81DC9F-1AA9-4D85-B3F2-FAA64120FF68}" name="08/02/2025" dataDxfId="1135"/>
    <tableColumn id="42" xr3:uid="{50325CAA-5822-4D3F-91EC-0A3139E4F123}" name="09/02/2025" dataDxfId="1134"/>
    <tableColumn id="43" xr3:uid="{5AE8421C-9368-49E1-8FB9-D6AE47FBA9FE}" name="10/02/2025" dataDxfId="1133"/>
    <tableColumn id="44" xr3:uid="{95AEBBED-54D0-4096-948E-6CAF44BA973C}" name="11/02/2025" dataDxfId="1132"/>
    <tableColumn id="45" xr3:uid="{A5AB86D1-1039-472D-990D-67510E257337}" name="12/02/2025" dataDxfId="1131"/>
    <tableColumn id="46" xr3:uid="{D8992954-275A-407E-B5A5-7CECE55C3E49}" name="13/02/2025" dataDxfId="1130"/>
    <tableColumn id="47" xr3:uid="{F64C8AB7-6097-4629-95DF-805C7D3DF457}" name="14/02/2025" dataDxfId="1129"/>
    <tableColumn id="48" xr3:uid="{05E01401-25FD-4CAF-BDD8-D33A2B06DA08}" name="15/02/2025" dataDxfId="1128"/>
    <tableColumn id="49" xr3:uid="{D233E705-A567-4AD0-BAFD-8C64F4DE2025}" name="16/02/2025" dataDxfId="1127"/>
    <tableColumn id="50" xr3:uid="{1BCB663F-66E6-48DF-A8FA-9973D2BD9966}" name="17/02/2025" dataDxfId="1126"/>
    <tableColumn id="51" xr3:uid="{DFD234F1-8C9C-4464-88CD-6356F7D24DD7}" name="18/02/2025" dataDxfId="1125"/>
    <tableColumn id="52" xr3:uid="{35E484B6-BA46-411C-A602-8BBA39FCEC7D}" name="19/02/2025" dataDxfId="1124"/>
    <tableColumn id="53" xr3:uid="{54335144-B9FE-4E64-AE3A-058A3CB1CDD5}" name="20/02/2025" dataDxfId="1123"/>
    <tableColumn id="54" xr3:uid="{87212146-C408-4DCF-96A7-A955AD818719}" name="21/02/2025" dataDxfId="1122"/>
    <tableColumn id="55" xr3:uid="{937D33B6-4A93-4E34-930C-3582058159F3}" name="22/02/2025" dataDxfId="1121"/>
    <tableColumn id="56" xr3:uid="{1C13E777-2A8E-4AA2-BB21-6C73EF4DECD8}" name="23/02/2025" dataDxfId="1120"/>
    <tableColumn id="57" xr3:uid="{7AA0F6F4-A7BF-49E8-8D00-73507D3F2D91}" name="24/02/2025" dataDxfId="1119"/>
    <tableColumn id="58" xr3:uid="{186B2976-9E9E-4C84-828B-DEB8A2D2A4E8}" name="25/02/2025" dataDxfId="1118"/>
    <tableColumn id="59" xr3:uid="{1895CBF6-1AAE-4A9B-96A8-2739E4840593}" name="26/02/2025" dataDxfId="1117"/>
    <tableColumn id="60" xr3:uid="{7E220DF6-457C-4BF2-8D9F-20FE8B4CAE09}" name="27/02/2025" dataDxfId="1116"/>
    <tableColumn id="61" xr3:uid="{32F10008-7ACE-49CF-A057-9B5C00AB2517}" name="28/02/2025" dataDxfId="1115"/>
    <tableColumn id="62" xr3:uid="{64EB65CB-7531-497E-8222-E75CEB6237A6}" name="01/03/2025" dataDxfId="1114"/>
    <tableColumn id="63" xr3:uid="{E19F5E49-8535-422A-80EC-9E20FED2D283}" name="02/03/2025" dataDxfId="1113"/>
    <tableColumn id="64" xr3:uid="{369B05AB-84D1-408D-962B-0DC902A4EBA3}" name="03/03/2025" dataDxfId="1112"/>
    <tableColumn id="65" xr3:uid="{F3A59C46-629E-4F09-8036-827F54A49573}" name="04/03/2025" dataDxfId="1111"/>
    <tableColumn id="66" xr3:uid="{C526EE6B-A21E-4EAE-A350-280CED0F5209}" name="05/03/2025" dataDxfId="1110"/>
    <tableColumn id="67" xr3:uid="{690B10CC-3287-41E4-A432-3FE06808589C}" name="06/03/2025" dataDxfId="1109"/>
    <tableColumn id="68" xr3:uid="{DC6DA81D-7C0A-48AA-BA82-0D28A36BF506}" name="07/03/2025" dataDxfId="1108"/>
    <tableColumn id="69" xr3:uid="{9955C434-8791-4F00-B8FE-299EA0595C27}" name="08/03/2025" dataDxfId="1107"/>
    <tableColumn id="70" xr3:uid="{C5D0E43B-F54E-427B-85F5-5683CD91EB78}" name="09/03/2025" dataDxfId="1106"/>
    <tableColumn id="71" xr3:uid="{01BD728E-02E4-47F1-BFD8-60A450A76F50}" name="10/03/2025" dataDxfId="1105"/>
    <tableColumn id="72" xr3:uid="{CDE4AA20-622C-4A95-B4E9-22484917180C}" name="11/03/2025" dataDxfId="1104"/>
    <tableColumn id="73" xr3:uid="{B6DF0E9C-0414-4AAF-B88C-2588F2DFA9AA}" name="12/03/2025" dataDxfId="1103"/>
    <tableColumn id="74" xr3:uid="{4D77989D-7827-40E6-9356-89E96A73EE51}" name="13/03/2025" dataDxfId="1102"/>
    <tableColumn id="75" xr3:uid="{CA564FF7-AF89-474D-9BE7-F6847F1FF58D}" name="14/03/2025" dataDxfId="1101"/>
    <tableColumn id="76" xr3:uid="{802C7C70-21FD-4D53-9FB7-79F7800DF010}" name="15/03/2025" dataDxfId="1100"/>
    <tableColumn id="77" xr3:uid="{55505933-717E-4AFA-98B6-77DC8CC7DE58}" name="16/03/2025" dataDxfId="1099"/>
    <tableColumn id="78" xr3:uid="{34D7C2CA-AF85-449B-AFE0-BA21622C8CAB}" name="17/03/2025" dataDxfId="1098"/>
    <tableColumn id="79" xr3:uid="{0E933553-3CA7-40B3-91AC-C0BFC9F3D387}" name="18/03/2025" dataDxfId="1097"/>
    <tableColumn id="80" xr3:uid="{9658D5BB-9A61-45B5-911B-D9E4FF327B71}" name="19/03/2025" dataDxfId="1096"/>
    <tableColumn id="81" xr3:uid="{8FD522C3-AE4E-4765-891F-7868F1B26AD4}" name="20/03/2025" dataDxfId="1095"/>
    <tableColumn id="82" xr3:uid="{6C4D1633-532B-4E4E-9DDF-9B7C77961C82}" name="21/03/2025" dataDxfId="1094"/>
    <tableColumn id="83" xr3:uid="{1BE292EB-7D70-43CB-ABC4-D619A5200AFD}" name="22/03/2025" dataDxfId="1093"/>
    <tableColumn id="84" xr3:uid="{9A7173FE-6F0B-4BF6-8381-5780F7667A3B}" name="23/03/2025" dataDxfId="1092"/>
    <tableColumn id="85" xr3:uid="{C01014D3-5577-46E0-AB51-218321462D9B}" name="24/03/2025" dataDxfId="1091"/>
    <tableColumn id="86" xr3:uid="{74058208-AFB4-4317-8CBA-B34E5296DBD2}" name="25/03/2025" dataDxfId="1090"/>
    <tableColumn id="87" xr3:uid="{8D2B1080-18A6-4975-86FD-CFCB0BCD0CCA}" name="26/03/2025" dataDxfId="1089"/>
    <tableColumn id="88" xr3:uid="{E391B7E9-F7BD-4189-966D-C012A0E7AC01}" name="27/03/2025" dataDxfId="1088"/>
    <tableColumn id="89" xr3:uid="{C0D2C8EA-56F7-425C-814B-15313EA902A8}" name="28/03/2025" dataDxfId="1087"/>
    <tableColumn id="90" xr3:uid="{A475C35A-8BCC-44C6-8B65-8767CCC5E4DA}" name="29/03/2025" dataDxfId="1086"/>
    <tableColumn id="91" xr3:uid="{841B4390-134A-4C8D-92C5-6E58B7ADB9C7}" name="30/03/2025" dataDxfId="1085"/>
    <tableColumn id="92" xr3:uid="{06166672-6735-48DA-9636-79A55C2388D8}" name="31/03/2025" dataDxfId="1084"/>
    <tableColumn id="93" xr3:uid="{19D10586-0894-498F-87A6-AB64D8A5AF46}" name="01/04/2025" dataDxfId="1083"/>
    <tableColumn id="94" xr3:uid="{A2019D0E-72FC-4A02-A61B-410E681D4A05}" name="02/04/2025" dataDxfId="1082"/>
    <tableColumn id="95" xr3:uid="{F9066D11-CCF1-41C5-92A4-3E561DB6817C}" name="03/04/2025" dataDxfId="1081"/>
    <tableColumn id="96" xr3:uid="{17DB1970-829E-480F-B9DC-22F942F64484}" name="04/04/2025" dataDxfId="1080"/>
    <tableColumn id="97" xr3:uid="{85FDFE97-EFCB-4432-A9B6-9B080B734039}" name="05/04/2025" dataDxfId="1079"/>
    <tableColumn id="98" xr3:uid="{772B0AC4-A128-40C9-A73F-6E0C2F96B7D6}" name="06/04/2025" dataDxfId="1078"/>
    <tableColumn id="99" xr3:uid="{A02E863A-FF98-4B08-A525-F0352CFED554}" name="07/04/2025" dataDxfId="1077"/>
    <tableColumn id="100" xr3:uid="{B8769A40-6069-4AF4-A34E-F850E298ED7D}" name="08/04/2025" dataDxfId="1076"/>
    <tableColumn id="101" xr3:uid="{1879A0B0-9E14-42C7-85A1-FAB55843E17B}" name="09/04/2025" dataDxfId="1075"/>
    <tableColumn id="102" xr3:uid="{B5C4CF42-9C67-4816-AF6A-02173504006F}" name="10/04/2025" dataDxfId="1074"/>
    <tableColumn id="103" xr3:uid="{B4532F9A-F526-4A98-A05E-4067BF8DB18F}" name="11/04/2025" dataDxfId="1073"/>
    <tableColumn id="104" xr3:uid="{64A45470-197B-4724-B4EE-9AF3636C9069}" name="12/04/2025" dataDxfId="1072"/>
    <tableColumn id="105" xr3:uid="{43EEA016-6D81-4927-A024-B838578A1DF9}" name="13/04/2025" dataDxfId="1071"/>
    <tableColumn id="106" xr3:uid="{C0691C88-4322-4A0B-9F9A-F83D382C5469}" name="14/04/2025" dataDxfId="1070"/>
    <tableColumn id="107" xr3:uid="{E40C8D2A-5E3E-4B80-B0C4-611441601E4B}" name="15/04/2025" dataDxfId="1069"/>
    <tableColumn id="108" xr3:uid="{80BA62BF-FD6E-4C93-BA1C-60193BD9A5F5}" name="16/04/2025" dataDxfId="1068"/>
    <tableColumn id="109" xr3:uid="{D3B56FCB-9A5B-4340-B17C-8A18350ECD0E}" name="17/04/2025" dataDxfId="1067"/>
    <tableColumn id="110" xr3:uid="{9A1D5CCA-DC79-4A4B-AC70-4A1700369852}" name="18/04/2025" dataDxfId="1066"/>
    <tableColumn id="111" xr3:uid="{29962834-D38F-405F-837C-7CCD2CF3BF52}" name="19/04/2025" dataDxfId="1065"/>
    <tableColumn id="112" xr3:uid="{232E0A27-9697-4B06-A5E5-8FCA07F22618}" name="20/04/2025" dataDxfId="1064"/>
    <tableColumn id="113" xr3:uid="{7C51ADC4-7106-4792-9CE3-81351B286C20}" name="21/04/2025" dataDxfId="1063"/>
    <tableColumn id="114" xr3:uid="{BDE148E7-CF73-4520-87C4-995D71B5B911}" name="22/04/2025" dataDxfId="1062"/>
    <tableColumn id="115" xr3:uid="{7106DD61-B59D-4A95-B7C6-CFD22FF4C357}" name="23/04/2025" dataDxfId="1061"/>
    <tableColumn id="116" xr3:uid="{73E01BE9-DDF2-436A-9B1E-91E8D23EAFB3}" name="24/04/2025" dataDxfId="1060"/>
    <tableColumn id="117" xr3:uid="{BC4CA7B7-D054-47F1-A92E-7F04662AF530}" name="25/04/2025" dataDxfId="1059"/>
    <tableColumn id="118" xr3:uid="{A1E1A13E-E9AE-42B5-B25E-E064BF115668}" name="26/04/2025" dataDxfId="1058"/>
    <tableColumn id="119" xr3:uid="{4F12D8B5-F7A8-4C41-9C1B-85D45B70B8EC}" name="27/04/2025" dataDxfId="1057"/>
    <tableColumn id="120" xr3:uid="{D655AD3B-6268-4762-A219-6CF028651FC6}" name="28/04/2025" dataDxfId="1056"/>
    <tableColumn id="121" xr3:uid="{D606B14F-F404-45BB-B07C-2A1141E08B27}" name="29/04/2025" dataDxfId="1055"/>
    <tableColumn id="122" xr3:uid="{8C6CB2A6-145B-4C5E-992F-0818A72EA598}" name="30/04/2025" dataDxfId="1054"/>
    <tableColumn id="123" xr3:uid="{B137DCCC-760B-4998-AB5E-AE45713ADB2A}" name="01/05/2025" dataDxfId="1053"/>
    <tableColumn id="124" xr3:uid="{C1F85936-6CD6-437B-A36C-ED90AD2203D1}" name="02/05/2025" dataDxfId="1052"/>
    <tableColumn id="125" xr3:uid="{BC66E5E5-EEE5-4A10-9BBE-BBB223C0FBCC}" name="03/05/2025" dataDxfId="1051"/>
    <tableColumn id="126" xr3:uid="{5C76361B-0602-4746-B6D4-AAB34F21735A}" name="04/05/2025" dataDxfId="1050"/>
    <tableColumn id="127" xr3:uid="{845EB13B-E5CB-4255-8C9F-67C1F38BD442}" name="05/05/2025" dataDxfId="1049"/>
    <tableColumn id="128" xr3:uid="{D716BD4F-FCFE-4391-A33A-76EDB91BA20F}" name="06/05/2025" dataDxfId="1048"/>
    <tableColumn id="129" xr3:uid="{8576AB27-7293-42A8-8E66-433EB015882C}" name="07/05/2025" dataDxfId="1047"/>
    <tableColumn id="130" xr3:uid="{2DAC8489-FB03-4380-8D56-9A103D5C9F79}" name="08/05/2025" dataDxfId="1046"/>
    <tableColumn id="131" xr3:uid="{A9E87837-E918-4EA5-BFB6-330B62CB27E5}" name="09/05/2025" dataDxfId="1045"/>
    <tableColumn id="132" xr3:uid="{FFF0CB8A-95D8-49C9-8C97-7A70A718D959}" name="10/05/2025" dataDxfId="1044"/>
    <tableColumn id="133" xr3:uid="{A568686A-B1A0-4463-93E4-511663F9FA67}" name="11/05/2025" dataDxfId="1043"/>
    <tableColumn id="134" xr3:uid="{31DC3E35-0079-444E-8A24-2B151CE69B15}" name="12/05/2025" dataDxfId="1042"/>
    <tableColumn id="135" xr3:uid="{75E2136B-62AE-4452-A918-56D5FE47BA3B}" name="13/05/2025" dataDxfId="1041"/>
    <tableColumn id="136" xr3:uid="{C6C2F63B-85DB-4AE7-84AA-FC3B25EF51A2}" name="14/05/2025" dataDxfId="1040"/>
    <tableColumn id="137" xr3:uid="{118BD3F9-9CB5-434C-9503-19E1ECDCB9A9}" name="15/05/2025" dataDxfId="1039"/>
    <tableColumn id="138" xr3:uid="{3B08C8A2-B31D-41EF-BF06-6B1A91A4AA67}" name="16/05/2025" dataDxfId="1038"/>
    <tableColumn id="139" xr3:uid="{A6373A2C-CBC0-44E8-9212-6F173520F581}" name="17/05/2025" dataDxfId="1037"/>
    <tableColumn id="140" xr3:uid="{81391A65-1EA0-4508-AFE0-145A9B5C3083}" name="18/05/2025" dataDxfId="1036"/>
    <tableColumn id="141" xr3:uid="{B44E5088-BB42-48D2-B7B9-2C2D50C53772}" name="19/05/2025" dataDxfId="1035"/>
    <tableColumn id="142" xr3:uid="{A540651A-9092-4CBA-8B51-6755EC931C91}" name="20/05/2025" dataDxfId="1034"/>
    <tableColumn id="143" xr3:uid="{78DB1592-31B2-4DCD-8FEA-1E9DAF8C9D97}" name="21/05/2025" dataDxfId="1033"/>
    <tableColumn id="144" xr3:uid="{174695EC-00D9-4B56-A1E0-21FCF364A4C5}" name="22/05/2025" dataDxfId="1032"/>
    <tableColumn id="145" xr3:uid="{DCC25122-37F0-4E6A-BCD4-8D860CA8C2E9}" name="23/05/2025" dataDxfId="1031"/>
    <tableColumn id="146" xr3:uid="{A5B22ACE-3318-4EC4-B9DA-BB1F904AB431}" name="24/05/2025" dataDxfId="1030"/>
    <tableColumn id="147" xr3:uid="{67E39D33-FE8A-49EB-8FE5-ACB3B3549871}" name="25/05/2025" dataDxfId="1029"/>
    <tableColumn id="148" xr3:uid="{5A4D1F31-5486-45D0-92DC-1E38545F953F}" name="26/05/2025" dataDxfId="1028"/>
    <tableColumn id="149" xr3:uid="{81A9559E-8DBC-4258-9EE5-7B6854777D9E}" name="27/05/2025" dataDxfId="1027"/>
    <tableColumn id="150" xr3:uid="{DCBD0AC3-0539-400F-89B6-67BF163408B6}" name="28/05/2025" dataDxfId="1026"/>
    <tableColumn id="151" xr3:uid="{90A594EB-6740-4C61-94EB-698E6C220B77}" name="29/05/2025" dataDxfId="1025"/>
    <tableColumn id="152" xr3:uid="{331907F0-6285-4C6B-B586-E981D6E5F7B3}" name="30/05/2025" dataDxfId="1024"/>
    <tableColumn id="153" xr3:uid="{FCAD5645-5257-4897-8047-BE70D703C1EA}" name="31/05/2025" dataDxfId="1023"/>
    <tableColumn id="154" xr3:uid="{9F70C92C-C91A-4286-A3CE-9ED39F5D90C7}" name="01/06/2025" dataDxfId="1022"/>
    <tableColumn id="155" xr3:uid="{96D225A3-BA97-4130-992E-4450A90693B8}" name="02/06/2025" dataDxfId="1021"/>
    <tableColumn id="156" xr3:uid="{C9667560-8BA2-49E3-A16A-C58F5A3F0D9F}" name="03/06/2025" dataDxfId="1020"/>
    <tableColumn id="157" xr3:uid="{2EFB332A-98FE-4EFB-A497-B1E60030272E}" name="04/06/2025" dataDxfId="1019"/>
    <tableColumn id="158" xr3:uid="{24F2F335-A5A7-4DB7-95E5-1BE10DFD43E5}" name="05/06/2025" dataDxfId="1018"/>
    <tableColumn id="159" xr3:uid="{29B0FAC1-CF6E-4559-A51B-3C96B4BEE3F9}" name="06/06/2025" dataDxfId="1017"/>
    <tableColumn id="160" xr3:uid="{880C0463-E172-4F34-8FBA-858B20E6EF77}" name="07/06/2025" dataDxfId="1016"/>
    <tableColumn id="161" xr3:uid="{BB04EE55-4611-4BD1-9A9C-5C4EF91C82C0}" name="08/06/2025" dataDxfId="1015"/>
    <tableColumn id="162" xr3:uid="{557D80A9-9B98-45CB-9ED0-69ADD9B9969F}" name="09/06/2025" dataDxfId="1014"/>
    <tableColumn id="163" xr3:uid="{906A4B62-1694-433D-BD18-41BC81256F51}" name="10/06/2025" dataDxfId="1013"/>
    <tableColumn id="164" xr3:uid="{9B34CEDF-5ED6-42B6-8432-1AE326D3622C}" name="11/06/2025" dataDxfId="1012"/>
    <tableColumn id="165" xr3:uid="{5BBD0CD5-3251-458B-954C-9DD267F41729}" name="12/06/2025" dataDxfId="1011"/>
    <tableColumn id="166" xr3:uid="{129FC3E6-33B2-46F2-9448-008903BDF2D5}" name="13/06/2025" dataDxfId="1010"/>
    <tableColumn id="167" xr3:uid="{ABEF04DF-E708-4435-8CD9-173FFA05FD84}" name="14/06/2025" dataDxfId="1009"/>
    <tableColumn id="168" xr3:uid="{14A19DBB-9537-4CCD-8C55-2A01650C459B}" name="15/06/2025" dataDxfId="1008"/>
    <tableColumn id="169" xr3:uid="{F0D68175-23F6-4119-BB6A-185E9B3F7053}" name="16/06/2025" dataDxfId="1007"/>
    <tableColumn id="170" xr3:uid="{6FDA52E7-891C-4EC2-9979-9F85657ECABD}" name="17/06/2025" dataDxfId="1006"/>
    <tableColumn id="171" xr3:uid="{064BA18B-2777-4037-93E1-208F76A01A2D}" name="18/06/2025" dataDxfId="1005"/>
    <tableColumn id="172" xr3:uid="{385588EF-3C8D-42B1-852C-661878C6444B}" name="19/06/2025" dataDxfId="1004"/>
    <tableColumn id="173" xr3:uid="{AAF9498E-5016-44BC-9379-90AC06A9C007}" name="20/06/2025" dataDxfId="1003"/>
    <tableColumn id="174" xr3:uid="{34A133FE-6ADA-43E0-9F7D-A714CF643F3E}" name="21/06/2025" dataDxfId="1002"/>
    <tableColumn id="175" xr3:uid="{97E8FF8F-596F-4F32-90CC-CF9F5085C1EF}" name="22/06/2025" dataDxfId="1001"/>
    <tableColumn id="176" xr3:uid="{8E0E8AC0-66F7-4B54-B470-272B0C675370}" name="23/06/2025" dataDxfId="1000"/>
    <tableColumn id="177" xr3:uid="{33D12F4B-CAE6-496B-B053-6887A95BFD67}" name="24/06/2025" dataDxfId="999"/>
    <tableColumn id="178" xr3:uid="{F7082005-D1C9-40F1-B441-6CC2CAC72315}" name="25/06/2025" dataDxfId="998"/>
    <tableColumn id="179" xr3:uid="{D8D7A3F7-D28F-4523-8BCC-51E2E614281C}" name="26/06/2025" dataDxfId="997"/>
    <tableColumn id="180" xr3:uid="{731D209D-B332-4079-AC31-ECC0A09835A4}" name="27/06/2025" dataDxfId="996"/>
    <tableColumn id="181" xr3:uid="{C6880E94-3DC9-4805-8782-F6CA390C0F7B}" name="28/06/2025" dataDxfId="995"/>
    <tableColumn id="182" xr3:uid="{3766CA7C-8861-468C-8F75-1B1DA776E0F8}" name="29/06/2025" dataDxfId="994"/>
    <tableColumn id="183" xr3:uid="{165EC57A-C4FF-4A67-9D66-548C55B0134E}" name="30/06/2025" dataDxfId="993"/>
    <tableColumn id="184" xr3:uid="{AB1ADD73-2844-4387-A569-81C12C633D53}" name="01/07/2025" dataDxfId="992"/>
    <tableColumn id="185" xr3:uid="{6043F893-CD1C-418B-B67E-E9E2B89DD3F7}" name="02/07/2025" dataDxfId="991"/>
    <tableColumn id="186" xr3:uid="{F7390AA5-87C1-4F65-8414-735D07DD2248}" name="03/07/2025" dataDxfId="990"/>
    <tableColumn id="187" xr3:uid="{CE10AB90-C910-411B-8247-1812D262E818}" name="04/07/2025" dataDxfId="989"/>
    <tableColumn id="188" xr3:uid="{73539FBC-0F63-4A8E-A0DA-642BF5936520}" name="05/07/2025" dataDxfId="988"/>
    <tableColumn id="189" xr3:uid="{ECB4DE19-E9DA-473D-8CA4-8643E0480FD0}" name="06/07/2025" dataDxfId="987"/>
    <tableColumn id="190" xr3:uid="{74DD914D-342F-4000-92DB-3F1B8374D970}" name="07/07/2025" dataDxfId="986"/>
    <tableColumn id="191" xr3:uid="{74CFF96D-332A-4B87-A1C0-F10DE5FD797F}" name="08/07/2025" dataDxfId="985"/>
    <tableColumn id="192" xr3:uid="{4FF39123-F4FF-4402-8486-46401F95F4B7}" name="09/07/2025" dataDxfId="984"/>
    <tableColumn id="193" xr3:uid="{FB3FBB05-E922-4AA5-8F1E-55AAF4127C1D}" name="10/07/2025" dataDxfId="983"/>
    <tableColumn id="194" xr3:uid="{C358E58B-7C54-4936-BFCD-91EFA6592C52}" name="11/07/2025" dataDxfId="982"/>
    <tableColumn id="195" xr3:uid="{A0BF3801-DBB6-414E-8399-296C6AEEDC67}" name="12/07/2025" dataDxfId="981"/>
    <tableColumn id="196" xr3:uid="{CD72D947-E5A5-447E-8543-A8DC5DC66781}" name="13/07/2025" dataDxfId="980"/>
    <tableColumn id="197" xr3:uid="{A6FBF9F9-C8E4-4209-BFD4-7B4F6669DC38}" name="14/07/2025" dataDxfId="979"/>
    <tableColumn id="198" xr3:uid="{0E40BC27-5CD3-475C-98BF-AD0A92C7AEDB}" name="15/07/2025" dataDxfId="978"/>
    <tableColumn id="199" xr3:uid="{D43DB700-22CF-4471-BD30-48C1B5FDFE0D}" name="16/07/2025" dataDxfId="977"/>
    <tableColumn id="200" xr3:uid="{76E48292-09C8-481E-80BF-E999C9118653}" name="17/07/2025" dataDxfId="976"/>
    <tableColumn id="201" xr3:uid="{C577BE35-6AE0-4C8E-8DAF-4CEA93DD0B34}" name="18/07/2025" dataDxfId="975"/>
    <tableColumn id="202" xr3:uid="{F9AFC1F9-C92B-49A1-B49E-BB981AD5A1DE}" name="19/07/2025" dataDxfId="974"/>
    <tableColumn id="203" xr3:uid="{68B51719-474F-477F-9A2E-F881CBDC0861}" name="20/07/2025" dataDxfId="973"/>
    <tableColumn id="204" xr3:uid="{E3A05815-336D-49E2-B4D1-72EA0B3FDFBF}" name="21/07/2025" dataDxfId="972"/>
    <tableColumn id="205" xr3:uid="{E4E66198-767B-4764-B2B8-09B88B9E1AC8}" name="22/07/2025" dataDxfId="971"/>
    <tableColumn id="206" xr3:uid="{D02A7273-C6CA-486A-BF6A-953DBB4BA438}" name="23/07/2025" dataDxfId="970"/>
    <tableColumn id="207" xr3:uid="{2E85FEE1-74A5-495A-B868-045BD655613F}" name="24/07/2025" dataDxfId="969"/>
    <tableColumn id="208" xr3:uid="{405E6477-7F18-4CA6-8E22-4824491389C9}" name="25/07/2025" dataDxfId="968"/>
    <tableColumn id="209" xr3:uid="{7E692BA6-8644-40B3-BFA8-561AF12EA3A6}" name="26/07/2025" dataDxfId="967"/>
    <tableColumn id="210" xr3:uid="{7EBEB953-71B0-4CA5-8013-CCA3B35D887A}" name="27/07/2025" dataDxfId="966"/>
    <tableColumn id="211" xr3:uid="{B43727C3-EB0C-4E86-9920-EF7FEB64486F}" name="28/07/2025" dataDxfId="965"/>
    <tableColumn id="212" xr3:uid="{6CD7AEB0-B639-4AD0-8AB9-594A2B518D90}" name="29/07/2025" dataDxfId="964"/>
    <tableColumn id="213" xr3:uid="{69E76CFE-9EDD-43B7-A0AA-10B2F83F83DF}" name="30/07/2025" dataDxfId="963"/>
    <tableColumn id="214" xr3:uid="{E8710211-B89F-40DA-8992-6BECF8A5C224}" name="31/07/2025" dataDxfId="962"/>
    <tableColumn id="215" xr3:uid="{6E06038C-4C89-42AC-9650-139E698C3887}" name="01/08/2025" dataDxfId="961"/>
    <tableColumn id="216" xr3:uid="{DF0B7751-B640-4CDA-95DE-9EAA74C8D40D}" name="02/08/2025" dataDxfId="960"/>
    <tableColumn id="217" xr3:uid="{D0D66CBE-4575-4DE9-8CB6-EE77DA52A349}" name="03/08/2025" dataDxfId="959"/>
    <tableColumn id="218" xr3:uid="{E7909EDD-4306-41A7-8D0A-5A602C67CD64}" name="04/08/2025" dataDxfId="958"/>
    <tableColumn id="219" xr3:uid="{6B60EB2E-A51C-495D-A2EE-E866C2BBBB1B}" name="05/08/2025" dataDxfId="957"/>
    <tableColumn id="220" xr3:uid="{31910743-6BC8-4FEE-86E9-7935AF7F8890}" name="06/08/2025" dataDxfId="956"/>
    <tableColumn id="221" xr3:uid="{5DDEAC75-84B6-4546-91A4-84388648F0B2}" name="07/08/2025" dataDxfId="955"/>
    <tableColumn id="222" xr3:uid="{C52DBD70-D0B7-493D-8D57-2DC7E83C6461}" name="08/08/2025" dataDxfId="954"/>
    <tableColumn id="223" xr3:uid="{D294AE8C-18F1-43A4-A6AE-09C86DBF199B}" name="09/08/2025" dataDxfId="953"/>
    <tableColumn id="224" xr3:uid="{7A8D48CF-56C3-439D-B07A-0DB699471C9F}" name="10/08/2025" dataDxfId="952"/>
    <tableColumn id="225" xr3:uid="{511CB3BE-2A7E-402C-8CFF-2266AF9D5BF1}" name="11/08/2025" dataDxfId="951"/>
    <tableColumn id="226" xr3:uid="{C7FDA4C5-C029-48F2-BA24-EAB0E4B1AA54}" name="12/08/2025" dataDxfId="950"/>
    <tableColumn id="227" xr3:uid="{91222877-A8C4-4E76-A1AA-CBFB0F8B2738}" name="13/08/2025" dataDxfId="949"/>
    <tableColumn id="228" xr3:uid="{FBED65EA-6395-47C2-A333-5B1A03A5772B}" name="14/08/2025" dataDxfId="948"/>
    <tableColumn id="229" xr3:uid="{F7F4A19D-CDE8-4CC4-9028-36EC42B97C08}" name="15/08/2025" dataDxfId="947"/>
    <tableColumn id="230" xr3:uid="{8B1F3BDE-5F51-4BA7-B8B4-DFCB3C148541}" name="16/08/2025" dataDxfId="946"/>
    <tableColumn id="231" xr3:uid="{38387F8C-1DA1-43A9-BAB7-B081632D84BB}" name="17/08/2025" dataDxfId="945"/>
    <tableColumn id="232" xr3:uid="{8641E3B9-D748-4335-9E5D-2D6597EB6621}" name="18/08/2025" dataDxfId="944"/>
    <tableColumn id="233" xr3:uid="{35D1B5C9-5665-47BC-AF90-82A0A2CFF259}" name="19/08/2025" dataDxfId="943"/>
    <tableColumn id="234" xr3:uid="{0AE35680-5BC5-4BDB-BCB4-D1B083BCEEA9}" name="20/08/2025" dataDxfId="942"/>
    <tableColumn id="235" xr3:uid="{85999D8F-8735-4ED6-8359-41E1AD2E8F2F}" name="21/08/2025" dataDxfId="941"/>
    <tableColumn id="236" xr3:uid="{B3F33C6A-C7A4-470A-BEF0-FA02A87D22B1}" name="22/08/2025" dataDxfId="940"/>
    <tableColumn id="237" xr3:uid="{89065739-46C0-4A9B-BF22-06CEC71A8E75}" name="23/08/2025" dataDxfId="939"/>
    <tableColumn id="238" xr3:uid="{CAFFCF6F-867B-4F9D-80AA-AD35DC74EC68}" name="24/08/2025" dataDxfId="938"/>
    <tableColumn id="239" xr3:uid="{9F53BD45-63FE-45E7-8003-E4D21D623613}" name="25/08/2025" dataDxfId="937"/>
    <tableColumn id="240" xr3:uid="{A499FF9A-99D2-4AB9-BB44-AC2467068BD5}" name="26/08/2025" dataDxfId="936"/>
    <tableColumn id="241" xr3:uid="{BF03B4A7-2AC1-4EBB-9704-8801692559D1}" name="27/08/2025" dataDxfId="935"/>
    <tableColumn id="242" xr3:uid="{12DDE9CF-3208-4EE4-B9CE-D5A7172E6DCE}" name="28/08/2025" dataDxfId="934"/>
    <tableColumn id="243" xr3:uid="{51B2484D-DCFB-4B02-A5B9-4029BBCBFF84}" name="29/08/2025" dataDxfId="933"/>
    <tableColumn id="244" xr3:uid="{D53BF1EA-CA7B-4477-AF72-731A36D646F8}" name="30/08/2025" dataDxfId="932"/>
    <tableColumn id="245" xr3:uid="{BEC953B9-36A0-4680-BDDE-37C9D152CA4B}" name="31/08/2025" dataDxfId="931"/>
    <tableColumn id="246" xr3:uid="{E59097E0-4D27-4368-8133-B6C2B62B6608}" name="01/09/2025" dataDxfId="930"/>
    <tableColumn id="247" xr3:uid="{2D3CED20-B51E-47EF-A8C9-1F90DBAD71BC}" name="02/09/2025" dataDxfId="929"/>
    <tableColumn id="248" xr3:uid="{D5A922FE-2162-4DDB-BB1A-DC9C478169E4}" name="03/09/2025" dataDxfId="928"/>
    <tableColumn id="249" xr3:uid="{FD326881-6370-40C5-BAD6-ADC931B82B69}" name="04/09/2025" dataDxfId="927"/>
    <tableColumn id="250" xr3:uid="{2D5A8020-5E86-4A2E-B180-36811E42E9E9}" name="05/09/2025" dataDxfId="926"/>
    <tableColumn id="251" xr3:uid="{E76EAFC4-416F-481C-8ED0-9B3A10924EAF}" name="06/09/2025" dataDxfId="925"/>
    <tableColumn id="252" xr3:uid="{9CD6B40F-A488-4155-9A5B-6EAE22B30CBC}" name="07/09/2025" dataDxfId="924"/>
    <tableColumn id="253" xr3:uid="{80A3AFC5-0CB9-4DAA-8F8A-FBC49A137EA2}" name="08/09/2025" dataDxfId="923"/>
    <tableColumn id="254" xr3:uid="{0E648C8E-42A6-4204-92D2-2980671662C9}" name="09/09/2025" dataDxfId="922"/>
    <tableColumn id="255" xr3:uid="{A3935A70-9DB3-4C6F-8AC7-B23C6DA8FD4B}" name="10/09/2025" dataDxfId="921"/>
    <tableColumn id="256" xr3:uid="{450A8274-396F-4110-B224-00DD076316EE}" name="11/09/2025" dataDxfId="920"/>
    <tableColumn id="257" xr3:uid="{3A8F51B2-33A2-44F6-AEB8-DDF7874DE320}" name="12/09/2025" dataDxfId="919"/>
    <tableColumn id="258" xr3:uid="{E68B5997-367B-440E-B332-3DCCC499A72E}" name="13/09/2025" dataDxfId="918"/>
    <tableColumn id="259" xr3:uid="{FC58010B-128B-4D6E-82E2-24D1AD9CA5F0}" name="14/09/2025" dataDxfId="917"/>
    <tableColumn id="260" xr3:uid="{F30BD4B9-7945-45FC-B9FB-4E0031670FC8}" name="15/09/2025" dataDxfId="916"/>
    <tableColumn id="261" xr3:uid="{DE9E68E3-0C7B-4230-AEF9-6606FA136217}" name="16/09/2025" dataDxfId="915"/>
    <tableColumn id="262" xr3:uid="{8678C73E-C101-4FD4-A873-6C3F9E78C54A}" name="17/09/2025" dataDxfId="914"/>
    <tableColumn id="263" xr3:uid="{92E8286D-38C1-4097-867E-7DB41B22C885}" name="18/09/2025" dataDxfId="913"/>
    <tableColumn id="264" xr3:uid="{23CECB81-A4F9-4655-B6C8-9015E6BE63EB}" name="19/09/2025" dataDxfId="912"/>
    <tableColumn id="265" xr3:uid="{1723893C-C622-4D20-9CD3-D8A61BFA61AF}" name="20/09/2025" dataDxfId="911"/>
    <tableColumn id="266" xr3:uid="{E175BE51-7581-4C61-ABA3-166DDDC442DC}" name="21/09/2025" dataDxfId="910"/>
    <tableColumn id="267" xr3:uid="{2FDA2B94-C9A8-453C-B348-1EE2C4370D2D}" name="22/09/2025" dataDxfId="909"/>
    <tableColumn id="268" xr3:uid="{8C057D12-C5B1-42D8-BB6A-EB919A61873A}" name="23/09/2025" dataDxfId="908"/>
    <tableColumn id="269" xr3:uid="{4665AF47-ABBD-4EF7-8B3E-19DD1B73B394}" name="24/09/2025" dataDxfId="907"/>
    <tableColumn id="270" xr3:uid="{BCCB050D-6F43-49CA-BFB9-DBD0B76293A3}" name="25/09/2025" dataDxfId="906"/>
    <tableColumn id="271" xr3:uid="{DE928903-7C98-4708-883E-60BFA1D78092}" name="26/09/2025" dataDxfId="905"/>
    <tableColumn id="272" xr3:uid="{32177F8D-7756-4814-A7B0-9D80A78D72F2}" name="27/09/2025" dataDxfId="904"/>
    <tableColumn id="273" xr3:uid="{0168F252-47E6-41B4-993B-DD007EFF10B9}" name="28/09/2025" dataDxfId="903"/>
    <tableColumn id="274" xr3:uid="{35F6310B-E850-4D7B-864E-C6E8D97B351E}" name="29/09/2025" dataDxfId="902"/>
    <tableColumn id="275" xr3:uid="{08B29EA3-D709-476F-9A2E-7A2DBA8B5548}" name="30/09/2025" dataDxfId="901"/>
    <tableColumn id="276" xr3:uid="{152FD002-BB65-41A2-8B02-F01EAC5DF041}" name="01/10/2025" dataDxfId="900"/>
    <tableColumn id="277" xr3:uid="{062766B8-E09F-4C5C-9D66-B462487B06AD}" name="02/10/2025" dataDxfId="899"/>
    <tableColumn id="278" xr3:uid="{8A245BB2-36B3-480D-8BD9-0D2FF38135FB}" name="03/10/2025" dataDxfId="898"/>
    <tableColumn id="279" xr3:uid="{FE277668-D29D-43A8-BD2A-DD6C0A93C86F}" name="04/10/2025" dataDxfId="897"/>
    <tableColumn id="280" xr3:uid="{65F4133F-1ACF-4CB0-AC0E-D6FF6688E4E1}" name="05/10/2025" dataDxfId="896"/>
    <tableColumn id="281" xr3:uid="{E41D3C1A-3B7B-41F8-8AB2-C51EFBC3F88A}" name="06/10/2025" dataDxfId="895"/>
    <tableColumn id="282" xr3:uid="{37DA14E3-4041-474A-8B27-1D7452BDD797}" name="07/10/2025" dataDxfId="894"/>
    <tableColumn id="283" xr3:uid="{F704834D-F1F3-4AA3-A729-4ABB341FDEC4}" name="08/10/2025" dataDxfId="893"/>
    <tableColumn id="284" xr3:uid="{90672701-A028-42F2-8E6E-33E033DA999C}" name="09/10/2025" dataDxfId="892"/>
    <tableColumn id="285" xr3:uid="{4AB8BA30-1D8C-4166-B012-CE967B7E56D8}" name="10/10/2025" dataDxfId="891"/>
    <tableColumn id="286" xr3:uid="{6A4D6138-38C9-42DC-AD2D-64577C935DA3}" name="11/10/2025" dataDxfId="890"/>
    <tableColumn id="287" xr3:uid="{839E998A-563C-4A86-9BE7-3B7349747514}" name="12/10/2025" dataDxfId="889"/>
    <tableColumn id="288" xr3:uid="{110415BD-9683-4F10-88C7-F95FF8B52A94}" name="13/10/2025" dataDxfId="888"/>
    <tableColumn id="289" xr3:uid="{CF25E47F-487B-45A3-95B3-7F9BEFFFB5C3}" name="14/10/2025" dataDxfId="887"/>
    <tableColumn id="290" xr3:uid="{AA5BCA51-12A0-4526-9C1F-BD7CC3ED9DC8}" name="15/10/2025" dataDxfId="886"/>
    <tableColumn id="291" xr3:uid="{BB45B008-0B1D-4321-9DD4-EE048571FFEC}" name="16/10/2025" dataDxfId="885"/>
    <tableColumn id="292" xr3:uid="{03CC59F8-5D52-4D24-9ADD-5F9F3FE16538}" name="17/10/2025" dataDxfId="884"/>
    <tableColumn id="293" xr3:uid="{48B7977E-5C46-47AA-A2AE-65BB47431D56}" name="18/10/2025" dataDxfId="883"/>
    <tableColumn id="294" xr3:uid="{7CA3B5AA-5873-4C2B-8A16-754D32195E61}" name="19/10/2025" dataDxfId="882"/>
    <tableColumn id="295" xr3:uid="{1DEEF686-1070-402F-B313-13EEA1243B28}" name="20/10/2025" dataDxfId="881"/>
    <tableColumn id="296" xr3:uid="{8B7527F2-E98A-4E99-81EF-4EE90F986138}" name="21/10/2025" dataDxfId="880"/>
    <tableColumn id="297" xr3:uid="{A77DE61C-B3CB-4D71-A098-3F0A805FE567}" name="22/10/2025" dataDxfId="879"/>
    <tableColumn id="298" xr3:uid="{8D252D8A-F200-44D8-AA23-0C693FF13BF5}" name="23/10/2025" dataDxfId="878"/>
    <tableColumn id="299" xr3:uid="{32297E6E-CE66-4C31-B2D6-44FC0DAFDC27}" name="24/10/2025" dataDxfId="877"/>
    <tableColumn id="300" xr3:uid="{C9B6D9C7-61C7-4CCF-BBCB-E417923D6352}" name="25/10/2025" dataDxfId="876"/>
    <tableColumn id="301" xr3:uid="{9F259ED0-C812-42C9-9514-9B3A18B4D74F}" name="26/10/2025" dataDxfId="875"/>
    <tableColumn id="302" xr3:uid="{92E8D198-9E80-4D20-9B5F-496ED2A6E5B9}" name="27/10/2025" dataDxfId="874"/>
    <tableColumn id="303" xr3:uid="{ABE9D9B7-4257-46BA-AE12-5516E81C856A}" name="28/10/2025" dataDxfId="873"/>
    <tableColumn id="304" xr3:uid="{CCDCCB16-5D42-47C1-BBA4-68320DBDC553}" name="29/10/2025" dataDxfId="872"/>
    <tableColumn id="305" xr3:uid="{E5781540-69A3-4E51-B508-BF9DFD908CBB}" name="30/10/2025" dataDxfId="871"/>
    <tableColumn id="306" xr3:uid="{A3180B72-869F-4666-8BA0-76CB38877638}" name="31/10/2025" dataDxfId="870"/>
    <tableColumn id="307" xr3:uid="{46D89C6D-4209-4A49-9A22-901330F8B693}" name="01/11/2025" dataDxfId="869"/>
    <tableColumn id="308" xr3:uid="{C4F4050F-E382-4524-A54C-0E5F6A10B623}" name="02/11/2025" dataDxfId="868"/>
    <tableColumn id="309" xr3:uid="{CE5DCF10-F973-4DDE-82B5-AD9D2DF75471}" name="03/11/2025" dataDxfId="867"/>
    <tableColumn id="310" xr3:uid="{43E2868F-E1BA-4E7C-98FE-BDF9AE267F41}" name="04/11/2025" dataDxfId="866"/>
    <tableColumn id="311" xr3:uid="{702AF12E-F715-4A1F-B4D9-6994D843ECF2}" name="05/11/2025" dataDxfId="865"/>
    <tableColumn id="312" xr3:uid="{F254BF7A-E761-4A29-A6EC-0F9D48AFFC56}" name="06/11/2025" dataDxfId="864"/>
    <tableColumn id="313" xr3:uid="{1A54130B-4246-40AA-AA73-F83C9769CC7A}" name="07/11/2025" dataDxfId="863"/>
    <tableColumn id="314" xr3:uid="{11BD4940-8751-46CB-A75F-BB77709CEC91}" name="08/11/2025" dataDxfId="862"/>
    <tableColumn id="315" xr3:uid="{9D067255-3016-4575-9959-FC99FFB96EB2}" name="09/11/2025" dataDxfId="861"/>
    <tableColumn id="316" xr3:uid="{47B8619A-7BAA-4759-9441-95C931F70A83}" name="10/11/2025" dataDxfId="860"/>
    <tableColumn id="317" xr3:uid="{21E1D084-BFC3-4851-BED4-F4C0C512102D}" name="11/11/2025" dataDxfId="859"/>
    <tableColumn id="318" xr3:uid="{759E5A25-C010-425C-9DE2-C8864389FC58}" name="12/11/2025" dataDxfId="858"/>
    <tableColumn id="319" xr3:uid="{A0ED5812-67A1-4E97-95DF-262B3049AFE3}" name="13/11/2025" dataDxfId="857"/>
    <tableColumn id="320" xr3:uid="{BB9BC025-7711-43C2-8103-D67C33658B32}" name="14/11/2025" dataDxfId="856"/>
    <tableColumn id="321" xr3:uid="{004BF9E5-F5D1-4D24-ACAD-E1270DE607BF}" name="15/11/2025" dataDxfId="855"/>
    <tableColumn id="322" xr3:uid="{5394967F-0CF7-487F-93EC-A792965756AF}" name="16/11/2025" dataDxfId="854"/>
    <tableColumn id="323" xr3:uid="{C9C0ACFD-2169-428E-AB00-C496BA9FBEB1}" name="17/11/2025" dataDxfId="853"/>
    <tableColumn id="324" xr3:uid="{326A2353-3BFB-4388-A711-19910BD5569F}" name="18/11/2025" dataDxfId="852"/>
    <tableColumn id="325" xr3:uid="{C874BC57-95FE-4A71-96C6-35D251A35E09}" name="19/11/2025" dataDxfId="851"/>
    <tableColumn id="326" xr3:uid="{098473F8-6023-4E22-A672-55972E5EB48D}" name="20/11/2025" dataDxfId="850"/>
    <tableColumn id="327" xr3:uid="{123DADB3-8875-4652-BADC-854476BCC8B4}" name="21/11/2025" dataDxfId="849"/>
    <tableColumn id="328" xr3:uid="{C1DF5EA6-9C0E-4289-8C23-AA1E7BB95B0F}" name="22/11/2025" dataDxfId="848"/>
    <tableColumn id="329" xr3:uid="{B58007D6-F763-4EBA-98BE-74341B0DA331}" name="23/11/2025" dataDxfId="847"/>
    <tableColumn id="330" xr3:uid="{017D13AC-B83C-4270-956C-F62566F5359A}" name="24/11/2025" dataDxfId="846"/>
    <tableColumn id="331" xr3:uid="{3C71C498-DDD8-4EC0-A1C7-2241CEF3D8AF}" name="25/11/2025" dataDxfId="845"/>
    <tableColumn id="332" xr3:uid="{464FC600-0429-42BE-8FC2-8A689780BBAC}" name="26/11/2025" dataDxfId="844"/>
    <tableColumn id="333" xr3:uid="{79D69A7A-3307-4EC2-94A3-FEC58611D5FB}" name="27/11/2025" dataDxfId="843"/>
    <tableColumn id="334" xr3:uid="{3A6E6BFB-9B30-4D1B-9195-B45EC256DFC3}" name="28/11/2025" dataDxfId="842"/>
    <tableColumn id="335" xr3:uid="{1D5A6F79-1220-4621-A972-ECD04557DAB2}" name="29/11/2025" dataDxfId="841"/>
    <tableColumn id="336" xr3:uid="{EE140520-AF7D-435E-AB98-BF28F06C9578}" name="30/11/2025" dataDxfId="840"/>
    <tableColumn id="337" xr3:uid="{8735A1D9-A9F9-4AEB-B463-F0E21B2E958C}" name="01/12/2025" dataDxfId="839"/>
    <tableColumn id="338" xr3:uid="{CE1668A1-740F-4CD1-B59C-D582959ACFD4}" name="02/12/2025" dataDxfId="838"/>
    <tableColumn id="339" xr3:uid="{59223C2D-7D2F-4EF4-91CD-7C853CB3DE6E}" name="03/12/2025" dataDxfId="837"/>
    <tableColumn id="340" xr3:uid="{BDB57AAC-F1C5-4405-A52C-986F5D92F682}" name="04/12/2025" dataDxfId="836"/>
    <tableColumn id="341" xr3:uid="{5B787D37-B6EB-470C-A7C1-6B7398BF3F66}" name="05/12/2025" dataDxfId="835"/>
    <tableColumn id="342" xr3:uid="{8EC0ABBC-A89E-4F0A-B283-2D27E885E17E}" name="06/12/2025" dataDxfId="834"/>
    <tableColumn id="343" xr3:uid="{D9F47C32-D4CA-43A4-959D-0642807C147C}" name="07/12/2025" dataDxfId="833"/>
    <tableColumn id="344" xr3:uid="{7E6CC925-A2A1-4BD2-94ED-2D06820D6F16}" name="08/12/2025" dataDxfId="832"/>
    <tableColumn id="345" xr3:uid="{1DC0427C-D4E2-4D70-88DF-26449A29D255}" name="09/12/2025" dataDxfId="831"/>
    <tableColumn id="346" xr3:uid="{507B862F-7919-4D56-B840-57BCA9872974}" name="10/12/2025" dataDxfId="830"/>
    <tableColumn id="347" xr3:uid="{FF5DAD10-9AD3-4E08-84FE-BF12F9F19525}" name="11/12/2025" dataDxfId="829"/>
    <tableColumn id="348" xr3:uid="{71674442-8B40-4DDD-8CF0-1C214D539C6F}" name="12/12/2025" dataDxfId="828"/>
    <tableColumn id="349" xr3:uid="{CB9706CF-620F-4C5F-8B0A-4BB3933E3757}" name="13/12/2025" dataDxfId="827"/>
    <tableColumn id="350" xr3:uid="{9525684A-566D-49BB-8AF2-A6A97E45FC0F}" name="14/12/2025" dataDxfId="826"/>
    <tableColumn id="351" xr3:uid="{37BC10A6-02DC-46FD-AB18-7BD6F1E077E1}" name="15/12/2025" dataDxfId="825"/>
    <tableColumn id="352" xr3:uid="{59A933F8-997D-42CC-A77B-1F1445FDAD31}" name="16/12/2025" dataDxfId="824"/>
    <tableColumn id="353" xr3:uid="{4CCBBFF6-A113-4210-A8F4-CAC052F89213}" name="17/12/2025" dataDxfId="823"/>
    <tableColumn id="354" xr3:uid="{C4A742CC-22A6-4D9A-9579-394EEAC760E8}" name="18/12/2025" dataDxfId="822"/>
    <tableColumn id="355" xr3:uid="{88AD6A03-4F72-4467-9BB0-035248D53B04}" name="19/12/2025" dataDxfId="821"/>
    <tableColumn id="356" xr3:uid="{46EDFE7B-3709-4CE7-B8AD-1FF27FF74368}" name="20/12/2025" dataDxfId="820"/>
    <tableColumn id="357" xr3:uid="{729536CB-6157-4F0A-8AD8-C6F48640A09D}" name="21/12/2025" dataDxfId="819"/>
    <tableColumn id="358" xr3:uid="{B69B848A-8599-451E-B0AB-5B4838C3A072}" name="22/12/2025" dataDxfId="818"/>
    <tableColumn id="359" xr3:uid="{28362508-1D5C-43A7-AC15-21EE40EF972B}" name="23/12/2025" dataDxfId="817"/>
    <tableColumn id="360" xr3:uid="{02B0D9E7-6D3D-4CF2-B507-5157FCE04781}" name="24/12/2025" dataDxfId="816"/>
    <tableColumn id="361" xr3:uid="{04AB4EDE-6D35-40FA-A542-6E3E465F2E51}" name="25/12/2025" dataDxfId="815"/>
    <tableColumn id="362" xr3:uid="{231AD10C-B517-48F0-ACE4-662F96DBDBA6}" name="26/12/2025" dataDxfId="814"/>
    <tableColumn id="363" xr3:uid="{B91A1FBD-2EF2-4D31-B9FA-5B4DFC4AAA9C}" name="27/12/2025" dataDxfId="813"/>
    <tableColumn id="364" xr3:uid="{EF2D7966-FE0A-4559-9EE2-8DF2F9BEE4D8}" name="28/12/2025" dataDxfId="812"/>
    <tableColumn id="365" xr3:uid="{9CC4D790-4F06-4BA3-A766-228F3428F26B}" name="29/12/2025" dataDxfId="811"/>
    <tableColumn id="366" xr3:uid="{BB637E2A-6DD7-4323-8A93-B0951CAF8D8C}" name="30/12/2025" dataDxfId="810"/>
    <tableColumn id="367" xr3:uid="{FA51E371-BBEC-4151-A897-3F9BA29038C5}" name="31/12/2025" dataDxfId="809"/>
    <tableColumn id="368" xr3:uid="{E81FE398-9CCC-4754-A350-249D3ABF5C34}" name="01/01/2026" dataDxfId="808"/>
    <tableColumn id="369" xr3:uid="{396BECB3-2690-4C0C-A8E3-41FD14B46243}" name="02/01/2026" dataDxfId="807"/>
    <tableColumn id="370" xr3:uid="{B2D23F4F-D7F7-4788-8BCC-928EBC1EB702}" name="03/01/2026" dataDxfId="806"/>
    <tableColumn id="371" xr3:uid="{4B663797-D8ED-4B8F-ACC9-EE9B279E90A3}" name="04/01/2026" dataDxfId="805"/>
    <tableColumn id="372" xr3:uid="{813E83B1-0FE6-409C-BB7E-72A2DECDFB11}" name="05/01/2026" dataDxfId="804"/>
    <tableColumn id="373" xr3:uid="{88CE3AE3-FB1D-46B0-AA9E-C54DF60271B0}" name="06/01/2026" dataDxfId="803"/>
    <tableColumn id="374" xr3:uid="{30D51596-C772-4761-91F7-97D991C98892}" name="07/01/2026" dataDxfId="802"/>
    <tableColumn id="375" xr3:uid="{569058DE-CDF4-4E3E-B58C-A9CD9B3E97DA}" name="08/01/2026" dataDxfId="801"/>
    <tableColumn id="376" xr3:uid="{143EE2B1-D21A-4924-8835-D2B6ABBFE7F6}" name="09/01/2026" dataDxfId="800"/>
    <tableColumn id="377" xr3:uid="{F2C2BDE7-40A8-48D7-B7D5-C05414E4987E}" name="10/01/2026" dataDxfId="799"/>
    <tableColumn id="378" xr3:uid="{61320F1F-9190-4C08-A534-3EF1C1FED2D7}" name="11/01/2026" dataDxfId="798"/>
    <tableColumn id="379" xr3:uid="{3A8C70C4-FC66-4D9E-B21E-A17978D4B3AD}" name="12/01/2026" dataDxfId="797"/>
    <tableColumn id="380" xr3:uid="{4E699E85-F0C3-437A-9A86-30A0FEA1E94D}" name="13/01/2026" dataDxfId="796"/>
    <tableColumn id="381" xr3:uid="{4CC8D705-3352-40FA-B82E-EEEC7875BF48}" name="14/01/2026" dataDxfId="795"/>
    <tableColumn id="382" xr3:uid="{6B8DABFC-5644-484B-B37F-3F776F11876A}" name="15/01/2026" dataDxfId="794"/>
    <tableColumn id="383" xr3:uid="{86ABFB39-47D2-4A0C-9DF0-A6FFECEE6F57}" name="16/01/2026" dataDxfId="793"/>
    <tableColumn id="384" xr3:uid="{D779AD4D-1CDA-4205-949B-CE8FA3EA3493}" name="17/01/2026" dataDxfId="792"/>
    <tableColumn id="385" xr3:uid="{95C3A04A-1F4E-4999-9D90-EC0665FF07C9}" name="18/01/2026" dataDxfId="791"/>
    <tableColumn id="386" xr3:uid="{04136F5C-B6AF-407D-92BE-78C3C39ED9AD}" name="19/01/2026" dataDxfId="790"/>
    <tableColumn id="387" xr3:uid="{612B54CA-2DA3-4A89-8B6E-112CBF20539A}" name="20/01/2026" dataDxfId="789"/>
    <tableColumn id="388" xr3:uid="{DE74957F-8742-4B8C-BAA0-082AC5D46FD2}" name="21/01/2026" dataDxfId="788"/>
    <tableColumn id="389" xr3:uid="{9C2B9A56-3455-4CA3-9C97-03F9FF6063C5}" name="22/01/2026" dataDxfId="787"/>
    <tableColumn id="390" xr3:uid="{436FD79D-9E84-4394-87FD-053FB1E479BC}" name="23/01/2026" dataDxfId="786"/>
    <tableColumn id="391" xr3:uid="{6DCA87D8-AA95-41D2-92F2-70674C230B1D}" name="24/01/2026" dataDxfId="785"/>
    <tableColumn id="392" xr3:uid="{A9276DB4-60B3-45D4-A2B5-7B93674ED105}" name="25/01/2026" dataDxfId="784"/>
    <tableColumn id="393" xr3:uid="{3008DFAE-B1E5-4045-91CE-4EE1A9631EF5}" name="26/01/2026" dataDxfId="783"/>
    <tableColumn id="394" xr3:uid="{174ACEB7-4A7F-4D14-9052-DB791B0DF641}" name="27/01/2026" dataDxfId="782"/>
    <tableColumn id="395" xr3:uid="{FBC0BEBE-5807-4526-9108-8D99773A85A9}" name="28/01/2026" dataDxfId="781"/>
    <tableColumn id="396" xr3:uid="{3314508D-2418-4150-89C3-C3D3D2EC0CF2}" name="29/01/2026" dataDxfId="780"/>
    <tableColumn id="397" xr3:uid="{EF2D4103-DCD8-4654-86E8-2B01A423569A}" name="30/01/2026" dataDxfId="779"/>
    <tableColumn id="398" xr3:uid="{8BC4DC69-DF88-4AC8-8714-EB221484E2D9}" name="31/01/2026" dataDxfId="778"/>
    <tableColumn id="399" xr3:uid="{85B8A163-F9BB-4142-9B17-4CF1F4F9EF62}" name="01/02/2026" dataDxfId="777"/>
    <tableColumn id="400" xr3:uid="{D8261B21-F2C0-46CD-B27A-14D8B9AD77A0}" name="02/02/2026" dataDxfId="776"/>
    <tableColumn id="401" xr3:uid="{493303B0-6581-409B-BB3A-ADD073A7028C}" name="03/02/2026" dataDxfId="775"/>
    <tableColumn id="402" xr3:uid="{29B05ABA-93BD-44A3-B04D-0CD6A3A133E8}" name="04/02/2026" dataDxfId="774"/>
    <tableColumn id="403" xr3:uid="{7776A002-7534-4AA6-A069-763A7C3C524A}" name="05/02/2026" dataDxfId="773"/>
    <tableColumn id="404" xr3:uid="{0ED64F9F-B31F-40DD-99E5-24610B56AACD}" name="06/02/2026" dataDxfId="772"/>
    <tableColumn id="405" xr3:uid="{ECF09F18-45EB-4D9E-9E0F-78131FB169D6}" name="07/02/2026" dataDxfId="771"/>
    <tableColumn id="406" xr3:uid="{4064834C-16D6-43E1-B6C4-9FFAAB2A9ACE}" name="08/02/2026" dataDxfId="770"/>
    <tableColumn id="407" xr3:uid="{A84C2980-51EA-4990-8A94-B5C72601D726}" name="09/02/2026" dataDxfId="769"/>
    <tableColumn id="408" xr3:uid="{6A860074-336C-4728-827A-7DE817182548}" name="10/02/2026" dataDxfId="768"/>
    <tableColumn id="409" xr3:uid="{DF8607D4-44B7-454A-BB6F-953C0DA7703D}" name="11/02/2026" dataDxfId="767"/>
    <tableColumn id="410" xr3:uid="{3315218A-DD77-422D-A722-4072D487DC7C}" name="12/02/2026" dataDxfId="766"/>
    <tableColumn id="411" xr3:uid="{05C444E4-9C56-49BC-8B7B-4AA853CC3878}" name="13/02/2026" dataDxfId="765"/>
    <tableColumn id="412" xr3:uid="{2F5F9C14-4241-416B-867E-2172B6EA689E}" name="14/02/2026" dataDxfId="764"/>
    <tableColumn id="413" xr3:uid="{BBE6EE0D-D531-4BB3-9063-E2787B8C2792}" name="15/02/2026" dataDxfId="763"/>
    <tableColumn id="414" xr3:uid="{A8695825-D008-4E56-A1DA-A25393AEAE53}" name="16/02/2026" dataDxfId="762"/>
    <tableColumn id="415" xr3:uid="{393E42AA-99B1-4EF2-90A7-1995FBDFD07B}" name="17/02/2026" dataDxfId="761"/>
    <tableColumn id="416" xr3:uid="{543350EF-5B2F-4AE2-8926-CA1EF6627B64}" name="18/02/2026" dataDxfId="760"/>
    <tableColumn id="417" xr3:uid="{BA26F57B-1B94-49A4-9633-2317B5E4D764}" name="19/02/2026" dataDxfId="759"/>
    <tableColumn id="418" xr3:uid="{F5B7B8D5-FCAE-4B99-B178-9AB00419EAB1}" name="20/02/2026" dataDxfId="758"/>
    <tableColumn id="419" xr3:uid="{02906459-EBB0-47B5-8F78-9344C74EDAC7}" name="21/02/2026" dataDxfId="757"/>
    <tableColumn id="420" xr3:uid="{8971F050-C6E0-4A1B-A55B-1ABA2C6027F5}" name="22/02/2026" dataDxfId="756"/>
    <tableColumn id="421" xr3:uid="{4F276925-9BCA-48AF-89EB-AEE8F2742888}" name="23/02/2026" dataDxfId="755"/>
    <tableColumn id="422" xr3:uid="{AD8498FB-72D5-424D-ABA4-4CB391074D5D}" name="24/02/2026" dataDxfId="754"/>
    <tableColumn id="423" xr3:uid="{FF97E0D4-DD9A-42AB-9E5F-D3071E19674C}" name="25/02/2026" dataDxfId="753"/>
    <tableColumn id="424" xr3:uid="{6F8C9517-76E3-44D1-8C39-908073D9F69E}" name="26/02/2026" dataDxfId="752"/>
    <tableColumn id="425" xr3:uid="{30E1A31D-4DB0-4FA9-84C1-83B209EA8F5C}" name="27/02/2026" dataDxfId="751"/>
    <tableColumn id="426" xr3:uid="{3BAD6C4C-AE00-45D3-85CA-668E59E5BA03}" name="28/02/2026" dataDxfId="750"/>
    <tableColumn id="427" xr3:uid="{0E9D023B-48CB-4F75-B0E4-A03AF4941182}" name="01/03/2026" dataDxfId="749"/>
    <tableColumn id="428" xr3:uid="{204431F6-C6E4-4479-9C8B-E5639EB99D81}" name="02/03/2026" dataDxfId="748"/>
    <tableColumn id="429" xr3:uid="{BBE4B0D3-BBC5-4365-B1E7-44286DCDC165}" name="03/03/2026" dataDxfId="747"/>
    <tableColumn id="430" xr3:uid="{950D8604-111D-4D98-A0FE-3F687EAA75C0}" name="04/03/2026" dataDxfId="746"/>
    <tableColumn id="431" xr3:uid="{2DBA9F66-7CE3-4483-B4D7-0F14C046DA62}" name="05/03/2026" dataDxfId="745"/>
    <tableColumn id="432" xr3:uid="{650AD990-5048-483E-8953-ABAC79760B6D}" name="06/03/2026" dataDxfId="744"/>
    <tableColumn id="433" xr3:uid="{09D8E00A-6178-4631-A70B-45CF0130B0E9}" name="07/03/2026" dataDxfId="743"/>
    <tableColumn id="434" xr3:uid="{1C8A1D95-33FD-4CB5-8263-B0C117ECFBC7}" name="08/03/2026" dataDxfId="742"/>
    <tableColumn id="435" xr3:uid="{20B0847F-E014-4548-84C0-BA74DB9141FC}" name="09/03/2026" dataDxfId="741"/>
    <tableColumn id="436" xr3:uid="{38C384A1-4E24-4092-9AE9-50211E58B95E}" name="10/03/2026" dataDxfId="740"/>
    <tableColumn id="437" xr3:uid="{DAE05129-4EE6-426F-A338-D6B403282FB2}" name="11/03/2026" dataDxfId="739"/>
    <tableColumn id="438" xr3:uid="{4E53D956-CFDC-4C3C-BD02-301728BDAC35}" name="12/03/2026" dataDxfId="738"/>
    <tableColumn id="439" xr3:uid="{B863BB61-F124-40CE-AED1-4EBBCE64E843}" name="13/03/2026" dataDxfId="737"/>
    <tableColumn id="440" xr3:uid="{BE87FC40-4848-41E3-A63B-D6F20EACDC02}" name="14/03/2026" dataDxfId="736"/>
    <tableColumn id="441" xr3:uid="{C2277373-38B6-4B55-9B34-378C6EF8810F}" name="15/03/2026" dataDxfId="735"/>
    <tableColumn id="442" xr3:uid="{F6790F7B-D2BD-4981-B6E9-FBB261FA6D66}" name="16/03/2026" dataDxfId="734"/>
    <tableColumn id="443" xr3:uid="{06103378-3727-4A7A-BCF7-B527EFB85AF1}" name="17/03/2026" dataDxfId="733"/>
    <tableColumn id="444" xr3:uid="{BF9AA0A6-E57D-4E73-ABC7-CCE11F2EAAB0}" name="18/03/2026" dataDxfId="732"/>
    <tableColumn id="445" xr3:uid="{4B95A615-5DFA-4CCF-9752-EE9B0B78CD22}" name="19/03/2026" dataDxfId="731"/>
    <tableColumn id="446" xr3:uid="{21C6A4CE-3148-4A3A-A209-B6B300AF9670}" name="20/03/2026" dataDxfId="730"/>
    <tableColumn id="447" xr3:uid="{9C15B4C1-5B88-4277-9168-495CBCCE6547}" name="21/03/2026" dataDxfId="729"/>
    <tableColumn id="448" xr3:uid="{5A5B6F4A-8D1D-480B-9BB3-BEE05124AC4A}" name="22/03/2026" dataDxfId="728"/>
    <tableColumn id="449" xr3:uid="{2096FD91-6661-4EB9-9BA9-554A09EE9C9C}" name="23/03/2026" dataDxfId="727"/>
    <tableColumn id="450" xr3:uid="{FCDB85F4-80E5-4758-953A-0D046812CBCA}" name="24/03/2026" dataDxfId="726"/>
    <tableColumn id="451" xr3:uid="{6EE400DC-3F21-48D0-B717-A5547FEF13B4}" name="25/03/2026" dataDxfId="725"/>
    <tableColumn id="452" xr3:uid="{947801EC-00FA-436F-829C-9B49484AB368}" name="26/03/2026" dataDxfId="724"/>
    <tableColumn id="453" xr3:uid="{809136F6-0EA9-49B8-9205-A85662C82E15}" name="27/03/2026" dataDxfId="723"/>
    <tableColumn id="454" xr3:uid="{1CF01951-D029-48E1-81E0-3FB76E26A0EE}" name="28/03/2026" dataDxfId="722"/>
    <tableColumn id="455" xr3:uid="{3519158D-A942-472D-8769-848A4B75F954}" name="29/03/2026" dataDxfId="721"/>
    <tableColumn id="456" xr3:uid="{9F941DD5-0078-47EA-8F71-7A3C04D32CEF}" name="30/03/2026" dataDxfId="720"/>
    <tableColumn id="457" xr3:uid="{83D27B7B-C0D2-4A00-84F2-5194D54A4813}" name="31/03/2026" dataDxfId="719"/>
    <tableColumn id="458" xr3:uid="{216B0EDD-9387-49CB-8605-A607AC4CA714}" name="01/04/2026" dataDxfId="718"/>
    <tableColumn id="459" xr3:uid="{8742066D-2929-4B93-A565-F9773D31B1E4}" name="02/04/2026" dataDxfId="717"/>
    <tableColumn id="460" xr3:uid="{5AAA7F66-6D06-4B09-AD17-628A222EAE06}" name="03/04/2026" dataDxfId="716"/>
    <tableColumn id="461" xr3:uid="{C1B26C28-425D-41E5-8C35-E1E1B2CBF10F}" name="04/04/2026" dataDxfId="715"/>
    <tableColumn id="462" xr3:uid="{5138CF30-E27F-4E54-9A32-C62AEB72326B}" name="05/04/2026" dataDxfId="714"/>
    <tableColumn id="463" xr3:uid="{C261156A-0210-4AC9-A35B-304C69E06718}" name="06/04/2026" dataDxfId="713"/>
    <tableColumn id="464" xr3:uid="{B258CA4F-BC08-49B3-8A8D-F55D6EE22FAD}" name="07/04/2026" dataDxfId="712"/>
    <tableColumn id="465" xr3:uid="{638BFA14-1709-4A4D-856F-9BBCA7376F5E}" name="08/04/2026" dataDxfId="711"/>
    <tableColumn id="466" xr3:uid="{7A9296C0-3CAB-45C8-872D-636F7F47DCCA}" name="09/04/2026" dataDxfId="710"/>
    <tableColumn id="467" xr3:uid="{568FF0A4-6B5D-447D-B6E5-8545CD2AD0A6}" name="10/04/2026" dataDxfId="709"/>
    <tableColumn id="468" xr3:uid="{ADF9988D-2067-4A79-9268-CD18A6CB195D}" name="11/04/2026" dataDxfId="708"/>
    <tableColumn id="469" xr3:uid="{71F0C55B-B0F7-4624-9FD9-996C5A4F6D01}" name="12/04/2026" dataDxfId="707"/>
    <tableColumn id="470" xr3:uid="{A402B4DA-1A9A-4395-9377-283CDA9D1089}" name="13/04/2026" dataDxfId="706"/>
    <tableColumn id="471" xr3:uid="{EEDA42B5-4910-4479-B12D-EBD83E912C69}" name="14/04/2026" dataDxfId="705"/>
    <tableColumn id="472" xr3:uid="{F3AEA7B2-29C8-4A53-A374-BE9BC856A330}" name="15/04/2026" dataDxfId="704"/>
    <tableColumn id="473" xr3:uid="{C2328295-88AD-4D5F-9A19-13A2AC4D40CE}" name="16/04/2026" dataDxfId="703"/>
    <tableColumn id="474" xr3:uid="{0F733DD5-49DA-4316-87EF-BF0B026F0345}" name="17/04/2026" dataDxfId="702"/>
    <tableColumn id="475" xr3:uid="{3462F06E-C0CE-4CC2-9599-3852C533541F}" name="18/04/2026" dataDxfId="701"/>
    <tableColumn id="476" xr3:uid="{52A177EF-F7AE-445F-99B0-DAEB52FB8FCD}" name="19/04/2026" dataDxfId="700"/>
    <tableColumn id="477" xr3:uid="{883EA552-02FB-4EE5-9853-E674698E7467}" name="20/04/2026" dataDxfId="699"/>
    <tableColumn id="478" xr3:uid="{91A87022-14DC-4BF5-B4BE-9DF9360F01BC}" name="21/04/2026" dataDxfId="698"/>
    <tableColumn id="479" xr3:uid="{E1FF86DC-A66D-48EC-AC44-101145094F72}" name="22/04/2026" dataDxfId="697"/>
    <tableColumn id="480" xr3:uid="{1F587A96-F668-49AF-B9FF-2DB028AD0816}" name="23/04/2026" dataDxfId="696"/>
    <tableColumn id="481" xr3:uid="{EAC7130D-F7F4-4705-83A2-184A35E0AC93}" name="24/04/2026" dataDxfId="695"/>
    <tableColumn id="482" xr3:uid="{D592B4E0-262E-4A6B-9DC8-7C5DD3BD52FB}" name="25/04/2026" dataDxfId="694"/>
    <tableColumn id="483" xr3:uid="{0EA5C5E7-BD51-45FF-9FFD-126307E3FED9}" name="26/04/2026" dataDxfId="693"/>
    <tableColumn id="484" xr3:uid="{999D95A6-00C9-4ECE-A487-A5ED66B510EA}" name="27/04/2026" dataDxfId="692"/>
    <tableColumn id="485" xr3:uid="{9261FED3-2B7D-436F-B44C-0A165A31D4A7}" name="28/04/2026" dataDxfId="691"/>
    <tableColumn id="486" xr3:uid="{16ABD8D3-37CA-411C-A2A3-50E52839A29F}" name="29/04/2026" dataDxfId="690"/>
    <tableColumn id="487" xr3:uid="{98E3D952-2307-4F5C-8FA1-E62DA433A740}" name="30/04/2026" dataDxfId="689"/>
    <tableColumn id="488" xr3:uid="{45928F40-F4E0-4A7B-84B5-A35B630D5C0B}" name="01/05/2026" dataDxfId="688"/>
    <tableColumn id="489" xr3:uid="{6A163AAB-06B3-4D65-9310-C4FDB17E24FB}" name="02/05/2026" dataDxfId="687"/>
    <tableColumn id="490" xr3:uid="{5E4B3ECD-DD32-417B-8D4B-13915EA93478}" name="03/05/2026" dataDxfId="686"/>
    <tableColumn id="491" xr3:uid="{82D1CD59-ACC1-4558-9326-FE1DDE79B095}" name="04/05/2026" dataDxfId="685"/>
    <tableColumn id="492" xr3:uid="{FD5BBB9B-793A-4FDD-98F9-D121717DF0E5}" name="05/05/2026" dataDxfId="684"/>
    <tableColumn id="493" xr3:uid="{B1DF19B5-AAA8-4E19-8776-9A2F17FF920E}" name="06/05/2026" dataDxfId="683"/>
    <tableColumn id="494" xr3:uid="{B2F32A78-4241-402A-97C1-0B0A8300B5B5}" name="07/05/2026" dataDxfId="682"/>
    <tableColumn id="495" xr3:uid="{355CE834-8D30-4F4E-B66B-3FEE2B716BB9}" name="08/05/2026" dataDxfId="681"/>
    <tableColumn id="496" xr3:uid="{4865AAFE-6213-46F3-9A8E-04ED476196E1}" name="09/05/2026" dataDxfId="680"/>
    <tableColumn id="497" xr3:uid="{2B54060B-C023-4A74-8B91-6D214E450AA6}" name="10/05/2026" dataDxfId="679"/>
    <tableColumn id="498" xr3:uid="{68A36FB2-4BB0-4806-9EB3-AC4F867CAFDE}" name="11/05/2026" dataDxfId="678"/>
    <tableColumn id="499" xr3:uid="{4E0E424C-B655-4C4F-84CF-14C2F2A2E357}" name="12/05/2026" dataDxfId="677"/>
    <tableColumn id="500" xr3:uid="{2C62C21C-0884-40F7-9D2B-235D92AA165B}" name="13/05/2026" dataDxfId="676"/>
    <tableColumn id="501" xr3:uid="{5A8DA86E-EBB0-40A2-8B63-F056E63C4009}" name="14/05/2026" dataDxfId="675"/>
    <tableColumn id="502" xr3:uid="{FE964BCE-FC58-4819-BAE1-8DBEB0F34CF1}" name="15/05/2026" dataDxfId="674"/>
    <tableColumn id="503" xr3:uid="{0718738E-E465-4518-ABA5-25020EB3B338}" name="16/05/2026" dataDxfId="673"/>
    <tableColumn id="504" xr3:uid="{7B5CD5B4-2E57-4E0D-9F6A-3FF7C11EE83B}" name="17/05/2026" dataDxfId="672"/>
    <tableColumn id="505" xr3:uid="{C27C18E3-F6AD-47CD-B7C8-3E8A361C0C7D}" name="18/05/2026" dataDxfId="671"/>
    <tableColumn id="506" xr3:uid="{1C6E5B34-9F4B-426F-BE20-61E89CDA6F06}" name="19/05/2026" dataDxfId="670"/>
    <tableColumn id="507" xr3:uid="{71E92FAC-6386-4B08-9EDD-75871BA99C32}" name="20/05/2026" dataDxfId="669"/>
    <tableColumn id="508" xr3:uid="{975D8724-B84B-435E-9C07-BDF588235AD4}" name="21/05/2026" dataDxfId="668"/>
    <tableColumn id="509" xr3:uid="{95DCA5BB-D2AC-4DB3-8803-D17D39D13254}" name="22/05/2026" dataDxfId="667"/>
    <tableColumn id="510" xr3:uid="{02F3BC2F-2518-4D40-A4AF-D551ED1BA865}" name="23/05/2026" dataDxfId="666"/>
    <tableColumn id="511" xr3:uid="{EBA10876-D1A8-4D9F-B662-1EC069F504B0}" name="24/05/2026" dataDxfId="665"/>
    <tableColumn id="512" xr3:uid="{21F3F888-5B70-4D54-8F17-C1C972F12614}" name="25/05/2026" dataDxfId="664"/>
    <tableColumn id="513" xr3:uid="{7CC79610-BCFF-4498-B45A-A320F0E0D6C4}" name="26/05/2026" dataDxfId="663"/>
    <tableColumn id="514" xr3:uid="{E968BD3B-3154-4423-9421-1DEDC8C6CAA9}" name="27/05/2026" dataDxfId="662"/>
    <tableColumn id="515" xr3:uid="{DFCF0B87-C6AD-4EF9-951B-C498A97F764A}" name="28/05/2026" dataDxfId="661"/>
    <tableColumn id="516" xr3:uid="{5BA05AA2-CED2-4B57-BB0E-298A6DC01BE9}" name="29/05/2026" dataDxfId="660"/>
    <tableColumn id="517" xr3:uid="{F6D46853-5F6A-4372-B965-6D532F36536A}" name="30/05/2026" dataDxfId="659"/>
    <tableColumn id="518" xr3:uid="{8C4EEEA2-E192-476C-8769-906A732093FF}" name="31/05/2026" dataDxfId="658"/>
    <tableColumn id="519" xr3:uid="{34AE87D3-086F-45D7-B2BA-997CB196F7F6}" name="01/06/2026" dataDxfId="657"/>
    <tableColumn id="520" xr3:uid="{971949C5-73CF-49DB-9DDB-14574C1286BA}" name="02/06/2026" dataDxfId="656"/>
    <tableColumn id="521" xr3:uid="{11F8E8A8-E62E-46ED-B24F-787C16BC2AA0}" name="03/06/2026" dataDxfId="655"/>
    <tableColumn id="522" xr3:uid="{2DEC484C-7ABB-4AEE-A4AA-29503AF72826}" name="04/06/2026" dataDxfId="654"/>
    <tableColumn id="523" xr3:uid="{4D92C068-9DCE-4011-9EE3-9B28FFCC021E}" name="05/06/2026" dataDxfId="653"/>
    <tableColumn id="524" xr3:uid="{D33942B5-FE72-4831-A458-4FE645246C86}" name="06/06/2026" dataDxfId="652"/>
    <tableColumn id="525" xr3:uid="{69235B71-3662-49FC-8EFA-0CD31BA791AB}" name="07/06/2026" dataDxfId="651"/>
    <tableColumn id="526" xr3:uid="{B25E5C1D-80F0-4A26-89DF-9306FBF83492}" name="08/06/2026" dataDxfId="650"/>
    <tableColumn id="527" xr3:uid="{89F53603-ABB5-4C60-81B5-2D5044D77205}" name="09/06/2026" dataDxfId="649"/>
    <tableColumn id="528" xr3:uid="{C7F151C1-AEA1-4A30-89B5-DA6F8C083BD4}" name="10/06/2026" dataDxfId="648"/>
    <tableColumn id="529" xr3:uid="{41B4A217-F215-4A9E-89F1-8057603496EE}" name="11/06/2026" dataDxfId="647"/>
    <tableColumn id="530" xr3:uid="{F2DA37CA-86DF-476E-B1BD-4CC0FF9AB281}" name="12/06/2026" dataDxfId="646"/>
    <tableColumn id="531" xr3:uid="{6A2CB64B-6556-4C62-A941-BE4333FE28C5}" name="13/06/2026" dataDxfId="645"/>
    <tableColumn id="532" xr3:uid="{05062910-89BF-4CBC-84A8-60A3D2103904}" name="14/06/2026" dataDxfId="644"/>
    <tableColumn id="533" xr3:uid="{5C043ED5-1268-40A2-AEA1-7EF3E1570650}" name="15/06/2026" dataDxfId="643"/>
    <tableColumn id="534" xr3:uid="{45E810BE-9109-4109-9634-9D190FDFBD3E}" name="16/06/2026" dataDxfId="642"/>
    <tableColumn id="535" xr3:uid="{5F3678F9-BCE6-466C-9C0B-6F53D4295920}" name="17/06/2026" dataDxfId="641"/>
    <tableColumn id="536" xr3:uid="{F52ED966-3CD5-4317-A0BF-094DB50F69CE}" name="18/06/2026" dataDxfId="640"/>
    <tableColumn id="537" xr3:uid="{14112F7A-53D4-445E-BF6D-99FBF84B746C}" name="19/06/2026" dataDxfId="639"/>
    <tableColumn id="538" xr3:uid="{61321CA3-8BFE-4095-B426-47A8707436A9}" name="20/06/2026" dataDxfId="638"/>
    <tableColumn id="539" xr3:uid="{5DCEB880-46BB-44A1-B63D-E1B15D1302D6}" name="21/06/2026" dataDxfId="637"/>
    <tableColumn id="540" xr3:uid="{3278BFAB-301D-451F-9A3C-18A169644556}" name="22/06/2026" dataDxfId="636"/>
    <tableColumn id="541" xr3:uid="{F861529B-0FF7-4672-B1B3-341C5A5F9359}" name="23/06/2026" dataDxfId="635"/>
    <tableColumn id="542" xr3:uid="{9B99D7A2-5383-49D7-AF6D-5307F7C8CBFE}" name="24/06/2026" dataDxfId="634"/>
    <tableColumn id="543" xr3:uid="{9AC83724-E7DC-478D-9C37-B7A114703338}" name="25/06/2026" dataDxfId="633"/>
    <tableColumn id="544" xr3:uid="{EACBA851-6B25-48D4-811D-31BD59FC79BF}" name="26/06/2026" dataDxfId="632"/>
    <tableColumn id="545" xr3:uid="{99F28B3B-E54D-4783-B94C-B1F637B02420}" name="27/06/2026" dataDxfId="631"/>
    <tableColumn id="546" xr3:uid="{5B8E51D1-AE84-4DD0-93C1-168C87618F84}" name="28/06/2026" dataDxfId="630"/>
    <tableColumn id="547" xr3:uid="{C5F2B8C5-5183-4600-A8AA-5BF36B8DBDE4}" name="29/06/2026" dataDxfId="629"/>
    <tableColumn id="548" xr3:uid="{F946D90A-C89B-45D5-B3F7-38DA5912F232}" name="30/06/2026" dataDxfId="628"/>
    <tableColumn id="549" xr3:uid="{BF76AA3D-F147-433D-81C4-81514417DC59}" name="01/07/2026" dataDxfId="627"/>
    <tableColumn id="550" xr3:uid="{3D4BD140-6D85-433C-B526-3FF391ACCC69}" name="02/07/2026" dataDxfId="626"/>
    <tableColumn id="551" xr3:uid="{6838DD6E-1A4F-448B-B125-12709620B88A}" name="03/07/2026" dataDxfId="625"/>
    <tableColumn id="552" xr3:uid="{6B00A9A7-A422-4C4C-B63F-8AC194C12A74}" name="04/07/2026" dataDxfId="624"/>
    <tableColumn id="553" xr3:uid="{6DC68F24-3F41-4508-B8E3-5A96FEA6B3BD}" name="05/07/2026" dataDxfId="623"/>
    <tableColumn id="554" xr3:uid="{480F6D1A-A19C-49FE-8387-C723012E6111}" name="06/07/2026" dataDxfId="622"/>
    <tableColumn id="555" xr3:uid="{D2A1500C-9748-4142-ADAB-0EA20151EB72}" name="07/07/2026" dataDxfId="621"/>
    <tableColumn id="556" xr3:uid="{1CCA79E6-E5FE-47D9-917E-D022C0278B28}" name="08/07/2026" dataDxfId="620"/>
    <tableColumn id="557" xr3:uid="{B08175C9-0C42-428C-8A63-D935CDB244D4}" name="09/07/2026" dataDxfId="619"/>
    <tableColumn id="558" xr3:uid="{C4637229-1274-42E4-8983-330AFCC1D0E6}" name="10/07/2026" dataDxfId="618"/>
    <tableColumn id="559" xr3:uid="{49EE65CE-D97E-4AE1-9683-A0572BD6EA4C}" name="11/07/2026" dataDxfId="617"/>
    <tableColumn id="560" xr3:uid="{52229BA6-363D-4257-BBF5-CF7E5C90E1A1}" name="12/07/2026" dataDxfId="616"/>
    <tableColumn id="561" xr3:uid="{C7FB894C-96EC-43E4-A88B-8DC51B6DD80F}" name="13/07/2026" dataDxfId="615"/>
    <tableColumn id="562" xr3:uid="{A89B4FA3-9079-4C70-A792-9F145169AC47}" name="14/07/2026" dataDxfId="614"/>
    <tableColumn id="563" xr3:uid="{B4FFE44B-DD54-4C32-B531-18FFF62AD197}" name="15/07/2026" dataDxfId="613"/>
    <tableColumn id="564" xr3:uid="{D3E5DC09-3B35-44B8-B657-DDFCF7A64762}" name="16/07/2026" dataDxfId="612"/>
    <tableColumn id="565" xr3:uid="{446AD3DD-846A-4E1E-936F-2E7A672B539E}" name="17/07/2026" dataDxfId="611"/>
    <tableColumn id="566" xr3:uid="{A9E7C3F2-5ADE-445E-8AE9-8F76C2E0A7D5}" name="18/07/2026" dataDxfId="610"/>
    <tableColumn id="567" xr3:uid="{0971CA99-7B29-44D8-B3D5-8E1F8C5585E5}" name="19/07/2026" dataDxfId="609"/>
    <tableColumn id="568" xr3:uid="{C1B58DD8-65B4-41BC-AED3-39094CCD0C35}" name="20/07/2026" dataDxfId="608"/>
    <tableColumn id="569" xr3:uid="{E36F4A88-4DDB-4841-92DB-2025A7FA283E}" name="21/07/2026" dataDxfId="607"/>
    <tableColumn id="570" xr3:uid="{72688277-7E8F-455F-81AF-51FFD90DAE8A}" name="22/07/2026" dataDxfId="606"/>
    <tableColumn id="571" xr3:uid="{68F2B00A-0C91-45A5-9F10-A8D2D3281589}" name="23/07/2026" dataDxfId="8"/>
    <tableColumn id="572" xr3:uid="{98C3FD9F-70C0-4D5F-AD51-A1AC9EBFA1E3}" name="24/07/2026" dataDxfId="7"/>
    <tableColumn id="573" xr3:uid="{F39EC730-03E3-4F1A-BCD5-3EF6D12C7368}" name="25/07/2026" dataDxfId="6"/>
    <tableColumn id="574" xr3:uid="{190D10AF-0636-4CB5-A7D7-2ABED2F0ACF5}" name="26/07/2026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0E6897-30D0-48D9-A8A1-F73EA6DB19D5}" name="Tabela4" displayName="Tabela4" ref="QP44:QP52" totalsRowShown="0" headerRowDxfId="605" dataDxfId="604">
  <autoFilter ref="QP44:QP52" xr:uid="{400E6897-30D0-48D9-A8A1-F73EA6DB19D5}"/>
  <tableColumns count="1">
    <tableColumn id="1" xr3:uid="{5534D5D1-2878-4117-9266-33EE62716716}" name="POA" dataDxfId="60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EB65A-E172-448E-B48E-C1211483D300}" name="Tabela4_1" displayName="Tabela4_1" ref="QR44:QR52" tableType="queryTable" totalsRowShown="0" headerRowDxfId="602" dataDxfId="601">
  <autoFilter ref="QR44:QR52" xr:uid="{C48EB65A-E172-448E-B48E-C1211483D300}"/>
  <tableColumns count="1">
    <tableColumn id="1" xr3:uid="{719AB209-A795-487E-8645-B101D45FD266}" uniqueName="1" name="POA" queryTableFieldId="1" dataDxfId="60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5863EC-5726-4E57-964D-0757BF037CA9}" name="DispDiaria" displayName="DispDiaria" ref="A2:UX42" totalsRowShown="0" headerRowDxfId="599" dataDxfId="597" headerRowBorderDxfId="598" tableBorderDxfId="596">
  <autoFilter ref="A2:UX42" xr:uid="{8F5863EC-5726-4E57-964D-0757BF037CA9}">
    <filterColumn colId="1">
      <colorFilter dxfId="595"/>
    </filterColumn>
  </autoFilter>
  <sortState xmlns:xlrd2="http://schemas.microsoft.com/office/spreadsheetml/2017/richdata2" ref="A3:QO42">
    <sortCondition sortBy="cellColor" ref="A2:A42" dxfId="594"/>
  </sortState>
  <tableColumns count="570">
    <tableColumn id="1" xr3:uid="{8A0B8AB3-DC96-4A4A-B0D9-4295BEA8EB58}" name="UFV 1" dataDxfId="593"/>
    <tableColumn id="2" xr3:uid="{AB5A957B-464C-4994-9467-46782BDBE99D}" name="UFV 2" dataDxfId="592"/>
    <tableColumn id="3" xr3:uid="{1DDFA158-7C4B-4783-98C4-6854A86E6B0C}" name="01/01/2025" dataDxfId="591"/>
    <tableColumn id="4" xr3:uid="{B9061764-3DCD-420F-815E-560D2E098EF1}" name="02/01/2025" dataDxfId="590"/>
    <tableColumn id="5" xr3:uid="{CF394F2C-28C0-415A-8FB9-0AC937B3D41A}" name="03/01/2025" dataDxfId="589"/>
    <tableColumn id="6" xr3:uid="{0092EE98-A9D0-496E-A763-80603117C921}" name="04/01/2025" dataDxfId="588"/>
    <tableColumn id="7" xr3:uid="{D3260994-3C69-46FF-92B8-E0F3CACBA341}" name="05/01/2025" dataDxfId="587"/>
    <tableColumn id="8" xr3:uid="{6F1B0292-2842-46C1-B264-A72E48E9EB79}" name="06/01/2025" dataDxfId="586"/>
    <tableColumn id="9" xr3:uid="{0547A991-AC45-4746-B86E-195D83230AEE}" name="07/01/2025" dataDxfId="585"/>
    <tableColumn id="10" xr3:uid="{68E68D52-620D-443F-83D0-1372013C7108}" name="08/01/2025" dataDxfId="584"/>
    <tableColumn id="11" xr3:uid="{945C6640-4402-4FCB-9158-13C8C497F644}" name="09/01/2025" dataDxfId="583"/>
    <tableColumn id="12" xr3:uid="{B0514E3D-ECF0-409E-9413-301AF99B7CD3}" name="10/01/2025" dataDxfId="582"/>
    <tableColumn id="13" xr3:uid="{A25AFA0B-B280-4FB2-9832-E3647FF67BC7}" name="11/01/2025" dataDxfId="581"/>
    <tableColumn id="14" xr3:uid="{4EA33BA5-5452-4351-8EF4-409687444946}" name="12/01/2025" dataDxfId="580"/>
    <tableColumn id="15" xr3:uid="{F15BD712-B460-4342-99C9-243B9D9DA896}" name="13/01/2025" dataDxfId="579"/>
    <tableColumn id="16" xr3:uid="{79939563-F627-492B-9F55-5E7B7E8356A3}" name="14/01/2025" dataDxfId="578"/>
    <tableColumn id="17" xr3:uid="{AFA151FB-6C3A-4DAC-9796-B510CC4AA538}" name="15/01/2025" dataDxfId="577"/>
    <tableColumn id="18" xr3:uid="{CD81104B-8B84-4547-86F6-5FCA06BF0E2A}" name="16/01/2025" dataDxfId="576"/>
    <tableColumn id="19" xr3:uid="{77A4210E-A428-4C89-A833-684C9EF98F4E}" name="17/01/2025" dataDxfId="575"/>
    <tableColumn id="20" xr3:uid="{6017DEEC-EFD5-453D-8E6B-54CD5592894E}" name="18/01/2025" dataDxfId="574"/>
    <tableColumn id="21" xr3:uid="{69637B83-0128-4910-BDDF-2EFABB7495DA}" name="19/01/2025" dataDxfId="573"/>
    <tableColumn id="22" xr3:uid="{F6A18E50-9ACD-45D1-A747-098F3845AD60}" name="20/01/2025" dataDxfId="572"/>
    <tableColumn id="23" xr3:uid="{C29FE822-40E3-447F-B4B6-831A9C9F17AB}" name="21/01/2025" dataDxfId="571"/>
    <tableColumn id="24" xr3:uid="{2FC4AA41-BEC0-4B37-8F4A-A1A2D8A2C7C6}" name="22/01/2025" dataDxfId="570"/>
    <tableColumn id="25" xr3:uid="{91890B9F-0214-44A7-8B4C-FD9D58E7E177}" name="23/01/2025" dataDxfId="569"/>
    <tableColumn id="26" xr3:uid="{02C7AE20-07D7-4CC3-A454-BB8A4E68B283}" name="24/01/2025" dataDxfId="568"/>
    <tableColumn id="27" xr3:uid="{5A8C4CE3-485E-4357-964E-0BDA02C0284C}" name="25/01/2025" dataDxfId="567"/>
    <tableColumn id="28" xr3:uid="{65E0D9ED-4502-45E5-B132-A0A89D8D1D48}" name="26/01/2025" dataDxfId="566"/>
    <tableColumn id="29" xr3:uid="{CAF9E2BE-4539-4BE1-8E1E-F894C0059875}" name="27/01/2025" dataDxfId="565"/>
    <tableColumn id="30" xr3:uid="{9BD0ECB3-CF31-48FA-8030-9D1125D2812C}" name="28/01/2025" dataDxfId="564"/>
    <tableColumn id="31" xr3:uid="{16CBBC63-59E8-40AE-8E02-C245B531A9D4}" name="29/01/2025" dataDxfId="563"/>
    <tableColumn id="32" xr3:uid="{D78D5C8D-D12C-4376-8D7C-5715A4C64698}" name="30/01/2025" dataDxfId="562"/>
    <tableColumn id="33" xr3:uid="{CE625EC4-2FC6-482D-A158-33D9E780FDB8}" name="31/01/2025" dataDxfId="561"/>
    <tableColumn id="34" xr3:uid="{EDEB422F-B986-4E7C-B11D-1F4B48F98800}" name="01/02/2025" dataDxfId="560"/>
    <tableColumn id="35" xr3:uid="{C61CE4B3-D943-42D1-84C6-150A054F1A51}" name="02/02/2025" dataDxfId="559"/>
    <tableColumn id="36" xr3:uid="{58741166-C10C-4F73-9A4E-040EA88CAF71}" name="03/02/2025" dataDxfId="558"/>
    <tableColumn id="37" xr3:uid="{CB5A4437-5461-403D-A7EB-7268F8EF8133}" name="04/02/2025" dataDxfId="557"/>
    <tableColumn id="38" xr3:uid="{5C9A656B-D1FF-49D9-BFC5-75BD2F9BA58B}" name="05/02/2025" dataDxfId="556"/>
    <tableColumn id="39" xr3:uid="{4DFD8EE4-26D9-4569-8762-C42D921C7CDA}" name="06/02/2025" dataDxfId="555"/>
    <tableColumn id="40" xr3:uid="{8BCE3007-C980-422B-B669-B8A2B6EA1621}" name="07/02/2025" dataDxfId="554"/>
    <tableColumn id="41" xr3:uid="{0216C63E-8C36-4647-BD0E-7998313E1257}" name="08/02/2025" dataDxfId="553"/>
    <tableColumn id="42" xr3:uid="{FB20D141-79A8-493C-8333-E326A36E4E32}" name="09/02/2025" dataDxfId="552"/>
    <tableColumn id="43" xr3:uid="{44BA2039-1643-4F30-93E1-753E80D76C38}" name="10/02/2025" dataDxfId="551"/>
    <tableColumn id="44" xr3:uid="{14A387D2-B79D-49BA-9FCC-B66BC8B6B43D}" name="11/02/2025" dataDxfId="550"/>
    <tableColumn id="45" xr3:uid="{48AF4E5B-60B5-4EF5-A4BF-EA9183A6B037}" name="12/02/2025" dataDxfId="549"/>
    <tableColumn id="46" xr3:uid="{B5CD2A1D-FD35-4772-94A7-D8CB4CD56423}" name="13/02/2025" dataDxfId="548"/>
    <tableColumn id="47" xr3:uid="{E8C39EC1-FE30-4AD7-96E0-ADEA69A4D5DF}" name="14/02/2025" dataDxfId="547"/>
    <tableColumn id="48" xr3:uid="{DA22C22D-B0B5-4519-B1DB-9C6004CEBD75}" name="15/02/2025" dataDxfId="546"/>
    <tableColumn id="49" xr3:uid="{FC68404B-047B-4A7C-AF2E-325EE81E44F7}" name="16/02/2025" dataDxfId="545"/>
    <tableColumn id="50" xr3:uid="{54AB50A7-ACB5-49B9-8F7C-9599F7C02584}" name="17/02/2025" dataDxfId="544"/>
    <tableColumn id="51" xr3:uid="{47F81898-7219-476B-82DF-A3305E273402}" name="18/02/2025" dataDxfId="543"/>
    <tableColumn id="52" xr3:uid="{40CC6129-E87B-4C16-ABBC-68BC2A49F6C7}" name="19/02/2025" dataDxfId="542"/>
    <tableColumn id="53" xr3:uid="{839B31A4-5890-4187-BC69-F35750480538}" name="20/02/2025" dataDxfId="541"/>
    <tableColumn id="54" xr3:uid="{DBF0E3BC-EB8F-49E6-897A-8597A4307D64}" name="21/02/2025" dataDxfId="540"/>
    <tableColumn id="55" xr3:uid="{EEC7FBD7-AB10-4FCD-8A6A-ECBD1932AB32}" name="22/02/2025" dataDxfId="539"/>
    <tableColumn id="56" xr3:uid="{16460658-AC44-4251-814B-8FDFD413DA50}" name="23/02/2025" dataDxfId="538"/>
    <tableColumn id="57" xr3:uid="{22C264F7-BFFE-4EE4-9A8E-1DCE84FAFDA0}" name="24/02/2025" dataDxfId="537"/>
    <tableColumn id="58" xr3:uid="{808C3888-47FC-4B14-81C4-459A7B8FE55D}" name="25/02/2025" dataDxfId="536"/>
    <tableColumn id="59" xr3:uid="{B04FFD0B-AD36-423C-96A0-44B1AEF54ED0}" name="26/02/2025" dataDxfId="535"/>
    <tableColumn id="60" xr3:uid="{7707D498-5A50-4078-AFA6-4AA8F04F02E8}" name="27/02/2025" dataDxfId="534"/>
    <tableColumn id="61" xr3:uid="{D2912DBB-D8E8-4C33-88C5-29D86C05B56C}" name="28/02/2025" dataDxfId="533"/>
    <tableColumn id="62" xr3:uid="{54F17E21-FE16-425C-8CF4-0DFB2501513B}" name="01/03/2025" dataDxfId="532"/>
    <tableColumn id="63" xr3:uid="{BC64E985-2EAC-4CF7-916C-5FAD59D0C945}" name="02/03/2025" dataDxfId="531"/>
    <tableColumn id="64" xr3:uid="{6458C030-748C-48DE-B025-46E1BDBCF5C2}" name="03/03/2025" dataDxfId="530"/>
    <tableColumn id="65" xr3:uid="{855EDC26-F2A7-44E6-9D8F-4522A844F4C6}" name="04/03/2025" dataDxfId="529"/>
    <tableColumn id="66" xr3:uid="{1B8EE353-9E1F-49FB-B875-E8F622284CF0}" name="05/03/2025" dataDxfId="528"/>
    <tableColumn id="67" xr3:uid="{0299E036-E439-47D0-BF2D-4626F07BCF0D}" name="06/03/2025" dataDxfId="527"/>
    <tableColumn id="68" xr3:uid="{669CC1FA-DFCE-4020-B311-1979ACC4CA41}" name="07/03/2025" dataDxfId="526"/>
    <tableColumn id="69" xr3:uid="{769B2624-C8A4-4448-B451-3EBAB5A4FBA3}" name="08/03/2025" dataDxfId="525"/>
    <tableColumn id="70" xr3:uid="{4D3C09B6-2E5D-406A-B20B-DDCB0A2D911A}" name="09/03/2025" dataDxfId="524"/>
    <tableColumn id="71" xr3:uid="{487BE085-710C-4409-B43E-22574EA570E2}" name="10/03/2025" dataDxfId="523"/>
    <tableColumn id="72" xr3:uid="{0A4075D5-9134-4E68-83FE-9BDC032B308F}" name="11/03/2025" dataDxfId="522"/>
    <tableColumn id="73" xr3:uid="{735BB164-CD37-4F68-8E9A-B886C4537380}" name="12/03/2025" dataDxfId="521"/>
    <tableColumn id="74" xr3:uid="{AA97030B-4F60-479A-94D4-978F754AE640}" name="13/03/2025" dataDxfId="520"/>
    <tableColumn id="75" xr3:uid="{C34CBFFA-9AFE-4D44-88FC-3E750E1FF1DE}" name="14/03/2025" dataDxfId="519"/>
    <tableColumn id="76" xr3:uid="{A0E77573-D7DE-43AF-939C-CA5F0D40569A}" name="15/03/2025" dataDxfId="518"/>
    <tableColumn id="77" xr3:uid="{554EBE38-0823-421A-B16C-4B79B3DEF60C}" name="16/03/2025" dataDxfId="517"/>
    <tableColumn id="78" xr3:uid="{822646C6-2DC8-46B8-AC3D-0AA4B1447A51}" name="17/03/2025" dataDxfId="516"/>
    <tableColumn id="79" xr3:uid="{B21FB494-0995-41C0-9C99-D87A9F47CD19}" name="18/03/2025" dataDxfId="515"/>
    <tableColumn id="80" xr3:uid="{1FF54B3F-524B-4431-A020-63C554A67EA2}" name="19/03/2025" dataDxfId="514"/>
    <tableColumn id="81" xr3:uid="{1D1FDC4F-D041-416E-9E03-4168329DE95D}" name="20/03/2025" dataDxfId="513"/>
    <tableColumn id="82" xr3:uid="{A29880E2-9570-42B6-BBDF-7B2EB27DC4AE}" name="21/03/2025" dataDxfId="512"/>
    <tableColumn id="83" xr3:uid="{A27F3EF9-00BA-461F-9D7B-C987D8BD434D}" name="22/03/2025" dataDxfId="511"/>
    <tableColumn id="84" xr3:uid="{D3F02C55-EE7D-440F-AA7D-7DA9EF335969}" name="23/03/2025" dataDxfId="510"/>
    <tableColumn id="85" xr3:uid="{6EC239C6-C712-482C-AC2A-DDED0C170117}" name="24/03/2025" dataDxfId="509"/>
    <tableColumn id="86" xr3:uid="{491C5F00-68E3-410D-B397-5C14478DB896}" name="25/03/2025" dataDxfId="508"/>
    <tableColumn id="87" xr3:uid="{AFAD82CD-3F66-498A-B51B-2131A14631DC}" name="26/03/2025" dataDxfId="507"/>
    <tableColumn id="88" xr3:uid="{FFEBD478-B37B-407F-A14C-6714757A4CA2}" name="27/03/2025" dataDxfId="506"/>
    <tableColumn id="89" xr3:uid="{6BD895E6-E814-419E-9AEC-FA1511B6DA7D}" name="28/03/2025" dataDxfId="505"/>
    <tableColumn id="90" xr3:uid="{436685B7-10BE-4DC9-835E-D979124ECADC}" name="29/03/2025" dataDxfId="504"/>
    <tableColumn id="91" xr3:uid="{0BD9C0CB-7807-4A14-B090-480F2F40EB3D}" name="30/03/2025" dataDxfId="503"/>
    <tableColumn id="92" xr3:uid="{31EDDE0E-4967-4C56-B91E-23990F0DC7C3}" name="31/03/2025" dataDxfId="502"/>
    <tableColumn id="93" xr3:uid="{9059F9EE-E231-45BB-AA6B-8CA3B6FCD29F}" name="01/04/2025" dataDxfId="501"/>
    <tableColumn id="94" xr3:uid="{7716C4C1-B4DA-435F-8927-981C34903A3E}" name="02/04/2025" dataDxfId="500"/>
    <tableColumn id="95" xr3:uid="{4747F900-EB84-4062-85EA-25A7EF3C6E53}" name="03/04/2025" dataDxfId="499"/>
    <tableColumn id="96" xr3:uid="{E4709C56-55B7-497F-92A5-74540D257D8D}" name="04/04/2025" dataDxfId="498"/>
    <tableColumn id="97" xr3:uid="{D92F6847-0E18-48BE-B4F6-05DEFB14F229}" name="05/04/2025" dataDxfId="497"/>
    <tableColumn id="98" xr3:uid="{6A87B6EC-CC4B-46F7-9402-72810E31D8F2}" name="06/04/2025" dataDxfId="496"/>
    <tableColumn id="99" xr3:uid="{9C301BFC-A60E-484A-8DFF-90A5757CC2B5}" name="07/04/2025" dataDxfId="495"/>
    <tableColumn id="100" xr3:uid="{2A740B5F-4949-4544-9DAF-A5D7007D7901}" name="08/04/2025" dataDxfId="494"/>
    <tableColumn id="101" xr3:uid="{E731D071-4717-410B-A19C-E2F030E1AA96}" name="09/04/2025" dataDxfId="493"/>
    <tableColumn id="102" xr3:uid="{B84EC0FC-3F55-4C2A-B3D9-D06F9FD39F6C}" name="10/04/2025" dataDxfId="492"/>
    <tableColumn id="103" xr3:uid="{9BA1BBC0-9A5B-4FA8-B42F-7D33F1A2E120}" name="11/04/2025" dataDxfId="491"/>
    <tableColumn id="104" xr3:uid="{46278B26-E151-4D08-A226-7A0AEAEA9EDD}" name="12/04/2025" dataDxfId="490"/>
    <tableColumn id="105" xr3:uid="{F114B003-A252-4C73-98B9-826309D95C27}" name="13/04/2025" dataDxfId="489"/>
    <tableColumn id="106" xr3:uid="{F519F824-57D2-4626-8F4A-C91C134BF2A3}" name="14/04/2025" dataDxfId="488"/>
    <tableColumn id="107" xr3:uid="{7C0BB089-C359-45A1-B6E4-A1495F476E55}" name="15/04/2025" dataDxfId="487"/>
    <tableColumn id="108" xr3:uid="{F47E94B0-68AD-4279-8F5F-6F2AF7F236FD}" name="16/04/2025" dataDxfId="486"/>
    <tableColumn id="109" xr3:uid="{8871CFAB-4432-4440-AE30-8A557176D5C9}" name="17/04/2025" dataDxfId="485"/>
    <tableColumn id="110" xr3:uid="{D0C47A5A-119D-487A-86F8-7C19EC445A27}" name="18/04/2025" dataDxfId="484"/>
    <tableColumn id="111" xr3:uid="{7DA9DDE3-C26B-4F97-ACDA-E075E916C5BA}" name="19/04/2025" dataDxfId="483"/>
    <tableColumn id="112" xr3:uid="{F10BA5FB-5F06-40EE-AA0B-D2D7BC19C0C5}" name="20/04/2025" dataDxfId="482"/>
    <tableColumn id="113" xr3:uid="{47C0A9D2-FA41-4EA0-B951-68427049A55B}" name="21/04/2025" dataDxfId="481"/>
    <tableColumn id="114" xr3:uid="{48E07A5C-4CC9-49B0-8FAB-AE31C79E90E5}" name="22/04/2025" dataDxfId="480"/>
    <tableColumn id="115" xr3:uid="{75B5ED76-A2B8-4D89-BD18-D724FB95BCDB}" name="23/04/2025" dataDxfId="479"/>
    <tableColumn id="116" xr3:uid="{D7635D91-DF06-45FA-9C0B-8BFC272E6783}" name="24/04/2025" dataDxfId="478"/>
    <tableColumn id="117" xr3:uid="{C2498A26-F932-4057-AC7C-DE6CE991A5D0}" name="25/04/2025" dataDxfId="477"/>
    <tableColumn id="118" xr3:uid="{F9158867-7846-4095-8319-4AB57EDFBB32}" name="26/04/2025" dataDxfId="476"/>
    <tableColumn id="119" xr3:uid="{023A2462-3839-43CA-894C-EB43300737CD}" name="27/04/2025" dataDxfId="475"/>
    <tableColumn id="120" xr3:uid="{4E7C08D3-E522-4E1E-8F9E-B13C57BD3B24}" name="28/04/2025" dataDxfId="474"/>
    <tableColumn id="121" xr3:uid="{86CB0B2D-1742-4E18-844D-0312FA05E928}" name="29/04/2025" dataDxfId="473"/>
    <tableColumn id="122" xr3:uid="{02267EB4-D9F0-4792-B46C-0A06B985213C}" name="30/04/2025" dataDxfId="472"/>
    <tableColumn id="123" xr3:uid="{E1969613-FEBD-4D71-9F75-CC4F4D2454C7}" name="01/05/2025" dataDxfId="471"/>
    <tableColumn id="124" xr3:uid="{63238C54-CED8-4BBE-94A6-02BB61395944}" name="02/05/2025" dataDxfId="470"/>
    <tableColumn id="125" xr3:uid="{63BAA6F3-58C8-40EA-928B-8CBCF7220F81}" name="03/05/2025" dataDxfId="469"/>
    <tableColumn id="126" xr3:uid="{29DF5B6C-D94C-46A4-B139-B75B0E5233E1}" name="04/05/2025" dataDxfId="468"/>
    <tableColumn id="127" xr3:uid="{779CBBEB-CD9C-41A0-8887-33F819502A17}" name="05/05/2025" dataDxfId="467"/>
    <tableColumn id="128" xr3:uid="{E70F47F7-391F-456B-9C4D-D58A30FDAC4A}" name="06/05/2025" dataDxfId="466"/>
    <tableColumn id="129" xr3:uid="{F038A6D9-05E5-4C7D-904B-46E440D0A843}" name="07/05/2025" dataDxfId="465"/>
    <tableColumn id="130" xr3:uid="{B5ED25B9-46B8-4BC6-AC94-24D27EC37E27}" name="08/05/2025" dataDxfId="464"/>
    <tableColumn id="131" xr3:uid="{C4B41A61-CD79-4AC3-9322-30AA3165F23E}" name="09/05/2025" dataDxfId="463"/>
    <tableColumn id="132" xr3:uid="{BFBBE4AC-F632-47F4-81A7-6A839ECDB2B6}" name="10/05/2025" dataDxfId="462"/>
    <tableColumn id="133" xr3:uid="{8AB6A40D-AF47-4855-B9C9-0913AD08C92C}" name="11/05/2025" dataDxfId="461"/>
    <tableColumn id="134" xr3:uid="{6F9E747D-886C-4C35-830C-8F5527AC3A5B}" name="12/05/2025" dataDxfId="460"/>
    <tableColumn id="135" xr3:uid="{BA41AE47-235D-4D64-A6D1-E5A815EB5216}" name="13/05/2025" dataDxfId="459"/>
    <tableColumn id="136" xr3:uid="{7D4E350C-2D46-4CE6-AD30-6FE653404DB6}" name="14/05/2025" dataDxfId="458"/>
    <tableColumn id="137" xr3:uid="{DE9381AD-B0A0-4F04-9374-B82A6571127D}" name="15/05/2025" dataDxfId="457"/>
    <tableColumn id="138" xr3:uid="{D1BB65BC-5FD2-4FC4-A094-117DF7F9BF2C}" name="16/05/2025" dataDxfId="456"/>
    <tableColumn id="139" xr3:uid="{4E750401-13B5-4188-B825-C714B3AD1609}" name="17/05/2025" dataDxfId="455"/>
    <tableColumn id="140" xr3:uid="{77194BD3-7D59-4A75-87C1-462FFA9DDA4D}" name="18/05/2025" dataDxfId="454"/>
    <tableColumn id="141" xr3:uid="{CE3DB041-012B-47C9-8D6A-83057EBD72F6}" name="19/05/2025" dataDxfId="453"/>
    <tableColumn id="142" xr3:uid="{831E89EA-FABA-44A5-84A3-310D0AED719E}" name="20/05/2025" dataDxfId="452"/>
    <tableColumn id="143" xr3:uid="{B0D0BBE5-62D8-40A9-8C50-03BA1DCFA2A2}" name="21/05/2025" dataDxfId="451"/>
    <tableColumn id="144" xr3:uid="{AF1789C4-65DA-47F1-AB37-D985B23967A4}" name="22/05/2025" dataDxfId="450"/>
    <tableColumn id="145" xr3:uid="{4FB23A62-E3C2-4802-9183-4E613F0D750B}" name="23/05/2025" dataDxfId="449"/>
    <tableColumn id="146" xr3:uid="{185546EF-5B71-4040-BD6E-15873ED1CEF5}" name="24/05/2025" dataDxfId="448"/>
    <tableColumn id="147" xr3:uid="{8CEE84D9-1529-46AF-8C31-FB107A72D683}" name="25/05/2025" dataDxfId="447"/>
    <tableColumn id="148" xr3:uid="{D26C8EC5-D304-41AD-AEE5-2FDBAAB6B162}" name="26/05/2025" dataDxfId="446"/>
    <tableColumn id="149" xr3:uid="{ECC2DF28-D5A0-4715-9731-DD0FDB2CEBDA}" name="27/05/2025" dataDxfId="445"/>
    <tableColumn id="150" xr3:uid="{9CB08849-2371-4FF3-80D4-D042530C0CF5}" name="28/05/2025" dataDxfId="444"/>
    <tableColumn id="151" xr3:uid="{0867FF1C-3D51-4E4B-8422-43450076C566}" name="29/05/2025" dataDxfId="443"/>
    <tableColumn id="152" xr3:uid="{C8BEE071-62E9-43D5-9C92-B78F2B451D92}" name="30/05/2025" dataDxfId="442"/>
    <tableColumn id="153" xr3:uid="{5486FF96-1BD0-472E-84DA-FCBCBBC4FB37}" name="31/05/2025" dataDxfId="441"/>
    <tableColumn id="154" xr3:uid="{C629F0C9-6D54-46BA-BFC5-DE55262BE4D7}" name="01/06/2025" dataDxfId="440"/>
    <tableColumn id="155" xr3:uid="{AE7DF96C-5D2B-468B-AD59-AB05C037AC16}" name="02/06/2025" dataDxfId="439"/>
    <tableColumn id="156" xr3:uid="{8014ACE1-4CC6-4B19-B2B5-8B7CC11BC2B3}" name="03/06/2025" dataDxfId="438"/>
    <tableColumn id="157" xr3:uid="{8DDD443C-B874-470B-A60C-31E87CC790FD}" name="04/06/2025" dataDxfId="437"/>
    <tableColumn id="158" xr3:uid="{9B4F4C33-41F0-4D4E-A3D0-14145A016AE3}" name="05/06/2025" dataDxfId="436"/>
    <tableColumn id="159" xr3:uid="{DC0F7364-B5B1-4C3A-A8BB-074A088F1867}" name="06/06/2025" dataDxfId="435"/>
    <tableColumn id="160" xr3:uid="{43D8EF96-0932-4D68-9360-25E659B08A2E}" name="07/06/2025" dataDxfId="434"/>
    <tableColumn id="161" xr3:uid="{7B1EE48C-E179-492F-A5E0-E5F7CAB684E0}" name="08/06/2025" dataDxfId="433"/>
    <tableColumn id="162" xr3:uid="{9C80FE21-E825-4A90-88C6-4D1C42ED962D}" name="09/06/2025" dataDxfId="432"/>
    <tableColumn id="163" xr3:uid="{32C06E5E-2E40-4465-96A2-E84B45ED51FA}" name="10/06/2025" dataDxfId="431"/>
    <tableColumn id="164" xr3:uid="{0BAA043C-4D4D-4A37-8DDC-7422DA2CCF45}" name="11/06/2025" dataDxfId="430"/>
    <tableColumn id="165" xr3:uid="{DE1EE4EC-7270-4A41-AA61-D29237361D52}" name="12/06/2025" dataDxfId="429"/>
    <tableColumn id="166" xr3:uid="{26B904E0-E9D4-4023-BEA1-A53F8F878CA6}" name="13/06/2025" dataDxfId="428"/>
    <tableColumn id="167" xr3:uid="{4A5933CC-492E-48F3-BEBD-93BA3A47C657}" name="14/06/2025" dataDxfId="427"/>
    <tableColumn id="168" xr3:uid="{DEBE66F1-5B71-4CF1-B10F-FD96D01C64D2}" name="15/06/2025" dataDxfId="426"/>
    <tableColumn id="169" xr3:uid="{DF57AE58-9079-4639-8658-20287A205737}" name="16/06/2025" dataDxfId="425"/>
    <tableColumn id="170" xr3:uid="{6AF8EDB1-C8B4-40B1-A8C0-2A7B2F0A9B97}" name="17/06/2025" dataDxfId="424"/>
    <tableColumn id="408" xr3:uid="{5F5D24C2-F360-4CFA-BDD5-E3AC642A6C6B}" name="18/06/2025" dataDxfId="423"/>
    <tableColumn id="409" xr3:uid="{8936F2E1-3629-49A2-8AD9-9BBC87CFA863}" name="19/06/2025" dataDxfId="422"/>
    <tableColumn id="425" xr3:uid="{CA0A23C6-A22E-429B-8D39-88D2E96BF5D9}" name="20/06/2025" dataDxfId="421"/>
    <tableColumn id="430" xr3:uid="{A2B0ECAB-9CAE-4D53-BE8C-B643142F93E2}" name="21/06/2025" dataDxfId="420"/>
    <tableColumn id="431" xr3:uid="{EC922620-DD0D-4827-86B3-CE880D4F1EFB}" name="22/06/2025" dataDxfId="419"/>
    <tableColumn id="432" xr3:uid="{9FAC3E06-875B-4F32-84E7-829D89C0C132}" name="23/06/2025" dataDxfId="418"/>
    <tableColumn id="433" xr3:uid="{8E20D36B-0239-42F6-9E14-664344197B49}" name="24/06/2025" dataDxfId="417"/>
    <tableColumn id="434" xr3:uid="{C05C36B1-7CD8-4782-9D4A-1D5185C3C57C}" name="25/06/2025" dataDxfId="416"/>
    <tableColumn id="435" xr3:uid="{6E1F95EF-56EC-4DB2-9F30-AE19A497FF02}" name="26/06/2025" dataDxfId="415"/>
    <tableColumn id="436" xr3:uid="{DCADB94A-D3D2-4D9B-A814-C5C2588A2052}" name="27/06/2025" dataDxfId="414"/>
    <tableColumn id="437" xr3:uid="{3CAA09BF-CE3D-4AC0-A781-10B73DAF8DF3}" name="28/06/2025" dataDxfId="413"/>
    <tableColumn id="171" xr3:uid="{BDA7BEC3-26AE-4855-9899-07282AA7CE14}" name="29/06/2025" dataDxfId="412"/>
    <tableColumn id="172" xr3:uid="{39BB681E-BFC9-452E-847D-D75F1F70CB7E}" name="30/06/2025" dataDxfId="411"/>
    <tableColumn id="173" xr3:uid="{BEC68DBA-9447-46A0-B75C-C5918B00034C}" name="01/07/2025" dataDxfId="410"/>
    <tableColumn id="174" xr3:uid="{2B74DBAF-5D93-4FA7-8A36-C0523F4EE2AA}" name="02/07/2025" dataDxfId="409"/>
    <tableColumn id="175" xr3:uid="{4BEF734F-7846-418B-B340-AA9CABAEECB3}" name="03/07/2025" dataDxfId="408"/>
    <tableColumn id="176" xr3:uid="{877B2BB5-8BE1-43EA-8399-3EBDD12AD7C4}" name="04/07/2025" dataDxfId="407"/>
    <tableColumn id="177" xr3:uid="{B443C44A-A3F9-4DDC-B643-D8FC6512EF8E}" name="05/07/2025" dataDxfId="406"/>
    <tableColumn id="178" xr3:uid="{3586B624-D631-4EEF-A19D-A2EF3636EEE7}" name="06/07/2025" dataDxfId="405"/>
    <tableColumn id="179" xr3:uid="{8CCD2A55-3D3B-46BA-B86A-B73CB16FD799}" name="07/07/2025" dataDxfId="404"/>
    <tableColumn id="180" xr3:uid="{36207E90-CA66-450D-9A5C-CBCC7844EEFA}" name="08/07/2025" dataDxfId="403"/>
    <tableColumn id="181" xr3:uid="{EA39853B-B71C-488F-961E-780F521569A4}" name="09/07/2025" dataDxfId="402"/>
    <tableColumn id="182" xr3:uid="{E0FED019-C9D5-4720-A72A-35F8F8E33CC3}" name="10/07/2025" dataDxfId="401"/>
    <tableColumn id="183" xr3:uid="{DB7E2081-FD85-43F1-8477-0629B00635AE}" name="11/07/2025" dataDxfId="400"/>
    <tableColumn id="184" xr3:uid="{BB4950DB-FA58-4DEE-9D36-E5E6A3DDF7A3}" name="12/07/2025" dataDxfId="399"/>
    <tableColumn id="185" xr3:uid="{51FAD97E-D6A4-4DC3-9FB8-1CC54AF9ED5A}" name="13/07/2025" dataDxfId="398"/>
    <tableColumn id="186" xr3:uid="{71295E35-2B53-4708-895E-99CD82936CC2}" name="14/07/2025" dataDxfId="397"/>
    <tableColumn id="187" xr3:uid="{2FDB7902-EEAD-4E0C-A1D6-CE60425FCC94}" name="15/07/2025" dataDxfId="396"/>
    <tableColumn id="188" xr3:uid="{6C91E08D-6520-4CEE-A97F-17DFE344EAAC}" name="16/07/2025" dataDxfId="395"/>
    <tableColumn id="189" xr3:uid="{A6A37B24-E301-40F8-A3B5-B2D801797962}" name="17/07/2025" dataDxfId="394"/>
    <tableColumn id="190" xr3:uid="{A88153BB-1380-4880-B834-026E506EC064}" name="18/07/2025" dataDxfId="393"/>
    <tableColumn id="191" xr3:uid="{462091A0-E2F4-41EE-ABB0-99FDB1010E40}" name="19/07/2025" dataDxfId="392"/>
    <tableColumn id="192" xr3:uid="{A67A73E4-85E0-4711-8765-2B845B81E40B}" name="20/07/2025" dataDxfId="391"/>
    <tableColumn id="193" xr3:uid="{7B699442-7B74-40EC-A32D-762300C8DF07}" name="21/07/2025" dataDxfId="390"/>
    <tableColumn id="194" xr3:uid="{86A2D36A-E5A2-46EC-A1EB-0EE32B98DD06}" name="22/07/2025" dataDxfId="389"/>
    <tableColumn id="195" xr3:uid="{0885604F-2C5D-4276-BB6D-F569D21B70D8}" name="23/07/2025" dataDxfId="388"/>
    <tableColumn id="196" xr3:uid="{C4379609-CB18-4F1B-ABAB-AE869AAADFC8}" name="24/07/2025" dataDxfId="387"/>
    <tableColumn id="197" xr3:uid="{75F3CE66-CF4D-4F83-BCC1-B008D28A5A0F}" name="25/07/2025" dataDxfId="386"/>
    <tableColumn id="198" xr3:uid="{9BCD95A9-61BF-47AE-A225-99C3382AFA51}" name="26/07/2025" dataDxfId="385"/>
    <tableColumn id="199" xr3:uid="{A6C56274-3FD9-4605-8B5E-2B528CE2686C}" name="27/07/2025" dataDxfId="384"/>
    <tableColumn id="200" xr3:uid="{73996D11-151D-486E-843A-889DB5077235}" name="28/07/2025" dataDxfId="383"/>
    <tableColumn id="201" xr3:uid="{D2447EAD-A8FF-456D-896B-E918C411F54B}" name="29/07/2025" dataDxfId="382"/>
    <tableColumn id="202" xr3:uid="{54251C88-DFEC-48ED-9EEE-3010C2D1B7F7}" name="30/07/2025" dataDxfId="381"/>
    <tableColumn id="203" xr3:uid="{18D542EF-4CB3-4318-9A0C-1AAA8C766B64}" name="31/07/2025" dataDxfId="380"/>
    <tableColumn id="204" xr3:uid="{30744541-7EBC-4EB6-9211-C80FC31EE56F}" name="01/08/2025" dataDxfId="379"/>
    <tableColumn id="205" xr3:uid="{38468D0D-2C14-4FBC-A1D0-639C26C99895}" name="02/08/2025" dataDxfId="378"/>
    <tableColumn id="206" xr3:uid="{CCFBD490-CC51-4E2C-B2D4-EEB322C74BD8}" name="03/08/2025" dataDxfId="377"/>
    <tableColumn id="207" xr3:uid="{2E692C54-F4C2-4A35-AA16-79C04DA7077C}" name="04/08/2025" dataDxfId="376"/>
    <tableColumn id="208" xr3:uid="{C93D837A-E226-40F4-9532-AE65460517A7}" name="05/08/2025" dataDxfId="375"/>
    <tableColumn id="209" xr3:uid="{C3D785F2-0681-4046-BDCC-5C9D9624E7BC}" name="06/08/2025" dataDxfId="374"/>
    <tableColumn id="210" xr3:uid="{80D8695F-895C-4BA0-997C-A44D2983739F}" name="07/08/2025" dataDxfId="373"/>
    <tableColumn id="211" xr3:uid="{C70B7C26-340F-4400-9917-7610E69037A5}" name="08/08/2025" dataDxfId="372"/>
    <tableColumn id="212" xr3:uid="{0FFDB054-8FE9-4B34-997A-DBFFC902DB3B}" name="09/08/2025" dataDxfId="371"/>
    <tableColumn id="213" xr3:uid="{0E56A008-7647-496E-8281-4917E3991666}" name="10/08/2025" dataDxfId="370"/>
    <tableColumn id="214" xr3:uid="{9B33A80F-244F-442F-AB19-349CEA895437}" name="11/08/2025" dataDxfId="369"/>
    <tableColumn id="215" xr3:uid="{11E6F827-C898-4C64-B45B-2F89660ACDEC}" name="12/08/2025" dataDxfId="368"/>
    <tableColumn id="216" xr3:uid="{9E0C3B2F-7A86-4BBE-9AE9-775DF9D2CC03}" name="13/08/2025" dataDxfId="367"/>
    <tableColumn id="217" xr3:uid="{34460AC5-3EF3-4642-82DD-D52FC4C06010}" name="14/08/2025" dataDxfId="366"/>
    <tableColumn id="218" xr3:uid="{C0E2647B-4CC6-45BB-A63F-386CCA4FA484}" name="15/08/2025" dataDxfId="365"/>
    <tableColumn id="219" xr3:uid="{38EE8CF4-8EF9-46F3-80DB-8DC3E81BEAFB}" name="16/08/2025" dataDxfId="364"/>
    <tableColumn id="220" xr3:uid="{F2ED10DD-E3E9-458A-BEED-3C0395EEB815}" name="17/08/2025" dataDxfId="363"/>
    <tableColumn id="221" xr3:uid="{4C157BA0-823E-46E8-8BD6-267DF65E6B3D}" name="18/08/2025" dataDxfId="362"/>
    <tableColumn id="222" xr3:uid="{CF31A2D8-308A-4405-8900-DC1C6A60FC69}" name="19/08/2025" dataDxfId="361"/>
    <tableColumn id="223" xr3:uid="{BB9ADE89-69CF-430F-91BD-D91B7BF8EB40}" name="20/08/2025" dataDxfId="360"/>
    <tableColumn id="224" xr3:uid="{F1B2225F-2673-4966-95A9-C88C18712D73}" name="21/08/2025" dataDxfId="359"/>
    <tableColumn id="225" xr3:uid="{9B5865A3-FE03-4FC0-A31A-3003AC31B1B9}" name="22/08/2025" dataDxfId="358"/>
    <tableColumn id="226" xr3:uid="{DA49B49E-682E-48BF-B0A2-5A0AC0804871}" name="23/08/2025" dataDxfId="357"/>
    <tableColumn id="227" xr3:uid="{CB91BB3A-B269-4080-A593-498B9BAB8233}" name="24/08/2025" dataDxfId="356"/>
    <tableColumn id="228" xr3:uid="{539D9E81-7805-4AB5-9E01-DD3F8189C0E0}" name="25/08/2025" dataDxfId="355"/>
    <tableColumn id="229" xr3:uid="{E7A021E7-465E-4320-9A96-AAB05A32F9D7}" name="26/08/2025" dataDxfId="354"/>
    <tableColumn id="230" xr3:uid="{1F165901-F5FF-4D12-A75A-E79A7C043343}" name="27/08/2025" dataDxfId="353"/>
    <tableColumn id="231" xr3:uid="{E4DA9686-9874-45EB-80A8-2269C9141129}" name="28/08/2025" dataDxfId="352"/>
    <tableColumn id="232" xr3:uid="{E2DC4B89-BDBE-423F-A60E-EB9756F52AA8}" name="29/08/2025" dataDxfId="351"/>
    <tableColumn id="233" xr3:uid="{C9B0010F-9F3C-48CB-8738-6CB3E54EEDC9}" name="30/08/2025" dataDxfId="350"/>
    <tableColumn id="234" xr3:uid="{408CC5EC-B137-45C5-903F-5CD29F1DCF4E}" name="31/08/2025" dataDxfId="349"/>
    <tableColumn id="235" xr3:uid="{430816CC-1D38-42EC-A314-8C9A633FC044}" name="01/09/2025" dataDxfId="348"/>
    <tableColumn id="236" xr3:uid="{F138A7BD-9500-40B1-A65B-B484994F5727}" name="02/09/2025" dataDxfId="347"/>
    <tableColumn id="237" xr3:uid="{4C7B6836-246B-4D69-A75C-69F3F6511AE4}" name="03/09/2025" dataDxfId="346"/>
    <tableColumn id="238" xr3:uid="{044DB440-C48B-492B-BB17-93968F9CDE4B}" name="04/09/2025" dataDxfId="345"/>
    <tableColumn id="239" xr3:uid="{BE35FECF-A614-4A6D-A804-DF4FAD083860}" name="05/09/2025" dataDxfId="344"/>
    <tableColumn id="240" xr3:uid="{0694ED75-95B3-4FD7-90B7-60C4A32CFC94}" name="06/09/2025" dataDxfId="343"/>
    <tableColumn id="241" xr3:uid="{24D5E08F-9B89-46B1-88F2-BAE09CA60300}" name="07/09/2025" dataDxfId="342"/>
    <tableColumn id="242" xr3:uid="{79FCA487-5403-4076-AC2A-9E2F5E188950}" name="08/09/2025" dataDxfId="341"/>
    <tableColumn id="243" xr3:uid="{E8D4419D-68AC-4631-AEC8-4082A381F6A8}" name="09/09/2025" dataDxfId="340"/>
    <tableColumn id="244" xr3:uid="{F3650A2A-C904-4CA3-B2A0-AA41B4219A25}" name="10/09/2025" dataDxfId="339"/>
    <tableColumn id="245" xr3:uid="{4F5739FD-FEC7-4296-B36A-3D2F38067447}" name="11/09/2025" dataDxfId="338"/>
    <tableColumn id="246" xr3:uid="{EC25D730-280F-44B3-9821-36BD3A7BC863}" name="12/09/2025" dataDxfId="337"/>
    <tableColumn id="247" xr3:uid="{04156ACB-7629-451E-81F0-78E5D268CD27}" name="13/09/2025" dataDxfId="336"/>
    <tableColumn id="248" xr3:uid="{9479149C-B104-4BF0-A72D-A1A20570CE8B}" name="14/09/2025" dataDxfId="335"/>
    <tableColumn id="249" xr3:uid="{6346066D-E76F-4AAF-971F-3D67019C6EFF}" name="15/09/2025" dataDxfId="334"/>
    <tableColumn id="250" xr3:uid="{11BD55CE-EB1A-46BE-87C8-AE3D7B845CD9}" name="16/09/2025" dataDxfId="333"/>
    <tableColumn id="251" xr3:uid="{BCD17A77-26AE-4762-AEA6-3C0AE282A9ED}" name="17/09/2025" dataDxfId="332"/>
    <tableColumn id="252" xr3:uid="{8DE8FB5A-343E-4A25-A7B8-AFABEF0AF63E}" name="18/09/2025" dataDxfId="331"/>
    <tableColumn id="253" xr3:uid="{03929191-EF40-48E0-8BD5-0DDA1D59C272}" name="19/09/2025" dataDxfId="330"/>
    <tableColumn id="254" xr3:uid="{03657EB9-C815-4D4B-B193-37C62C001169}" name="20/09/2025" dataDxfId="329"/>
    <tableColumn id="255" xr3:uid="{58D90CD5-DD74-4A2A-B57B-606745E6883B}" name="21/09/2025" dataDxfId="328"/>
    <tableColumn id="256" xr3:uid="{3BD07C8B-0AD1-4F06-9A27-4BFE17ECAA69}" name="22/09/2025" dataDxfId="327"/>
    <tableColumn id="257" xr3:uid="{994265AB-8942-4162-AB33-1B409D005151}" name="23/09/2025" dataDxfId="326"/>
    <tableColumn id="258" xr3:uid="{42533310-3037-4B2B-BC5A-70D889F12E73}" name="24/09/2025" dataDxfId="325"/>
    <tableColumn id="259" xr3:uid="{C1691AF1-8779-420F-BA3A-C739863ADB4E}" name="25/09/2025" dataDxfId="324"/>
    <tableColumn id="260" xr3:uid="{CB713D8F-D96A-45C4-A565-06044823E0D8}" name="26/09/2025" dataDxfId="323"/>
    <tableColumn id="261" xr3:uid="{D993F13E-2B24-4471-AB23-E96812A3FD5E}" name="27/09/2025" dataDxfId="322"/>
    <tableColumn id="262" xr3:uid="{945A0244-3597-4396-987C-CD49FB60DA5F}" name="28/09/2025" dataDxfId="321"/>
    <tableColumn id="263" xr3:uid="{5407E387-96D3-43B7-BF35-E4F57F6FBCA7}" name="29/09/2025" dataDxfId="320"/>
    <tableColumn id="264" xr3:uid="{FC6A7A06-034E-478F-AA67-E8702D15F612}" name="30/09/2025" dataDxfId="319"/>
    <tableColumn id="265" xr3:uid="{DC6A8BFF-4677-410F-B831-777B10574518}" name="01/10/2025" dataDxfId="318"/>
    <tableColumn id="266" xr3:uid="{301E05F9-FFCF-444A-9000-49599DF20BCE}" name="02/10/2025" dataDxfId="317"/>
    <tableColumn id="267" xr3:uid="{19BB6A0D-3758-45FA-BF45-2EED97B023D8}" name="03/10/2025" dataDxfId="316"/>
    <tableColumn id="268" xr3:uid="{24AA2E1C-ECCD-4588-9CE3-D857C05A7C30}" name="04/10/2025" dataDxfId="315"/>
    <tableColumn id="269" xr3:uid="{EB74BDCB-B579-4F05-A195-AD836431BD50}" name="05/10/2025" dataDxfId="314"/>
    <tableColumn id="270" xr3:uid="{2256D264-5D70-4E2E-B8D0-8BF8787E6CAE}" name="06/10/2025" dataDxfId="313"/>
    <tableColumn id="271" xr3:uid="{06EB5474-0704-4BA3-9164-E1D9F95DECDE}" name="07/10/2025" dataDxfId="312"/>
    <tableColumn id="272" xr3:uid="{7B09FD81-1F6B-4679-87AA-882B0D9DAC9B}" name="08/10/2025" dataDxfId="311"/>
    <tableColumn id="273" xr3:uid="{372B0288-F939-4A26-B49B-18A025C0BFB1}" name="09/10/2025" dataDxfId="310"/>
    <tableColumn id="274" xr3:uid="{61D753BA-3E4B-4DF1-A65D-03FCAEDFD6F2}" name="10/10/2025" dataDxfId="309"/>
    <tableColumn id="275" xr3:uid="{26C5C35E-E6DD-4DC2-A69E-E423B82EAC8C}" name="11/10/2025" dataDxfId="308"/>
    <tableColumn id="276" xr3:uid="{3035215F-2862-4A15-A1E6-E022677EF2ED}" name="12/10/2025" dataDxfId="307"/>
    <tableColumn id="277" xr3:uid="{4D9D7797-633C-455B-A00F-A695EE517238}" name="13/10/2025" dataDxfId="306"/>
    <tableColumn id="278" xr3:uid="{B9C2A081-96C4-4ABC-8997-457E203BB988}" name="14/10/2025" dataDxfId="305"/>
    <tableColumn id="279" xr3:uid="{FFA39D47-C133-4830-9130-3213A8CF8AB6}" name="15/10/2025" dataDxfId="304"/>
    <tableColumn id="280" xr3:uid="{E4119F2B-4A37-43EC-AC54-5AC5E65A1082}" name="16/10/2025" dataDxfId="303"/>
    <tableColumn id="281" xr3:uid="{B19BD42E-C1C1-4ED7-ADC7-E37911D58F85}" name="17/10/2025" dataDxfId="302"/>
    <tableColumn id="282" xr3:uid="{F3479A7B-F16D-4896-BB20-D7EA03574CEF}" name="18/10/2025" dataDxfId="301"/>
    <tableColumn id="283" xr3:uid="{1E75A20C-39F2-47AE-AE19-FA3DC1699777}" name="19/10/2025" dataDxfId="300"/>
    <tableColumn id="284" xr3:uid="{09FB05E2-EC74-4D0D-BC1E-0BBD31C7284B}" name="20/10/2025" dataDxfId="299"/>
    <tableColumn id="285" xr3:uid="{B27AD83E-319D-4169-80B7-50FE67655444}" name="21/10/2025" dataDxfId="298"/>
    <tableColumn id="286" xr3:uid="{62BD8361-96D2-40A8-9D60-B76B54933581}" name="22/10/2025" dataDxfId="297"/>
    <tableColumn id="287" xr3:uid="{24BB82E5-0130-4CFE-ABB9-D27E62D81FF7}" name="23/10/2025" dataDxfId="296"/>
    <tableColumn id="288" xr3:uid="{BF3A7EAA-5A84-4F39-A224-9004B827527F}" name="24/10/2025" dataDxfId="295"/>
    <tableColumn id="289" xr3:uid="{43F187D3-462F-49DA-8F46-A28B76996021}" name="25/10/2025" dataDxfId="294"/>
    <tableColumn id="290" xr3:uid="{7C8C9D3C-677C-434B-92EF-D0A2A670C5C2}" name="26/10/2025" dataDxfId="293"/>
    <tableColumn id="291" xr3:uid="{38EB4AF7-4CDC-4917-B203-719179DDC2F6}" name="27/10/2025" dataDxfId="292"/>
    <tableColumn id="292" xr3:uid="{0C95C92E-7537-4693-97A8-D7567EACAAD5}" name="28/10/2025" dataDxfId="291"/>
    <tableColumn id="293" xr3:uid="{740BEEFC-3724-41BA-92F1-6860DA926371}" name="29/10/2025" dataDxfId="290"/>
    <tableColumn id="294" xr3:uid="{C2768093-3F41-48D2-812E-BE3C799CDD05}" name="30/10/2025" dataDxfId="289"/>
    <tableColumn id="295" xr3:uid="{4C08DF5F-00EB-4591-B090-29523E048FBD}" name="31/10/2025" dataDxfId="288"/>
    <tableColumn id="296" xr3:uid="{C297D4E6-483A-4ABD-A19D-B7ADDDB07434}" name="01/11/2025" dataDxfId="287"/>
    <tableColumn id="297" xr3:uid="{FF3B6AAC-48DD-42E8-96C1-93AB86C9585F}" name="02/11/2025" dataDxfId="286"/>
    <tableColumn id="298" xr3:uid="{FE9854FB-550E-489A-A348-6A2A6EEB4E25}" name="03/11/2025" dataDxfId="285"/>
    <tableColumn id="299" xr3:uid="{B7A0E1E2-C7B3-4BFB-A81C-02B0CEF01A75}" name="04/11/2025" dataDxfId="284"/>
    <tableColumn id="300" xr3:uid="{0E650AA6-46F5-482A-B50F-57416C0FB5BB}" name="05/11/2025" dataDxfId="283"/>
    <tableColumn id="301" xr3:uid="{FBDB656F-A0E5-4E77-A93C-F936253FDDA0}" name="06/11/2025" dataDxfId="282"/>
    <tableColumn id="302" xr3:uid="{6FD38530-3F15-4FEC-9772-2F771B579C2E}" name="07/11/2025" dataDxfId="281"/>
    <tableColumn id="303" xr3:uid="{2DE4B8EE-04C3-4495-917D-83A707170744}" name="08/11/2025" dataDxfId="280"/>
    <tableColumn id="304" xr3:uid="{B658B0EA-84FD-49BF-808D-BD265AD577AE}" name="09/11/2025" dataDxfId="279"/>
    <tableColumn id="305" xr3:uid="{42655F82-9DD3-477B-9C11-DCA91E52DDC0}" name="10/11/2025" dataDxfId="278"/>
    <tableColumn id="306" xr3:uid="{86192326-59B6-4BD7-8CBA-4543CE018E8D}" name="11/11/2025" dataDxfId="277"/>
    <tableColumn id="307" xr3:uid="{277B99FD-4C79-4575-92E2-F6737DFC8382}" name="12/11/2025" dataDxfId="276"/>
    <tableColumn id="308" xr3:uid="{F3E0BD2B-3B4D-4E08-B68A-F2F64894DFA4}" name="13/11/2025" dataDxfId="275"/>
    <tableColumn id="309" xr3:uid="{9FD65299-B99F-49E7-BD94-38158F2B5693}" name="14/11/2025" dataDxfId="274"/>
    <tableColumn id="310" xr3:uid="{9512C95E-1EC7-48C3-9DB6-DFEF2644E1DF}" name="15/11/2025" dataDxfId="273"/>
    <tableColumn id="311" xr3:uid="{D6047C22-BCF4-4527-A20D-786A96ED67EB}" name="16/11/2025" dataDxfId="272"/>
    <tableColumn id="312" xr3:uid="{96BE0042-727F-413C-8CE2-4D0DE6B6A850}" name="17/11/2025" dataDxfId="271"/>
    <tableColumn id="313" xr3:uid="{162E192A-B567-469A-8174-5C2E7C64BBAC}" name="18/11/2025" dataDxfId="270"/>
    <tableColumn id="314" xr3:uid="{B199AAD6-FFFB-47B5-BC07-CBC0B2DA6CB8}" name="19/11/2025" dataDxfId="269"/>
    <tableColumn id="315" xr3:uid="{6FCA7F8D-4C47-454D-800C-AF98E59003DC}" name="20/11/2025" dataDxfId="268"/>
    <tableColumn id="316" xr3:uid="{C913665E-F603-4514-8E9F-500818156C13}" name="21/11/2025" dataDxfId="267"/>
    <tableColumn id="317" xr3:uid="{5D398AB7-DC17-4769-89E8-D17742CBD73A}" name="22/11/2025" dataDxfId="266"/>
    <tableColumn id="318" xr3:uid="{2FCCA672-5578-481E-9145-A01F9D6D1426}" name="23/11/2025" dataDxfId="265"/>
    <tableColumn id="319" xr3:uid="{36782B0B-F7C4-41D2-B9F6-F4430610CEF0}" name="24/11/2025" dataDxfId="264"/>
    <tableColumn id="320" xr3:uid="{DDC87325-4F60-4F28-9191-AA7EB62BF7ED}" name="25/11/2025" dataDxfId="263"/>
    <tableColumn id="321" xr3:uid="{1BB3CF38-B8CC-400F-A19C-A8EBB9985F73}" name="26/11/2025" dataDxfId="262"/>
    <tableColumn id="322" xr3:uid="{562452DA-3A2F-4F2A-B8B0-42D295310990}" name="27/11/2025" dataDxfId="261"/>
    <tableColumn id="323" xr3:uid="{A6C837C1-CFDD-4714-B2D1-9DEA6FEADBA2}" name="28/11/2025" dataDxfId="260"/>
    <tableColumn id="324" xr3:uid="{BF648969-ECAF-43F7-947E-620A3B402E66}" name="29/11/2025" dataDxfId="259"/>
    <tableColumn id="325" xr3:uid="{AB6EC437-4DEB-4BB9-B93A-88DF2C7A75A7}" name="30/11/2025" dataDxfId="258"/>
    <tableColumn id="326" xr3:uid="{919C4A8E-2C3C-472D-90D9-145CE6E3319C}" name="01/12/2025" dataDxfId="257"/>
    <tableColumn id="327" xr3:uid="{F970D39C-FE98-4A67-ABF3-69292013BA46}" name="02/12/2025" dataDxfId="256"/>
    <tableColumn id="328" xr3:uid="{E8C45C41-4166-47D3-AB8A-D6C9D437B2A4}" name="03/12/2025" dataDxfId="255"/>
    <tableColumn id="329" xr3:uid="{4DF05FC3-F803-4370-8A90-4D83F8B800D6}" name="04/12/2025" dataDxfId="254"/>
    <tableColumn id="330" xr3:uid="{9C1C6598-BCBC-43CD-A9DD-B8BD783E1463}" name="05/12/2025" dataDxfId="253"/>
    <tableColumn id="331" xr3:uid="{9C88BC2D-A447-4164-BE70-AE175EF2AB7E}" name="06/12/2025" dataDxfId="252"/>
    <tableColumn id="332" xr3:uid="{71D71A21-1343-4F5C-BD8F-0BCF2E1B4F2D}" name="07/12/2025" dataDxfId="251"/>
    <tableColumn id="333" xr3:uid="{847C7047-7CC7-4995-98D9-88A42386EA30}" name="08/12/2025" dataDxfId="250"/>
    <tableColumn id="334" xr3:uid="{612B288A-ED9F-4668-B7B0-2C90C66389EF}" name="09/12/2025" dataDxfId="249"/>
    <tableColumn id="335" xr3:uid="{1204C2F7-85CE-4929-A02E-8B9082880E62}" name="10/12/2025" dataDxfId="248"/>
    <tableColumn id="336" xr3:uid="{0F754E43-6F74-4D92-9B59-411F6A3075C0}" name="11/12/2025" dataDxfId="247"/>
    <tableColumn id="337" xr3:uid="{70808DEA-3394-43ED-8FE6-8020485CE742}" name="12/12/2025" dataDxfId="246"/>
    <tableColumn id="338" xr3:uid="{C1279A55-A47B-49A8-B559-9A4F7AE37B57}" name="13/12/2025" dataDxfId="245"/>
    <tableColumn id="339" xr3:uid="{BE1A80DC-9CF7-442E-A187-4D2FA4C0EE00}" name="14/12/2025" dataDxfId="244"/>
    <tableColumn id="340" xr3:uid="{843FC42A-527A-45FC-8683-3B40B71E6726}" name="15/12/2025" dataDxfId="243"/>
    <tableColumn id="341" xr3:uid="{E9AB5498-A7A7-40B0-8389-1D470631AB66}" name="16/12/2025" dataDxfId="242"/>
    <tableColumn id="342" xr3:uid="{3D0C0EA1-CE48-4C54-8169-5FC9E83C3A27}" name="17/12/2025" dataDxfId="241"/>
    <tableColumn id="343" xr3:uid="{F7988A01-1BE4-4894-B31D-8A4661869104}" name="18/12/2025" dataDxfId="240"/>
    <tableColumn id="344" xr3:uid="{2A0819D5-38F2-43F4-B01A-462E54119613}" name="19/12/2025" dataDxfId="239"/>
    <tableColumn id="345" xr3:uid="{6F77443C-B487-4D75-8001-A6E0C10A390F}" name="20/12/2025" dataDxfId="238"/>
    <tableColumn id="346" xr3:uid="{0259560C-ECC0-40B3-8BA5-526A8597DAEB}" name="21/12/2025" dataDxfId="237"/>
    <tableColumn id="347" xr3:uid="{26A6DA4A-6636-42AF-A60D-F24F0B88B74C}" name="22/12/2025" dataDxfId="236"/>
    <tableColumn id="348" xr3:uid="{271D96B2-3F58-4897-BAE0-751237C3AA41}" name="23/12/2025" dataDxfId="235"/>
    <tableColumn id="349" xr3:uid="{76C68ECB-1EAB-4510-9365-CD8AF9E6DE23}" name="24/12/2025" dataDxfId="234"/>
    <tableColumn id="350" xr3:uid="{62A3441C-2503-484C-A7D2-C8394F8F21C6}" name="25/12/2025" dataDxfId="233"/>
    <tableColumn id="351" xr3:uid="{CFBB831B-E39B-46B2-AC08-A869D086563E}" name="26/12/2025" dataDxfId="232"/>
    <tableColumn id="352" xr3:uid="{89B8D5A6-B1F8-4A4B-91EF-4FDF99A531D1}" name="27/12/2025" dataDxfId="231"/>
    <tableColumn id="353" xr3:uid="{885967E7-2B84-4266-A222-51441BEAC884}" name="28/12/2025" dataDxfId="230"/>
    <tableColumn id="354" xr3:uid="{AC1E20C5-9F13-486F-B1D5-7A0FAFE69DAD}" name="29/12/2025" dataDxfId="229"/>
    <tableColumn id="355" xr3:uid="{ADE42C43-87B9-4CAD-9CBC-AA91D7096F78}" name="30/12/2025" dataDxfId="228"/>
    <tableColumn id="356" xr3:uid="{111E9140-F48D-4898-85E8-CE76AF2E52E8}" name="31/12/2025" dataDxfId="227"/>
    <tableColumn id="357" xr3:uid="{DED4DB90-DF36-44D4-91AB-B852FBF20795}" name="01/01/2026" dataDxfId="226"/>
    <tableColumn id="358" xr3:uid="{2B6D7953-5957-43C4-8B40-E44E5548956D}" name="02/01/2026" dataDxfId="225"/>
    <tableColumn id="359" xr3:uid="{6FBFE9C9-0414-4B8D-925B-F9F864534B83}" name="03/01/2026" dataDxfId="224"/>
    <tableColumn id="360" xr3:uid="{466C46A8-A6D2-44C9-BD92-DF0BF5B98CF5}" name="04/01/2026" dataDxfId="223"/>
    <tableColumn id="361" xr3:uid="{9C9CE751-A528-40F0-8135-FC8B168392C5}" name="05/01/2026" dataDxfId="222"/>
    <tableColumn id="362" xr3:uid="{CD883F94-B71D-49DD-A636-95075D0F75EF}" name="06/01/2026" dataDxfId="221"/>
    <tableColumn id="363" xr3:uid="{650FA6D5-2903-44CB-B8BB-911EC50C689D}" name="07/01/2026" dataDxfId="220"/>
    <tableColumn id="364" xr3:uid="{AD1A00FE-BCA7-4D12-B145-55B3352218C5}" name="08/01/2026" dataDxfId="219"/>
    <tableColumn id="365" xr3:uid="{9720EC9C-7897-4BD5-B95A-D9491256A40B}" name="09/01/2026" dataDxfId="218"/>
    <tableColumn id="366" xr3:uid="{91B9278F-A1F7-44C2-B0D6-AECB81749730}" name="10/01/2026" dataDxfId="217"/>
    <tableColumn id="367" xr3:uid="{8D095414-ACD4-48DB-A6EA-212547414597}" name="11/01/2026" dataDxfId="216"/>
    <tableColumn id="368" xr3:uid="{481F6C7A-9424-4DA1-86A1-71F56557BFA1}" name="12/01/2026" dataDxfId="215"/>
    <tableColumn id="369" xr3:uid="{7B780FE0-7A02-4CD8-A68B-1D6B36340378}" name="13/01/2026" dataDxfId="214"/>
    <tableColumn id="370" xr3:uid="{55537249-2325-474C-8A49-3F847113C372}" name="14/01/2026" dataDxfId="213"/>
    <tableColumn id="371" xr3:uid="{0440E902-EEFD-4751-9948-AAC5520C1B9B}" name="15/01/2026" dataDxfId="212"/>
    <tableColumn id="372" xr3:uid="{21642B60-0163-4916-B80A-02B7EA73DB5D}" name="16/01/2026" dataDxfId="211"/>
    <tableColumn id="373" xr3:uid="{33B06C8F-982C-49A5-8428-70148BA792D0}" name="17/01/2026" dataDxfId="210"/>
    <tableColumn id="374" xr3:uid="{3E1930DC-A620-4340-961B-6D18C70497FB}" name="18/01/2026" dataDxfId="209"/>
    <tableColumn id="375" xr3:uid="{A178CBDB-95AE-4CF6-B1F9-CC4C40CDC8EB}" name="19/01/2026" dataDxfId="208"/>
    <tableColumn id="376" xr3:uid="{47023748-F355-45E5-970E-AE37E081E438}" name="20/01/2026" dataDxfId="207"/>
    <tableColumn id="377" xr3:uid="{547F8928-38C9-4435-8ACB-1C5348BC5CBB}" name="21/01/2026" dataDxfId="206"/>
    <tableColumn id="378" xr3:uid="{7FA5ECA0-511C-43D9-B32A-C01FC9E4F0E2}" name="22/01/2026" dataDxfId="205"/>
    <tableColumn id="379" xr3:uid="{F47E69FE-59FB-48C8-942C-95CD7F76403E}" name="23/01/2026" dataDxfId="204"/>
    <tableColumn id="380" xr3:uid="{19070E5D-6714-4445-AE92-075DF1460882}" name="24/01/2026" dataDxfId="203"/>
    <tableColumn id="381" xr3:uid="{79B88BB6-827F-491C-8CC0-3B48E2807F58}" name="25/01/2026" dataDxfId="202"/>
    <tableColumn id="382" xr3:uid="{AF8D99F0-0C05-45B5-8178-96E5576832FC}" name="26/01/2026" dataDxfId="201"/>
    <tableColumn id="383" xr3:uid="{24CF8D5E-5DC7-439B-955E-AE223C90925F}" name="27/01/2026" dataDxfId="200"/>
    <tableColumn id="384" xr3:uid="{BEF07121-674A-4CC1-A678-883A96C74AFC}" name="28/01/2026" dataDxfId="199"/>
    <tableColumn id="385" xr3:uid="{AE8A39A3-0704-4757-95C4-471DC7661F4D}" name="29/01/2026" dataDxfId="198"/>
    <tableColumn id="386" xr3:uid="{EBB99CF5-3F21-43DC-894B-AD80EE51AA83}" name="30/01/2026" dataDxfId="197"/>
    <tableColumn id="387" xr3:uid="{F7DF213A-54D5-4046-B52A-EC6561B861FC}" name="31/01/2026" dataDxfId="196"/>
    <tableColumn id="388" xr3:uid="{ABFC4748-C05A-42E1-A6D2-52203532BB17}" name="01/02/2026" dataDxfId="195"/>
    <tableColumn id="389" xr3:uid="{98053397-B6EC-4266-B6EF-1D6C5D4A729B}" name="02/02/2026" dataDxfId="194"/>
    <tableColumn id="390" xr3:uid="{73AF60E9-7926-4A56-932B-6C114E8CE32E}" name="03/02/2026" dataDxfId="193"/>
    <tableColumn id="391" xr3:uid="{42679473-9847-46E0-87B5-C6375F480E90}" name="04/02/2026" dataDxfId="192"/>
    <tableColumn id="392" xr3:uid="{AFC0B9C5-5B19-4FC0-9D44-AB2C34E40D81}" name="05/02/2026" dataDxfId="191"/>
    <tableColumn id="393" xr3:uid="{DDFBEE1E-FDB4-42CA-AFE3-964099285FB4}" name="06/02/2026" dataDxfId="190"/>
    <tableColumn id="394" xr3:uid="{87444CB1-19A4-4F29-956A-6B9A2495979A}" name="07/02/2026" dataDxfId="189"/>
    <tableColumn id="395" xr3:uid="{87FB1026-7F93-4B7D-9EDA-FCD70AEE53B0}" name="08/02/2026" dataDxfId="188"/>
    <tableColumn id="396" xr3:uid="{7E23943A-BCE3-4E85-9CA8-458E29D88BE0}" name="09/02/2026" dataDxfId="187"/>
    <tableColumn id="397" xr3:uid="{324DECB5-57D2-45FC-BE6F-09C1A9DDFAAD}" name="10/02/2026" dataDxfId="186"/>
    <tableColumn id="398" xr3:uid="{53E70C08-5C85-417D-8325-68041676A83B}" name="11/02/2026" dataDxfId="185"/>
    <tableColumn id="399" xr3:uid="{442F554B-DA08-463C-A5F7-3BCF1E9D7EE3}" name="12/02/2026" dataDxfId="184"/>
    <tableColumn id="400" xr3:uid="{3D25C095-8AFA-4F93-9293-66AED4E087E3}" name="13/02/2026" dataDxfId="183"/>
    <tableColumn id="401" xr3:uid="{4BAA47B5-F9EB-42D7-804C-F9CF3B4F1D13}" name="14/02/2026" dataDxfId="182"/>
    <tableColumn id="402" xr3:uid="{A630D49A-1470-449B-87CC-4024243F7646}" name="15/02/2026" dataDxfId="181"/>
    <tableColumn id="403" xr3:uid="{D0531008-2F7B-4634-9BCB-5A3910FD9A76}" name="16/02/2026" dataDxfId="180"/>
    <tableColumn id="404" xr3:uid="{98C25D83-C206-4447-9C35-8DF7BC97D8BA}" name="17/02/2026" dataDxfId="179"/>
    <tableColumn id="405" xr3:uid="{AD5E98B2-FE63-4966-BBED-8F27F5DDFC43}" name="18/02/2026" dataDxfId="178"/>
    <tableColumn id="406" xr3:uid="{BC6A866B-269A-4D42-8212-1A24C7FEA79D}" name="19/02/2026" dataDxfId="177"/>
    <tableColumn id="407" xr3:uid="{4AD9741F-702A-487B-A034-20E21DA43EFD}" name="20/02/2026" dataDxfId="176"/>
    <tableColumn id="416" xr3:uid="{EF624961-9FE4-415B-A87B-FA8BBA811350}" name="21/02/2026" dataDxfId="175"/>
    <tableColumn id="417" xr3:uid="{7023C4C7-8F0D-4167-88F0-D0DFF8FB807F}" name="22/02/2026" dataDxfId="174"/>
    <tableColumn id="418" xr3:uid="{009DB0C8-B037-4CFC-90F8-1F0CD1755497}" name="23/02/2026" dataDxfId="173"/>
    <tableColumn id="419" xr3:uid="{159E7F4E-6D7C-4E24-B6DD-36E2D918DA5E}" name="24/02/2026" dataDxfId="172"/>
    <tableColumn id="420" xr3:uid="{667164DD-F4E3-42FE-8653-4234AA7E0FFB}" name="25/02/2026" dataDxfId="171"/>
    <tableColumn id="421" xr3:uid="{8E8486F5-DC67-4196-BC35-6FCB9D6EB0E5}" name="26/02/2026" dataDxfId="170"/>
    <tableColumn id="422" xr3:uid="{5807B955-AF8B-4244-A87B-01F0ED509639}" name="27/02/2026" dataDxfId="169"/>
    <tableColumn id="423" xr3:uid="{C7017D15-ED73-4A6C-88F9-B7B606D137DE}" name="28/02/2026" dataDxfId="168"/>
    <tableColumn id="412" xr3:uid="{600C11D4-B8DF-478C-92DF-AE850D25E41D}" name="01/03/2026" dataDxfId="167"/>
    <tableColumn id="413" xr3:uid="{A3C0F25D-7EF8-4FF8-9D46-91B41C41F79F}" name="02/03/2026" dataDxfId="166"/>
    <tableColumn id="414" xr3:uid="{CF7A2417-E55C-45A8-8C43-ACFF5708CC63}" name="03/03/2026" dataDxfId="165"/>
    <tableColumn id="415" xr3:uid="{E8D653CC-DDF6-498E-9138-1AB780DF02AB}" name="04/03/2026" dataDxfId="164"/>
    <tableColumn id="410" xr3:uid="{54AC4287-2F5D-4F71-8C84-B19A0D4DB338}" name="05/03/2026" dataDxfId="163"/>
    <tableColumn id="411" xr3:uid="{F1674408-5AEC-4D28-BB24-80AFF8D7452C}" name="06/03/2026" dataDxfId="162"/>
    <tableColumn id="426" xr3:uid="{03DDD13C-24A1-4CE0-B9FF-1200DAD72088}" name="07/03/2026" dataDxfId="161"/>
    <tableColumn id="427" xr3:uid="{D397CE22-8C0A-4D93-BCC2-02BA3C5AD818}" name="08/03/2026" dataDxfId="160"/>
    <tableColumn id="428" xr3:uid="{7A312E36-4816-43A1-88C0-8B24F0671B81}" name="09/03/2026" dataDxfId="159"/>
    <tableColumn id="429" xr3:uid="{600E522D-32A4-49F6-A77F-0E0358AC4EF8}" name="10/03/2026" dataDxfId="158"/>
    <tableColumn id="424" xr3:uid="{2D1D6494-E504-4C84-8FC3-AF207C180B7F}" name="11/03/2026" dataDxfId="157"/>
    <tableColumn id="438" xr3:uid="{0D62FE60-D713-4EA4-A044-E59896C90953}" name="12/03/2026" dataDxfId="156"/>
    <tableColumn id="439" xr3:uid="{7A4F7769-EBB3-4B2D-A7C7-CBEF0E1CCA85}" name="13/03/2026" dataDxfId="155"/>
    <tableColumn id="440" xr3:uid="{021C94DE-856C-486D-BD17-CF35520ADD6A}" name="14/03/2026" dataDxfId="154"/>
    <tableColumn id="441" xr3:uid="{290BC130-E751-4E22-8A71-83386A3E04B7}" name="15/03/2026" dataDxfId="153"/>
    <tableColumn id="442" xr3:uid="{A4DC155C-0505-4A90-9F53-B646F3E9711C}" name="16/03/2026" dataDxfId="152"/>
    <tableColumn id="443" xr3:uid="{8C914DC5-20B9-4E09-B510-58BEE8B96C9E}" name="17/03/2026" dataDxfId="151"/>
    <tableColumn id="444" xr3:uid="{3BD39250-6D3E-4364-8C24-5D013CAFCD8B}" name="18/03/2026" dataDxfId="150"/>
    <tableColumn id="445" xr3:uid="{94EBB7D8-EC98-4441-ACF2-2DA8AF296776}" name="19/03/2026" dataDxfId="149"/>
    <tableColumn id="446" xr3:uid="{06A1E66F-AB92-44B1-9683-6A0CE67164FE}" name="20/03/2026" dataDxfId="148"/>
    <tableColumn id="447" xr3:uid="{D9375DA2-4D93-46BC-84BB-CB3F89B16289}" name="21/03/2026" dataDxfId="147"/>
    <tableColumn id="448" xr3:uid="{4F328CB3-00A8-49B3-82D5-5128973289D9}" name="22/03/2026" dataDxfId="146"/>
    <tableColumn id="449" xr3:uid="{F4F9EE69-3757-4839-8009-C7E2204B4416}" name="23/03/2026" dataDxfId="145"/>
    <tableColumn id="450" xr3:uid="{EB866508-AF4F-4C72-955C-F5076F98A842}" name="24/03/2026" dataDxfId="144"/>
    <tableColumn id="451" xr3:uid="{8D296B82-0930-4245-BC60-759922B97991}" name="25/03/2026" dataDxfId="143"/>
    <tableColumn id="452" xr3:uid="{05157D29-0584-48DB-AA9C-726F6A8934E9}" name="26/03/2026" dataDxfId="142"/>
    <tableColumn id="453" xr3:uid="{EFF2B13D-B641-4CDE-B2A0-55DA5FA2B747}" name="27/03/2026" dataDxfId="141"/>
    <tableColumn id="454" xr3:uid="{743DB51A-5988-429E-8D1A-DDDEE63D24CF}" name="28/03/2026" dataDxfId="140"/>
    <tableColumn id="455" xr3:uid="{3D1D4B20-6F53-4F7C-BB26-B963A3DB7888}" name="29/03/2026" dataDxfId="139"/>
    <tableColumn id="456" xr3:uid="{3F3BF910-CAE4-4D73-A7EF-2EECDD4336A2}" name="30/03/2026" dataDxfId="138"/>
    <tableColumn id="457" xr3:uid="{57357050-2574-459F-99C1-7AF6CB942D1E}" name="31/03/2026" dataDxfId="137"/>
    <tableColumn id="458" xr3:uid="{ABF4DA49-135C-45D8-829C-0392CBB24131}" name="01/04/2026" dataDxfId="136"/>
    <tableColumn id="459" xr3:uid="{37BE143E-7924-43F5-9F95-CF5300D414A8}" name="02/04/2026" dataDxfId="135"/>
    <tableColumn id="460" xr3:uid="{B9AF37A6-9A84-4477-B41A-6DC6E3472860}" name="03/04/2026" dataDxfId="134"/>
    <tableColumn id="461" xr3:uid="{1281E700-AC6D-4E0E-8D9E-1716F1184FCD}" name="04/04/2026" dataDxfId="133"/>
    <tableColumn id="462" xr3:uid="{563713AD-5D74-45FA-9440-97BEFA22322D}" name="05/04/2026" dataDxfId="132"/>
    <tableColumn id="463" xr3:uid="{99BA8748-8427-4B27-8666-01E81DFE14C4}" name="06/04/2026" dataDxfId="131"/>
    <tableColumn id="464" xr3:uid="{7B59A90A-6252-4F1D-843D-1E96B0989563}" name="07/04/2026" dataDxfId="130"/>
    <tableColumn id="465" xr3:uid="{F80AB2C0-790D-4185-9E19-41A1F7AE1C24}" name="08/04/2026" dataDxfId="129"/>
    <tableColumn id="466" xr3:uid="{F53FAC8C-DAA0-423E-87A3-F246D5FB4C00}" name="09/04/2026" dataDxfId="128"/>
    <tableColumn id="467" xr3:uid="{CDBCA94A-DD3B-48E8-8C3C-119A4D6C9CFA}" name="10/04/2026" dataDxfId="127"/>
    <tableColumn id="468" xr3:uid="{FE315329-0F7B-42DA-AA7F-6A4C871FA339}" name="11/04/2026" dataDxfId="126"/>
    <tableColumn id="469" xr3:uid="{815297CE-F72C-49D5-AA6F-BFD0B8F5DEC0}" name="12/04/2026" dataDxfId="125"/>
    <tableColumn id="470" xr3:uid="{B8C44D05-71C7-405E-97D8-2AD28067C6AF}" name="13/04/2026" dataDxfId="124"/>
    <tableColumn id="471" xr3:uid="{7C80001B-F9E4-4CA4-9D47-DA70D65E25E5}" name="14/04/2026" dataDxfId="123"/>
    <tableColumn id="472" xr3:uid="{BAD4A395-E2E5-48EB-938B-0070D34D8E54}" name="15/04/2026" dataDxfId="122"/>
    <tableColumn id="473" xr3:uid="{E25E8062-CAEF-481D-BC46-EBD8ED29F60B}" name="16/04/2026" dataDxfId="121"/>
    <tableColumn id="474" xr3:uid="{81849D1D-8B92-4ECF-BF77-37A5AFBCC39A}" name="17/04/2026" dataDxfId="120"/>
    <tableColumn id="475" xr3:uid="{B206FF9B-5AFC-4F26-B0C4-886ADA0E1299}" name="18/04/2026" dataDxfId="119"/>
    <tableColumn id="476" xr3:uid="{CE871476-5C6B-4194-9552-5E57DA0D104A}" name="19/04/2026" dataDxfId="118"/>
    <tableColumn id="477" xr3:uid="{2B06385F-68C1-48CE-A215-2BE27CC72784}" name="20/04/2026" dataDxfId="117"/>
    <tableColumn id="478" xr3:uid="{25AA47E0-8B5A-4895-98EB-292B9441F8AE}" name="21/04/2026" dataDxfId="116"/>
    <tableColumn id="479" xr3:uid="{995A9C39-92BB-43AE-B028-32E860DC04B7}" name="22/04/2026" dataDxfId="115"/>
    <tableColumn id="480" xr3:uid="{7BE5CA8F-2B33-47CC-8B54-EA9398FE9F0B}" name="23/04/2026" dataDxfId="114"/>
    <tableColumn id="481" xr3:uid="{A864ECEF-69FE-453C-964A-691296E0E98A}" name="24/04/2026" dataDxfId="113"/>
    <tableColumn id="482" xr3:uid="{2AC5F6B8-AD61-49E0-A8B4-D8C2FF209D3F}" name="25/04/2026" dataDxfId="112"/>
    <tableColumn id="483" xr3:uid="{FD15D293-B344-480A-9582-59BE2E465BAE}" name="26/04/2026" dataDxfId="111"/>
    <tableColumn id="484" xr3:uid="{52631B58-C8BB-4C49-A0BC-BF2954FD8D98}" name="27/04/2026" dataDxfId="110"/>
    <tableColumn id="485" xr3:uid="{4719B3D4-A844-4398-8E83-E105FE1AAF10}" name="28/04/2026" dataDxfId="109"/>
    <tableColumn id="486" xr3:uid="{C897DC7C-6076-4B7F-82AC-37F7F1A07530}" name="29/04/2026" dataDxfId="108"/>
    <tableColumn id="487" xr3:uid="{C170FB3C-30EE-40FD-BF1C-65FCA392EE8A}" name="30/04/2026" dataDxfId="107"/>
    <tableColumn id="488" xr3:uid="{8DCE8A11-C456-4538-A7EE-7A0C35DE3E77}" name="01/05/2026" dataDxfId="106"/>
    <tableColumn id="489" xr3:uid="{001BA97F-1D51-4EF4-BCB5-920F0A416F02}" name="02/05/2026" dataDxfId="105"/>
    <tableColumn id="490" xr3:uid="{FA98EE21-D0A7-4A25-931D-3DB6315EFA47}" name="03/05/2026" dataDxfId="104"/>
    <tableColumn id="491" xr3:uid="{83887834-4E7B-4A19-AEE2-0E4503DF5F43}" name="04/05/2026" dataDxfId="103"/>
    <tableColumn id="492" xr3:uid="{7F2C015E-B8CF-4684-8893-B64CEB5FC574}" name="05/05/2026" dataDxfId="102"/>
    <tableColumn id="493" xr3:uid="{5F2EAF45-83BB-4AC6-B46B-B52D2ECB2DE7}" name="06/05/2026" dataDxfId="101"/>
    <tableColumn id="494" xr3:uid="{219EE86F-0EEC-4278-930E-9F29CB3DF58B}" name="07/05/2026" dataDxfId="100"/>
    <tableColumn id="495" xr3:uid="{3711BAF9-CB21-40A9-ACAE-29F040C8DBA3}" name="08/05/2026" dataDxfId="99"/>
    <tableColumn id="496" xr3:uid="{74B18D1D-E6E3-4D1A-8E3E-813ECA86DBDB}" name="09/05/2026" dataDxfId="98"/>
    <tableColumn id="497" xr3:uid="{9337FE89-07AE-4DC4-AD8F-437461ECD9FB}" name="10/05/2026" dataDxfId="97"/>
    <tableColumn id="498" xr3:uid="{418DAB07-2137-4072-819B-C73887ECCC6C}" name="11/05/2026" dataDxfId="96"/>
    <tableColumn id="499" xr3:uid="{8BE4A568-40B0-4D0E-8E9C-C03D2CCB7122}" name="12/05/2026" dataDxfId="95"/>
    <tableColumn id="500" xr3:uid="{68092F2C-682E-46C0-A3D6-A2F6EC35F617}" name="13/05/2026" dataDxfId="94"/>
    <tableColumn id="501" xr3:uid="{95696922-9742-42BF-B0FA-D0743229C02F}" name="14/05/2026" dataDxfId="93"/>
    <tableColumn id="502" xr3:uid="{19EFDC01-1A9B-406B-BCC1-B65670CD4935}" name="15/05/2026" dataDxfId="92"/>
    <tableColumn id="503" xr3:uid="{CCD0E175-C589-4B4E-A61E-2EF1A566C61F}" name="16/05/2026" dataDxfId="91"/>
    <tableColumn id="504" xr3:uid="{3A8560C3-0686-4DBC-B625-E673561C3E1F}" name="17/05/2026" dataDxfId="90"/>
    <tableColumn id="505" xr3:uid="{B2C3EC6A-51D3-41D2-864D-86E0CBEFF39A}" name="18/05/2026" dataDxfId="89"/>
    <tableColumn id="506" xr3:uid="{0992F064-A914-4FB5-B1D4-A737A400FA93}" name="19/05/2026" dataDxfId="88"/>
    <tableColumn id="507" xr3:uid="{4AA7D024-BAA0-4FD8-A4C6-4DD81EC9B48B}" name="20/05/2026" dataDxfId="87"/>
    <tableColumn id="508" xr3:uid="{7CBAC61B-30C9-4D0F-9F45-6D52DFF1873A}" name="21/05/2026" dataDxfId="86"/>
    <tableColumn id="509" xr3:uid="{1108002C-08F6-40DF-A3A3-3F8E5D6EB9BF}" name="22/05/2026" dataDxfId="85"/>
    <tableColumn id="510" xr3:uid="{5EA68E15-FB50-4701-99C4-3848A7707AA5}" name="23/05/2026" dataDxfId="84"/>
    <tableColumn id="511" xr3:uid="{22F2718B-6A13-4E1D-A9B3-653326B77D6D}" name="24/05/2026" dataDxfId="83"/>
    <tableColumn id="512" xr3:uid="{C43668C2-EE35-4646-A5C4-4C1E28E3DE9F}" name="25/05/2026" dataDxfId="82"/>
    <tableColumn id="513" xr3:uid="{B9F29C64-07DF-411A-87E4-8A672D53909C}" name="26/05/2026" dataDxfId="81"/>
    <tableColumn id="514" xr3:uid="{01E999E3-255C-4994-A47B-E9277AD205FB}" name="27/05/2026" dataDxfId="80"/>
    <tableColumn id="515" xr3:uid="{BC218948-102B-4526-BE2D-3E325E4CCB00}" name="28/05/2026" dataDxfId="79"/>
    <tableColumn id="516" xr3:uid="{ADFF230C-6378-4543-A68D-7519632AE2A8}" name="29/05/2026" dataDxfId="78"/>
    <tableColumn id="517" xr3:uid="{EDECFBF8-ABED-44A3-970D-E5CD3F5BA214}" name="30/05/2026" dataDxfId="77"/>
    <tableColumn id="518" xr3:uid="{29ECC409-F7F4-415A-922A-06DA3FACB8BE}" name="31/05/2026" dataDxfId="76"/>
    <tableColumn id="519" xr3:uid="{B993011E-8484-4EF9-8046-F8D111773D93}" name="01/06/2026" dataDxfId="75"/>
    <tableColumn id="520" xr3:uid="{80A0B040-2029-4876-BC59-E1B55446AAE4}" name="02/06/2026" dataDxfId="74"/>
    <tableColumn id="521" xr3:uid="{7FFD0627-F579-4E80-B7A6-4BC4FB403094}" name="03/06/2026" dataDxfId="73"/>
    <tableColumn id="522" xr3:uid="{D1013395-A075-4120-8D0B-979F4BA0FE3A}" name="04/06/2026" dataDxfId="72"/>
    <tableColumn id="523" xr3:uid="{AE0B5E35-665F-430B-BE46-04644B00EC89}" name="05/06/2026" dataDxfId="71"/>
    <tableColumn id="524" xr3:uid="{A61D7A99-02D8-4A08-A60B-D91279E8B61A}" name="06/06/2026" dataDxfId="70"/>
    <tableColumn id="525" xr3:uid="{D12B3903-32D8-4A61-AF60-1A56BDC3B969}" name="07/06/2026" dataDxfId="69"/>
    <tableColumn id="526" xr3:uid="{1EC2AEBC-E52C-4AA5-B87F-AA72707B9071}" name="08/06/2026" dataDxfId="68"/>
    <tableColumn id="527" xr3:uid="{04C8E8B1-2630-4F5B-8B85-03ADACBACE8D}" name="09/06/2026" dataDxfId="67"/>
    <tableColumn id="528" xr3:uid="{449DC619-4DC4-4EA3-BC79-AC25F54AA410}" name="10/06/2026" dataDxfId="66"/>
    <tableColumn id="529" xr3:uid="{1410D576-57B9-490F-9610-EF655CCF5B7C}" name="11/06/2026" dataDxfId="65"/>
    <tableColumn id="530" xr3:uid="{75C0375A-4937-403A-AEDF-F691F32BE7C1}" name="12/06/2026" dataDxfId="64"/>
    <tableColumn id="531" xr3:uid="{79069A0A-C33C-40A8-B3B6-4ACB8AAE4400}" name="13/06/2026" dataDxfId="63"/>
    <tableColumn id="532" xr3:uid="{2B3D9249-A726-4566-9A99-19D0490E0CC2}" name="14/06/2026" dataDxfId="62"/>
    <tableColumn id="533" xr3:uid="{C5A3FBCF-8297-4331-87DF-18BEA947D59F}" name="15/06/2026" dataDxfId="61"/>
    <tableColumn id="534" xr3:uid="{8EF67BF0-3038-427F-8C2D-E38C2A48484F}" name="16/06/2026" dataDxfId="60"/>
    <tableColumn id="535" xr3:uid="{8FBCCB27-6288-4621-8BE9-1F0403967DCA}" name="17/06/2026" dataDxfId="59"/>
    <tableColumn id="536" xr3:uid="{9513EE31-92ED-4C12-87C5-6F91270CE954}" name="18/06/2026" dataDxfId="58"/>
    <tableColumn id="537" xr3:uid="{2F503C7F-9678-42A5-B2EE-5AAD0DDDB413}" name="19/06/2026" dataDxfId="57"/>
    <tableColumn id="538" xr3:uid="{8F6B1730-C7BF-409B-9130-10FF8AAB18E1}" name="20/06/2026" dataDxfId="56"/>
    <tableColumn id="539" xr3:uid="{E78843EB-96D5-42C9-8AAC-32009EEC2B02}" name="21/06/2026" dataDxfId="55"/>
    <tableColumn id="540" xr3:uid="{1522ABC9-641C-4481-9C80-C35948D2374A}" name="22/06/2026" dataDxfId="54"/>
    <tableColumn id="541" xr3:uid="{F16F21B9-0594-4534-97F6-AE55A93DB0DF}" name="23/06/2026" dataDxfId="53"/>
    <tableColumn id="542" xr3:uid="{8DE36EA8-790D-4F36-846C-6AC12AE5AC84}" name="24/06/2026" dataDxfId="52"/>
    <tableColumn id="543" xr3:uid="{0ACDA2FB-A479-473E-A6D0-7EBAF8A90F14}" name="25/06/2026" dataDxfId="51"/>
    <tableColumn id="544" xr3:uid="{A92E865B-74F2-4A59-8536-A2E3EC0E2783}" name="26/06/2026" dataDxfId="50"/>
    <tableColumn id="545" xr3:uid="{1A1BF3EC-C1BD-4BC8-8D3D-E058F96FB009}" name="27/06/2026" dataDxfId="49"/>
    <tableColumn id="546" xr3:uid="{F3EC2E9F-58F3-4158-9932-CCF09F477EE1}" name="28/06/2026" dataDxfId="48"/>
    <tableColumn id="547" xr3:uid="{7D411824-FCC5-4588-B1FC-510B6EA34365}" name="29/06/2026" dataDxfId="47"/>
    <tableColumn id="548" xr3:uid="{7D1EBEF3-330B-44C6-8754-F2ABC21B3C7F}" name="30/06/2026" dataDxfId="46"/>
    <tableColumn id="549" xr3:uid="{6A53E3AC-ED75-4252-96E2-C126E70C1E79}" name="01/07/2026" dataDxfId="45"/>
    <tableColumn id="550" xr3:uid="{79390864-0671-4AA7-AB59-F56A3372DB93}" name="02/07/2026" dataDxfId="44"/>
    <tableColumn id="551" xr3:uid="{3BEE1CD3-0CF6-47EA-8728-1C3F679668EA}" name="03/07/2026" dataDxfId="43"/>
    <tableColumn id="552" xr3:uid="{CC9CE3C9-2A90-440D-9DF0-0797B2772D88}" name="04/07/2026" dataDxfId="42"/>
    <tableColumn id="553" xr3:uid="{0ABE225F-2F1A-40B0-A768-2D1F5A90F942}" name="05/07/2026" dataDxfId="41"/>
    <tableColumn id="554" xr3:uid="{2E91E010-8369-4ADE-96E8-24EB6321376A}" name="06/07/2026" dataDxfId="40"/>
    <tableColumn id="555" xr3:uid="{941289C3-226F-4C2E-B05E-8E6B7A47593C}" name="07/07/2026" dataDxfId="39"/>
    <tableColumn id="556" xr3:uid="{5F73A6B6-FC6F-4374-8B71-1F0CF0223542}" name="08/07/2026" dataDxfId="38"/>
    <tableColumn id="557" xr3:uid="{CC7ECDB8-0E81-440B-B281-9DCC1CBB39ED}" name="09/07/2026" dataDxfId="37"/>
    <tableColumn id="558" xr3:uid="{5BBEB285-44C6-4EBE-8865-80C3761251CA}" name="10/07/2026" dataDxfId="36"/>
    <tableColumn id="559" xr3:uid="{1133C8D7-AB98-427A-9726-0EB3EBF1DC6F}" name="11/07/2026" dataDxfId="35"/>
    <tableColumn id="560" xr3:uid="{24A6D5A4-2C2E-4962-AFC0-38345F9E4B76}" name="12/07/2026" dataDxfId="34"/>
    <tableColumn id="561" xr3:uid="{C6C851B5-DF4F-49E3-9759-9E3DE43EBBA3}" name="13/07/2026" dataDxfId="33"/>
    <tableColumn id="562" xr3:uid="{D326CD09-8602-4FFC-9FE0-23EF34AB80F3}" name="14/07/2026" dataDxfId="32"/>
    <tableColumn id="563" xr3:uid="{4F9D0F22-10B1-499D-942A-F928A87603DF}" name="15/07/2026" dataDxfId="31"/>
    <tableColumn id="564" xr3:uid="{17CB4816-618D-4AEC-BD82-EC92E03C467A}" name="16/07/2026" dataDxfId="30"/>
    <tableColumn id="565" xr3:uid="{6F56368E-9422-45E6-95CE-368242550AFD}" name="17/07/2026" dataDxfId="29"/>
    <tableColumn id="566" xr3:uid="{DD9F77E7-0B2C-418F-9EDB-F44713F17502}" name="18/07/2026" dataDxfId="28"/>
    <tableColumn id="567" xr3:uid="{6D878AC6-3542-4C74-AD22-003753DF8BD1}" name="19/07/2026" dataDxfId="27"/>
    <tableColumn id="568" xr3:uid="{93D68D79-797C-48D1-99E9-A78A9A893DE6}" name="20/07/2026" dataDxfId="26"/>
    <tableColumn id="569" xr3:uid="{CBF8D47E-2CCD-4CD1-83BB-60A1918C43C0}" name="21/07/2026" dataDxfId="25"/>
    <tableColumn id="570" xr3:uid="{854959D3-98E1-43B4-B7B7-BA4C185F44A0}" name="22/07/2026" dataDxfId="2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A0F8DE-C922-4EAA-B852-4F9FED9388CB}" name="IrradDiaria_1" displayName="IrradDiaria_1" ref="B2:G2411" tableType="queryTable" totalsRowShown="0" headerRowDxfId="23" dataDxfId="22">
  <autoFilter ref="B2:G2411" xr:uid="{12A0F8DE-C922-4EAA-B852-4F9FED9388CB}">
    <filterColumn colId="0">
      <filters>
        <filter val="UFV Santa Bárbara 1 1"/>
      </filters>
    </filterColumn>
  </autoFilter>
  <sortState xmlns:xlrd2="http://schemas.microsoft.com/office/spreadsheetml/2017/richdata2" ref="B99:G817">
    <sortCondition descending="1" ref="D2:D2411"/>
  </sortState>
  <tableColumns count="6">
    <tableColumn id="1" xr3:uid="{5A6D8EF2-C5F5-4E28-83DB-8ED2DBE24620}" uniqueName="1" name="Usina" queryTableFieldId="1" dataDxfId="21"/>
    <tableColumn id="2" xr3:uid="{3E507A6A-542A-4DE7-8ACC-6B4FCE078448}" uniqueName="2" name="Data" queryTableFieldId="2" dataDxfId="20"/>
    <tableColumn id="3" xr3:uid="{D957E818-637F-4EEE-97EC-779186851B65}" uniqueName="3" name="Geração Diária (kWh)" queryTableFieldId="3" dataDxfId="19"/>
    <tableColumn id="4" xr3:uid="{07999443-DAF7-4F5A-A5AC-93A9391B2093}" uniqueName="4" name="Irradiação" queryTableFieldId="4" dataDxfId="18"/>
    <tableColumn id="5" xr3:uid="{1C6D9D9C-55CC-44CB-96CD-5BD8944ABDD4}" uniqueName="5" name="Disponibilidade" queryTableFieldId="5" dataDxfId="17" dataCellStyle="Porcentagem"/>
    <tableColumn id="6" xr3:uid="{D15E4482-F02B-4396-A82F-9FD4EE6960C3}" uniqueName="6" name="Coluna1" queryTableFieldId="8" dataDxfId="16">
      <calculatedColumnFormula>IrradDiaria_1[[#This Row],[Geração Diária (kWh)]]/(IrradDiaria_1[[#This Row],[Irradiação]]*994)</calculatedColumnFormula>
    </tableColumn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14C9BA-A6A7-4BFD-A3C9-7EE7822230DB}" name="Tabela6" displayName="Tabela6" ref="B1:E74" totalsRowShown="0" headerRowDxfId="15" dataDxfId="14">
  <autoFilter ref="B1:E74" xr:uid="{CF14C9BA-A6A7-4BFD-A3C9-7EE7822230DB}"/>
  <sortState xmlns:xlrd2="http://schemas.microsoft.com/office/spreadsheetml/2017/richdata2" ref="B2:E74">
    <sortCondition ref="D1:D74"/>
  </sortState>
  <tableColumns count="4">
    <tableColumn id="1" xr3:uid="{BC5E891D-F081-4D1E-BBDF-367F931D8B0A}" name="UFV 1" dataDxfId="13"/>
    <tableColumn id="2" xr3:uid="{EAD122B0-713C-4ABF-ACE4-50C4EDD8A99E}" name="Data" dataDxfId="12"/>
    <tableColumn id="3" xr3:uid="{3C53E318-FAF1-4E90-93C4-313921A0D110}" name="Disponibilidade" dataDxfId="11"/>
    <tableColumn id="4" xr3:uid="{9D0BDE3F-67BC-4A23-9520-F036A83CD774}" name="Comentário" dataDxfId="1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2F76-E0FA-49B8-AF4D-F0B5703A200D}">
  <dimension ref="A1:LA178"/>
  <sheetViews>
    <sheetView workbookViewId="0">
      <selection activeCell="A13" sqref="A13"/>
    </sheetView>
  </sheetViews>
  <sheetFormatPr defaultRowHeight="14.4"/>
  <cols>
    <col min="1" max="1" width="38.88671875" bestFit="1" customWidth="1"/>
    <col min="2" max="13" width="12.6640625" customWidth="1"/>
    <col min="14" max="313" width="12.6640625" hidden="1" customWidth="1"/>
  </cols>
  <sheetData>
    <row r="1" spans="1:313">
      <c r="A1" s="1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Z1" s="3">
        <v>46388</v>
      </c>
      <c r="AA1" s="3">
        <v>46419</v>
      </c>
      <c r="AB1" s="3">
        <v>46447</v>
      </c>
      <c r="AC1" s="3">
        <v>46478</v>
      </c>
      <c r="AD1" s="3">
        <v>46508</v>
      </c>
      <c r="AE1" s="3">
        <v>46539</v>
      </c>
      <c r="AF1" s="3">
        <v>46569</v>
      </c>
      <c r="AG1" s="3">
        <v>46600</v>
      </c>
      <c r="AH1" s="3">
        <v>46631</v>
      </c>
      <c r="AI1" s="3">
        <v>46661</v>
      </c>
      <c r="AJ1" s="3">
        <v>46692</v>
      </c>
      <c r="AK1" s="3">
        <v>46722</v>
      </c>
      <c r="AL1" s="3">
        <v>46753</v>
      </c>
      <c r="AM1" s="3">
        <v>46784</v>
      </c>
      <c r="AN1" s="3">
        <v>46813</v>
      </c>
      <c r="AO1" s="3">
        <v>46844</v>
      </c>
      <c r="AP1" s="3">
        <v>46874</v>
      </c>
      <c r="AQ1" s="3">
        <v>46905</v>
      </c>
      <c r="AR1" s="3">
        <v>46935</v>
      </c>
      <c r="AS1" s="3">
        <v>46966</v>
      </c>
      <c r="AT1" s="3">
        <v>46997</v>
      </c>
      <c r="AU1" s="3">
        <v>47027</v>
      </c>
      <c r="AV1" s="3">
        <v>47058</v>
      </c>
      <c r="AW1" s="3">
        <v>47088</v>
      </c>
      <c r="AX1" s="3">
        <v>47119</v>
      </c>
      <c r="AY1" s="3">
        <v>47150</v>
      </c>
      <c r="AZ1" s="3">
        <v>47178</v>
      </c>
      <c r="BA1" s="3">
        <v>47209</v>
      </c>
      <c r="BB1" s="3">
        <v>47239</v>
      </c>
      <c r="BC1" s="3">
        <v>47270</v>
      </c>
      <c r="BD1" s="3">
        <v>47300</v>
      </c>
      <c r="BE1" s="3">
        <v>47331</v>
      </c>
      <c r="BF1" s="3">
        <v>47362</v>
      </c>
      <c r="BG1" s="3">
        <v>47392</v>
      </c>
      <c r="BH1" s="3">
        <v>47423</v>
      </c>
      <c r="BI1" s="3">
        <v>47453</v>
      </c>
      <c r="BJ1" s="3">
        <v>47484</v>
      </c>
      <c r="BK1" s="3">
        <v>47515</v>
      </c>
      <c r="BL1" s="3">
        <v>47543</v>
      </c>
      <c r="BM1" s="3">
        <v>47574</v>
      </c>
      <c r="BN1" s="3">
        <v>47604</v>
      </c>
      <c r="BO1" s="3">
        <v>47635</v>
      </c>
      <c r="BP1" s="3">
        <v>47665</v>
      </c>
      <c r="BQ1" s="3">
        <v>47696</v>
      </c>
      <c r="BR1" s="3">
        <v>47727</v>
      </c>
      <c r="BS1" s="3">
        <v>47757</v>
      </c>
      <c r="BT1" s="3">
        <v>47788</v>
      </c>
      <c r="BU1" s="3">
        <v>47818</v>
      </c>
      <c r="BV1" s="3">
        <v>47849</v>
      </c>
      <c r="BW1" s="3">
        <v>47880</v>
      </c>
      <c r="BX1" s="3">
        <v>47908</v>
      </c>
      <c r="BY1" s="3">
        <v>47939</v>
      </c>
      <c r="BZ1" s="3">
        <v>47969</v>
      </c>
      <c r="CA1" s="3">
        <v>48000</v>
      </c>
      <c r="CB1" s="3">
        <v>48030</v>
      </c>
      <c r="CC1" s="3">
        <v>48061</v>
      </c>
      <c r="CD1" s="3">
        <v>48092</v>
      </c>
      <c r="CE1" s="3">
        <v>48122</v>
      </c>
      <c r="CF1" s="3">
        <v>48153</v>
      </c>
      <c r="CG1" s="3">
        <v>48183</v>
      </c>
      <c r="CH1" s="3">
        <v>48214</v>
      </c>
      <c r="CI1" s="3">
        <v>48245</v>
      </c>
      <c r="CJ1" s="3">
        <v>48274</v>
      </c>
      <c r="CK1" s="3">
        <v>48305</v>
      </c>
      <c r="CL1" s="3">
        <v>48335</v>
      </c>
      <c r="CM1" s="3">
        <v>48366</v>
      </c>
      <c r="CN1" s="3">
        <v>48396</v>
      </c>
      <c r="CO1" s="3">
        <v>48427</v>
      </c>
      <c r="CP1" s="3">
        <v>48458</v>
      </c>
      <c r="CQ1" s="3">
        <v>48488</v>
      </c>
      <c r="CR1" s="3">
        <v>48519</v>
      </c>
      <c r="CS1" s="3">
        <v>48549</v>
      </c>
      <c r="CT1" s="3">
        <v>48580</v>
      </c>
      <c r="CU1" s="3">
        <v>48611</v>
      </c>
      <c r="CV1" s="3">
        <v>48639</v>
      </c>
      <c r="CW1" s="3">
        <v>48670</v>
      </c>
      <c r="CX1" s="3">
        <v>48700</v>
      </c>
      <c r="CY1" s="3">
        <v>48731</v>
      </c>
      <c r="CZ1" s="3">
        <v>48761</v>
      </c>
      <c r="DA1" s="3">
        <v>48792</v>
      </c>
      <c r="DB1" s="3">
        <v>48823</v>
      </c>
      <c r="DC1" s="3">
        <v>48853</v>
      </c>
      <c r="DD1" s="3">
        <v>48884</v>
      </c>
      <c r="DE1" s="3">
        <v>48914</v>
      </c>
      <c r="DF1" s="3">
        <v>48945</v>
      </c>
      <c r="DG1" s="3">
        <v>48976</v>
      </c>
      <c r="DH1" s="3">
        <v>49004</v>
      </c>
      <c r="DI1" s="3">
        <v>49035</v>
      </c>
      <c r="DJ1" s="3">
        <v>49065</v>
      </c>
      <c r="DK1" s="3">
        <v>49096</v>
      </c>
      <c r="DL1" s="3">
        <v>49126</v>
      </c>
      <c r="DM1" s="3">
        <v>49157</v>
      </c>
      <c r="DN1" s="3">
        <v>49188</v>
      </c>
      <c r="DO1" s="3">
        <v>49218</v>
      </c>
      <c r="DP1" s="3">
        <v>49249</v>
      </c>
      <c r="DQ1" s="3">
        <v>49279</v>
      </c>
      <c r="DR1" s="3">
        <v>49310</v>
      </c>
      <c r="DS1" s="3">
        <v>49341</v>
      </c>
      <c r="DT1" s="3">
        <v>49369</v>
      </c>
      <c r="DU1" s="3">
        <v>49400</v>
      </c>
      <c r="DV1" s="3">
        <v>49430</v>
      </c>
      <c r="DW1" s="3">
        <v>49461</v>
      </c>
      <c r="DX1" s="3">
        <v>49491</v>
      </c>
      <c r="DY1" s="3">
        <v>49522</v>
      </c>
      <c r="DZ1" s="3">
        <v>49553</v>
      </c>
      <c r="EA1" s="3">
        <v>49583</v>
      </c>
      <c r="EB1" s="3">
        <v>49614</v>
      </c>
      <c r="EC1" s="3">
        <v>49644</v>
      </c>
      <c r="ED1" s="3">
        <v>49675</v>
      </c>
      <c r="EE1" s="3">
        <v>49706</v>
      </c>
      <c r="EF1" s="3">
        <v>49735</v>
      </c>
      <c r="EG1" s="3">
        <v>49766</v>
      </c>
      <c r="EH1" s="3">
        <v>49796</v>
      </c>
      <c r="EI1" s="3">
        <v>49827</v>
      </c>
      <c r="EJ1" s="3">
        <v>49857</v>
      </c>
      <c r="EK1" s="3">
        <v>49888</v>
      </c>
      <c r="EL1" s="3">
        <v>49919</v>
      </c>
      <c r="EM1" s="3">
        <v>49949</v>
      </c>
      <c r="EN1" s="3">
        <v>49980</v>
      </c>
      <c r="EO1" s="3">
        <v>50010</v>
      </c>
      <c r="EP1" s="3">
        <v>50041</v>
      </c>
      <c r="EQ1" s="3">
        <v>50072</v>
      </c>
      <c r="ER1" s="3">
        <v>50100</v>
      </c>
      <c r="ES1" s="3">
        <v>50131</v>
      </c>
      <c r="ET1" s="3">
        <v>50161</v>
      </c>
      <c r="EU1" s="3">
        <v>50192</v>
      </c>
      <c r="EV1" s="3">
        <v>50222</v>
      </c>
      <c r="EW1" s="3">
        <v>50253</v>
      </c>
      <c r="EX1" s="3">
        <v>50284</v>
      </c>
      <c r="EY1" s="3">
        <v>50314</v>
      </c>
      <c r="EZ1" s="3">
        <v>50345</v>
      </c>
      <c r="FA1" s="3">
        <v>50375</v>
      </c>
      <c r="FB1" s="3">
        <v>50406</v>
      </c>
      <c r="FC1" s="3">
        <v>50437</v>
      </c>
      <c r="FD1" s="3">
        <v>50465</v>
      </c>
      <c r="FE1" s="3">
        <v>50496</v>
      </c>
      <c r="FF1" s="3">
        <v>50526</v>
      </c>
      <c r="FG1" s="3">
        <v>50557</v>
      </c>
      <c r="FH1" s="3">
        <v>50587</v>
      </c>
      <c r="FI1" s="3">
        <v>50618</v>
      </c>
      <c r="FJ1" s="3">
        <v>50649</v>
      </c>
      <c r="FK1" s="3">
        <v>50679</v>
      </c>
      <c r="FL1" s="3">
        <v>50710</v>
      </c>
      <c r="FM1" s="3">
        <v>50740</v>
      </c>
      <c r="FN1" s="3">
        <v>50771</v>
      </c>
      <c r="FO1" s="3">
        <v>50802</v>
      </c>
      <c r="FP1" s="3">
        <v>50830</v>
      </c>
      <c r="FQ1" s="3">
        <v>50861</v>
      </c>
      <c r="FR1" s="3">
        <v>50891</v>
      </c>
      <c r="FS1" s="3">
        <v>50922</v>
      </c>
      <c r="FT1" s="3">
        <v>50952</v>
      </c>
      <c r="FU1" s="3">
        <v>50983</v>
      </c>
      <c r="FV1" s="3">
        <v>51014</v>
      </c>
      <c r="FW1" s="3">
        <v>51044</v>
      </c>
      <c r="FX1" s="3">
        <v>51075</v>
      </c>
      <c r="FY1" s="3">
        <v>51105</v>
      </c>
      <c r="FZ1" s="3">
        <v>51136</v>
      </c>
      <c r="GA1" s="3">
        <v>51167</v>
      </c>
      <c r="GB1" s="3">
        <v>51196</v>
      </c>
      <c r="GC1" s="3">
        <v>51227</v>
      </c>
      <c r="GD1" s="3">
        <v>51257</v>
      </c>
      <c r="GE1" s="3">
        <v>51288</v>
      </c>
      <c r="GF1" s="3">
        <v>51318</v>
      </c>
      <c r="GG1" s="3">
        <v>51349</v>
      </c>
      <c r="GH1" s="3">
        <v>51380</v>
      </c>
      <c r="GI1" s="3">
        <v>51410</v>
      </c>
      <c r="GJ1" s="3">
        <v>51441</v>
      </c>
      <c r="GK1" s="3">
        <v>51471</v>
      </c>
      <c r="GL1" s="3">
        <v>51502</v>
      </c>
      <c r="GM1" s="3">
        <v>51533</v>
      </c>
      <c r="GN1" s="3">
        <v>51561</v>
      </c>
      <c r="GO1" s="3">
        <v>51592</v>
      </c>
      <c r="GP1" s="3">
        <v>51622</v>
      </c>
      <c r="GQ1" s="3">
        <v>51653</v>
      </c>
      <c r="GR1" s="3">
        <v>51683</v>
      </c>
      <c r="GS1" s="3">
        <v>51714</v>
      </c>
      <c r="GT1" s="3">
        <v>51745</v>
      </c>
      <c r="GU1" s="3">
        <v>51775</v>
      </c>
      <c r="GV1" s="3">
        <v>51806</v>
      </c>
      <c r="GW1" s="3">
        <v>51836</v>
      </c>
      <c r="GX1" s="3">
        <v>51867</v>
      </c>
      <c r="GY1" s="3">
        <v>51898</v>
      </c>
      <c r="GZ1" s="3">
        <v>51926</v>
      </c>
      <c r="HA1" s="3">
        <v>51957</v>
      </c>
      <c r="HB1" s="3">
        <v>51987</v>
      </c>
      <c r="HC1" s="3">
        <v>52018</v>
      </c>
      <c r="HD1" s="3">
        <v>52048</v>
      </c>
      <c r="HE1" s="3">
        <v>52079</v>
      </c>
      <c r="HF1" s="3">
        <v>52110</v>
      </c>
      <c r="HG1" s="3">
        <v>52140</v>
      </c>
      <c r="HH1" s="3">
        <v>52171</v>
      </c>
      <c r="HI1" s="3">
        <v>52201</v>
      </c>
      <c r="HJ1" s="3">
        <v>52232</v>
      </c>
      <c r="HK1" s="3">
        <v>52263</v>
      </c>
      <c r="HL1" s="3">
        <v>52291</v>
      </c>
      <c r="HM1" s="3">
        <v>52322</v>
      </c>
      <c r="HN1" s="3">
        <v>52352</v>
      </c>
      <c r="HO1" s="3">
        <v>52383</v>
      </c>
      <c r="HP1" s="3">
        <v>52413</v>
      </c>
      <c r="HQ1" s="3">
        <v>52444</v>
      </c>
      <c r="HR1" s="3">
        <v>52475</v>
      </c>
      <c r="HS1" s="3">
        <v>52505</v>
      </c>
      <c r="HT1" s="3">
        <v>52536</v>
      </c>
      <c r="HU1" s="3">
        <v>52566</v>
      </c>
      <c r="HV1" s="3">
        <v>52597</v>
      </c>
      <c r="HW1" s="3">
        <v>52628</v>
      </c>
      <c r="HX1" s="3">
        <v>52657</v>
      </c>
      <c r="HY1" s="3">
        <v>52688</v>
      </c>
      <c r="HZ1" s="3">
        <v>52718</v>
      </c>
      <c r="IA1" s="3">
        <v>52749</v>
      </c>
      <c r="IB1" s="3">
        <v>52779</v>
      </c>
      <c r="IC1" s="3">
        <v>52810</v>
      </c>
      <c r="ID1" s="3">
        <v>52841</v>
      </c>
      <c r="IE1" s="3">
        <v>52871</v>
      </c>
      <c r="IF1" s="3">
        <v>52902</v>
      </c>
      <c r="IG1" s="3">
        <v>52932</v>
      </c>
      <c r="IH1" s="3">
        <v>52963</v>
      </c>
      <c r="II1" s="3">
        <v>52994</v>
      </c>
      <c r="IJ1" s="3">
        <v>53022</v>
      </c>
      <c r="IK1" s="3">
        <v>53053</v>
      </c>
      <c r="IL1" s="3">
        <v>53083</v>
      </c>
      <c r="IM1" s="3">
        <v>53114</v>
      </c>
      <c r="IN1" s="3">
        <v>53144</v>
      </c>
      <c r="IO1" s="3">
        <v>53175</v>
      </c>
      <c r="IP1" s="3">
        <v>53206</v>
      </c>
      <c r="IQ1" s="3">
        <v>53236</v>
      </c>
      <c r="IR1" s="3">
        <v>53267</v>
      </c>
      <c r="IS1" s="3">
        <v>53297</v>
      </c>
      <c r="IT1" s="3">
        <v>53328</v>
      </c>
      <c r="IU1" s="3">
        <v>53359</v>
      </c>
      <c r="IV1" s="3">
        <v>53387</v>
      </c>
      <c r="IW1" s="3">
        <v>53418</v>
      </c>
      <c r="IX1" s="3">
        <v>53448</v>
      </c>
      <c r="IY1" s="3">
        <v>53479</v>
      </c>
      <c r="IZ1" s="3">
        <v>53509</v>
      </c>
      <c r="JA1" s="3">
        <v>53540</v>
      </c>
      <c r="JB1" s="3">
        <v>53571</v>
      </c>
      <c r="JC1" s="3">
        <v>53601</v>
      </c>
      <c r="JD1" s="3">
        <v>53632</v>
      </c>
      <c r="JE1" s="3">
        <v>53662</v>
      </c>
      <c r="JF1" s="3">
        <v>53693</v>
      </c>
      <c r="JG1" s="3">
        <v>53724</v>
      </c>
      <c r="JH1" s="3">
        <v>53752</v>
      </c>
      <c r="JI1" s="3">
        <v>53783</v>
      </c>
      <c r="JJ1" s="3">
        <v>53813</v>
      </c>
      <c r="JK1" s="3">
        <v>53844</v>
      </c>
      <c r="JL1" s="3">
        <v>53874</v>
      </c>
      <c r="JM1" s="3">
        <v>53905</v>
      </c>
      <c r="JN1" s="3">
        <v>53936</v>
      </c>
      <c r="JO1" s="3">
        <v>53966</v>
      </c>
      <c r="JP1" s="3">
        <v>53997</v>
      </c>
      <c r="JQ1" s="3">
        <v>54027</v>
      </c>
      <c r="JR1" s="3">
        <v>54058</v>
      </c>
      <c r="JS1" s="3">
        <v>54089</v>
      </c>
      <c r="JT1" s="3">
        <v>54118</v>
      </c>
      <c r="JU1" s="3">
        <v>54149</v>
      </c>
      <c r="JV1" s="3">
        <v>54179</v>
      </c>
      <c r="JW1" s="3">
        <v>54210</v>
      </c>
      <c r="JX1" s="3">
        <v>54240</v>
      </c>
      <c r="JY1" s="3">
        <v>54271</v>
      </c>
      <c r="JZ1" s="3">
        <v>54302</v>
      </c>
      <c r="KA1" s="3">
        <v>54332</v>
      </c>
      <c r="KB1" s="3">
        <v>54363</v>
      </c>
      <c r="KC1" s="3">
        <v>54393</v>
      </c>
      <c r="KD1" s="3">
        <v>54424</v>
      </c>
      <c r="KE1" s="3">
        <v>54455</v>
      </c>
      <c r="KF1" s="3">
        <v>54483</v>
      </c>
      <c r="KG1" s="3">
        <v>54514</v>
      </c>
      <c r="KH1" s="3">
        <v>54544</v>
      </c>
      <c r="KI1" s="3">
        <v>54575</v>
      </c>
      <c r="KJ1" s="3">
        <v>54605</v>
      </c>
      <c r="KK1" s="3">
        <v>54636</v>
      </c>
      <c r="KL1" s="3">
        <v>54667</v>
      </c>
      <c r="KM1" s="3">
        <v>54697</v>
      </c>
      <c r="KN1" s="3">
        <v>54728</v>
      </c>
      <c r="KO1" s="3">
        <v>54758</v>
      </c>
      <c r="KP1" s="3">
        <v>54789</v>
      </c>
      <c r="KQ1" s="3">
        <v>54820</v>
      </c>
      <c r="KR1" s="3">
        <v>54848</v>
      </c>
      <c r="KS1" s="3">
        <v>54879</v>
      </c>
      <c r="KT1" s="3">
        <v>54909</v>
      </c>
      <c r="KU1" s="3">
        <v>54940</v>
      </c>
      <c r="KV1" s="3">
        <v>54970</v>
      </c>
      <c r="KW1" s="3">
        <v>55001</v>
      </c>
      <c r="KX1" s="3">
        <v>55032</v>
      </c>
      <c r="KY1" s="3">
        <v>55062</v>
      </c>
      <c r="KZ1" s="3">
        <v>55093</v>
      </c>
      <c r="LA1" s="3">
        <v>55123</v>
      </c>
    </row>
    <row r="2" spans="1:313" ht="15.6">
      <c r="A2" s="8"/>
      <c r="B2" s="45"/>
      <c r="C2" s="45"/>
      <c r="D2" s="45"/>
      <c r="E2" s="45"/>
      <c r="F2" s="45"/>
      <c r="G2" s="45"/>
      <c r="H2" s="45"/>
      <c r="I2" s="45"/>
      <c r="J2" s="45"/>
      <c r="K2" s="2"/>
      <c r="L2" s="2"/>
      <c r="M2" s="2"/>
      <c r="N2" s="2">
        <v>841.92383674680036</v>
      </c>
      <c r="O2" s="2">
        <v>951.48896021252938</v>
      </c>
      <c r="P2" s="2">
        <v>1013.6363719358933</v>
      </c>
      <c r="Q2" s="2">
        <v>875.76471869203931</v>
      </c>
      <c r="R2" s="2">
        <v>925.39946192872048</v>
      </c>
      <c r="S2" s="2">
        <v>781.42369472628172</v>
      </c>
      <c r="T2" s="2">
        <v>884.55748239680588</v>
      </c>
      <c r="U2" s="2">
        <v>1003.6554155775482</v>
      </c>
      <c r="V2" s="2">
        <v>894.56467172939483</v>
      </c>
      <c r="W2" s="2">
        <v>1027.8164450837228</v>
      </c>
      <c r="X2" s="2">
        <v>940.1677059727532</v>
      </c>
      <c r="Y2" s="2">
        <v>1100.8868991001179</v>
      </c>
      <c r="Z2" s="2">
        <v>838.02202699874624</v>
      </c>
      <c r="AA2" s="2">
        <v>947.07767849100321</v>
      </c>
      <c r="AB2" s="2">
        <v>1008.9351468148302</v>
      </c>
      <c r="AC2" s="2">
        <v>871.70136904995729</v>
      </c>
      <c r="AD2" s="2">
        <v>921.104157567009</v>
      </c>
      <c r="AE2" s="2">
        <v>777.79526018350521</v>
      </c>
      <c r="AF2" s="2">
        <v>880.44857022051099</v>
      </c>
      <c r="AG2" s="2">
        <v>998.99146889356848</v>
      </c>
      <c r="AH2" s="2">
        <v>890.40605497032232</v>
      </c>
      <c r="AI2" s="2">
        <v>1023.0365210399283</v>
      </c>
      <c r="AJ2" s="2">
        <v>935.7937026883103</v>
      </c>
      <c r="AK2" s="2">
        <v>1095.7631850254436</v>
      </c>
      <c r="AL2" s="2">
        <v>834.12021725069201</v>
      </c>
      <c r="AM2" s="2">
        <v>942.66639676947693</v>
      </c>
      <c r="AN2" s="2">
        <v>1004.233921693767</v>
      </c>
      <c r="AO2" s="2">
        <v>867.6380194078755</v>
      </c>
      <c r="AP2" s="2">
        <v>916.80885320529751</v>
      </c>
      <c r="AQ2" s="2">
        <v>774.16682564072869</v>
      </c>
      <c r="AR2" s="2">
        <v>876.33965804421621</v>
      </c>
      <c r="AS2" s="2">
        <v>994.32752220958855</v>
      </c>
      <c r="AT2" s="2">
        <v>886.24743821124969</v>
      </c>
      <c r="AU2" s="2">
        <v>1018.2565969961336</v>
      </c>
      <c r="AV2" s="2">
        <v>931.41969940386741</v>
      </c>
      <c r="AW2" s="2">
        <v>1090.6394709507697</v>
      </c>
      <c r="AX2" s="2">
        <v>830.21840750263789</v>
      </c>
      <c r="AY2" s="2">
        <v>938.25511504795077</v>
      </c>
      <c r="AZ2" s="2">
        <v>999.53269657270391</v>
      </c>
      <c r="BA2" s="2">
        <v>863.57466976579349</v>
      </c>
      <c r="BB2" s="2">
        <v>912.51354884358602</v>
      </c>
      <c r="BC2" s="2">
        <v>770.53839109795217</v>
      </c>
      <c r="BD2" s="2">
        <v>872.23074586792131</v>
      </c>
      <c r="BE2" s="2">
        <v>989.66357552560874</v>
      </c>
      <c r="BF2" s="2">
        <v>882.08882145217717</v>
      </c>
      <c r="BG2" s="2">
        <v>1013.4766729523391</v>
      </c>
      <c r="BH2" s="2">
        <v>927.04569611942452</v>
      </c>
      <c r="BI2" s="2">
        <v>1085.5157568760956</v>
      </c>
      <c r="BJ2" s="2">
        <v>826.31659775458365</v>
      </c>
      <c r="BK2" s="2">
        <v>933.84383332642449</v>
      </c>
      <c r="BL2" s="2">
        <v>994.83147145164071</v>
      </c>
      <c r="BM2" s="2">
        <v>859.5113201237117</v>
      </c>
      <c r="BN2" s="2">
        <v>908.21824448187465</v>
      </c>
      <c r="BO2" s="2">
        <v>766.90995655517577</v>
      </c>
      <c r="BP2" s="2">
        <v>868.12183369162653</v>
      </c>
      <c r="BQ2" s="2">
        <v>984.99962884162892</v>
      </c>
      <c r="BR2" s="2">
        <v>877.93020469310443</v>
      </c>
      <c r="BS2" s="2">
        <v>1008.6967489085444</v>
      </c>
      <c r="BT2" s="2">
        <v>922.67169283498163</v>
      </c>
      <c r="BU2" s="2">
        <v>1080.3920428014214</v>
      </c>
      <c r="BV2" s="2">
        <v>822.41478800652953</v>
      </c>
      <c r="BW2" s="2">
        <v>929.43255160489832</v>
      </c>
      <c r="BX2" s="2">
        <v>990.13024633057762</v>
      </c>
      <c r="BY2" s="2">
        <v>855.44797048162968</v>
      </c>
      <c r="BZ2" s="2">
        <v>903.92294012016316</v>
      </c>
      <c r="CA2" s="2">
        <v>763.28152201239914</v>
      </c>
      <c r="CB2" s="2">
        <v>864.01292151533164</v>
      </c>
      <c r="CC2" s="2">
        <v>980.3356821576491</v>
      </c>
      <c r="CD2" s="2">
        <v>873.77158793403191</v>
      </c>
      <c r="CE2" s="2">
        <v>1003.9168248647499</v>
      </c>
      <c r="CF2" s="2">
        <v>918.29768955053873</v>
      </c>
      <c r="CG2" s="2">
        <v>1075.2683287267473</v>
      </c>
      <c r="CH2" s="2">
        <v>818.5129782584753</v>
      </c>
      <c r="CI2" s="2">
        <v>925.02126988337204</v>
      </c>
      <c r="CJ2" s="2">
        <v>985.42902120951442</v>
      </c>
      <c r="CK2" s="2">
        <v>851.38462083954789</v>
      </c>
      <c r="CL2" s="2">
        <v>899.62763575845179</v>
      </c>
      <c r="CM2" s="2">
        <v>759.65308746962273</v>
      </c>
      <c r="CN2" s="2">
        <v>859.90400933903686</v>
      </c>
      <c r="CO2" s="2">
        <v>975.67173547366917</v>
      </c>
      <c r="CP2" s="2">
        <v>869.61297117495928</v>
      </c>
      <c r="CQ2" s="2">
        <v>999.13690082095513</v>
      </c>
      <c r="CR2" s="2">
        <v>913.92368626609584</v>
      </c>
      <c r="CS2" s="2">
        <v>1070.1446146520732</v>
      </c>
      <c r="CT2" s="2">
        <v>814.61116851042118</v>
      </c>
      <c r="CU2" s="2">
        <v>920.60998816184588</v>
      </c>
      <c r="CV2" s="2">
        <v>980.72779608845133</v>
      </c>
      <c r="CW2" s="2">
        <v>847.32127119746599</v>
      </c>
      <c r="CX2" s="2">
        <v>895.3323313967403</v>
      </c>
      <c r="CY2" s="2">
        <v>756.02465292684622</v>
      </c>
      <c r="CZ2" s="2">
        <v>855.79509716274197</v>
      </c>
      <c r="DA2" s="2">
        <v>971.00778878968947</v>
      </c>
      <c r="DB2" s="2">
        <v>865.45435441588666</v>
      </c>
      <c r="DC2" s="2">
        <v>994.35697677716064</v>
      </c>
      <c r="DD2" s="2">
        <v>909.54968298165295</v>
      </c>
      <c r="DE2" s="2">
        <v>1065.0209005773991</v>
      </c>
      <c r="DF2" s="2">
        <v>810.70935876236695</v>
      </c>
      <c r="DG2" s="2">
        <v>916.1987064403196</v>
      </c>
      <c r="DH2" s="2">
        <v>976.02657096738824</v>
      </c>
      <c r="DI2" s="2">
        <v>843.25792155538409</v>
      </c>
      <c r="DJ2" s="2">
        <v>891.03702703502893</v>
      </c>
      <c r="DK2" s="2">
        <v>752.3962183840697</v>
      </c>
      <c r="DL2" s="2">
        <v>851.68618498644719</v>
      </c>
      <c r="DM2" s="2">
        <v>966.34384210570954</v>
      </c>
      <c r="DN2" s="2">
        <v>861.29573765681403</v>
      </c>
      <c r="DO2" s="2">
        <v>989.57705273336592</v>
      </c>
      <c r="DP2" s="2">
        <v>905.17567969721006</v>
      </c>
      <c r="DQ2" s="2">
        <v>1059.8971865027249</v>
      </c>
      <c r="DR2" s="2">
        <v>806.80754901431283</v>
      </c>
      <c r="DS2" s="2">
        <v>911.78742471879343</v>
      </c>
      <c r="DT2" s="2">
        <v>971.32534584632504</v>
      </c>
      <c r="DU2" s="2">
        <v>839.19457191330218</v>
      </c>
      <c r="DV2" s="2">
        <v>886.74172267331744</v>
      </c>
      <c r="DW2" s="2">
        <v>748.76778384129318</v>
      </c>
      <c r="DX2" s="2">
        <v>847.57727281015241</v>
      </c>
      <c r="DY2" s="2">
        <v>961.67989542172973</v>
      </c>
      <c r="DZ2" s="2">
        <v>857.13712089774151</v>
      </c>
      <c r="EA2" s="2">
        <v>984.79712868957142</v>
      </c>
      <c r="EB2" s="2">
        <v>900.80167641276716</v>
      </c>
      <c r="EC2" s="2">
        <v>1054.7734724280508</v>
      </c>
      <c r="ED2" s="2">
        <v>802.90573926625859</v>
      </c>
      <c r="EE2" s="2">
        <v>907.37614299726715</v>
      </c>
      <c r="EF2" s="2">
        <v>966.62412072526183</v>
      </c>
      <c r="EG2" s="2">
        <v>835.13122227122028</v>
      </c>
      <c r="EH2" s="2">
        <v>882.44641831160595</v>
      </c>
      <c r="EI2" s="2">
        <v>745.13934929851678</v>
      </c>
      <c r="EJ2" s="2">
        <v>843.46836063385751</v>
      </c>
      <c r="EK2" s="2">
        <v>957.01594873774991</v>
      </c>
      <c r="EL2" s="2">
        <v>852.97850413866888</v>
      </c>
      <c r="EM2" s="2">
        <v>980.0172046457767</v>
      </c>
      <c r="EN2" s="2">
        <v>896.42767312832427</v>
      </c>
      <c r="EO2" s="2">
        <v>1049.6497583533767</v>
      </c>
      <c r="EP2" s="2">
        <v>799.00392951820447</v>
      </c>
      <c r="EQ2" s="2">
        <v>902.96486127574099</v>
      </c>
      <c r="ER2" s="2">
        <v>961.92289560419874</v>
      </c>
      <c r="ES2" s="2">
        <v>831.06787262913838</v>
      </c>
      <c r="ET2" s="2">
        <v>878.15111394989447</v>
      </c>
      <c r="EU2" s="2">
        <v>741.51091475574026</v>
      </c>
      <c r="EV2" s="2">
        <v>839.35944845756262</v>
      </c>
      <c r="EW2" s="2">
        <v>952.35200205377009</v>
      </c>
      <c r="EX2" s="2">
        <v>848.81988737959625</v>
      </c>
      <c r="EY2" s="2">
        <v>975.23728060198221</v>
      </c>
      <c r="EZ2" s="2">
        <v>892.05366984388138</v>
      </c>
      <c r="FA2" s="2">
        <v>1044.5260442787026</v>
      </c>
      <c r="FB2" s="2">
        <v>795.10211977015024</v>
      </c>
      <c r="FC2" s="2">
        <v>898.55357955421471</v>
      </c>
      <c r="FD2" s="2">
        <v>957.22167048313565</v>
      </c>
      <c r="FE2" s="2">
        <v>827.00452298705648</v>
      </c>
      <c r="FF2" s="2">
        <v>873.85580958818309</v>
      </c>
      <c r="FG2" s="2">
        <v>737.88248021296374</v>
      </c>
      <c r="FH2" s="2">
        <v>835.25053628126784</v>
      </c>
      <c r="FI2" s="2">
        <v>947.68805536979016</v>
      </c>
      <c r="FJ2" s="2">
        <v>844.66127062052362</v>
      </c>
      <c r="FK2" s="2">
        <v>970.45735655818748</v>
      </c>
      <c r="FL2" s="2">
        <v>887.67966655943837</v>
      </c>
      <c r="FM2" s="2">
        <v>1039.4023302040284</v>
      </c>
      <c r="FN2" s="2">
        <v>791.20031002209612</v>
      </c>
      <c r="FO2" s="2">
        <v>894.14229783268854</v>
      </c>
      <c r="FP2" s="2">
        <v>952.52044536207234</v>
      </c>
      <c r="FQ2" s="2">
        <v>822.94117334497457</v>
      </c>
      <c r="FR2" s="2">
        <v>869.56050522647161</v>
      </c>
      <c r="FS2" s="2">
        <v>734.25404567018722</v>
      </c>
      <c r="FT2" s="2">
        <v>831.14162410497295</v>
      </c>
      <c r="FU2" s="2">
        <v>943.02410868581046</v>
      </c>
      <c r="FV2" s="2">
        <v>840.50265386145111</v>
      </c>
      <c r="FW2" s="2">
        <v>965.67743251439299</v>
      </c>
      <c r="FX2" s="2">
        <v>883.3056632749956</v>
      </c>
      <c r="FY2" s="2">
        <v>1034.2786161293543</v>
      </c>
      <c r="FZ2" s="2">
        <v>787.29850027404188</v>
      </c>
      <c r="GA2" s="2">
        <v>889.73101611116226</v>
      </c>
      <c r="GB2" s="2">
        <v>947.81922024100913</v>
      </c>
      <c r="GC2" s="2">
        <v>818.87782370289267</v>
      </c>
      <c r="GD2" s="2">
        <v>865.26520086476023</v>
      </c>
      <c r="GE2" s="2">
        <v>730.62561112741082</v>
      </c>
      <c r="GF2" s="2">
        <v>827.03271192867805</v>
      </c>
      <c r="GG2" s="2">
        <v>938.36016200183053</v>
      </c>
      <c r="GH2" s="2">
        <v>836.34403710237848</v>
      </c>
      <c r="GI2" s="2">
        <v>960.89750847059827</v>
      </c>
      <c r="GJ2" s="2">
        <v>878.9316599905527</v>
      </c>
      <c r="GK2" s="2">
        <v>1029.1549020546802</v>
      </c>
      <c r="GL2" s="2">
        <v>783.39669052598776</v>
      </c>
      <c r="GM2" s="2">
        <v>885.3197343896361</v>
      </c>
      <c r="GN2" s="2">
        <v>943.11799511994604</v>
      </c>
      <c r="GO2" s="2">
        <v>814.81447406081077</v>
      </c>
      <c r="GP2" s="2">
        <v>860.96989650304874</v>
      </c>
      <c r="GQ2" s="2">
        <v>726.99717658463419</v>
      </c>
      <c r="GR2" s="2">
        <v>822.92379975238316</v>
      </c>
      <c r="GS2" s="2">
        <v>933.69621531785072</v>
      </c>
      <c r="GT2" s="2">
        <v>832.18542034330585</v>
      </c>
      <c r="GU2" s="2">
        <v>956.11758442680377</v>
      </c>
      <c r="GV2" s="2">
        <v>874.55765670610981</v>
      </c>
      <c r="GW2" s="2">
        <v>1024.0311879800061</v>
      </c>
      <c r="GX2" s="2">
        <v>779.49488077793353</v>
      </c>
      <c r="GY2" s="2">
        <v>880.90845266810982</v>
      </c>
      <c r="GZ2" s="2">
        <v>938.41676999888296</v>
      </c>
      <c r="HA2" s="2">
        <v>810.75112441872886</v>
      </c>
      <c r="HB2" s="2">
        <v>856.67459214133737</v>
      </c>
      <c r="HC2" s="2">
        <v>723.36874204185779</v>
      </c>
      <c r="HD2" s="2">
        <v>818.81488757608838</v>
      </c>
      <c r="HE2" s="2">
        <v>929.0322686338709</v>
      </c>
      <c r="HF2" s="2">
        <v>828.02680358423322</v>
      </c>
      <c r="HG2" s="2">
        <v>951.33766038300905</v>
      </c>
      <c r="HH2" s="2">
        <v>870.1836534216668</v>
      </c>
      <c r="HI2" s="2">
        <v>1018.907473905332</v>
      </c>
      <c r="HJ2" s="2">
        <v>775.59307102987941</v>
      </c>
      <c r="HK2" s="2">
        <v>876.49717094658365</v>
      </c>
      <c r="HL2" s="2">
        <v>933.71554487781975</v>
      </c>
      <c r="HM2" s="2">
        <v>806.68777477664696</v>
      </c>
      <c r="HN2" s="2">
        <v>852.37928777962588</v>
      </c>
      <c r="HO2" s="2">
        <v>719.74030749908127</v>
      </c>
      <c r="HP2" s="2">
        <v>814.7059753997936</v>
      </c>
      <c r="HQ2" s="2">
        <v>924.36832194989108</v>
      </c>
      <c r="HR2" s="2">
        <v>823.86818682516071</v>
      </c>
      <c r="HS2" s="2">
        <v>946.55773633921456</v>
      </c>
      <c r="HT2" s="2">
        <v>865.80965013722403</v>
      </c>
      <c r="HU2" s="2">
        <v>1013.7837598306578</v>
      </c>
      <c r="HV2" s="2">
        <v>771.69126128182518</v>
      </c>
      <c r="HW2" s="2">
        <v>872.08588922505737</v>
      </c>
      <c r="HX2" s="2">
        <v>929.01431975675655</v>
      </c>
      <c r="HY2" s="2">
        <v>802.62442513456517</v>
      </c>
      <c r="HZ2" s="2">
        <v>848.0839834179144</v>
      </c>
      <c r="IA2" s="2">
        <v>716.11187295630475</v>
      </c>
      <c r="IB2" s="2">
        <v>810.59706322349871</v>
      </c>
      <c r="IC2" s="2">
        <v>919.70437526591127</v>
      </c>
      <c r="ID2" s="2">
        <v>819.70957006608796</v>
      </c>
      <c r="IE2" s="2">
        <v>941.77781229541984</v>
      </c>
      <c r="IF2" s="2">
        <v>861.43564685278113</v>
      </c>
      <c r="IG2" s="2">
        <v>1008.6600457559838</v>
      </c>
      <c r="IH2" s="2">
        <v>767.78945153377106</v>
      </c>
      <c r="II2" s="2">
        <v>867.67460750353121</v>
      </c>
      <c r="IJ2" s="2">
        <v>924.31309463569346</v>
      </c>
      <c r="IK2" s="2">
        <v>798.56107549248316</v>
      </c>
      <c r="IL2" s="2">
        <v>843.78867905620291</v>
      </c>
      <c r="IM2" s="2">
        <v>712.48343841352823</v>
      </c>
      <c r="IN2" s="2">
        <v>806.48815104720381</v>
      </c>
      <c r="IO2" s="2">
        <v>915.04042858193145</v>
      </c>
      <c r="IP2" s="2">
        <v>815.55095330701545</v>
      </c>
      <c r="IQ2" s="2">
        <v>936.99788825162534</v>
      </c>
      <c r="IR2" s="2">
        <v>857.06164356833813</v>
      </c>
      <c r="IS2" s="2">
        <v>1003.5363316813097</v>
      </c>
      <c r="IT2" s="2">
        <v>763.88764178571682</v>
      </c>
      <c r="IU2" s="2">
        <v>863.26332578200493</v>
      </c>
      <c r="IV2" s="2">
        <v>919.61186951463037</v>
      </c>
      <c r="IW2" s="2">
        <v>794.49772585040137</v>
      </c>
      <c r="IX2" s="2">
        <v>839.49337469449154</v>
      </c>
      <c r="IY2" s="2">
        <v>708.85500387075183</v>
      </c>
      <c r="IZ2" s="2">
        <v>802.37923887090903</v>
      </c>
      <c r="JA2" s="2">
        <v>910.37648189795152</v>
      </c>
      <c r="JB2" s="2">
        <v>811.39233654794282</v>
      </c>
      <c r="JC2" s="2">
        <v>932.21796420783062</v>
      </c>
      <c r="JD2" s="2">
        <v>852.68764028389523</v>
      </c>
      <c r="JE2" s="2">
        <v>998.41261760663554</v>
      </c>
      <c r="JF2" s="2">
        <v>759.9858320376627</v>
      </c>
      <c r="JG2" s="2">
        <v>858.85204406047876</v>
      </c>
      <c r="JH2" s="2">
        <v>914.91064439356717</v>
      </c>
      <c r="JI2" s="2">
        <v>790.43437620831935</v>
      </c>
      <c r="JJ2" s="2">
        <v>835.19807033278005</v>
      </c>
      <c r="JK2" s="2">
        <v>705.22656932797531</v>
      </c>
      <c r="JL2" s="2">
        <v>798.27032669461425</v>
      </c>
      <c r="JM2" s="2">
        <v>905.71253521397182</v>
      </c>
      <c r="JN2" s="2">
        <v>807.2337197888703</v>
      </c>
      <c r="JO2" s="2">
        <v>927.43804016403612</v>
      </c>
      <c r="JP2" s="2">
        <v>848.31363699945246</v>
      </c>
      <c r="JQ2" s="2">
        <v>993.28890353196152</v>
      </c>
      <c r="JR2" s="2">
        <v>756.08402228960858</v>
      </c>
      <c r="JS2" s="2">
        <v>854.44076233895271</v>
      </c>
      <c r="JT2" s="2">
        <v>910.20941927250419</v>
      </c>
      <c r="JU2" s="2">
        <v>786.37102656623767</v>
      </c>
      <c r="JV2" s="2">
        <v>830.90276597106879</v>
      </c>
      <c r="JW2" s="2">
        <v>701.59813478519891</v>
      </c>
      <c r="JX2" s="2">
        <v>794.16141451831959</v>
      </c>
      <c r="JY2" s="2">
        <v>901.04858852999212</v>
      </c>
      <c r="JZ2" s="2">
        <v>803.07510302979779</v>
      </c>
      <c r="KA2" s="2">
        <v>922.65811612024174</v>
      </c>
      <c r="KB2" s="2">
        <v>843.93963371500979</v>
      </c>
      <c r="KC2" s="2">
        <v>988.16518945728762</v>
      </c>
      <c r="KD2" s="2">
        <v>752.18221254155458</v>
      </c>
      <c r="KE2" s="2">
        <v>850.02948061742654</v>
      </c>
      <c r="KF2" s="2">
        <v>905.50819415144122</v>
      </c>
      <c r="KG2" s="2">
        <v>782.30767692415588</v>
      </c>
      <c r="KH2" s="2">
        <v>826.60746160935753</v>
      </c>
      <c r="KI2" s="2">
        <v>697.96970024242262</v>
      </c>
      <c r="KJ2" s="2">
        <v>790.05250234202492</v>
      </c>
      <c r="KK2" s="2">
        <v>896.38464184601241</v>
      </c>
      <c r="KL2" s="2">
        <v>798.91648627072539</v>
      </c>
      <c r="KM2" s="2">
        <v>917.87819207644725</v>
      </c>
      <c r="KN2" s="2">
        <v>839.56563043056701</v>
      </c>
      <c r="KO2" s="2">
        <v>983.04147538261361</v>
      </c>
      <c r="KP2" s="2">
        <v>748.28040279350057</v>
      </c>
      <c r="KQ2" s="2">
        <v>845.6181988959006</v>
      </c>
      <c r="KR2" s="2">
        <v>900.80696903037824</v>
      </c>
      <c r="KS2" s="2">
        <v>778.2443272820741</v>
      </c>
      <c r="KT2" s="2">
        <v>822.31215724764616</v>
      </c>
      <c r="KU2" s="2">
        <v>694.34126569964621</v>
      </c>
      <c r="KV2" s="2">
        <v>785.94359016573014</v>
      </c>
      <c r="KW2" s="2">
        <v>891.72069516203283</v>
      </c>
      <c r="KX2" s="2">
        <v>794.75786951165287</v>
      </c>
      <c r="KY2" s="2">
        <v>913.09826803265287</v>
      </c>
      <c r="KZ2" s="2">
        <v>835.19162714612423</v>
      </c>
      <c r="LA2" s="2">
        <v>977.91776130793971</v>
      </c>
    </row>
    <row r="3" spans="1:313" ht="15.6">
      <c r="A3" s="8"/>
      <c r="B3" s="45"/>
      <c r="C3" s="45"/>
      <c r="D3" s="45"/>
      <c r="E3" s="45"/>
      <c r="F3" s="45"/>
      <c r="G3" s="45"/>
      <c r="H3" s="45"/>
      <c r="I3" s="45"/>
      <c r="J3" s="45"/>
      <c r="K3" s="2"/>
      <c r="L3" s="2"/>
      <c r="M3" s="2"/>
      <c r="N3" s="2">
        <v>854.23009067693079</v>
      </c>
      <c r="O3" s="2">
        <v>892.94428895892986</v>
      </c>
      <c r="P3" s="2">
        <v>848.52799912845046</v>
      </c>
      <c r="Q3" s="2">
        <v>838.35219754860282</v>
      </c>
      <c r="R3" s="2">
        <v>798.88669986490697</v>
      </c>
      <c r="S3" s="2">
        <v>759.45851065553484</v>
      </c>
      <c r="T3" s="2">
        <v>881.058360187262</v>
      </c>
      <c r="U3" s="2">
        <v>921.59711244767243</v>
      </c>
      <c r="V3" s="2">
        <v>877.29181532830637</v>
      </c>
      <c r="W3" s="2">
        <v>954.8162812136884</v>
      </c>
      <c r="X3" s="2">
        <v>1009.8679027981023</v>
      </c>
      <c r="Y3" s="2">
        <v>919.83428703586981</v>
      </c>
      <c r="Z3" s="2">
        <v>849.34454596422052</v>
      </c>
      <c r="AA3" s="2">
        <v>887.83489340027643</v>
      </c>
      <c r="AB3" s="2">
        <v>843.67043577148297</v>
      </c>
      <c r="AC3" s="2">
        <v>833.55059690312123</v>
      </c>
      <c r="AD3" s="2">
        <v>794.30895006536855</v>
      </c>
      <c r="AE3" s="2">
        <v>755.10461170193958</v>
      </c>
      <c r="AF3" s="2">
        <v>876.00492734009435</v>
      </c>
      <c r="AG3" s="2">
        <v>916.30863621226433</v>
      </c>
      <c r="AH3" s="2">
        <v>872.25517129458433</v>
      </c>
      <c r="AI3" s="2">
        <v>949.33193548808003</v>
      </c>
      <c r="AJ3" s="2">
        <v>1004.0645696170249</v>
      </c>
      <c r="AK3" s="2">
        <v>914.5458108004616</v>
      </c>
      <c r="AL3" s="2">
        <v>844.45900125151002</v>
      </c>
      <c r="AM3" s="2">
        <v>882.72549784162277</v>
      </c>
      <c r="AN3" s="2">
        <v>838.8128724145156</v>
      </c>
      <c r="AO3" s="2">
        <v>828.74899625763965</v>
      </c>
      <c r="AP3" s="2">
        <v>789.73120026583013</v>
      </c>
      <c r="AQ3" s="2">
        <v>750.75071274834431</v>
      </c>
      <c r="AR3" s="2">
        <v>870.9514944929266</v>
      </c>
      <c r="AS3" s="2">
        <v>911.02015997685635</v>
      </c>
      <c r="AT3" s="2">
        <v>867.2185272608624</v>
      </c>
      <c r="AU3" s="2">
        <v>943.84758976247167</v>
      </c>
      <c r="AV3" s="2">
        <v>998.26123643594747</v>
      </c>
      <c r="AW3" s="2">
        <v>909.25733456505361</v>
      </c>
      <c r="AX3" s="2">
        <v>839.57345653879975</v>
      </c>
      <c r="AY3" s="2">
        <v>877.61610228296922</v>
      </c>
      <c r="AZ3" s="2">
        <v>833.95530905754811</v>
      </c>
      <c r="BA3" s="2">
        <v>823.94739561215795</v>
      </c>
      <c r="BB3" s="2">
        <v>785.15345046629159</v>
      </c>
      <c r="BC3" s="2">
        <v>746.39681379474905</v>
      </c>
      <c r="BD3" s="2">
        <v>865.89806164575884</v>
      </c>
      <c r="BE3" s="2">
        <v>905.73168374144825</v>
      </c>
      <c r="BF3" s="2">
        <v>862.18188322714047</v>
      </c>
      <c r="BG3" s="2">
        <v>938.36324403686331</v>
      </c>
      <c r="BH3" s="2">
        <v>992.45790325487008</v>
      </c>
      <c r="BI3" s="2">
        <v>903.96885832964551</v>
      </c>
      <c r="BJ3" s="2">
        <v>834.68791182608948</v>
      </c>
      <c r="BK3" s="2">
        <v>872.50670672431579</v>
      </c>
      <c r="BL3" s="2">
        <v>829.09774570058073</v>
      </c>
      <c r="BM3" s="2">
        <v>819.14579496667625</v>
      </c>
      <c r="BN3" s="2">
        <v>780.57570066675316</v>
      </c>
      <c r="BO3" s="2">
        <v>742.0429148411539</v>
      </c>
      <c r="BP3" s="2">
        <v>860.84462879859109</v>
      </c>
      <c r="BQ3" s="2">
        <v>900.44320750604004</v>
      </c>
      <c r="BR3" s="2">
        <v>857.14523919341843</v>
      </c>
      <c r="BS3" s="2">
        <v>932.87889831125494</v>
      </c>
      <c r="BT3" s="2">
        <v>986.65457007379257</v>
      </c>
      <c r="BU3" s="2">
        <v>898.6803820942373</v>
      </c>
      <c r="BV3" s="2">
        <v>829.80236711337909</v>
      </c>
      <c r="BW3" s="2">
        <v>867.39731116566213</v>
      </c>
      <c r="BX3" s="2">
        <v>824.24018234361324</v>
      </c>
      <c r="BY3" s="2">
        <v>814.34419432119455</v>
      </c>
      <c r="BZ3" s="2">
        <v>775.99795086721474</v>
      </c>
      <c r="CA3" s="2">
        <v>737.68901588755853</v>
      </c>
      <c r="CB3" s="2">
        <v>855.79119595142333</v>
      </c>
      <c r="CC3" s="2">
        <v>895.15473127063194</v>
      </c>
      <c r="CD3" s="2">
        <v>852.10859515969628</v>
      </c>
      <c r="CE3" s="2">
        <v>927.39455258564647</v>
      </c>
      <c r="CF3" s="2">
        <v>980.85123689271495</v>
      </c>
      <c r="CG3" s="2">
        <v>893.3919058588292</v>
      </c>
      <c r="CH3" s="2">
        <v>824.91682240066859</v>
      </c>
      <c r="CI3" s="2">
        <v>862.28791560700859</v>
      </c>
      <c r="CJ3" s="2">
        <v>819.38261898664564</v>
      </c>
      <c r="CK3" s="2">
        <v>809.54259367571285</v>
      </c>
      <c r="CL3" s="2">
        <v>771.4202010676762</v>
      </c>
      <c r="CM3" s="2">
        <v>733.33511693396326</v>
      </c>
      <c r="CN3" s="2">
        <v>850.73776310425546</v>
      </c>
      <c r="CO3" s="2">
        <v>889.86625503522373</v>
      </c>
      <c r="CP3" s="2">
        <v>847.07195112597424</v>
      </c>
      <c r="CQ3" s="2">
        <v>921.91020686003799</v>
      </c>
      <c r="CR3" s="2">
        <v>975.04790371163745</v>
      </c>
      <c r="CS3" s="2">
        <v>888.10342962342099</v>
      </c>
      <c r="CT3" s="2">
        <v>820.03127768795821</v>
      </c>
      <c r="CU3" s="2">
        <v>857.17852004835493</v>
      </c>
      <c r="CV3" s="2">
        <v>814.52505562967815</v>
      </c>
      <c r="CW3" s="2">
        <v>804.74099303023115</v>
      </c>
      <c r="CX3" s="2">
        <v>766.84245126813767</v>
      </c>
      <c r="CY3" s="2">
        <v>728.981217980368</v>
      </c>
      <c r="CZ3" s="2">
        <v>845.68433025708771</v>
      </c>
      <c r="DA3" s="2">
        <v>884.57777879981552</v>
      </c>
      <c r="DB3" s="2">
        <v>842.0353070922522</v>
      </c>
      <c r="DC3" s="2">
        <v>916.42586113442951</v>
      </c>
      <c r="DD3" s="2">
        <v>969.24457053055994</v>
      </c>
      <c r="DE3" s="2">
        <v>882.8149533880129</v>
      </c>
      <c r="DF3" s="2">
        <v>815.14573297524782</v>
      </c>
      <c r="DG3" s="2">
        <v>852.06912448970138</v>
      </c>
      <c r="DH3" s="2">
        <v>809.66749227271066</v>
      </c>
      <c r="DI3" s="2">
        <v>799.93939238474945</v>
      </c>
      <c r="DJ3" s="2">
        <v>762.26470146859924</v>
      </c>
      <c r="DK3" s="2">
        <v>724.62731902677262</v>
      </c>
      <c r="DL3" s="2">
        <v>840.63089740991984</v>
      </c>
      <c r="DM3" s="2">
        <v>879.28930256440742</v>
      </c>
      <c r="DN3" s="2">
        <v>836.99866305853016</v>
      </c>
      <c r="DO3" s="2">
        <v>910.94151540882103</v>
      </c>
      <c r="DP3" s="2">
        <v>963.44123734948232</v>
      </c>
      <c r="DQ3" s="2">
        <v>877.52647715260468</v>
      </c>
      <c r="DR3" s="2">
        <v>810.26018826253744</v>
      </c>
      <c r="DS3" s="2">
        <v>846.95972893104772</v>
      </c>
      <c r="DT3" s="2">
        <v>804.80992891574317</v>
      </c>
      <c r="DU3" s="2">
        <v>795.13779173926775</v>
      </c>
      <c r="DV3" s="2">
        <v>757.6869516690607</v>
      </c>
      <c r="DW3" s="2">
        <v>720.27342007317736</v>
      </c>
      <c r="DX3" s="2">
        <v>835.57746456275208</v>
      </c>
      <c r="DY3" s="2">
        <v>874.00082632899921</v>
      </c>
      <c r="DZ3" s="2">
        <v>831.96201902480811</v>
      </c>
      <c r="EA3" s="2">
        <v>905.45716968321256</v>
      </c>
      <c r="EB3" s="2">
        <v>957.63790416840482</v>
      </c>
      <c r="EC3" s="2">
        <v>872.23800091719647</v>
      </c>
      <c r="ED3" s="2">
        <v>805.37464354982706</v>
      </c>
      <c r="EE3" s="2">
        <v>841.85033337239418</v>
      </c>
      <c r="EF3" s="2">
        <v>799.95236555877568</v>
      </c>
      <c r="EG3" s="2">
        <v>790.33619109378606</v>
      </c>
      <c r="EH3" s="2">
        <v>753.10920186952217</v>
      </c>
      <c r="EI3" s="2">
        <v>715.9195211195821</v>
      </c>
      <c r="EJ3" s="2">
        <v>830.52403171558433</v>
      </c>
      <c r="EK3" s="2">
        <v>868.71235009359111</v>
      </c>
      <c r="EL3" s="2">
        <v>826.92537499108596</v>
      </c>
      <c r="EM3" s="2">
        <v>899.97282395760408</v>
      </c>
      <c r="EN3" s="2">
        <v>951.83457098732731</v>
      </c>
      <c r="EO3" s="2">
        <v>866.94952468178838</v>
      </c>
      <c r="EP3" s="2">
        <v>800.48909883711667</v>
      </c>
      <c r="EQ3" s="2">
        <v>836.74093781374052</v>
      </c>
      <c r="ER3" s="2">
        <v>795.09480220180819</v>
      </c>
      <c r="ES3" s="2">
        <v>785.53459044830436</v>
      </c>
      <c r="ET3" s="2">
        <v>748.53145206998374</v>
      </c>
      <c r="EU3" s="2">
        <v>711.56562216598684</v>
      </c>
      <c r="EV3" s="2">
        <v>825.47059886841646</v>
      </c>
      <c r="EW3" s="2">
        <v>863.4238738581829</v>
      </c>
      <c r="EX3" s="2">
        <v>821.88873095736392</v>
      </c>
      <c r="EY3" s="2">
        <v>894.4884782319956</v>
      </c>
      <c r="EZ3" s="2">
        <v>946.03123780624981</v>
      </c>
      <c r="FA3" s="2">
        <v>861.66104844638016</v>
      </c>
      <c r="FB3" s="2">
        <v>795.60355412440617</v>
      </c>
      <c r="FC3" s="2">
        <v>831.63154225508697</v>
      </c>
      <c r="FD3" s="2">
        <v>790.2372388448407</v>
      </c>
      <c r="FE3" s="2">
        <v>780.73298980282266</v>
      </c>
      <c r="FF3" s="2">
        <v>743.95370227044521</v>
      </c>
      <c r="FG3" s="2">
        <v>707.21172321239146</v>
      </c>
      <c r="FH3" s="2">
        <v>820.4171660212487</v>
      </c>
      <c r="FI3" s="2">
        <v>858.13539762277469</v>
      </c>
      <c r="FJ3" s="2">
        <v>816.85208692364188</v>
      </c>
      <c r="FK3" s="2">
        <v>889.00413250638712</v>
      </c>
      <c r="FL3" s="2">
        <v>940.22790462517219</v>
      </c>
      <c r="FM3" s="2">
        <v>856.37257221097195</v>
      </c>
      <c r="FN3" s="2">
        <v>790.71800941169579</v>
      </c>
      <c r="FO3" s="2">
        <v>826.52214669643331</v>
      </c>
      <c r="FP3" s="2">
        <v>785.37967548787321</v>
      </c>
      <c r="FQ3" s="2">
        <v>775.93138915734096</v>
      </c>
      <c r="FR3" s="2">
        <v>739.37595247090667</v>
      </c>
      <c r="FS3" s="2">
        <v>702.8578242587962</v>
      </c>
      <c r="FT3" s="2">
        <v>815.36373317408083</v>
      </c>
      <c r="FU3" s="2">
        <v>852.84692138736659</v>
      </c>
      <c r="FV3" s="2">
        <v>811.81544288991984</v>
      </c>
      <c r="FW3" s="2">
        <v>883.51978678077865</v>
      </c>
      <c r="FX3" s="2">
        <v>934.42457144409468</v>
      </c>
      <c r="FY3" s="2">
        <v>851.08409597556386</v>
      </c>
      <c r="FZ3" s="2">
        <v>785.8324646989854</v>
      </c>
      <c r="GA3" s="2">
        <v>821.41275113777976</v>
      </c>
      <c r="GB3" s="2">
        <v>780.52211213090561</v>
      </c>
      <c r="GC3" s="2">
        <v>771.12978851185926</v>
      </c>
      <c r="GD3" s="2">
        <v>734.79820267136824</v>
      </c>
      <c r="GE3" s="2">
        <v>698.50392530520094</v>
      </c>
      <c r="GF3" s="2">
        <v>810.31030032691308</v>
      </c>
      <c r="GG3" s="2">
        <v>847.55844515195838</v>
      </c>
      <c r="GH3" s="2">
        <v>806.77879885619768</v>
      </c>
      <c r="GI3" s="2">
        <v>878.03544105517017</v>
      </c>
      <c r="GJ3" s="2">
        <v>928.62123826301718</v>
      </c>
      <c r="GK3" s="2">
        <v>845.79561974015564</v>
      </c>
      <c r="GL3" s="2">
        <v>780.94691998627502</v>
      </c>
      <c r="GM3" s="2">
        <v>816.30335557912611</v>
      </c>
      <c r="GN3" s="2">
        <v>775.66454877393812</v>
      </c>
      <c r="GO3" s="2">
        <v>766.32818786637756</v>
      </c>
      <c r="GP3" s="2">
        <v>730.22045287182971</v>
      </c>
      <c r="GQ3" s="2">
        <v>694.15002635160556</v>
      </c>
      <c r="GR3" s="2">
        <v>805.25686747974521</v>
      </c>
      <c r="GS3" s="2">
        <v>842.26996891655017</v>
      </c>
      <c r="GT3" s="2">
        <v>801.74215482247564</v>
      </c>
      <c r="GU3" s="2">
        <v>872.55109532956169</v>
      </c>
      <c r="GV3" s="2">
        <v>922.81790508193967</v>
      </c>
      <c r="GW3" s="2">
        <v>840.50714350474755</v>
      </c>
      <c r="GX3" s="2">
        <v>776.06137527356464</v>
      </c>
      <c r="GY3" s="2">
        <v>811.19396002047245</v>
      </c>
      <c r="GZ3" s="2">
        <v>770.80698541697063</v>
      </c>
      <c r="HA3" s="2">
        <v>761.52658722089586</v>
      </c>
      <c r="HB3" s="2">
        <v>725.64270307229117</v>
      </c>
      <c r="HC3" s="2">
        <v>689.7961273980103</v>
      </c>
      <c r="HD3" s="2">
        <v>800.20343463257745</v>
      </c>
      <c r="HE3" s="2">
        <v>836.98149268114207</v>
      </c>
      <c r="HF3" s="2">
        <v>796.7055107887536</v>
      </c>
      <c r="HG3" s="2">
        <v>867.06674960395321</v>
      </c>
      <c r="HH3" s="2">
        <v>917.01457190086205</v>
      </c>
      <c r="HI3" s="2">
        <v>835.21866726933933</v>
      </c>
      <c r="HJ3" s="2">
        <v>771.17583056085425</v>
      </c>
      <c r="HK3" s="2">
        <v>806.0845644618189</v>
      </c>
      <c r="HL3" s="2">
        <v>765.94942206000314</v>
      </c>
      <c r="HM3" s="2">
        <v>756.72498657541416</v>
      </c>
      <c r="HN3" s="2">
        <v>721.06495327275275</v>
      </c>
      <c r="HO3" s="2">
        <v>685.44222844441504</v>
      </c>
      <c r="HP3" s="2">
        <v>795.1500017854097</v>
      </c>
      <c r="HQ3" s="2">
        <v>831.69301644573386</v>
      </c>
      <c r="HR3" s="2">
        <v>791.66886675503156</v>
      </c>
      <c r="HS3" s="2">
        <v>861.58240387834473</v>
      </c>
      <c r="HT3" s="2">
        <v>911.21123871978455</v>
      </c>
      <c r="HU3" s="2">
        <v>829.93019103393112</v>
      </c>
      <c r="HV3" s="2">
        <v>766.29028584814375</v>
      </c>
      <c r="HW3" s="2">
        <v>800.97516890316524</v>
      </c>
      <c r="HX3" s="2">
        <v>761.09185870303565</v>
      </c>
      <c r="HY3" s="2">
        <v>751.92338592993246</v>
      </c>
      <c r="HZ3" s="2">
        <v>716.48720347321421</v>
      </c>
      <c r="IA3" s="2">
        <v>681.08832949081966</v>
      </c>
      <c r="IB3" s="2">
        <v>790.09656893824183</v>
      </c>
      <c r="IC3" s="2">
        <v>826.40454021032576</v>
      </c>
      <c r="ID3" s="2">
        <v>786.63222272130952</v>
      </c>
      <c r="IE3" s="2">
        <v>856.09805815273626</v>
      </c>
      <c r="IF3" s="2">
        <v>905.40790553870704</v>
      </c>
      <c r="IG3" s="2">
        <v>824.64171479852303</v>
      </c>
      <c r="IH3" s="2">
        <v>761.40474113543337</v>
      </c>
      <c r="II3" s="2">
        <v>795.86577334451169</v>
      </c>
      <c r="IJ3" s="2">
        <v>756.23429534606817</v>
      </c>
      <c r="IK3" s="2">
        <v>747.12178528445077</v>
      </c>
      <c r="IL3" s="2">
        <v>711.90945367367567</v>
      </c>
      <c r="IM3" s="2">
        <v>676.7344305372244</v>
      </c>
      <c r="IN3" s="2">
        <v>785.04313609107408</v>
      </c>
      <c r="IO3" s="2">
        <v>821.11606397491755</v>
      </c>
      <c r="IP3" s="2">
        <v>781.59557868758736</v>
      </c>
      <c r="IQ3" s="2">
        <v>850.61371242712778</v>
      </c>
      <c r="IR3" s="2">
        <v>899.60457235762954</v>
      </c>
      <c r="IS3" s="2">
        <v>819.35323856311481</v>
      </c>
      <c r="IT3" s="2">
        <v>756.51919642272298</v>
      </c>
      <c r="IU3" s="2">
        <v>790.75637778585804</v>
      </c>
      <c r="IV3" s="2">
        <v>751.37673198910068</v>
      </c>
      <c r="IW3" s="2">
        <v>742.32018463896907</v>
      </c>
      <c r="IX3" s="2">
        <v>707.33170387413725</v>
      </c>
      <c r="IY3" s="2">
        <v>672.38053158362914</v>
      </c>
      <c r="IZ3" s="2">
        <v>779.98970324390621</v>
      </c>
      <c r="JA3" s="2">
        <v>815.82758773950934</v>
      </c>
      <c r="JB3" s="2">
        <v>776.55893465386532</v>
      </c>
      <c r="JC3" s="2">
        <v>845.12936670151942</v>
      </c>
      <c r="JD3" s="2">
        <v>893.80123917655192</v>
      </c>
      <c r="JE3" s="2">
        <v>814.0647623277066</v>
      </c>
      <c r="JF3" s="2">
        <v>751.6336517100126</v>
      </c>
      <c r="JG3" s="2">
        <v>785.64698222720449</v>
      </c>
      <c r="JH3" s="2">
        <v>746.51916863213319</v>
      </c>
      <c r="JI3" s="2">
        <v>737.51858399348737</v>
      </c>
      <c r="JJ3" s="2">
        <v>702.75395407459871</v>
      </c>
      <c r="JK3" s="2">
        <v>668.02663263003387</v>
      </c>
      <c r="JL3" s="2">
        <v>774.93627039673845</v>
      </c>
      <c r="JM3" s="2">
        <v>810.53911150410124</v>
      </c>
      <c r="JN3" s="2">
        <v>771.52229062014328</v>
      </c>
      <c r="JO3" s="2">
        <v>839.64502097591094</v>
      </c>
      <c r="JP3" s="2">
        <v>887.99790599547441</v>
      </c>
      <c r="JQ3" s="2">
        <v>808.77628609229851</v>
      </c>
      <c r="JR3" s="2">
        <v>746.74810699730222</v>
      </c>
      <c r="JS3" s="2">
        <v>780.53758666855083</v>
      </c>
      <c r="JT3" s="2">
        <v>741.66160527516558</v>
      </c>
      <c r="JU3" s="2">
        <v>732.71698334800567</v>
      </c>
      <c r="JV3" s="2">
        <v>698.17620427506017</v>
      </c>
      <c r="JW3" s="2">
        <v>663.6727336764385</v>
      </c>
      <c r="JX3" s="2">
        <v>769.88283754957058</v>
      </c>
      <c r="JY3" s="2">
        <v>805.25063526869303</v>
      </c>
      <c r="JZ3" s="2">
        <v>766.48564658642124</v>
      </c>
      <c r="KA3" s="2">
        <v>834.16067525030246</v>
      </c>
      <c r="KB3" s="2">
        <v>882.19457281439691</v>
      </c>
      <c r="KC3" s="2">
        <v>803.48780985689029</v>
      </c>
      <c r="KD3" s="2">
        <v>741.86256228459183</v>
      </c>
      <c r="KE3" s="2">
        <v>775.42819110989728</v>
      </c>
      <c r="KF3" s="2">
        <v>736.8040419181981</v>
      </c>
      <c r="KG3" s="2">
        <v>727.91538270252397</v>
      </c>
      <c r="KH3" s="2">
        <v>693.59845447552175</v>
      </c>
      <c r="KI3" s="2">
        <v>659.31883472284323</v>
      </c>
      <c r="KJ3" s="2">
        <v>764.82940470240283</v>
      </c>
      <c r="KK3" s="2">
        <v>799.96215903328482</v>
      </c>
      <c r="KL3" s="2">
        <v>761.4490025526992</v>
      </c>
      <c r="KM3" s="2">
        <v>828.67632952469398</v>
      </c>
      <c r="KN3" s="2">
        <v>876.3912396333194</v>
      </c>
      <c r="KO3" s="2">
        <v>798.1993336214822</v>
      </c>
      <c r="KP3" s="2">
        <v>736.97701757188145</v>
      </c>
      <c r="KQ3" s="2">
        <v>770.31879555124362</v>
      </c>
      <c r="KR3" s="2">
        <v>731.94647856123061</v>
      </c>
      <c r="KS3" s="2">
        <v>723.11378205704227</v>
      </c>
      <c r="KT3" s="2">
        <v>689.02070467598321</v>
      </c>
      <c r="KU3" s="2">
        <v>654.96493576924797</v>
      </c>
      <c r="KV3" s="2">
        <v>759.77597185523496</v>
      </c>
      <c r="KW3" s="2">
        <v>794.67368279787672</v>
      </c>
      <c r="KX3" s="2">
        <v>756.41235851897704</v>
      </c>
      <c r="KY3" s="2">
        <v>823.19198379908551</v>
      </c>
      <c r="KZ3" s="2">
        <v>870.58790645224178</v>
      </c>
      <c r="LA3" s="2">
        <v>792.91085738607399</v>
      </c>
    </row>
    <row r="4" spans="1:313" ht="15.6">
      <c r="A4" s="8"/>
      <c r="B4" s="45"/>
      <c r="C4" s="45"/>
      <c r="D4" s="45"/>
      <c r="E4" s="45"/>
      <c r="F4" s="45"/>
      <c r="G4" s="45"/>
      <c r="H4" s="45"/>
      <c r="I4" s="45"/>
      <c r="J4" s="45"/>
      <c r="K4" s="2"/>
      <c r="L4" s="2"/>
      <c r="M4" s="2"/>
      <c r="N4" s="2">
        <v>698.10585743052104</v>
      </c>
      <c r="O4" s="2">
        <v>726.3329370365858</v>
      </c>
      <c r="P4" s="2">
        <v>699.69877477416196</v>
      </c>
      <c r="Q4" s="2">
        <v>692.502829981746</v>
      </c>
      <c r="R4" s="2">
        <v>666.20343115952471</v>
      </c>
      <c r="S4" s="2">
        <v>635.81471414854468</v>
      </c>
      <c r="T4" s="2">
        <v>720.59283775400002</v>
      </c>
      <c r="U4" s="2">
        <v>785.815761338877</v>
      </c>
      <c r="V4" s="2">
        <v>730.95920046842502</v>
      </c>
      <c r="W4" s="2">
        <v>786.43545085431629</v>
      </c>
      <c r="X4" s="2">
        <v>826.02778593155426</v>
      </c>
      <c r="Y4" s="2">
        <v>748.56919564276382</v>
      </c>
      <c r="Z4" s="2">
        <v>694.12650029527776</v>
      </c>
      <c r="AA4" s="2">
        <v>722.19071169791698</v>
      </c>
      <c r="AB4" s="2">
        <v>695.70654489431797</v>
      </c>
      <c r="AC4" s="2">
        <v>688.54977802025178</v>
      </c>
      <c r="AD4" s="2">
        <v>662.39869560321188</v>
      </c>
      <c r="AE4" s="2">
        <v>632.18180174842303</v>
      </c>
      <c r="AF4" s="2">
        <v>716.47355948179313</v>
      </c>
      <c r="AG4" s="2">
        <v>781.32149441960792</v>
      </c>
      <c r="AH4" s="2">
        <v>726.77667784231062</v>
      </c>
      <c r="AI4" s="2">
        <v>781.93334835137716</v>
      </c>
      <c r="AJ4" s="2">
        <v>821.29677244854281</v>
      </c>
      <c r="AK4" s="2">
        <v>744.27977326800931</v>
      </c>
      <c r="AL4" s="2">
        <v>690.1471431600346</v>
      </c>
      <c r="AM4" s="2">
        <v>718.04848635924816</v>
      </c>
      <c r="AN4" s="2">
        <v>691.7143150144741</v>
      </c>
      <c r="AO4" s="2">
        <v>684.59672605875767</v>
      </c>
      <c r="AP4" s="2">
        <v>658.59396004689916</v>
      </c>
      <c r="AQ4" s="2">
        <v>628.5488893483016</v>
      </c>
      <c r="AR4" s="2">
        <v>712.35428120958625</v>
      </c>
      <c r="AS4" s="2">
        <v>776.82722750033872</v>
      </c>
      <c r="AT4" s="2">
        <v>722.59415521619621</v>
      </c>
      <c r="AU4" s="2">
        <v>777.43124584843815</v>
      </c>
      <c r="AV4" s="2">
        <v>816.56575896553147</v>
      </c>
      <c r="AW4" s="2">
        <v>739.99035089325491</v>
      </c>
      <c r="AX4" s="2">
        <v>686.16778602479133</v>
      </c>
      <c r="AY4" s="2">
        <v>713.90626102057934</v>
      </c>
      <c r="AZ4" s="2">
        <v>687.72208513463022</v>
      </c>
      <c r="BA4" s="2">
        <v>680.64367409726356</v>
      </c>
      <c r="BB4" s="2">
        <v>654.78922449058632</v>
      </c>
      <c r="BC4" s="2">
        <v>624.91597694818006</v>
      </c>
      <c r="BD4" s="2">
        <v>708.23500293737948</v>
      </c>
      <c r="BE4" s="2">
        <v>772.33296058106964</v>
      </c>
      <c r="BF4" s="2">
        <v>718.41163259008192</v>
      </c>
      <c r="BG4" s="2">
        <v>772.92914334549891</v>
      </c>
      <c r="BH4" s="2">
        <v>811.83474548251991</v>
      </c>
      <c r="BI4" s="2">
        <v>735.70092851850029</v>
      </c>
      <c r="BJ4" s="2">
        <v>682.18842888954794</v>
      </c>
      <c r="BK4" s="2">
        <v>709.7640356819104</v>
      </c>
      <c r="BL4" s="2">
        <v>683.72985525478634</v>
      </c>
      <c r="BM4" s="2">
        <v>676.69062213576956</v>
      </c>
      <c r="BN4" s="2">
        <v>650.9844889342736</v>
      </c>
      <c r="BO4" s="2">
        <v>621.28306454805852</v>
      </c>
      <c r="BP4" s="2">
        <v>704.11572466517271</v>
      </c>
      <c r="BQ4" s="2">
        <v>767.83869366180056</v>
      </c>
      <c r="BR4" s="2">
        <v>714.22910996396763</v>
      </c>
      <c r="BS4" s="2">
        <v>768.4270408425599</v>
      </c>
      <c r="BT4" s="2">
        <v>807.10373199950845</v>
      </c>
      <c r="BU4" s="2">
        <v>731.4115061437459</v>
      </c>
      <c r="BV4" s="2">
        <v>678.20907175430477</v>
      </c>
      <c r="BW4" s="2">
        <v>705.62181034324158</v>
      </c>
      <c r="BX4" s="2">
        <v>679.73762537494235</v>
      </c>
      <c r="BY4" s="2">
        <v>672.73757017427533</v>
      </c>
      <c r="BZ4" s="2">
        <v>647.17975337796076</v>
      </c>
      <c r="CA4" s="2">
        <v>617.65015214793698</v>
      </c>
      <c r="CB4" s="2">
        <v>699.99644639296582</v>
      </c>
      <c r="CC4" s="2">
        <v>763.34442674253137</v>
      </c>
      <c r="CD4" s="2">
        <v>710.04658733785323</v>
      </c>
      <c r="CE4" s="2">
        <v>763.92493833962078</v>
      </c>
      <c r="CF4" s="2">
        <v>802.372718516497</v>
      </c>
      <c r="CG4" s="2">
        <v>727.12208376899127</v>
      </c>
      <c r="CH4" s="2">
        <v>674.22971461906138</v>
      </c>
      <c r="CI4" s="2">
        <v>701.47958500457264</v>
      </c>
      <c r="CJ4" s="2">
        <v>675.74539549509836</v>
      </c>
      <c r="CK4" s="2">
        <v>668.78451821278111</v>
      </c>
      <c r="CL4" s="2">
        <v>643.37501782164793</v>
      </c>
      <c r="CM4" s="2">
        <v>614.01723974781532</v>
      </c>
      <c r="CN4" s="2">
        <v>695.87716812075894</v>
      </c>
      <c r="CO4" s="2">
        <v>758.85015982326217</v>
      </c>
      <c r="CP4" s="2">
        <v>705.86406471173882</v>
      </c>
      <c r="CQ4" s="2">
        <v>759.42283583668166</v>
      </c>
      <c r="CR4" s="2">
        <v>797.64170503348544</v>
      </c>
      <c r="CS4" s="2">
        <v>722.83266139423677</v>
      </c>
      <c r="CT4" s="2">
        <v>670.25035748381811</v>
      </c>
      <c r="CU4" s="2">
        <v>697.33735966590382</v>
      </c>
      <c r="CV4" s="2">
        <v>671.75316561525437</v>
      </c>
      <c r="CW4" s="2">
        <v>664.831466251287</v>
      </c>
      <c r="CX4" s="2">
        <v>639.57028226533521</v>
      </c>
      <c r="CY4" s="2">
        <v>610.38432734769378</v>
      </c>
      <c r="CZ4" s="2">
        <v>691.75788984855205</v>
      </c>
      <c r="DA4" s="2">
        <v>754.35589290399298</v>
      </c>
      <c r="DB4" s="2">
        <v>701.68154208562441</v>
      </c>
      <c r="DC4" s="2">
        <v>754.92073333374242</v>
      </c>
      <c r="DD4" s="2">
        <v>792.91069155047398</v>
      </c>
      <c r="DE4" s="2">
        <v>718.54323901948226</v>
      </c>
      <c r="DF4" s="2">
        <v>666.27100034857472</v>
      </c>
      <c r="DG4" s="2">
        <v>693.19513432723488</v>
      </c>
      <c r="DH4" s="2">
        <v>667.76093573541038</v>
      </c>
      <c r="DI4" s="2">
        <v>660.87841428979277</v>
      </c>
      <c r="DJ4" s="2">
        <v>635.76554670902237</v>
      </c>
      <c r="DK4" s="2">
        <v>606.75141494757224</v>
      </c>
      <c r="DL4" s="2">
        <v>687.63861157634517</v>
      </c>
      <c r="DM4" s="2">
        <v>749.86162598472379</v>
      </c>
      <c r="DN4" s="2">
        <v>697.49901945951001</v>
      </c>
      <c r="DO4" s="2">
        <v>750.41863083080329</v>
      </c>
      <c r="DP4" s="2">
        <v>788.17967806746242</v>
      </c>
      <c r="DQ4" s="2">
        <v>714.25381664472764</v>
      </c>
      <c r="DR4" s="2">
        <v>662.29164321333144</v>
      </c>
      <c r="DS4" s="2">
        <v>689.05290898856595</v>
      </c>
      <c r="DT4" s="2">
        <v>663.7687058555664</v>
      </c>
      <c r="DU4" s="2">
        <v>656.92536232829855</v>
      </c>
      <c r="DV4" s="2">
        <v>631.96081115270954</v>
      </c>
      <c r="DW4" s="2">
        <v>603.11850254745059</v>
      </c>
      <c r="DX4" s="2">
        <v>683.51933330413829</v>
      </c>
      <c r="DY4" s="2">
        <v>745.36735906545459</v>
      </c>
      <c r="DZ4" s="2">
        <v>693.3164968333956</v>
      </c>
      <c r="EA4" s="2">
        <v>745.91652832786417</v>
      </c>
      <c r="EB4" s="2">
        <v>783.44866458445097</v>
      </c>
      <c r="EC4" s="2">
        <v>709.96439426997313</v>
      </c>
      <c r="ED4" s="2">
        <v>658.31228607808805</v>
      </c>
      <c r="EE4" s="2">
        <v>684.91068364989712</v>
      </c>
      <c r="EF4" s="2">
        <v>659.77647597572252</v>
      </c>
      <c r="EG4" s="2">
        <v>652.97231036680444</v>
      </c>
      <c r="EH4" s="2">
        <v>628.1560755963967</v>
      </c>
      <c r="EI4" s="2">
        <v>599.48559014732905</v>
      </c>
      <c r="EJ4" s="2">
        <v>679.4000550319314</v>
      </c>
      <c r="EK4" s="2">
        <v>740.8730921461854</v>
      </c>
      <c r="EL4" s="2">
        <v>689.1339742072812</v>
      </c>
      <c r="EM4" s="2">
        <v>741.41442582492505</v>
      </c>
      <c r="EN4" s="2">
        <v>778.7176511014394</v>
      </c>
      <c r="EO4" s="2">
        <v>705.6749718952185</v>
      </c>
      <c r="EP4" s="2">
        <v>654.33292894284477</v>
      </c>
      <c r="EQ4" s="2">
        <v>680.76845831122819</v>
      </c>
      <c r="ER4" s="2">
        <v>655.78424609587853</v>
      </c>
      <c r="ES4" s="2">
        <v>649.01925840531021</v>
      </c>
      <c r="ET4" s="2">
        <v>624.35134004008387</v>
      </c>
      <c r="EU4" s="2">
        <v>595.85267774720739</v>
      </c>
      <c r="EV4" s="2">
        <v>675.28077675972452</v>
      </c>
      <c r="EW4" s="2">
        <v>736.37882522691621</v>
      </c>
      <c r="EX4" s="2">
        <v>684.95145158116679</v>
      </c>
      <c r="EY4" s="2">
        <v>736.91232332198592</v>
      </c>
      <c r="EZ4" s="2">
        <v>773.98663761842795</v>
      </c>
      <c r="FA4" s="2">
        <v>701.385549520464</v>
      </c>
      <c r="FB4" s="2">
        <v>650.35357180760138</v>
      </c>
      <c r="FC4" s="2">
        <v>676.62623297255925</v>
      </c>
      <c r="FD4" s="2">
        <v>651.79201621603454</v>
      </c>
      <c r="FE4" s="2">
        <v>645.0662064438161</v>
      </c>
      <c r="FF4" s="2">
        <v>620.54660448377103</v>
      </c>
      <c r="FG4" s="2">
        <v>592.21976534708585</v>
      </c>
      <c r="FH4" s="2">
        <v>671.16149848751763</v>
      </c>
      <c r="FI4" s="2">
        <v>731.88455830764701</v>
      </c>
      <c r="FJ4" s="2">
        <v>680.76892895505239</v>
      </c>
      <c r="FK4" s="2">
        <v>732.41022081904669</v>
      </c>
      <c r="FL4" s="2">
        <v>769.25562413541638</v>
      </c>
      <c r="FM4" s="2">
        <v>697.09612714570949</v>
      </c>
      <c r="FN4" s="2">
        <v>646.37421467235811</v>
      </c>
      <c r="FO4" s="2">
        <v>672.48400763389043</v>
      </c>
      <c r="FP4" s="2">
        <v>647.79978633619055</v>
      </c>
      <c r="FQ4" s="2">
        <v>641.11315448232187</v>
      </c>
      <c r="FR4" s="2">
        <v>616.7418689274582</v>
      </c>
      <c r="FS4" s="2">
        <v>588.58685294696431</v>
      </c>
      <c r="FT4" s="2">
        <v>667.04222021531075</v>
      </c>
      <c r="FU4" s="2">
        <v>727.39029138837782</v>
      </c>
      <c r="FV4" s="2">
        <v>676.58640632893798</v>
      </c>
      <c r="FW4" s="2">
        <v>727.90811831610756</v>
      </c>
      <c r="FX4" s="2">
        <v>764.52461065240482</v>
      </c>
      <c r="FY4" s="2">
        <v>692.80670477095487</v>
      </c>
      <c r="FZ4" s="2">
        <v>642.39485753711472</v>
      </c>
      <c r="GA4" s="2">
        <v>668.34178229522149</v>
      </c>
      <c r="GB4" s="2">
        <v>643.80755645634656</v>
      </c>
      <c r="GC4" s="2">
        <v>637.16010252082765</v>
      </c>
      <c r="GD4" s="2">
        <v>612.93713337114536</v>
      </c>
      <c r="GE4" s="2">
        <v>584.95394054684266</v>
      </c>
      <c r="GF4" s="2">
        <v>662.92294194310387</v>
      </c>
      <c r="GG4" s="2">
        <v>722.89602446910862</v>
      </c>
      <c r="GH4" s="2">
        <v>672.40388370282358</v>
      </c>
      <c r="GI4" s="2">
        <v>723.40601581316844</v>
      </c>
      <c r="GJ4" s="2">
        <v>759.79359716939337</v>
      </c>
      <c r="GK4" s="2">
        <v>688.51728239620036</v>
      </c>
      <c r="GL4" s="2">
        <v>638.41550040187144</v>
      </c>
      <c r="GM4" s="2">
        <v>664.19955695655256</v>
      </c>
      <c r="GN4" s="2">
        <v>639.81532657650257</v>
      </c>
      <c r="GO4" s="2">
        <v>633.20705055933354</v>
      </c>
      <c r="GP4" s="2">
        <v>609.13239781483264</v>
      </c>
      <c r="GQ4" s="2">
        <v>581.32102814672112</v>
      </c>
      <c r="GR4" s="2">
        <v>658.80366367089709</v>
      </c>
      <c r="GS4" s="2">
        <v>718.40175754983943</v>
      </c>
      <c r="GT4" s="2">
        <v>668.22136107670917</v>
      </c>
      <c r="GU4" s="2">
        <v>718.90391331022931</v>
      </c>
      <c r="GV4" s="2">
        <v>755.0625836863818</v>
      </c>
      <c r="GW4" s="2">
        <v>684.22786002144574</v>
      </c>
      <c r="GX4" s="2">
        <v>634.43614326662805</v>
      </c>
      <c r="GY4" s="2">
        <v>660.05733161788362</v>
      </c>
      <c r="GZ4" s="2">
        <v>635.82309669665858</v>
      </c>
      <c r="HA4" s="2">
        <v>629.25399859783931</v>
      </c>
      <c r="HB4" s="2">
        <v>605.32766225851981</v>
      </c>
      <c r="HC4" s="2">
        <v>577.68811574659958</v>
      </c>
      <c r="HD4" s="2">
        <v>654.68438539869021</v>
      </c>
      <c r="HE4" s="2">
        <v>713.90749063057024</v>
      </c>
      <c r="HF4" s="2">
        <v>664.03883845059477</v>
      </c>
      <c r="HG4" s="2">
        <v>714.40181080729008</v>
      </c>
      <c r="HH4" s="2">
        <v>750.33157020337035</v>
      </c>
      <c r="HI4" s="2">
        <v>679.93843764669123</v>
      </c>
      <c r="HJ4" s="2">
        <v>630.45678613138477</v>
      </c>
      <c r="HK4" s="2">
        <v>655.9151062792148</v>
      </c>
      <c r="HL4" s="2">
        <v>631.83086681681459</v>
      </c>
      <c r="HM4" s="2">
        <v>625.30094663634509</v>
      </c>
      <c r="HN4" s="2">
        <v>601.52292670220697</v>
      </c>
      <c r="HO4" s="2">
        <v>574.05520334647792</v>
      </c>
      <c r="HP4" s="2">
        <v>650.56510712648333</v>
      </c>
      <c r="HQ4" s="2">
        <v>709.41322371130104</v>
      </c>
      <c r="HR4" s="2">
        <v>659.85631582448036</v>
      </c>
      <c r="HS4" s="2">
        <v>709.89970830435095</v>
      </c>
      <c r="HT4" s="2">
        <v>745.60055672035878</v>
      </c>
      <c r="HU4" s="2">
        <v>675.64901527193672</v>
      </c>
      <c r="HV4" s="2">
        <v>626.47742899614138</v>
      </c>
      <c r="HW4" s="2">
        <v>651.77288094054586</v>
      </c>
      <c r="HX4" s="2">
        <v>627.8386369369706</v>
      </c>
      <c r="HY4" s="2">
        <v>621.34789467485098</v>
      </c>
      <c r="HZ4" s="2">
        <v>597.71819114589414</v>
      </c>
      <c r="IA4" s="2">
        <v>570.42229094635638</v>
      </c>
      <c r="IB4" s="2">
        <v>646.44582885427644</v>
      </c>
      <c r="IC4" s="2">
        <v>704.91895679203185</v>
      </c>
      <c r="ID4" s="2">
        <v>655.67379319836596</v>
      </c>
      <c r="IE4" s="2">
        <v>705.39760580141183</v>
      </c>
      <c r="IF4" s="2">
        <v>740.86954323734733</v>
      </c>
      <c r="IG4" s="2">
        <v>671.3595928971821</v>
      </c>
      <c r="IH4" s="2">
        <v>622.49807186089811</v>
      </c>
      <c r="II4" s="2">
        <v>647.63065560187692</v>
      </c>
      <c r="IJ4" s="2">
        <v>623.84640705712673</v>
      </c>
      <c r="IK4" s="2">
        <v>617.39484271335675</v>
      </c>
      <c r="IL4" s="2">
        <v>593.9134555895813</v>
      </c>
      <c r="IM4" s="2">
        <v>566.78937854623473</v>
      </c>
      <c r="IN4" s="2">
        <v>642.32655058206956</v>
      </c>
      <c r="IO4" s="2">
        <v>700.42468987276266</v>
      </c>
      <c r="IP4" s="2">
        <v>651.49127057225155</v>
      </c>
      <c r="IQ4" s="2">
        <v>700.8955032984727</v>
      </c>
      <c r="IR4" s="2">
        <v>736.13852975433576</v>
      </c>
      <c r="IS4" s="2">
        <v>667.07017052242759</v>
      </c>
      <c r="IT4" s="2">
        <v>618.51871472565472</v>
      </c>
      <c r="IU4" s="2">
        <v>643.4884302632081</v>
      </c>
      <c r="IV4" s="2">
        <v>619.85417717728274</v>
      </c>
      <c r="IW4" s="2">
        <v>613.44179075186264</v>
      </c>
      <c r="IX4" s="2">
        <v>590.10872003326847</v>
      </c>
      <c r="IY4" s="2">
        <v>563.15646614611319</v>
      </c>
      <c r="IZ4" s="2">
        <v>638.20727230986267</v>
      </c>
      <c r="JA4" s="2">
        <v>695.93042295349346</v>
      </c>
      <c r="JB4" s="2">
        <v>647.30874794613715</v>
      </c>
      <c r="JC4" s="2">
        <v>696.39340079553358</v>
      </c>
      <c r="JD4" s="2">
        <v>731.40751627132431</v>
      </c>
      <c r="JE4" s="2">
        <v>662.78074814767297</v>
      </c>
      <c r="JF4" s="2">
        <v>614.53935759041144</v>
      </c>
      <c r="JG4" s="2">
        <v>639.34620492453917</v>
      </c>
      <c r="JH4" s="2">
        <v>615.86194729743875</v>
      </c>
      <c r="JI4" s="2">
        <v>609.48873879036842</v>
      </c>
      <c r="JJ4" s="2">
        <v>586.30398447695563</v>
      </c>
      <c r="JK4" s="2">
        <v>559.52355374599165</v>
      </c>
      <c r="JL4" s="2">
        <v>634.08799403765579</v>
      </c>
      <c r="JM4" s="2">
        <v>691.43615603422427</v>
      </c>
      <c r="JN4" s="2">
        <v>643.12622532002274</v>
      </c>
      <c r="JO4" s="2">
        <v>691.89129829259434</v>
      </c>
      <c r="JP4" s="2">
        <v>726.67650278831275</v>
      </c>
      <c r="JQ4" s="2">
        <v>658.49132577291846</v>
      </c>
      <c r="JR4" s="2">
        <v>610.56000045516805</v>
      </c>
      <c r="JS4" s="2">
        <v>635.20397958587023</v>
      </c>
      <c r="JT4" s="2">
        <v>611.86971741759476</v>
      </c>
      <c r="JU4" s="2">
        <v>605.53568682887419</v>
      </c>
      <c r="JV4" s="2">
        <v>582.4992489206428</v>
      </c>
      <c r="JW4" s="2">
        <v>555.89064134586999</v>
      </c>
      <c r="JX4" s="2">
        <v>629.96871576544891</v>
      </c>
      <c r="JY4" s="2">
        <v>686.94188911495507</v>
      </c>
      <c r="JZ4" s="2">
        <v>638.94370269390834</v>
      </c>
      <c r="KA4" s="2">
        <v>687.38919578965522</v>
      </c>
      <c r="KB4" s="2">
        <v>721.94548930530129</v>
      </c>
      <c r="KC4" s="2">
        <v>654.20190339816395</v>
      </c>
      <c r="KD4" s="2">
        <v>606.58064331992477</v>
      </c>
      <c r="KE4" s="2">
        <v>631.06175424720141</v>
      </c>
      <c r="KF4" s="2">
        <v>607.87748753775077</v>
      </c>
      <c r="KG4" s="2">
        <v>601.58263486738008</v>
      </c>
      <c r="KH4" s="2">
        <v>578.69451336433008</v>
      </c>
      <c r="KI4" s="2">
        <v>552.25772894574845</v>
      </c>
      <c r="KJ4" s="2">
        <v>625.84943749324202</v>
      </c>
      <c r="KK4" s="2">
        <v>682.44762219568588</v>
      </c>
      <c r="KL4" s="2">
        <v>634.76118006779393</v>
      </c>
      <c r="KM4" s="2">
        <v>682.88709328671609</v>
      </c>
      <c r="KN4" s="2">
        <v>717.21447582228973</v>
      </c>
      <c r="KO4" s="2">
        <v>649.91248102340933</v>
      </c>
      <c r="KP4" s="2">
        <v>602.6012861846815</v>
      </c>
      <c r="KQ4" s="2">
        <v>626.91952890853247</v>
      </c>
      <c r="KR4" s="2">
        <v>603.88525765790678</v>
      </c>
      <c r="KS4" s="2">
        <v>597.62958290588585</v>
      </c>
      <c r="KT4" s="2">
        <v>574.88977780801724</v>
      </c>
      <c r="KU4" s="2">
        <v>548.62481654562691</v>
      </c>
      <c r="KV4" s="2">
        <v>621.73015922103514</v>
      </c>
      <c r="KW4" s="2">
        <v>677.95335527641669</v>
      </c>
      <c r="KX4" s="2">
        <v>630.57865744167952</v>
      </c>
      <c r="KY4" s="2">
        <v>678.38499078377697</v>
      </c>
      <c r="KZ4" s="2">
        <v>712.48346233927816</v>
      </c>
      <c r="LA4" s="2">
        <v>645.62305864865482</v>
      </c>
    </row>
    <row r="5" spans="1:313" ht="15.6">
      <c r="A5" s="8"/>
      <c r="B5" s="45"/>
      <c r="C5" s="45"/>
      <c r="D5" s="45"/>
      <c r="E5" s="45"/>
      <c r="F5" s="45"/>
      <c r="G5" s="45"/>
      <c r="H5" s="45"/>
      <c r="I5" s="45"/>
      <c r="J5" s="45"/>
      <c r="K5" s="2"/>
      <c r="L5" s="2"/>
      <c r="M5" s="2"/>
      <c r="N5" s="2">
        <v>310.65845001839551</v>
      </c>
      <c r="O5" s="2">
        <v>249.94959097106496</v>
      </c>
      <c r="P5" s="2">
        <v>306.93029916102176</v>
      </c>
      <c r="Q5" s="2">
        <v>266.85291730690153</v>
      </c>
      <c r="R5" s="2">
        <v>286.64100316690832</v>
      </c>
      <c r="S5" s="2">
        <v>324.5816542948038</v>
      </c>
      <c r="T5" s="2">
        <v>362.99798731793885</v>
      </c>
      <c r="U5" s="2">
        <v>331.98258200416967</v>
      </c>
      <c r="V5" s="2">
        <v>271.41082159268791</v>
      </c>
      <c r="W5" s="2">
        <v>330.25231566645743</v>
      </c>
      <c r="X5" s="2">
        <v>263.20978062486921</v>
      </c>
      <c r="Y5" s="2">
        <v>262.81928423543326</v>
      </c>
      <c r="Z5" s="2">
        <v>309.3878633107538</v>
      </c>
      <c r="AA5" s="2">
        <v>248.92695370831254</v>
      </c>
      <c r="AB5" s="2">
        <v>305.6741042122045</v>
      </c>
      <c r="AC5" s="2">
        <v>265.76037721557339</v>
      </c>
      <c r="AD5" s="2">
        <v>285.46704683994483</v>
      </c>
      <c r="AE5" s="2">
        <v>323.25185577942733</v>
      </c>
      <c r="AF5" s="2">
        <v>361.51029064860302</v>
      </c>
      <c r="AG5" s="2">
        <v>330.62153281248868</v>
      </c>
      <c r="AH5" s="2">
        <v>270.29772184589632</v>
      </c>
      <c r="AI5" s="2">
        <v>328.89743437141556</v>
      </c>
      <c r="AJ5" s="2">
        <v>262.12957632681912</v>
      </c>
      <c r="AK5" s="2">
        <v>261.74031351671096</v>
      </c>
      <c r="AL5" s="2">
        <v>308.11727660311209</v>
      </c>
      <c r="AM5" s="2">
        <v>247.90431644556014</v>
      </c>
      <c r="AN5" s="2">
        <v>304.41790926338723</v>
      </c>
      <c r="AO5" s="2">
        <v>264.66783712424524</v>
      </c>
      <c r="AP5" s="2">
        <v>284.29309051298139</v>
      </c>
      <c r="AQ5" s="2">
        <v>321.92205726405086</v>
      </c>
      <c r="AR5" s="2">
        <v>360.02259397926719</v>
      </c>
      <c r="AS5" s="2">
        <v>329.2604836208078</v>
      </c>
      <c r="AT5" s="2">
        <v>269.18462209910473</v>
      </c>
      <c r="AU5" s="2">
        <v>327.54255307637368</v>
      </c>
      <c r="AV5" s="2">
        <v>261.04937202876903</v>
      </c>
      <c r="AW5" s="2">
        <v>260.66134279798871</v>
      </c>
      <c r="AX5" s="2">
        <v>306.84668989547038</v>
      </c>
      <c r="AY5" s="2">
        <v>246.88167918280777</v>
      </c>
      <c r="AZ5" s="2">
        <v>303.16171431456996</v>
      </c>
      <c r="BA5" s="2">
        <v>263.57529703291709</v>
      </c>
      <c r="BB5" s="2">
        <v>283.11913418601796</v>
      </c>
      <c r="BC5" s="2">
        <v>320.5922587486744</v>
      </c>
      <c r="BD5" s="2">
        <v>358.53489730993141</v>
      </c>
      <c r="BE5" s="2">
        <v>327.89943442912693</v>
      </c>
      <c r="BF5" s="2">
        <v>268.07152235231308</v>
      </c>
      <c r="BG5" s="2">
        <v>326.1876717813318</v>
      </c>
      <c r="BH5" s="2">
        <v>259.96916773071899</v>
      </c>
      <c r="BI5" s="2">
        <v>259.58237207926646</v>
      </c>
      <c r="BJ5" s="2">
        <v>305.57610318782866</v>
      </c>
      <c r="BK5" s="2">
        <v>245.85904192005538</v>
      </c>
      <c r="BL5" s="2">
        <v>301.90551936575264</v>
      </c>
      <c r="BM5" s="2">
        <v>262.48275694158895</v>
      </c>
      <c r="BN5" s="2">
        <v>281.94517785905452</v>
      </c>
      <c r="BO5" s="2">
        <v>319.26246023329793</v>
      </c>
      <c r="BP5" s="2">
        <v>357.04720064059558</v>
      </c>
      <c r="BQ5" s="2">
        <v>326.53838523744599</v>
      </c>
      <c r="BR5" s="2">
        <v>266.95842260552149</v>
      </c>
      <c r="BS5" s="2">
        <v>324.83279048628992</v>
      </c>
      <c r="BT5" s="2">
        <v>258.8889634326689</v>
      </c>
      <c r="BU5" s="2">
        <v>258.50340136054422</v>
      </c>
      <c r="BV5" s="2">
        <v>304.30551648018701</v>
      </c>
      <c r="BW5" s="2">
        <v>244.83640465730298</v>
      </c>
      <c r="BX5" s="2">
        <v>300.64932441693543</v>
      </c>
      <c r="BY5" s="2">
        <v>261.39021685026074</v>
      </c>
      <c r="BZ5" s="2">
        <v>280.77122153209109</v>
      </c>
      <c r="CA5" s="2">
        <v>317.93266171792152</v>
      </c>
      <c r="CB5" s="2">
        <v>355.55950397125974</v>
      </c>
      <c r="CC5" s="2">
        <v>325.17733604576506</v>
      </c>
      <c r="CD5" s="2">
        <v>265.8453228587299</v>
      </c>
      <c r="CE5" s="2">
        <v>323.4779091912481</v>
      </c>
      <c r="CF5" s="2">
        <v>257.80875913461881</v>
      </c>
      <c r="CG5" s="2">
        <v>257.42443064182191</v>
      </c>
      <c r="CH5" s="2">
        <v>303.0349297725453</v>
      </c>
      <c r="CI5" s="2">
        <v>243.81376739455058</v>
      </c>
      <c r="CJ5" s="2">
        <v>299.3931294681181</v>
      </c>
      <c r="CK5" s="2">
        <v>260.29767675893265</v>
      </c>
      <c r="CL5" s="2">
        <v>279.59726520512766</v>
      </c>
      <c r="CM5" s="2">
        <v>316.60286320254505</v>
      </c>
      <c r="CN5" s="2">
        <v>354.07180730192397</v>
      </c>
      <c r="CO5" s="2">
        <v>323.81628685408418</v>
      </c>
      <c r="CP5" s="2">
        <v>264.73222311193831</v>
      </c>
      <c r="CQ5" s="2">
        <v>322.12302789620622</v>
      </c>
      <c r="CR5" s="2">
        <v>256.72855483656878</v>
      </c>
      <c r="CS5" s="2">
        <v>256.34545992309967</v>
      </c>
      <c r="CT5" s="2">
        <v>301.76434306490364</v>
      </c>
      <c r="CU5" s="2">
        <v>242.79113013179818</v>
      </c>
      <c r="CV5" s="2">
        <v>298.13693451930084</v>
      </c>
      <c r="CW5" s="2">
        <v>259.20513666760451</v>
      </c>
      <c r="CX5" s="2">
        <v>278.42330887816422</v>
      </c>
      <c r="CY5" s="2">
        <v>315.27306468716858</v>
      </c>
      <c r="CZ5" s="2">
        <v>352.58411063258814</v>
      </c>
      <c r="DA5" s="2">
        <v>322.45523766240331</v>
      </c>
      <c r="DB5" s="2">
        <v>263.61912336514666</v>
      </c>
      <c r="DC5" s="2">
        <v>320.76814660116435</v>
      </c>
      <c r="DD5" s="2">
        <v>255.64835053851871</v>
      </c>
      <c r="DE5" s="2">
        <v>255.26648920437739</v>
      </c>
      <c r="DF5" s="2">
        <v>300.49375635726193</v>
      </c>
      <c r="DG5" s="2">
        <v>241.76849286904582</v>
      </c>
      <c r="DH5" s="2">
        <v>296.88073957048357</v>
      </c>
      <c r="DI5" s="2">
        <v>258.11259657627636</v>
      </c>
      <c r="DJ5" s="2">
        <v>277.24935255120079</v>
      </c>
      <c r="DK5" s="2">
        <v>313.94326617179217</v>
      </c>
      <c r="DL5" s="2">
        <v>351.09641396325236</v>
      </c>
      <c r="DM5" s="2">
        <v>321.09418847072237</v>
      </c>
      <c r="DN5" s="2">
        <v>262.50602361835507</v>
      </c>
      <c r="DO5" s="2">
        <v>319.41326530612247</v>
      </c>
      <c r="DP5" s="2">
        <v>254.56814624046862</v>
      </c>
      <c r="DQ5" s="2">
        <v>254.18751848565515</v>
      </c>
      <c r="DR5" s="2">
        <v>299.22316964962022</v>
      </c>
      <c r="DS5" s="2">
        <v>240.74585560629342</v>
      </c>
      <c r="DT5" s="2">
        <v>295.6245446216663</v>
      </c>
      <c r="DU5" s="2">
        <v>257.02005648494816</v>
      </c>
      <c r="DV5" s="2">
        <v>276.07539622423735</v>
      </c>
      <c r="DW5" s="2">
        <v>312.61346765641571</v>
      </c>
      <c r="DX5" s="2">
        <v>349.60871729391653</v>
      </c>
      <c r="DY5" s="2">
        <v>319.73313927904144</v>
      </c>
      <c r="DZ5" s="2">
        <v>261.39292387156348</v>
      </c>
      <c r="EA5" s="2">
        <v>318.05838401108059</v>
      </c>
      <c r="EB5" s="2">
        <v>253.48794194241856</v>
      </c>
      <c r="EC5" s="2">
        <v>253.10854776693287</v>
      </c>
      <c r="ED5" s="2">
        <v>297.95258294197856</v>
      </c>
      <c r="EE5" s="2">
        <v>239.72321834354102</v>
      </c>
      <c r="EF5" s="2">
        <v>294.36834967284904</v>
      </c>
      <c r="EG5" s="2">
        <v>255.92751639362001</v>
      </c>
      <c r="EH5" s="2">
        <v>274.90143989727386</v>
      </c>
      <c r="EI5" s="2">
        <v>311.28366914103924</v>
      </c>
      <c r="EJ5" s="2">
        <v>348.12102062458069</v>
      </c>
      <c r="EK5" s="2">
        <v>318.37209008736056</v>
      </c>
      <c r="EL5" s="2">
        <v>260.27982412477189</v>
      </c>
      <c r="EM5" s="2">
        <v>316.70350271603871</v>
      </c>
      <c r="EN5" s="2">
        <v>252.40773764436847</v>
      </c>
      <c r="EO5" s="2">
        <v>252.0295770482106</v>
      </c>
      <c r="EP5" s="2">
        <v>296.68199623433679</v>
      </c>
      <c r="EQ5" s="2">
        <v>238.70058108078862</v>
      </c>
      <c r="ER5" s="2">
        <v>293.11215472403171</v>
      </c>
      <c r="ES5" s="2">
        <v>254.83497630229186</v>
      </c>
      <c r="ET5" s="2">
        <v>273.72748357031043</v>
      </c>
      <c r="EU5" s="2">
        <v>309.95387062566277</v>
      </c>
      <c r="EV5" s="2">
        <v>346.63332395524492</v>
      </c>
      <c r="EW5" s="2">
        <v>317.01104089567957</v>
      </c>
      <c r="EX5" s="2">
        <v>259.16672437798024</v>
      </c>
      <c r="EY5" s="2">
        <v>315.34862142099684</v>
      </c>
      <c r="EZ5" s="2">
        <v>251.32753334631835</v>
      </c>
      <c r="FA5" s="2">
        <v>250.95060632948829</v>
      </c>
      <c r="FB5" s="2">
        <v>295.41140952669514</v>
      </c>
      <c r="FC5" s="2">
        <v>237.6779438180362</v>
      </c>
      <c r="FD5" s="2">
        <v>291.85595977521444</v>
      </c>
      <c r="FE5" s="2">
        <v>253.74243621096372</v>
      </c>
      <c r="FF5" s="2">
        <v>272.55352724334693</v>
      </c>
      <c r="FG5" s="2">
        <v>308.62407211028631</v>
      </c>
      <c r="FH5" s="2">
        <v>345.14562728590903</v>
      </c>
      <c r="FI5" s="2">
        <v>315.64999170399869</v>
      </c>
      <c r="FJ5" s="2">
        <v>258.0536246311886</v>
      </c>
      <c r="FK5" s="2">
        <v>313.9937401259549</v>
      </c>
      <c r="FL5" s="2">
        <v>250.24732904826828</v>
      </c>
      <c r="FM5" s="2">
        <v>249.87163561076599</v>
      </c>
      <c r="FN5" s="2">
        <v>294.14082281905337</v>
      </c>
      <c r="FO5" s="2">
        <v>236.6553065552838</v>
      </c>
      <c r="FP5" s="2">
        <v>290.59976482639712</v>
      </c>
      <c r="FQ5" s="2">
        <v>252.64989611963554</v>
      </c>
      <c r="FR5" s="2">
        <v>271.3795709163835</v>
      </c>
      <c r="FS5" s="2">
        <v>307.29427359490978</v>
      </c>
      <c r="FT5" s="2">
        <v>343.6579306165732</v>
      </c>
      <c r="FU5" s="2">
        <v>314.28894251231776</v>
      </c>
      <c r="FV5" s="2">
        <v>256.94052488439695</v>
      </c>
      <c r="FW5" s="2">
        <v>312.63885883091302</v>
      </c>
      <c r="FX5" s="2">
        <v>249.16712475021816</v>
      </c>
      <c r="FY5" s="2">
        <v>248.79266489204372</v>
      </c>
      <c r="FZ5" s="2">
        <v>292.87023611141166</v>
      </c>
      <c r="GA5" s="2">
        <v>235.63266929253138</v>
      </c>
      <c r="GB5" s="2">
        <v>289.34356987757985</v>
      </c>
      <c r="GC5" s="2">
        <v>251.55735602830734</v>
      </c>
      <c r="GD5" s="2">
        <v>270.20561458942001</v>
      </c>
      <c r="GE5" s="2">
        <v>305.96447507953332</v>
      </c>
      <c r="GF5" s="2">
        <v>342.17023394723736</v>
      </c>
      <c r="GG5" s="2">
        <v>312.92789332063683</v>
      </c>
      <c r="GH5" s="2">
        <v>255.82742513760536</v>
      </c>
      <c r="GI5" s="2">
        <v>311.28397753587109</v>
      </c>
      <c r="GJ5" s="2">
        <v>248.0869204521681</v>
      </c>
      <c r="GK5" s="2">
        <v>247.71369417332144</v>
      </c>
      <c r="GL5" s="2">
        <v>291.59964940376994</v>
      </c>
      <c r="GM5" s="2">
        <v>234.61003202977898</v>
      </c>
      <c r="GN5" s="2">
        <v>288.08737492876253</v>
      </c>
      <c r="GO5" s="2">
        <v>250.46481593697919</v>
      </c>
      <c r="GP5" s="2">
        <v>269.03165826245657</v>
      </c>
      <c r="GQ5" s="2">
        <v>304.63467656415685</v>
      </c>
      <c r="GR5" s="2">
        <v>340.68253727790153</v>
      </c>
      <c r="GS5" s="2">
        <v>311.56684412895584</v>
      </c>
      <c r="GT5" s="2">
        <v>254.71432539081371</v>
      </c>
      <c r="GU5" s="2">
        <v>309.92909624082921</v>
      </c>
      <c r="GV5" s="2">
        <v>247.00671615411798</v>
      </c>
      <c r="GW5" s="2">
        <v>246.63472345459914</v>
      </c>
      <c r="GX5" s="2">
        <v>290.32906269612823</v>
      </c>
      <c r="GY5" s="2">
        <v>233.58739476702655</v>
      </c>
      <c r="GZ5" s="2">
        <v>286.83117997994526</v>
      </c>
      <c r="HA5" s="2">
        <v>249.37227584565105</v>
      </c>
      <c r="HB5" s="2">
        <v>267.85770193549308</v>
      </c>
      <c r="HC5" s="2">
        <v>303.30487804878038</v>
      </c>
      <c r="HD5" s="2">
        <v>339.1948406085657</v>
      </c>
      <c r="HE5" s="2">
        <v>310.20579493727496</v>
      </c>
      <c r="HF5" s="2">
        <v>253.60122564402209</v>
      </c>
      <c r="HG5" s="2">
        <v>308.57421494578733</v>
      </c>
      <c r="HH5" s="2">
        <v>245.92651185606789</v>
      </c>
      <c r="HI5" s="2">
        <v>245.55575273587684</v>
      </c>
      <c r="HJ5" s="2">
        <v>289.05847598848652</v>
      </c>
      <c r="HK5" s="2">
        <v>232.56475750427416</v>
      </c>
      <c r="HL5" s="2">
        <v>285.57498503112794</v>
      </c>
      <c r="HM5" s="2">
        <v>248.27973575432284</v>
      </c>
      <c r="HN5" s="2">
        <v>266.68374560852965</v>
      </c>
      <c r="HO5" s="2">
        <v>301.97507953340391</v>
      </c>
      <c r="HP5" s="2">
        <v>337.70714393922987</v>
      </c>
      <c r="HQ5" s="2">
        <v>308.84474574559403</v>
      </c>
      <c r="HR5" s="2">
        <v>252.48812589723045</v>
      </c>
      <c r="HS5" s="2">
        <v>307.21933365074545</v>
      </c>
      <c r="HT5" s="2">
        <v>244.8463075580178</v>
      </c>
      <c r="HU5" s="2">
        <v>244.47678201715456</v>
      </c>
      <c r="HV5" s="2">
        <v>287.78788928084481</v>
      </c>
      <c r="HW5" s="2">
        <v>231.54212024152173</v>
      </c>
      <c r="HX5" s="2">
        <v>284.31879008231067</v>
      </c>
      <c r="HY5" s="2">
        <v>247.18719566299467</v>
      </c>
      <c r="HZ5" s="2">
        <v>265.50978928156616</v>
      </c>
      <c r="IA5" s="2">
        <v>300.64528101802745</v>
      </c>
      <c r="IB5" s="2">
        <v>336.21944726989403</v>
      </c>
      <c r="IC5" s="2">
        <v>307.48369655391309</v>
      </c>
      <c r="ID5" s="2">
        <v>251.37502615043886</v>
      </c>
      <c r="IE5" s="2">
        <v>305.86445235570352</v>
      </c>
      <c r="IF5" s="2">
        <v>243.76610325996771</v>
      </c>
      <c r="IG5" s="2">
        <v>243.39781129843229</v>
      </c>
      <c r="IH5" s="2">
        <v>286.5173025732031</v>
      </c>
      <c r="II5" s="2">
        <v>230.51948297876933</v>
      </c>
      <c r="IJ5" s="2">
        <v>283.06259513349335</v>
      </c>
      <c r="IK5" s="2">
        <v>246.09465557166652</v>
      </c>
      <c r="IL5" s="2">
        <v>264.33583295460272</v>
      </c>
      <c r="IM5" s="2">
        <v>299.31548250265092</v>
      </c>
      <c r="IN5" s="2">
        <v>334.7317506005582</v>
      </c>
      <c r="IO5" s="2">
        <v>306.1226473622321</v>
      </c>
      <c r="IP5" s="2">
        <v>250.26192640364721</v>
      </c>
      <c r="IQ5" s="2">
        <v>304.50957106066164</v>
      </c>
      <c r="IR5" s="2">
        <v>242.68589896191759</v>
      </c>
      <c r="IS5" s="2">
        <v>242.31884057970998</v>
      </c>
      <c r="IT5" s="2">
        <v>285.24671586556138</v>
      </c>
      <c r="IU5" s="2">
        <v>229.49684571601691</v>
      </c>
      <c r="IV5" s="2">
        <v>281.80640018467608</v>
      </c>
      <c r="IW5" s="2">
        <v>245.00211548033835</v>
      </c>
      <c r="IX5" s="2">
        <v>263.16187662763923</v>
      </c>
      <c r="IY5" s="2">
        <v>297.98568398727446</v>
      </c>
      <c r="IZ5" s="2">
        <v>333.24405393122237</v>
      </c>
      <c r="JA5" s="2">
        <v>304.76159817055122</v>
      </c>
      <c r="JB5" s="2">
        <v>249.14882665685559</v>
      </c>
      <c r="JC5" s="2">
        <v>303.15468976561971</v>
      </c>
      <c r="JD5" s="2">
        <v>241.60569466386752</v>
      </c>
      <c r="JE5" s="2">
        <v>241.23986986098768</v>
      </c>
      <c r="JF5" s="2">
        <v>283.97612915791962</v>
      </c>
      <c r="JG5" s="2">
        <v>228.47420845326451</v>
      </c>
      <c r="JH5" s="2">
        <v>280.55020523585875</v>
      </c>
      <c r="JI5" s="2">
        <v>243.90957538901017</v>
      </c>
      <c r="JJ5" s="2">
        <v>261.9879203006758</v>
      </c>
      <c r="JK5" s="2">
        <v>296.65588547189799</v>
      </c>
      <c r="JL5" s="2">
        <v>331.75635726188654</v>
      </c>
      <c r="JM5" s="2">
        <v>303.40054897887029</v>
      </c>
      <c r="JN5" s="2">
        <v>248.03572691006394</v>
      </c>
      <c r="JO5" s="2">
        <v>301.79980847057783</v>
      </c>
      <c r="JP5" s="2">
        <v>240.5254903658174</v>
      </c>
      <c r="JQ5" s="2">
        <v>240.16089914226541</v>
      </c>
      <c r="JR5" s="2">
        <v>282.70554245027796</v>
      </c>
      <c r="JS5" s="2">
        <v>227.45157119051208</v>
      </c>
      <c r="JT5" s="2">
        <v>279.29401028704149</v>
      </c>
      <c r="JU5" s="2">
        <v>242.817035297682</v>
      </c>
      <c r="JV5" s="2">
        <v>260.8139639737123</v>
      </c>
      <c r="JW5" s="2">
        <v>295.32608695652152</v>
      </c>
      <c r="JX5" s="2">
        <v>330.26866059255065</v>
      </c>
      <c r="JY5" s="2">
        <v>302.03949978718936</v>
      </c>
      <c r="JZ5" s="2">
        <v>246.92262716327232</v>
      </c>
      <c r="KA5" s="2">
        <v>300.44492717553595</v>
      </c>
      <c r="KB5" s="2">
        <v>239.44528606776734</v>
      </c>
      <c r="KC5" s="2">
        <v>239.08192842354313</v>
      </c>
      <c r="KD5" s="2">
        <v>281.43495574263619</v>
      </c>
      <c r="KE5" s="2">
        <v>226.42893392775969</v>
      </c>
      <c r="KF5" s="2">
        <v>278.03781533822416</v>
      </c>
      <c r="KG5" s="2">
        <v>241.72449520635382</v>
      </c>
      <c r="KH5" s="2">
        <v>259.64000764674887</v>
      </c>
      <c r="KI5" s="2">
        <v>293.996288441145</v>
      </c>
      <c r="KJ5" s="2">
        <v>328.78096392321487</v>
      </c>
      <c r="KK5" s="2">
        <v>300.67845059550837</v>
      </c>
      <c r="KL5" s="2">
        <v>245.80952741648068</v>
      </c>
      <c r="KM5" s="2">
        <v>299.09004588049407</v>
      </c>
      <c r="KN5" s="2">
        <v>238.36508176971722</v>
      </c>
      <c r="KO5" s="2">
        <v>238.00295770482083</v>
      </c>
      <c r="KP5" s="2">
        <v>280.16436903499448</v>
      </c>
      <c r="KQ5" s="2">
        <v>225.40629666500726</v>
      </c>
      <c r="KR5" s="2">
        <v>276.7816203894069</v>
      </c>
      <c r="KS5" s="2">
        <v>240.63195511502568</v>
      </c>
      <c r="KT5" s="2">
        <v>258.46605131978538</v>
      </c>
      <c r="KU5" s="2">
        <v>292.66648992576859</v>
      </c>
      <c r="KV5" s="2">
        <v>327.29326725387898</v>
      </c>
      <c r="KW5" s="2">
        <v>299.31740140382749</v>
      </c>
      <c r="KX5" s="2">
        <v>244.69642766968909</v>
      </c>
      <c r="KY5" s="2">
        <v>297.73516458545214</v>
      </c>
      <c r="KZ5" s="2">
        <v>237.28487747166713</v>
      </c>
      <c r="LA5" s="2">
        <v>236.92398698609853</v>
      </c>
    </row>
    <row r="6" spans="1:313" ht="15.6">
      <c r="A6" s="8"/>
      <c r="B6" s="45"/>
      <c r="C6" s="45"/>
      <c r="D6" s="45"/>
      <c r="E6" s="45"/>
      <c r="F6" s="45"/>
      <c r="G6" s="45"/>
      <c r="H6" s="45"/>
      <c r="I6" s="45"/>
      <c r="J6" s="45"/>
      <c r="K6" s="2"/>
      <c r="L6" s="2"/>
      <c r="M6" s="2"/>
      <c r="N6" s="2">
        <v>774.4343335161019</v>
      </c>
      <c r="O6" s="2">
        <v>713.13437752641278</v>
      </c>
      <c r="P6" s="2">
        <v>775.96489523128082</v>
      </c>
      <c r="Q6" s="2">
        <v>743.86147108333307</v>
      </c>
      <c r="R6" s="2">
        <v>822.39233053352746</v>
      </c>
      <c r="S6" s="2">
        <v>792.79185295100046</v>
      </c>
      <c r="T6" s="2">
        <v>861.2265972606358</v>
      </c>
      <c r="U6" s="2">
        <v>955.30423660882207</v>
      </c>
      <c r="V6" s="2">
        <v>875.07720661341716</v>
      </c>
      <c r="W6" s="2">
        <v>819.81821753328836</v>
      </c>
      <c r="X6" s="2">
        <v>712.437734724557</v>
      </c>
      <c r="Y6" s="2">
        <v>706.19479494460404</v>
      </c>
      <c r="Z6" s="2">
        <v>768.63125733275183</v>
      </c>
      <c r="AA6" s="2">
        <v>707.78730194735192</v>
      </c>
      <c r="AB6" s="2">
        <v>770.14307929706968</v>
      </c>
      <c r="AC6" s="2">
        <v>738.27702532669696</v>
      </c>
      <c r="AD6" s="2">
        <v>816.21445933295365</v>
      </c>
      <c r="AE6" s="2">
        <v>786.83261217714062</v>
      </c>
      <c r="AF6" s="2">
        <v>854.74889004628278</v>
      </c>
      <c r="AG6" s="2">
        <v>948.11441886174373</v>
      </c>
      <c r="AH6" s="2">
        <v>868.48706089389714</v>
      </c>
      <c r="AI6" s="2">
        <v>813.64034633271444</v>
      </c>
      <c r="AJ6" s="2">
        <v>707.06567281101457</v>
      </c>
      <c r="AK6" s="2">
        <v>700.86645911640437</v>
      </c>
      <c r="AL6" s="2">
        <v>762.82818114940187</v>
      </c>
      <c r="AM6" s="2">
        <v>702.44022636829106</v>
      </c>
      <c r="AN6" s="2">
        <v>764.32126336285853</v>
      </c>
      <c r="AO6" s="2">
        <v>732.69257957006096</v>
      </c>
      <c r="AP6" s="2">
        <v>810.03658813237973</v>
      </c>
      <c r="AQ6" s="2">
        <v>780.87337140328066</v>
      </c>
      <c r="AR6" s="2">
        <v>848.27118283192988</v>
      </c>
      <c r="AS6" s="2">
        <v>940.92460111466528</v>
      </c>
      <c r="AT6" s="2">
        <v>861.896915174377</v>
      </c>
      <c r="AU6" s="2">
        <v>807.46247513214064</v>
      </c>
      <c r="AV6" s="2">
        <v>701.69361089747201</v>
      </c>
      <c r="AW6" s="2">
        <v>695.5381232882047</v>
      </c>
      <c r="AX6" s="2">
        <v>757.02510496605191</v>
      </c>
      <c r="AY6" s="2">
        <v>697.09315078923009</v>
      </c>
      <c r="AZ6" s="2">
        <v>758.49944742864739</v>
      </c>
      <c r="BA6" s="2">
        <v>727.10813381342496</v>
      </c>
      <c r="BB6" s="2">
        <v>803.85871693180582</v>
      </c>
      <c r="BC6" s="2">
        <v>774.91413062942081</v>
      </c>
      <c r="BD6" s="2">
        <v>841.79347561757686</v>
      </c>
      <c r="BE6" s="2">
        <v>933.73478336758694</v>
      </c>
      <c r="BF6" s="2">
        <v>855.30676945485686</v>
      </c>
      <c r="BG6" s="2">
        <v>801.28460393156672</v>
      </c>
      <c r="BH6" s="2">
        <v>696.32154898392957</v>
      </c>
      <c r="BI6" s="2">
        <v>690.20978746000492</v>
      </c>
      <c r="BJ6" s="2">
        <v>751.22202878270195</v>
      </c>
      <c r="BK6" s="2">
        <v>691.74607521016924</v>
      </c>
      <c r="BL6" s="2">
        <v>752.67763149443613</v>
      </c>
      <c r="BM6" s="2">
        <v>721.52368805678896</v>
      </c>
      <c r="BN6" s="2">
        <v>797.68084573123201</v>
      </c>
      <c r="BO6" s="2">
        <v>768.95488985556085</v>
      </c>
      <c r="BP6" s="2">
        <v>835.31576840322396</v>
      </c>
      <c r="BQ6" s="2">
        <v>926.54496562050849</v>
      </c>
      <c r="BR6" s="2">
        <v>848.71662373533661</v>
      </c>
      <c r="BS6" s="2">
        <v>795.10673273099292</v>
      </c>
      <c r="BT6" s="2">
        <v>690.94948707038702</v>
      </c>
      <c r="BU6" s="2">
        <v>684.88145163180525</v>
      </c>
      <c r="BV6" s="2">
        <v>745.418952599352</v>
      </c>
      <c r="BW6" s="2">
        <v>686.39899963110827</v>
      </c>
      <c r="BX6" s="2">
        <v>746.8558155602251</v>
      </c>
      <c r="BY6" s="2">
        <v>715.93924230015284</v>
      </c>
      <c r="BZ6" s="2">
        <v>791.50297453065821</v>
      </c>
      <c r="CA6" s="2">
        <v>762.995649081701</v>
      </c>
      <c r="CB6" s="2">
        <v>828.83806118887094</v>
      </c>
      <c r="CC6" s="2">
        <v>919.35514787343027</v>
      </c>
      <c r="CD6" s="2">
        <v>842.12647801581659</v>
      </c>
      <c r="CE6" s="2">
        <v>788.928861530419</v>
      </c>
      <c r="CF6" s="2">
        <v>685.57742515684458</v>
      </c>
      <c r="CG6" s="2">
        <v>679.55311580360558</v>
      </c>
      <c r="CH6" s="2">
        <v>739.61587641600204</v>
      </c>
      <c r="CI6" s="2">
        <v>681.05192405204741</v>
      </c>
      <c r="CJ6" s="2">
        <v>741.03399962601384</v>
      </c>
      <c r="CK6" s="2">
        <v>710.35479654351684</v>
      </c>
      <c r="CL6" s="2">
        <v>785.32510333008429</v>
      </c>
      <c r="CM6" s="2">
        <v>757.03640830784093</v>
      </c>
      <c r="CN6" s="2">
        <v>822.36035397451792</v>
      </c>
      <c r="CO6" s="2">
        <v>912.16533012635182</v>
      </c>
      <c r="CP6" s="2">
        <v>835.53633229629645</v>
      </c>
      <c r="CQ6" s="2">
        <v>782.75099032984519</v>
      </c>
      <c r="CR6" s="2">
        <v>680.20536324330203</v>
      </c>
      <c r="CS6" s="2">
        <v>674.22477997540591</v>
      </c>
      <c r="CT6" s="2">
        <v>733.81280023265208</v>
      </c>
      <c r="CU6" s="2">
        <v>675.70484847298655</v>
      </c>
      <c r="CV6" s="2">
        <v>735.21218369180269</v>
      </c>
      <c r="CW6" s="2">
        <v>704.77035078688084</v>
      </c>
      <c r="CX6" s="2">
        <v>779.14723212951037</v>
      </c>
      <c r="CY6" s="2">
        <v>751.07716753398108</v>
      </c>
      <c r="CZ6" s="2">
        <v>815.8826467601649</v>
      </c>
      <c r="DA6" s="2">
        <v>904.97551237927348</v>
      </c>
      <c r="DB6" s="2">
        <v>828.9461865767762</v>
      </c>
      <c r="DC6" s="2">
        <v>776.57311912927128</v>
      </c>
      <c r="DD6" s="2">
        <v>674.83330132975959</v>
      </c>
      <c r="DE6" s="2">
        <v>668.89644414720613</v>
      </c>
      <c r="DF6" s="2">
        <v>728.00972404930212</v>
      </c>
      <c r="DG6" s="2">
        <v>670.3577728939257</v>
      </c>
      <c r="DH6" s="2">
        <v>729.39036775759155</v>
      </c>
      <c r="DI6" s="2">
        <v>699.18590503024484</v>
      </c>
      <c r="DJ6" s="2">
        <v>772.96936092893657</v>
      </c>
      <c r="DK6" s="2">
        <v>745.11792676012112</v>
      </c>
      <c r="DL6" s="2">
        <v>809.404939545812</v>
      </c>
      <c r="DM6" s="2">
        <v>897.78569463219503</v>
      </c>
      <c r="DN6" s="2">
        <v>822.35604085725618</v>
      </c>
      <c r="DO6" s="2">
        <v>770.39524792869747</v>
      </c>
      <c r="DP6" s="2">
        <v>669.46123941621715</v>
      </c>
      <c r="DQ6" s="2">
        <v>663.56810831900646</v>
      </c>
      <c r="DR6" s="2">
        <v>722.20664786595228</v>
      </c>
      <c r="DS6" s="2">
        <v>665.01069731486484</v>
      </c>
      <c r="DT6" s="2">
        <v>723.56855182338052</v>
      </c>
      <c r="DU6" s="2">
        <v>693.60145927360884</v>
      </c>
      <c r="DV6" s="2">
        <v>766.79148972836288</v>
      </c>
      <c r="DW6" s="2">
        <v>739.15868598626139</v>
      </c>
      <c r="DX6" s="2">
        <v>802.92723233145921</v>
      </c>
      <c r="DY6" s="2">
        <v>890.59587688511681</v>
      </c>
      <c r="DZ6" s="2">
        <v>815.76589513773615</v>
      </c>
      <c r="EA6" s="2">
        <v>764.21737672812378</v>
      </c>
      <c r="EB6" s="2">
        <v>664.08917750267483</v>
      </c>
      <c r="EC6" s="2">
        <v>658.2397724908069</v>
      </c>
      <c r="ED6" s="2">
        <v>716.40357168260243</v>
      </c>
      <c r="EE6" s="2">
        <v>659.66362173580399</v>
      </c>
      <c r="EF6" s="2">
        <v>717.74673588916949</v>
      </c>
      <c r="EG6" s="2">
        <v>688.01701351697295</v>
      </c>
      <c r="EH6" s="2">
        <v>760.61361852778919</v>
      </c>
      <c r="EI6" s="2">
        <v>733.19944521240154</v>
      </c>
      <c r="EJ6" s="2">
        <v>796.4495251171063</v>
      </c>
      <c r="EK6" s="2">
        <v>883.40605913803859</v>
      </c>
      <c r="EL6" s="2">
        <v>809.17574941821613</v>
      </c>
      <c r="EM6" s="2">
        <v>758.03950552755009</v>
      </c>
      <c r="EN6" s="2">
        <v>658.71711558913239</v>
      </c>
      <c r="EO6" s="2">
        <v>652.91143666260734</v>
      </c>
      <c r="EP6" s="2">
        <v>710.60049549925259</v>
      </c>
      <c r="EQ6" s="2">
        <v>654.31654615674324</v>
      </c>
      <c r="ER6" s="2">
        <v>711.92491995495845</v>
      </c>
      <c r="ES6" s="2">
        <v>682.43256776033707</v>
      </c>
      <c r="ET6" s="2">
        <v>754.43574732721549</v>
      </c>
      <c r="EU6" s="2">
        <v>727.24020443854181</v>
      </c>
      <c r="EV6" s="2">
        <v>789.97181790275351</v>
      </c>
      <c r="EW6" s="2">
        <v>876.21624139096048</v>
      </c>
      <c r="EX6" s="2">
        <v>802.58560369869622</v>
      </c>
      <c r="EY6" s="2">
        <v>751.8616343269764</v>
      </c>
      <c r="EZ6" s="2">
        <v>653.34505367559007</v>
      </c>
      <c r="FA6" s="2">
        <v>647.58310083440779</v>
      </c>
      <c r="FB6" s="2">
        <v>704.79741931590274</v>
      </c>
      <c r="FC6" s="2">
        <v>648.9694705776825</v>
      </c>
      <c r="FD6" s="2">
        <v>706.10310402074742</v>
      </c>
      <c r="FE6" s="2">
        <v>676.84812200370118</v>
      </c>
      <c r="FF6" s="2">
        <v>748.2578761266418</v>
      </c>
      <c r="FG6" s="2">
        <v>721.28096366468196</v>
      </c>
      <c r="FH6" s="2">
        <v>783.49411068840072</v>
      </c>
      <c r="FI6" s="2">
        <v>869.02642364388225</v>
      </c>
      <c r="FJ6" s="2">
        <v>795.99545797917619</v>
      </c>
      <c r="FK6" s="2">
        <v>745.68376312640271</v>
      </c>
      <c r="FL6" s="2">
        <v>647.97299176204774</v>
      </c>
      <c r="FM6" s="2">
        <v>642.25476500620823</v>
      </c>
      <c r="FN6" s="2">
        <v>698.9943431325529</v>
      </c>
      <c r="FO6" s="2">
        <v>643.62239499862176</v>
      </c>
      <c r="FP6" s="2">
        <v>700.28128808653639</v>
      </c>
      <c r="FQ6" s="2">
        <v>671.26367624706529</v>
      </c>
      <c r="FR6" s="2">
        <v>742.080004926068</v>
      </c>
      <c r="FS6" s="2">
        <v>715.32172289082223</v>
      </c>
      <c r="FT6" s="2">
        <v>777.01640347404793</v>
      </c>
      <c r="FU6" s="2">
        <v>861.83660589680403</v>
      </c>
      <c r="FV6" s="2">
        <v>789.40531225965617</v>
      </c>
      <c r="FW6" s="2">
        <v>739.50589192582891</v>
      </c>
      <c r="FX6" s="2">
        <v>642.6009298485053</v>
      </c>
      <c r="FY6" s="2">
        <v>636.92642917800868</v>
      </c>
      <c r="FZ6" s="2">
        <v>693.19126694920305</v>
      </c>
      <c r="GA6" s="2">
        <v>638.27531941956101</v>
      </c>
      <c r="GB6" s="2">
        <v>694.45947215232536</v>
      </c>
      <c r="GC6" s="2">
        <v>665.67923049042929</v>
      </c>
      <c r="GD6" s="2">
        <v>735.90213372549431</v>
      </c>
      <c r="GE6" s="2">
        <v>709.3624821169625</v>
      </c>
      <c r="GF6" s="2">
        <v>770.53869625969503</v>
      </c>
      <c r="GG6" s="2">
        <v>854.64678814972581</v>
      </c>
      <c r="GH6" s="2">
        <v>782.81516654013626</v>
      </c>
      <c r="GI6" s="2">
        <v>733.32802072525521</v>
      </c>
      <c r="GJ6" s="2">
        <v>637.22886793496298</v>
      </c>
      <c r="GK6" s="2">
        <v>631.59809334980901</v>
      </c>
      <c r="GL6" s="2">
        <v>687.38819076585321</v>
      </c>
      <c r="GM6" s="2">
        <v>632.92824384050016</v>
      </c>
      <c r="GN6" s="2">
        <v>688.63765621811433</v>
      </c>
      <c r="GO6" s="2">
        <v>660.0947847337934</v>
      </c>
      <c r="GP6" s="2">
        <v>729.72426252492062</v>
      </c>
      <c r="GQ6" s="2">
        <v>703.40324134310265</v>
      </c>
      <c r="GR6" s="2">
        <v>764.06098904534224</v>
      </c>
      <c r="GS6" s="2">
        <v>847.45697040264758</v>
      </c>
      <c r="GT6" s="2">
        <v>776.22502082061624</v>
      </c>
      <c r="GU6" s="2">
        <v>727.15014952468152</v>
      </c>
      <c r="GV6" s="2">
        <v>631.85680602142065</v>
      </c>
      <c r="GW6" s="2">
        <v>626.26975752160945</v>
      </c>
      <c r="GX6" s="2">
        <v>681.58511458250348</v>
      </c>
      <c r="GY6" s="2">
        <v>627.58116826143942</v>
      </c>
      <c r="GZ6" s="2">
        <v>682.8158402839033</v>
      </c>
      <c r="HA6" s="2">
        <v>654.51033897715752</v>
      </c>
      <c r="HB6" s="2">
        <v>723.54639132434693</v>
      </c>
      <c r="HC6" s="2">
        <v>697.44400056924292</v>
      </c>
      <c r="HD6" s="2">
        <v>757.58328183098945</v>
      </c>
      <c r="HE6" s="2">
        <v>840.26715265556936</v>
      </c>
      <c r="HF6" s="2">
        <v>769.63487510109621</v>
      </c>
      <c r="HG6" s="2">
        <v>720.97227832410783</v>
      </c>
      <c r="HH6" s="2">
        <v>626.48474410787833</v>
      </c>
      <c r="HI6" s="2">
        <v>620.94142169340989</v>
      </c>
      <c r="HJ6" s="2">
        <v>675.78203839915363</v>
      </c>
      <c r="HK6" s="2">
        <v>622.23409268237867</v>
      </c>
      <c r="HL6" s="2">
        <v>676.99402434969227</v>
      </c>
      <c r="HM6" s="2">
        <v>648.92589322052163</v>
      </c>
      <c r="HN6" s="2">
        <v>717.36852012377312</v>
      </c>
      <c r="HO6" s="2">
        <v>691.48475979538307</v>
      </c>
      <c r="HP6" s="2">
        <v>751.10557461663666</v>
      </c>
      <c r="HQ6" s="2">
        <v>833.07733490849125</v>
      </c>
      <c r="HR6" s="2">
        <v>763.0447293815763</v>
      </c>
      <c r="HS6" s="2">
        <v>714.79440712353403</v>
      </c>
      <c r="HT6" s="2">
        <v>621.11268219433589</v>
      </c>
      <c r="HU6" s="2">
        <v>615.61308586521034</v>
      </c>
      <c r="HV6" s="2">
        <v>669.97896221580379</v>
      </c>
      <c r="HW6" s="2">
        <v>616.88701710331793</v>
      </c>
      <c r="HX6" s="2">
        <v>671.17220841548135</v>
      </c>
      <c r="HY6" s="2">
        <v>643.34144746388574</v>
      </c>
      <c r="HZ6" s="2">
        <v>711.19064892319943</v>
      </c>
      <c r="IA6" s="2">
        <v>685.52551902152334</v>
      </c>
      <c r="IB6" s="2">
        <v>744.62786740228375</v>
      </c>
      <c r="IC6" s="2">
        <v>825.88751716141303</v>
      </c>
      <c r="ID6" s="2">
        <v>756.45458366205628</v>
      </c>
      <c r="IE6" s="2">
        <v>708.61653592296034</v>
      </c>
      <c r="IF6" s="2">
        <v>615.74062028079356</v>
      </c>
      <c r="IG6" s="2">
        <v>610.28475003701078</v>
      </c>
      <c r="IH6" s="2">
        <v>664.17588603245395</v>
      </c>
      <c r="II6" s="2">
        <v>611.53994152425719</v>
      </c>
      <c r="IJ6" s="2">
        <v>665.35039248127032</v>
      </c>
      <c r="IK6" s="2">
        <v>637.75700170724986</v>
      </c>
      <c r="IL6" s="2">
        <v>705.01277772262574</v>
      </c>
      <c r="IM6" s="2">
        <v>679.5662782476636</v>
      </c>
      <c r="IN6" s="2">
        <v>738.15016018793096</v>
      </c>
      <c r="IO6" s="2">
        <v>818.69769941433481</v>
      </c>
      <c r="IP6" s="2">
        <v>749.86443794253626</v>
      </c>
      <c r="IQ6" s="2">
        <v>702.43866472238665</v>
      </c>
      <c r="IR6" s="2">
        <v>610.36855836725124</v>
      </c>
      <c r="IS6" s="2">
        <v>604.95641420881122</v>
      </c>
      <c r="IT6" s="2">
        <v>658.3728098491041</v>
      </c>
      <c r="IU6" s="2">
        <v>606.19286594519633</v>
      </c>
      <c r="IV6" s="2">
        <v>659.52857654705929</v>
      </c>
      <c r="IW6" s="2">
        <v>632.17255595061397</v>
      </c>
      <c r="IX6" s="2">
        <v>698.83490652205205</v>
      </c>
      <c r="IY6" s="2">
        <v>673.60703747380376</v>
      </c>
      <c r="IZ6" s="2">
        <v>731.67245297357817</v>
      </c>
      <c r="JA6" s="2">
        <v>811.50788166725658</v>
      </c>
      <c r="JB6" s="2">
        <v>743.27429222301635</v>
      </c>
      <c r="JC6" s="2">
        <v>696.26079352181296</v>
      </c>
      <c r="JD6" s="2">
        <v>604.9964964537088</v>
      </c>
      <c r="JE6" s="2">
        <v>599.62807838061156</v>
      </c>
      <c r="JF6" s="2">
        <v>652.56973366575426</v>
      </c>
      <c r="JG6" s="2">
        <v>600.84579036613559</v>
      </c>
      <c r="JH6" s="2">
        <v>653.70676061284826</v>
      </c>
      <c r="JI6" s="2">
        <v>626.58811019397808</v>
      </c>
      <c r="JJ6" s="2">
        <v>692.65703532147836</v>
      </c>
      <c r="JK6" s="2">
        <v>667.64779669994402</v>
      </c>
      <c r="JL6" s="2">
        <v>725.19474575922527</v>
      </c>
      <c r="JM6" s="2">
        <v>804.31806392017836</v>
      </c>
      <c r="JN6" s="2">
        <v>736.68414650349632</v>
      </c>
      <c r="JO6" s="2">
        <v>690.08292232123927</v>
      </c>
      <c r="JP6" s="2">
        <v>599.62443454016648</v>
      </c>
      <c r="JQ6" s="2">
        <v>594.299742552412</v>
      </c>
      <c r="JR6" s="2">
        <v>646.76665748240441</v>
      </c>
      <c r="JS6" s="2">
        <v>595.49871478707485</v>
      </c>
      <c r="JT6" s="2">
        <v>647.88494467863723</v>
      </c>
      <c r="JU6" s="2">
        <v>621.0036644373422</v>
      </c>
      <c r="JV6" s="2">
        <v>686.47916412090456</v>
      </c>
      <c r="JW6" s="2">
        <v>661.68855592608418</v>
      </c>
      <c r="JX6" s="2">
        <v>718.71703854487248</v>
      </c>
      <c r="JY6" s="2">
        <v>797.12824617310014</v>
      </c>
      <c r="JZ6" s="2">
        <v>730.0940007839763</v>
      </c>
      <c r="KA6" s="2">
        <v>683.90505112066546</v>
      </c>
      <c r="KB6" s="2">
        <v>594.25237262662415</v>
      </c>
      <c r="KC6" s="2">
        <v>588.97140672421244</v>
      </c>
      <c r="KD6" s="2">
        <v>640.96358129905468</v>
      </c>
      <c r="KE6" s="2">
        <v>590.1516392080141</v>
      </c>
      <c r="KF6" s="2">
        <v>642.06312874442619</v>
      </c>
      <c r="KG6" s="2">
        <v>615.41921868070631</v>
      </c>
      <c r="KH6" s="2">
        <v>680.30129292033087</v>
      </c>
      <c r="KI6" s="2">
        <v>655.72931515222444</v>
      </c>
      <c r="KJ6" s="2">
        <v>712.23933133051969</v>
      </c>
      <c r="KK6" s="2">
        <v>789.93842842602191</v>
      </c>
      <c r="KL6" s="2">
        <v>723.50385506445639</v>
      </c>
      <c r="KM6" s="2">
        <v>677.72717992009177</v>
      </c>
      <c r="KN6" s="2">
        <v>588.88031071308171</v>
      </c>
      <c r="KO6" s="2">
        <v>583.64307089601289</v>
      </c>
      <c r="KP6" s="2">
        <v>635.16050511570484</v>
      </c>
      <c r="KQ6" s="2">
        <v>584.80456362895325</v>
      </c>
      <c r="KR6" s="2">
        <v>636.24131281021516</v>
      </c>
      <c r="KS6" s="2">
        <v>609.83477292407042</v>
      </c>
      <c r="KT6" s="2">
        <v>674.12342171975718</v>
      </c>
      <c r="KU6" s="2">
        <v>649.7700743783646</v>
      </c>
      <c r="KV6" s="2">
        <v>705.7616241161669</v>
      </c>
      <c r="KW6" s="2">
        <v>782.74861067894381</v>
      </c>
      <c r="KX6" s="2">
        <v>716.91370934493636</v>
      </c>
      <c r="KY6" s="2">
        <v>671.54930871951808</v>
      </c>
      <c r="KZ6" s="2">
        <v>583.50824879953939</v>
      </c>
      <c r="LA6" s="2">
        <v>578.31473506781333</v>
      </c>
    </row>
    <row r="7" spans="1:313" ht="15.6">
      <c r="A7" s="8"/>
      <c r="B7" s="45"/>
      <c r="C7" s="45"/>
      <c r="D7" s="45"/>
      <c r="E7" s="45"/>
      <c r="F7" s="45"/>
      <c r="G7" s="45"/>
      <c r="H7" s="45"/>
      <c r="I7" s="45"/>
      <c r="J7" s="45"/>
      <c r="K7" s="2"/>
      <c r="L7" s="2"/>
      <c r="M7" s="2"/>
      <c r="N7" s="2">
        <v>131.17733068034872</v>
      </c>
      <c r="O7" s="2">
        <v>134.4723197671853</v>
      </c>
      <c r="P7" s="2">
        <v>137.94550723541545</v>
      </c>
      <c r="Q7" s="2">
        <v>133.43805758410016</v>
      </c>
      <c r="R7" s="2">
        <v>134.37129706018223</v>
      </c>
      <c r="S7" s="2">
        <v>141.73367850427624</v>
      </c>
      <c r="T7" s="2">
        <v>152.43828857269932</v>
      </c>
      <c r="U7" s="2">
        <v>162.86120507859187</v>
      </c>
      <c r="V7" s="2">
        <v>160.07056153163578</v>
      </c>
      <c r="W7" s="2">
        <v>137.48660271380797</v>
      </c>
      <c r="X7" s="2">
        <v>117.54423369325048</v>
      </c>
      <c r="Y7" s="2">
        <v>125.2544777501101</v>
      </c>
      <c r="Z7" s="2">
        <v>130.42994602695586</v>
      </c>
      <c r="AA7" s="2">
        <v>133.70579792889589</v>
      </c>
      <c r="AB7" s="2">
        <v>137.15881376980261</v>
      </c>
      <c r="AC7" s="2">
        <v>132.67670795794493</v>
      </c>
      <c r="AD7" s="2">
        <v>133.60425800067935</v>
      </c>
      <c r="AE7" s="2">
        <v>140.92422730527289</v>
      </c>
      <c r="AF7" s="2">
        <v>151.5672880492989</v>
      </c>
      <c r="AG7" s="2">
        <v>161.93020689443466</v>
      </c>
      <c r="AH7" s="2">
        <v>159.15507998388119</v>
      </c>
      <c r="AI7" s="2">
        <v>136.69990924819513</v>
      </c>
      <c r="AJ7" s="2">
        <v>116.87132889459018</v>
      </c>
      <c r="AK7" s="2">
        <v>124.53709192709563</v>
      </c>
      <c r="AL7" s="2">
        <v>129.682561373563</v>
      </c>
      <c r="AM7" s="2">
        <v>132.93927609060646</v>
      </c>
      <c r="AN7" s="2">
        <v>136.37212030418976</v>
      </c>
      <c r="AO7" s="2">
        <v>131.91535833178972</v>
      </c>
      <c r="AP7" s="2">
        <v>132.8372189411765</v>
      </c>
      <c r="AQ7" s="2">
        <v>140.11477610626955</v>
      </c>
      <c r="AR7" s="2">
        <v>150.6962875258985</v>
      </c>
      <c r="AS7" s="2">
        <v>160.99920871027743</v>
      </c>
      <c r="AT7" s="2">
        <v>158.23959843612658</v>
      </c>
      <c r="AU7" s="2">
        <v>135.91321578258228</v>
      </c>
      <c r="AV7" s="2">
        <v>116.19842409592989</v>
      </c>
      <c r="AW7" s="2">
        <v>123.81970610408116</v>
      </c>
      <c r="AX7" s="2">
        <v>128.93517672017015</v>
      </c>
      <c r="AY7" s="2">
        <v>132.17275425231702</v>
      </c>
      <c r="AZ7" s="2">
        <v>135.58542683857692</v>
      </c>
      <c r="BA7" s="2">
        <v>131.15400870563448</v>
      </c>
      <c r="BB7" s="2">
        <v>132.07017988167365</v>
      </c>
      <c r="BC7" s="2">
        <v>139.3053249072662</v>
      </c>
      <c r="BD7" s="2">
        <v>149.8252870024981</v>
      </c>
      <c r="BE7" s="2">
        <v>160.06821052612023</v>
      </c>
      <c r="BF7" s="2">
        <v>157.324116888372</v>
      </c>
      <c r="BG7" s="2">
        <v>135.12652231696944</v>
      </c>
      <c r="BH7" s="2">
        <v>115.5255192972696</v>
      </c>
      <c r="BI7" s="2">
        <v>123.1023202810667</v>
      </c>
      <c r="BJ7" s="2">
        <v>128.18779206677726</v>
      </c>
      <c r="BK7" s="2">
        <v>131.40623241402758</v>
      </c>
      <c r="BL7" s="2">
        <v>134.79873337296408</v>
      </c>
      <c r="BM7" s="2">
        <v>130.39265907947927</v>
      </c>
      <c r="BN7" s="2">
        <v>131.3031408221708</v>
      </c>
      <c r="BO7" s="2">
        <v>138.49587370826285</v>
      </c>
      <c r="BP7" s="2">
        <v>148.95428647909768</v>
      </c>
      <c r="BQ7" s="2">
        <v>159.13721234196302</v>
      </c>
      <c r="BR7" s="2">
        <v>156.40863534061742</v>
      </c>
      <c r="BS7" s="2">
        <v>134.3398288513566</v>
      </c>
      <c r="BT7" s="2">
        <v>114.85261449860931</v>
      </c>
      <c r="BU7" s="2">
        <v>122.38493445805223</v>
      </c>
      <c r="BV7" s="2">
        <v>127.44040741338439</v>
      </c>
      <c r="BW7" s="2">
        <v>130.63971057573815</v>
      </c>
      <c r="BX7" s="2">
        <v>134.01203990735124</v>
      </c>
      <c r="BY7" s="2">
        <v>129.63130945332404</v>
      </c>
      <c r="BZ7" s="2">
        <v>130.53610176266795</v>
      </c>
      <c r="CA7" s="2">
        <v>137.6864225092595</v>
      </c>
      <c r="CB7" s="2">
        <v>148.08328595569725</v>
      </c>
      <c r="CC7" s="2">
        <v>158.20621415780582</v>
      </c>
      <c r="CD7" s="2">
        <v>155.49315379286284</v>
      </c>
      <c r="CE7" s="2">
        <v>133.55313538574376</v>
      </c>
      <c r="CF7" s="2">
        <v>114.179709699949</v>
      </c>
      <c r="CG7" s="2">
        <v>121.66754863503775</v>
      </c>
      <c r="CH7" s="2">
        <v>126.69302275999151</v>
      </c>
      <c r="CI7" s="2">
        <v>129.87318873744871</v>
      </c>
      <c r="CJ7" s="2">
        <v>133.2253464417384</v>
      </c>
      <c r="CK7" s="2">
        <v>128.8699598271688</v>
      </c>
      <c r="CL7" s="2">
        <v>129.76906270316508</v>
      </c>
      <c r="CM7" s="2">
        <v>136.87697131025612</v>
      </c>
      <c r="CN7" s="2">
        <v>147.21228543229685</v>
      </c>
      <c r="CO7" s="2">
        <v>157.27521597364859</v>
      </c>
      <c r="CP7" s="2">
        <v>154.57767224510823</v>
      </c>
      <c r="CQ7" s="2">
        <v>132.76644192013089</v>
      </c>
      <c r="CR7" s="2">
        <v>113.5068049012887</v>
      </c>
      <c r="CS7" s="2">
        <v>120.95016281202327</v>
      </c>
      <c r="CT7" s="2">
        <v>125.94563810659864</v>
      </c>
      <c r="CU7" s="2">
        <v>129.10666689915925</v>
      </c>
      <c r="CV7" s="2">
        <v>132.43865297612555</v>
      </c>
      <c r="CW7" s="2">
        <v>128.10861020101356</v>
      </c>
      <c r="CX7" s="2">
        <v>129.00202364366223</v>
      </c>
      <c r="CY7" s="2">
        <v>136.06752011125278</v>
      </c>
      <c r="CZ7" s="2">
        <v>146.34128490889643</v>
      </c>
      <c r="DA7" s="2">
        <v>156.34421778949138</v>
      </c>
      <c r="DB7" s="2">
        <v>153.66219069735362</v>
      </c>
      <c r="DC7" s="2">
        <v>131.97974845451805</v>
      </c>
      <c r="DD7" s="2">
        <v>112.83390010262841</v>
      </c>
      <c r="DE7" s="2">
        <v>120.23277698900878</v>
      </c>
      <c r="DF7" s="2">
        <v>125.19825345320575</v>
      </c>
      <c r="DG7" s="2">
        <v>128.34014506086982</v>
      </c>
      <c r="DH7" s="2">
        <v>131.65195951051268</v>
      </c>
      <c r="DI7" s="2">
        <v>127.34726057485832</v>
      </c>
      <c r="DJ7" s="2">
        <v>128.23498458415935</v>
      </c>
      <c r="DK7" s="2">
        <v>135.2580689122494</v>
      </c>
      <c r="DL7" s="2">
        <v>145.470284385496</v>
      </c>
      <c r="DM7" s="2">
        <v>155.41321960533415</v>
      </c>
      <c r="DN7" s="2">
        <v>152.74670914959904</v>
      </c>
      <c r="DO7" s="2">
        <v>131.1930549889052</v>
      </c>
      <c r="DP7" s="2">
        <v>112.16099530396811</v>
      </c>
      <c r="DQ7" s="2">
        <v>119.5153911659943</v>
      </c>
      <c r="DR7" s="2">
        <v>124.45086879981288</v>
      </c>
      <c r="DS7" s="2">
        <v>127.57362322258038</v>
      </c>
      <c r="DT7" s="2">
        <v>130.86526604489984</v>
      </c>
      <c r="DU7" s="2">
        <v>126.58591094870309</v>
      </c>
      <c r="DV7" s="2">
        <v>127.46794552465649</v>
      </c>
      <c r="DW7" s="2">
        <v>134.44861771324605</v>
      </c>
      <c r="DX7" s="2">
        <v>144.59928386209558</v>
      </c>
      <c r="DY7" s="2">
        <v>154.48222142117694</v>
      </c>
      <c r="DZ7" s="2">
        <v>151.83122760184443</v>
      </c>
      <c r="EA7" s="2">
        <v>130.40636152329236</v>
      </c>
      <c r="EB7" s="2">
        <v>111.4880905053078</v>
      </c>
      <c r="EC7" s="2">
        <v>118.79800534297982</v>
      </c>
      <c r="ED7" s="2">
        <v>123.70348414642</v>
      </c>
      <c r="EE7" s="2">
        <v>126.80710138429093</v>
      </c>
      <c r="EF7" s="2">
        <v>130.078572579287</v>
      </c>
      <c r="EG7" s="2">
        <v>125.82456132254785</v>
      </c>
      <c r="EH7" s="2">
        <v>126.70090646515362</v>
      </c>
      <c r="EI7" s="2">
        <v>133.63916651424267</v>
      </c>
      <c r="EJ7" s="2">
        <v>143.72828333869515</v>
      </c>
      <c r="EK7" s="2">
        <v>153.55122323701971</v>
      </c>
      <c r="EL7" s="2">
        <v>150.91574605408985</v>
      </c>
      <c r="EM7" s="2">
        <v>129.61966805767949</v>
      </c>
      <c r="EN7" s="2">
        <v>110.8151857066475</v>
      </c>
      <c r="EO7" s="2">
        <v>118.08061951996535</v>
      </c>
      <c r="EP7" s="2">
        <v>122.95609949302711</v>
      </c>
      <c r="EQ7" s="2">
        <v>126.04057954600148</v>
      </c>
      <c r="ER7" s="2">
        <v>129.29187911367416</v>
      </c>
      <c r="ES7" s="2">
        <v>125.06321169639261</v>
      </c>
      <c r="ET7" s="2">
        <v>125.93386740565076</v>
      </c>
      <c r="EU7" s="2">
        <v>132.82971531523933</v>
      </c>
      <c r="EV7" s="2">
        <v>142.85728281529472</v>
      </c>
      <c r="EW7" s="2">
        <v>152.62022505286251</v>
      </c>
      <c r="EX7" s="2">
        <v>150.00026450633524</v>
      </c>
      <c r="EY7" s="2">
        <v>128.83297459206665</v>
      </c>
      <c r="EZ7" s="2">
        <v>110.1422809079872</v>
      </c>
      <c r="FA7" s="2">
        <v>117.36323369695087</v>
      </c>
      <c r="FB7" s="2">
        <v>122.20871483963424</v>
      </c>
      <c r="FC7" s="2">
        <v>125.27405770771205</v>
      </c>
      <c r="FD7" s="2">
        <v>128.50518564806129</v>
      </c>
      <c r="FE7" s="2">
        <v>124.30186207023738</v>
      </c>
      <c r="FF7" s="2">
        <v>125.16682834614789</v>
      </c>
      <c r="FG7" s="2">
        <v>132.02026411623598</v>
      </c>
      <c r="FH7" s="2">
        <v>141.98628229189433</v>
      </c>
      <c r="FI7" s="2">
        <v>151.68922686870528</v>
      </c>
      <c r="FJ7" s="2">
        <v>149.08478295858063</v>
      </c>
      <c r="FK7" s="2">
        <v>128.04628112645381</v>
      </c>
      <c r="FL7" s="2">
        <v>109.46937610932689</v>
      </c>
      <c r="FM7" s="2">
        <v>116.64584787393639</v>
      </c>
      <c r="FN7" s="2">
        <v>121.46133018624136</v>
      </c>
      <c r="FO7" s="2">
        <v>124.5075358694226</v>
      </c>
      <c r="FP7" s="2">
        <v>127.71849218244844</v>
      </c>
      <c r="FQ7" s="2">
        <v>123.54051244408214</v>
      </c>
      <c r="FR7" s="2">
        <v>124.39978928664503</v>
      </c>
      <c r="FS7" s="2">
        <v>131.2108129172326</v>
      </c>
      <c r="FT7" s="2">
        <v>141.1152817684939</v>
      </c>
      <c r="FU7" s="2">
        <v>150.75822868454804</v>
      </c>
      <c r="FV7" s="2">
        <v>148.16930141082605</v>
      </c>
      <c r="FW7" s="2">
        <v>127.25958766084095</v>
      </c>
      <c r="FX7" s="2">
        <v>108.79647131066659</v>
      </c>
      <c r="FY7" s="2">
        <v>115.92846205092191</v>
      </c>
      <c r="FZ7" s="2">
        <v>120.71394553284848</v>
      </c>
      <c r="GA7" s="2">
        <v>123.74101403113316</v>
      </c>
      <c r="GB7" s="2">
        <v>126.93179871683559</v>
      </c>
      <c r="GC7" s="2">
        <v>122.7791628179269</v>
      </c>
      <c r="GD7" s="2">
        <v>123.63275022714217</v>
      </c>
      <c r="GE7" s="2">
        <v>130.40136171822925</v>
      </c>
      <c r="GF7" s="2">
        <v>140.24428124509348</v>
      </c>
      <c r="GG7" s="2">
        <v>149.82723050039084</v>
      </c>
      <c r="GH7" s="2">
        <v>147.25381986307144</v>
      </c>
      <c r="GI7" s="2">
        <v>126.47289419522809</v>
      </c>
      <c r="GJ7" s="2">
        <v>108.12356651200629</v>
      </c>
      <c r="GK7" s="2">
        <v>115.21107622790743</v>
      </c>
      <c r="GL7" s="2">
        <v>119.9665608794556</v>
      </c>
      <c r="GM7" s="2">
        <v>122.97449219284371</v>
      </c>
      <c r="GN7" s="2">
        <v>126.14510525122274</v>
      </c>
      <c r="GO7" s="2">
        <v>122.01781319177167</v>
      </c>
      <c r="GP7" s="2">
        <v>122.8657111676393</v>
      </c>
      <c r="GQ7" s="2">
        <v>129.59191051922588</v>
      </c>
      <c r="GR7" s="2">
        <v>139.37328072169305</v>
      </c>
      <c r="GS7" s="2">
        <v>148.89623231623361</v>
      </c>
      <c r="GT7" s="2">
        <v>146.33833831531683</v>
      </c>
      <c r="GU7" s="2">
        <v>125.68620072961525</v>
      </c>
      <c r="GV7" s="2">
        <v>107.45066171334599</v>
      </c>
      <c r="GW7" s="2">
        <v>114.49369040489294</v>
      </c>
      <c r="GX7" s="2">
        <v>119.21917622606271</v>
      </c>
      <c r="GY7" s="2">
        <v>122.20797035455426</v>
      </c>
      <c r="GZ7" s="2">
        <v>125.35841178560989</v>
      </c>
      <c r="HA7" s="2">
        <v>121.25646356561643</v>
      </c>
      <c r="HB7" s="2">
        <v>122.09867210813644</v>
      </c>
      <c r="HC7" s="2">
        <v>128.78245932022253</v>
      </c>
      <c r="HD7" s="2">
        <v>138.50228019829262</v>
      </c>
      <c r="HE7" s="2">
        <v>147.9652341320764</v>
      </c>
      <c r="HF7" s="2">
        <v>145.42285676756225</v>
      </c>
      <c r="HG7" s="2">
        <v>124.89950726400239</v>
      </c>
      <c r="HH7" s="2">
        <v>106.77775691468568</v>
      </c>
      <c r="HI7" s="2">
        <v>113.77630458187846</v>
      </c>
      <c r="HJ7" s="2">
        <v>118.47179157266984</v>
      </c>
      <c r="HK7" s="2">
        <v>121.44144851626483</v>
      </c>
      <c r="HL7" s="2">
        <v>124.57171831999705</v>
      </c>
      <c r="HM7" s="2">
        <v>120.49511393946119</v>
      </c>
      <c r="HN7" s="2">
        <v>121.33163304863356</v>
      </c>
      <c r="HO7" s="2">
        <v>127.97300812121917</v>
      </c>
      <c r="HP7" s="2">
        <v>137.6312796748922</v>
      </c>
      <c r="HQ7" s="2">
        <v>147.03423594791917</v>
      </c>
      <c r="HR7" s="2">
        <v>144.50737521980764</v>
      </c>
      <c r="HS7" s="2">
        <v>124.11281379838954</v>
      </c>
      <c r="HT7" s="2">
        <v>106.10485211602538</v>
      </c>
      <c r="HU7" s="2">
        <v>113.05891875886398</v>
      </c>
      <c r="HV7" s="2">
        <v>117.72440691927696</v>
      </c>
      <c r="HW7" s="2">
        <v>120.67492667797538</v>
      </c>
      <c r="HX7" s="2">
        <v>123.78502485438419</v>
      </c>
      <c r="HY7" s="2">
        <v>119.73376431330594</v>
      </c>
      <c r="HZ7" s="2">
        <v>120.5645939891307</v>
      </c>
      <c r="IA7" s="2">
        <v>127.1635569222158</v>
      </c>
      <c r="IB7" s="2">
        <v>136.76027915149177</v>
      </c>
      <c r="IC7" s="2">
        <v>146.10323776376197</v>
      </c>
      <c r="ID7" s="2">
        <v>143.59189367205303</v>
      </c>
      <c r="IE7" s="2">
        <v>123.3261203327767</v>
      </c>
      <c r="IF7" s="2">
        <v>105.43194731736509</v>
      </c>
      <c r="IG7" s="2">
        <v>112.34153293584951</v>
      </c>
      <c r="IH7" s="2">
        <v>116.97702226588409</v>
      </c>
      <c r="II7" s="2">
        <v>119.90840483968593</v>
      </c>
      <c r="IJ7" s="2">
        <v>122.99833138877133</v>
      </c>
      <c r="IK7" s="2">
        <v>118.9724146871507</v>
      </c>
      <c r="IL7" s="2">
        <v>119.79755492962784</v>
      </c>
      <c r="IM7" s="2">
        <v>126.35410572321244</v>
      </c>
      <c r="IN7" s="2">
        <v>135.88927862809138</v>
      </c>
      <c r="IO7" s="2">
        <v>145.17223957960474</v>
      </c>
      <c r="IP7" s="2">
        <v>142.67641212429845</v>
      </c>
      <c r="IQ7" s="2">
        <v>122.53942686716384</v>
      </c>
      <c r="IR7" s="2">
        <v>104.75904251870479</v>
      </c>
      <c r="IS7" s="2">
        <v>111.62414711283503</v>
      </c>
      <c r="IT7" s="2">
        <v>116.2296376124912</v>
      </c>
      <c r="IU7" s="2">
        <v>119.14188300139649</v>
      </c>
      <c r="IV7" s="2">
        <v>122.21163792315849</v>
      </c>
      <c r="IW7" s="2">
        <v>118.21106506099547</v>
      </c>
      <c r="IX7" s="2">
        <v>119.03051587012497</v>
      </c>
      <c r="IY7" s="2">
        <v>125.54465452420908</v>
      </c>
      <c r="IZ7" s="2">
        <v>135.01827810469095</v>
      </c>
      <c r="JA7" s="2">
        <v>144.24124139544753</v>
      </c>
      <c r="JB7" s="2">
        <v>141.76093057654384</v>
      </c>
      <c r="JC7" s="2">
        <v>121.752733401551</v>
      </c>
      <c r="JD7" s="2">
        <v>104.08613772004448</v>
      </c>
      <c r="JE7" s="2">
        <v>110.90676128982055</v>
      </c>
      <c r="JF7" s="2">
        <v>115.48225295909833</v>
      </c>
      <c r="JG7" s="2">
        <v>118.37536116310704</v>
      </c>
      <c r="JH7" s="2">
        <v>121.42494445754564</v>
      </c>
      <c r="JI7" s="2">
        <v>117.44971543484023</v>
      </c>
      <c r="JJ7" s="2">
        <v>118.26347681062211</v>
      </c>
      <c r="JK7" s="2">
        <v>124.73520332520572</v>
      </c>
      <c r="JL7" s="2">
        <v>134.14727758129052</v>
      </c>
      <c r="JM7" s="2">
        <v>143.3102432112903</v>
      </c>
      <c r="JN7" s="2">
        <v>140.84544902878923</v>
      </c>
      <c r="JO7" s="2">
        <v>120.96603993593814</v>
      </c>
      <c r="JP7" s="2">
        <v>103.41323292138418</v>
      </c>
      <c r="JQ7" s="2">
        <v>110.18937546680607</v>
      </c>
      <c r="JR7" s="2">
        <v>114.73486830570545</v>
      </c>
      <c r="JS7" s="2">
        <v>117.60883932481761</v>
      </c>
      <c r="JT7" s="2">
        <v>120.63825099193279</v>
      </c>
      <c r="JU7" s="2">
        <v>116.68836580868499</v>
      </c>
      <c r="JV7" s="2">
        <v>117.49643775111925</v>
      </c>
      <c r="JW7" s="2">
        <v>123.92575212620235</v>
      </c>
      <c r="JX7" s="2">
        <v>133.2762770578901</v>
      </c>
      <c r="JY7" s="2">
        <v>142.37924502713307</v>
      </c>
      <c r="JZ7" s="2">
        <v>139.92996748103465</v>
      </c>
      <c r="KA7" s="2">
        <v>120.17934647032529</v>
      </c>
      <c r="KB7" s="2">
        <v>102.74032812272388</v>
      </c>
      <c r="KC7" s="2">
        <v>109.47198964379159</v>
      </c>
      <c r="KD7" s="2">
        <v>113.98748365231256</v>
      </c>
      <c r="KE7" s="2">
        <v>116.84231748652816</v>
      </c>
      <c r="KF7" s="2">
        <v>119.85155752631994</v>
      </c>
      <c r="KG7" s="2">
        <v>115.92701618252975</v>
      </c>
      <c r="KH7" s="2">
        <v>116.72939869161638</v>
      </c>
      <c r="KI7" s="2">
        <v>123.11630092719901</v>
      </c>
      <c r="KJ7" s="2">
        <v>132.40527653448967</v>
      </c>
      <c r="KK7" s="2">
        <v>141.44824684297586</v>
      </c>
      <c r="KL7" s="2">
        <v>139.01448593328004</v>
      </c>
      <c r="KM7" s="2">
        <v>119.39265300471244</v>
      </c>
      <c r="KN7" s="2">
        <v>102.06742332406358</v>
      </c>
      <c r="KO7" s="2">
        <v>108.75460382077711</v>
      </c>
      <c r="KP7" s="2">
        <v>113.24009899891969</v>
      </c>
      <c r="KQ7" s="2">
        <v>116.07579564823871</v>
      </c>
      <c r="KR7" s="2">
        <v>119.06486406070708</v>
      </c>
      <c r="KS7" s="2">
        <v>115.16566655637452</v>
      </c>
      <c r="KT7" s="2">
        <v>115.96235963211352</v>
      </c>
      <c r="KU7" s="2">
        <v>122.30684972819564</v>
      </c>
      <c r="KV7" s="2">
        <v>131.53427601108925</v>
      </c>
      <c r="KW7" s="2">
        <v>140.51724865881863</v>
      </c>
      <c r="KX7" s="2">
        <v>138.09900438552543</v>
      </c>
      <c r="KY7" s="2">
        <v>118.60595953909959</v>
      </c>
      <c r="KZ7" s="2">
        <v>101.39451852540327</v>
      </c>
      <c r="LA7" s="2">
        <v>108.03721799776262</v>
      </c>
    </row>
    <row r="8" spans="1:313" ht="15.6">
      <c r="A8" s="8"/>
      <c r="B8" s="45"/>
      <c r="C8" s="45"/>
      <c r="D8" s="45"/>
      <c r="E8" s="45"/>
      <c r="F8" s="45"/>
      <c r="G8" s="45"/>
      <c r="H8" s="45"/>
      <c r="I8" s="45"/>
      <c r="J8" s="45"/>
      <c r="K8" s="2"/>
      <c r="L8" s="2"/>
      <c r="M8" s="2"/>
      <c r="N8" s="2">
        <v>270.42522284907812</v>
      </c>
      <c r="O8" s="2">
        <v>277.4672262658483</v>
      </c>
      <c r="P8" s="2">
        <v>284.41169610585581</v>
      </c>
      <c r="Q8" s="2">
        <v>275.39005582943435</v>
      </c>
      <c r="R8" s="2">
        <v>280.24405234926581</v>
      </c>
      <c r="S8" s="2">
        <v>297.23264625594237</v>
      </c>
      <c r="T8" s="2">
        <v>319.72843022452918</v>
      </c>
      <c r="U8" s="2">
        <v>340.2115278591333</v>
      </c>
      <c r="V8" s="2">
        <v>331.00318470554106</v>
      </c>
      <c r="W8" s="2">
        <v>285.00267495319281</v>
      </c>
      <c r="X8" s="2">
        <v>243.56470941258641</v>
      </c>
      <c r="Y8" s="2">
        <v>261.06352809643266</v>
      </c>
      <c r="Z8" s="2">
        <v>268.88447140674054</v>
      </c>
      <c r="AA8" s="2">
        <v>275.8856019679215</v>
      </c>
      <c r="AB8" s="2">
        <v>282.78971633025861</v>
      </c>
      <c r="AC8" s="2">
        <v>273.81877908988446</v>
      </c>
      <c r="AD8" s="2">
        <v>278.64431982417921</v>
      </c>
      <c r="AE8" s="2">
        <v>295.53512930419294</v>
      </c>
      <c r="AF8" s="2">
        <v>317.90156879306704</v>
      </c>
      <c r="AG8" s="2">
        <v>338.26670426217322</v>
      </c>
      <c r="AH8" s="2">
        <v>329.11009890046608</v>
      </c>
      <c r="AI8" s="2">
        <v>283.37189975297514</v>
      </c>
      <c r="AJ8" s="2">
        <v>242.17037592128355</v>
      </c>
      <c r="AK8" s="2">
        <v>259.56830591095388</v>
      </c>
      <c r="AL8" s="2">
        <v>267.34371996440291</v>
      </c>
      <c r="AM8" s="2">
        <v>274.30397766999465</v>
      </c>
      <c r="AN8" s="2">
        <v>281.16773655466142</v>
      </c>
      <c r="AO8" s="2">
        <v>272.24750235033468</v>
      </c>
      <c r="AP8" s="2">
        <v>277.0445872990926</v>
      </c>
      <c r="AQ8" s="2">
        <v>293.8376123524435</v>
      </c>
      <c r="AR8" s="2">
        <v>316.07470736160496</v>
      </c>
      <c r="AS8" s="2">
        <v>336.32188066521309</v>
      </c>
      <c r="AT8" s="2">
        <v>327.21701309539105</v>
      </c>
      <c r="AU8" s="2">
        <v>281.74112455275747</v>
      </c>
      <c r="AV8" s="2">
        <v>240.77604242998069</v>
      </c>
      <c r="AW8" s="2">
        <v>258.07308372547516</v>
      </c>
      <c r="AX8" s="2">
        <v>265.80296852206527</v>
      </c>
      <c r="AY8" s="2">
        <v>272.7223533720678</v>
      </c>
      <c r="AZ8" s="2">
        <v>279.54575677906422</v>
      </c>
      <c r="BA8" s="2">
        <v>270.67622561078485</v>
      </c>
      <c r="BB8" s="2">
        <v>275.44485477400599</v>
      </c>
      <c r="BC8" s="2">
        <v>292.14009540069412</v>
      </c>
      <c r="BD8" s="2">
        <v>314.24784593014289</v>
      </c>
      <c r="BE8" s="2">
        <v>334.37705706825301</v>
      </c>
      <c r="BF8" s="2">
        <v>325.32392729031602</v>
      </c>
      <c r="BG8" s="2">
        <v>280.1103493525398</v>
      </c>
      <c r="BH8" s="2">
        <v>239.38170893867783</v>
      </c>
      <c r="BI8" s="2">
        <v>256.57786153999638</v>
      </c>
      <c r="BJ8" s="2">
        <v>264.26221707972763</v>
      </c>
      <c r="BK8" s="2">
        <v>271.14072907414095</v>
      </c>
      <c r="BL8" s="2">
        <v>277.92377700346697</v>
      </c>
      <c r="BM8" s="2">
        <v>269.10494887123502</v>
      </c>
      <c r="BN8" s="2">
        <v>273.84512224891938</v>
      </c>
      <c r="BO8" s="2">
        <v>290.44257844894469</v>
      </c>
      <c r="BP8" s="2">
        <v>312.42098449868075</v>
      </c>
      <c r="BQ8" s="2">
        <v>332.43223347129293</v>
      </c>
      <c r="BR8" s="2">
        <v>323.43084148524105</v>
      </c>
      <c r="BS8" s="2">
        <v>278.47957415232213</v>
      </c>
      <c r="BT8" s="2">
        <v>237.98737544737497</v>
      </c>
      <c r="BU8" s="2">
        <v>255.08263935451762</v>
      </c>
      <c r="BV8" s="2">
        <v>262.72146563739</v>
      </c>
      <c r="BW8" s="2">
        <v>269.5591047762141</v>
      </c>
      <c r="BX8" s="2">
        <v>276.30179722786977</v>
      </c>
      <c r="BY8" s="2">
        <v>267.53367213168519</v>
      </c>
      <c r="BZ8" s="2">
        <v>272.24538972383272</v>
      </c>
      <c r="CA8" s="2">
        <v>288.74506149719525</v>
      </c>
      <c r="CB8" s="2">
        <v>310.59412306721862</v>
      </c>
      <c r="CC8" s="2">
        <v>330.4874098743328</v>
      </c>
      <c r="CD8" s="2">
        <v>321.53775568016601</v>
      </c>
      <c r="CE8" s="2">
        <v>276.84879895210446</v>
      </c>
      <c r="CF8" s="2">
        <v>236.59304195607208</v>
      </c>
      <c r="CG8" s="2">
        <v>253.58741716903884</v>
      </c>
      <c r="CH8" s="2">
        <v>261.18071419505236</v>
      </c>
      <c r="CI8" s="2">
        <v>267.97748047828725</v>
      </c>
      <c r="CJ8" s="2">
        <v>274.67981745227257</v>
      </c>
      <c r="CK8" s="2">
        <v>265.96239539213536</v>
      </c>
      <c r="CL8" s="2">
        <v>270.64565719874611</v>
      </c>
      <c r="CM8" s="2">
        <v>287.04754454544582</v>
      </c>
      <c r="CN8" s="2">
        <v>308.76726163575648</v>
      </c>
      <c r="CO8" s="2">
        <v>328.54258627737272</v>
      </c>
      <c r="CP8" s="2">
        <v>319.64466987509093</v>
      </c>
      <c r="CQ8" s="2">
        <v>275.21802375188679</v>
      </c>
      <c r="CR8" s="2">
        <v>235.19870846476923</v>
      </c>
      <c r="CS8" s="2">
        <v>252.09219498356006</v>
      </c>
      <c r="CT8" s="2">
        <v>259.63996275271472</v>
      </c>
      <c r="CU8" s="2">
        <v>266.3958561803604</v>
      </c>
      <c r="CV8" s="2">
        <v>273.05783767667532</v>
      </c>
      <c r="CW8" s="2">
        <v>264.39111865258548</v>
      </c>
      <c r="CX8" s="2">
        <v>269.04592467365944</v>
      </c>
      <c r="CY8" s="2">
        <v>285.35002759369638</v>
      </c>
      <c r="CZ8" s="2">
        <v>306.94040020429435</v>
      </c>
      <c r="DA8" s="2">
        <v>326.59776268041259</v>
      </c>
      <c r="DB8" s="2">
        <v>317.75158407001589</v>
      </c>
      <c r="DC8" s="2">
        <v>273.58724855166906</v>
      </c>
      <c r="DD8" s="2">
        <v>233.80437497346634</v>
      </c>
      <c r="DE8" s="2">
        <v>250.59697279808128</v>
      </c>
      <c r="DF8" s="2">
        <v>258.09921131037703</v>
      </c>
      <c r="DG8" s="2">
        <v>264.81423188243355</v>
      </c>
      <c r="DH8" s="2">
        <v>271.43585790107812</v>
      </c>
      <c r="DI8" s="2">
        <v>262.81984191303565</v>
      </c>
      <c r="DJ8" s="2">
        <v>267.44619214857278</v>
      </c>
      <c r="DK8" s="2">
        <v>283.65251064194695</v>
      </c>
      <c r="DL8" s="2">
        <v>305.11353877283221</v>
      </c>
      <c r="DM8" s="2">
        <v>324.65293908345245</v>
      </c>
      <c r="DN8" s="2">
        <v>315.85849826494086</v>
      </c>
      <c r="DO8" s="2">
        <v>271.95647335145139</v>
      </c>
      <c r="DP8" s="2">
        <v>232.41004148216348</v>
      </c>
      <c r="DQ8" s="2">
        <v>249.1017506126025</v>
      </c>
      <c r="DR8" s="2">
        <v>256.55845986803939</v>
      </c>
      <c r="DS8" s="2">
        <v>263.23260758450664</v>
      </c>
      <c r="DT8" s="2">
        <v>269.81387812548087</v>
      </c>
      <c r="DU8" s="2">
        <v>261.24856517348582</v>
      </c>
      <c r="DV8" s="2">
        <v>265.84645962348617</v>
      </c>
      <c r="DW8" s="2">
        <v>281.95499369019751</v>
      </c>
      <c r="DX8" s="2">
        <v>303.28667734137008</v>
      </c>
      <c r="DY8" s="2">
        <v>322.70811548649232</v>
      </c>
      <c r="DZ8" s="2">
        <v>313.96541245986583</v>
      </c>
      <c r="EA8" s="2">
        <v>270.32569815123372</v>
      </c>
      <c r="EB8" s="2">
        <v>231.01570799086059</v>
      </c>
      <c r="EC8" s="2">
        <v>247.60652842712369</v>
      </c>
      <c r="ED8" s="2">
        <v>255.01770842570176</v>
      </c>
      <c r="EE8" s="2">
        <v>261.65098328657979</v>
      </c>
      <c r="EF8" s="2">
        <v>268.19189834988367</v>
      </c>
      <c r="EG8" s="2">
        <v>259.67728843393593</v>
      </c>
      <c r="EH8" s="2">
        <v>264.2467270983995</v>
      </c>
      <c r="EI8" s="2">
        <v>280.25747673844808</v>
      </c>
      <c r="EJ8" s="2">
        <v>301.45981590990795</v>
      </c>
      <c r="EK8" s="2">
        <v>320.76329188953224</v>
      </c>
      <c r="EL8" s="2">
        <v>312.0723266547908</v>
      </c>
      <c r="EM8" s="2">
        <v>268.694922951016</v>
      </c>
      <c r="EN8" s="2">
        <v>229.6213744995577</v>
      </c>
      <c r="EO8" s="2">
        <v>246.11130624164491</v>
      </c>
      <c r="EP8" s="2">
        <v>253.47695698336409</v>
      </c>
      <c r="EQ8" s="2">
        <v>260.06935898865294</v>
      </c>
      <c r="ER8" s="2">
        <v>266.56991857428642</v>
      </c>
      <c r="ES8" s="2">
        <v>258.1060116943861</v>
      </c>
      <c r="ET8" s="2">
        <v>262.6469945733129</v>
      </c>
      <c r="EU8" s="2">
        <v>278.55995978669864</v>
      </c>
      <c r="EV8" s="2">
        <v>299.63295447844581</v>
      </c>
      <c r="EW8" s="2">
        <v>318.81846829257211</v>
      </c>
      <c r="EX8" s="2">
        <v>310.17924084971577</v>
      </c>
      <c r="EY8" s="2">
        <v>267.06414775079833</v>
      </c>
      <c r="EZ8" s="2">
        <v>228.22704100825484</v>
      </c>
      <c r="FA8" s="2">
        <v>244.61608405616613</v>
      </c>
      <c r="FB8" s="2">
        <v>251.93620554102645</v>
      </c>
      <c r="FC8" s="2">
        <v>258.48773469072609</v>
      </c>
      <c r="FD8" s="2">
        <v>264.94793879868922</v>
      </c>
      <c r="FE8" s="2">
        <v>256.53473495483627</v>
      </c>
      <c r="FF8" s="2">
        <v>261.04726204822623</v>
      </c>
      <c r="FG8" s="2">
        <v>276.86244283494921</v>
      </c>
      <c r="FH8" s="2">
        <v>297.80609304698368</v>
      </c>
      <c r="FI8" s="2">
        <v>316.87364469561197</v>
      </c>
      <c r="FJ8" s="2">
        <v>308.28615504464074</v>
      </c>
      <c r="FK8" s="2">
        <v>265.43337255058066</v>
      </c>
      <c r="FL8" s="2">
        <v>226.83270751695196</v>
      </c>
      <c r="FM8" s="2">
        <v>243.12086187068735</v>
      </c>
      <c r="FN8" s="2">
        <v>250.39545409868879</v>
      </c>
      <c r="FO8" s="2">
        <v>256.90611039279923</v>
      </c>
      <c r="FP8" s="2">
        <v>263.32595902309197</v>
      </c>
      <c r="FQ8" s="2">
        <v>254.96345821528641</v>
      </c>
      <c r="FR8" s="2">
        <v>259.44752952313962</v>
      </c>
      <c r="FS8" s="2">
        <v>275.16492588319977</v>
      </c>
      <c r="FT8" s="2">
        <v>295.97923161552154</v>
      </c>
      <c r="FU8" s="2">
        <v>314.92882109865189</v>
      </c>
      <c r="FV8" s="2">
        <v>306.3930692395657</v>
      </c>
      <c r="FW8" s="2">
        <v>263.80259735036293</v>
      </c>
      <c r="FX8" s="2">
        <v>225.43837402564907</v>
      </c>
      <c r="FY8" s="2">
        <v>241.62563968520857</v>
      </c>
      <c r="FZ8" s="2">
        <v>248.85470265635115</v>
      </c>
      <c r="GA8" s="2">
        <v>255.32448609487236</v>
      </c>
      <c r="GB8" s="2">
        <v>261.70397924749477</v>
      </c>
      <c r="GC8" s="2">
        <v>253.39218147573655</v>
      </c>
      <c r="GD8" s="2">
        <v>257.84779699805296</v>
      </c>
      <c r="GE8" s="2">
        <v>273.46740893145028</v>
      </c>
      <c r="GF8" s="2">
        <v>294.15237018405941</v>
      </c>
      <c r="GG8" s="2">
        <v>312.98399750169176</v>
      </c>
      <c r="GH8" s="2">
        <v>304.49998343449062</v>
      </c>
      <c r="GI8" s="2">
        <v>262.17182215014526</v>
      </c>
      <c r="GJ8" s="2">
        <v>224.04404053434621</v>
      </c>
      <c r="GK8" s="2">
        <v>240.13041749972979</v>
      </c>
      <c r="GL8" s="2">
        <v>247.31395121401349</v>
      </c>
      <c r="GM8" s="2">
        <v>253.74286179694548</v>
      </c>
      <c r="GN8" s="2">
        <v>260.08199947189752</v>
      </c>
      <c r="GO8" s="2">
        <v>251.82090473618672</v>
      </c>
      <c r="GP8" s="2">
        <v>256.24806447296629</v>
      </c>
      <c r="GQ8" s="2">
        <v>271.76989197970084</v>
      </c>
      <c r="GR8" s="2">
        <v>292.32550875259722</v>
      </c>
      <c r="GS8" s="2">
        <v>311.03917390473163</v>
      </c>
      <c r="GT8" s="2">
        <v>302.60689762941558</v>
      </c>
      <c r="GU8" s="2">
        <v>260.54104694992759</v>
      </c>
      <c r="GV8" s="2">
        <v>222.64970704304332</v>
      </c>
      <c r="GW8" s="2">
        <v>238.63519531425101</v>
      </c>
      <c r="GX8" s="2">
        <v>245.77319977167585</v>
      </c>
      <c r="GY8" s="2">
        <v>252.16123749901863</v>
      </c>
      <c r="GZ8" s="2">
        <v>258.46001969630032</v>
      </c>
      <c r="HA8" s="2">
        <v>250.24962799663686</v>
      </c>
      <c r="HB8" s="2">
        <v>254.64833194787968</v>
      </c>
      <c r="HC8" s="2">
        <v>270.07237502795141</v>
      </c>
      <c r="HD8" s="2">
        <v>290.49864732113508</v>
      </c>
      <c r="HE8" s="2">
        <v>309.09435030777149</v>
      </c>
      <c r="HF8" s="2">
        <v>300.71381182434055</v>
      </c>
      <c r="HG8" s="2">
        <v>258.91027174970986</v>
      </c>
      <c r="HH8" s="2">
        <v>221.25537355174043</v>
      </c>
      <c r="HI8" s="2">
        <v>237.13997312877223</v>
      </c>
      <c r="HJ8" s="2">
        <v>244.23244832933818</v>
      </c>
      <c r="HK8" s="2">
        <v>250.57961320109175</v>
      </c>
      <c r="HL8" s="2">
        <v>256.83803992070307</v>
      </c>
      <c r="HM8" s="2">
        <v>248.678351257087</v>
      </c>
      <c r="HN8" s="2">
        <v>253.04859942279302</v>
      </c>
      <c r="HO8" s="2">
        <v>268.37485807620197</v>
      </c>
      <c r="HP8" s="2">
        <v>288.67178588967295</v>
      </c>
      <c r="HQ8" s="2">
        <v>307.14952671081141</v>
      </c>
      <c r="HR8" s="2">
        <v>298.82072601926552</v>
      </c>
      <c r="HS8" s="2">
        <v>257.27949654949219</v>
      </c>
      <c r="HT8" s="2">
        <v>219.86104006043757</v>
      </c>
      <c r="HU8" s="2">
        <v>235.64475094329345</v>
      </c>
      <c r="HV8" s="2">
        <v>242.69169688700055</v>
      </c>
      <c r="HW8" s="2">
        <v>248.9979889031649</v>
      </c>
      <c r="HX8" s="2">
        <v>255.21606014510584</v>
      </c>
      <c r="HY8" s="2">
        <v>247.10707451753717</v>
      </c>
      <c r="HZ8" s="2">
        <v>251.44886689770638</v>
      </c>
      <c r="IA8" s="2">
        <v>266.67734112445254</v>
      </c>
      <c r="IB8" s="2">
        <v>286.84492445821081</v>
      </c>
      <c r="IC8" s="2">
        <v>305.20470311385128</v>
      </c>
      <c r="ID8" s="2">
        <v>296.92764021419049</v>
      </c>
      <c r="IE8" s="2">
        <v>255.6487213492745</v>
      </c>
      <c r="IF8" s="2">
        <v>218.46670656913469</v>
      </c>
      <c r="IG8" s="2">
        <v>234.14952875781466</v>
      </c>
      <c r="IH8" s="2">
        <v>241.15094544466288</v>
      </c>
      <c r="II8" s="2">
        <v>247.41636460523802</v>
      </c>
      <c r="IJ8" s="2">
        <v>253.59408036950862</v>
      </c>
      <c r="IK8" s="2">
        <v>245.53579777798731</v>
      </c>
      <c r="IL8" s="2">
        <v>249.84913437261974</v>
      </c>
      <c r="IM8" s="2">
        <v>264.9798241727031</v>
      </c>
      <c r="IN8" s="2">
        <v>285.01806302674868</v>
      </c>
      <c r="IO8" s="2">
        <v>303.25987951689115</v>
      </c>
      <c r="IP8" s="2">
        <v>295.03455440911546</v>
      </c>
      <c r="IQ8" s="2">
        <v>254.01794614905683</v>
      </c>
      <c r="IR8" s="2">
        <v>217.0723730778318</v>
      </c>
      <c r="IS8" s="2">
        <v>232.65430657233588</v>
      </c>
      <c r="IT8" s="2">
        <v>239.61019400232524</v>
      </c>
      <c r="IU8" s="2">
        <v>245.83474030731116</v>
      </c>
      <c r="IV8" s="2">
        <v>251.97210059391139</v>
      </c>
      <c r="IW8" s="2">
        <v>243.96452103843748</v>
      </c>
      <c r="IX8" s="2">
        <v>248.24940184753311</v>
      </c>
      <c r="IY8" s="2">
        <v>263.28230722095367</v>
      </c>
      <c r="IZ8" s="2">
        <v>283.19120159528654</v>
      </c>
      <c r="JA8" s="2">
        <v>301.31505591993107</v>
      </c>
      <c r="JB8" s="2">
        <v>293.14146860404043</v>
      </c>
      <c r="JC8" s="2">
        <v>252.38717094883913</v>
      </c>
      <c r="JD8" s="2">
        <v>215.67803958652894</v>
      </c>
      <c r="JE8" s="2">
        <v>231.1590843868571</v>
      </c>
      <c r="JF8" s="2">
        <v>238.06944255998758</v>
      </c>
      <c r="JG8" s="2">
        <v>244.25311600938429</v>
      </c>
      <c r="JH8" s="2">
        <v>250.35012081831417</v>
      </c>
      <c r="JI8" s="2">
        <v>242.39324429888762</v>
      </c>
      <c r="JJ8" s="2">
        <v>246.64966932244647</v>
      </c>
      <c r="JK8" s="2">
        <v>261.58479026920423</v>
      </c>
      <c r="JL8" s="2">
        <v>281.36434016382441</v>
      </c>
      <c r="JM8" s="2">
        <v>299.37023232297094</v>
      </c>
      <c r="JN8" s="2">
        <v>291.24838279896534</v>
      </c>
      <c r="JO8" s="2">
        <v>250.75639574862143</v>
      </c>
      <c r="JP8" s="2">
        <v>214.28370609522605</v>
      </c>
      <c r="JQ8" s="2">
        <v>229.66386220137832</v>
      </c>
      <c r="JR8" s="2">
        <v>236.52869111764994</v>
      </c>
      <c r="JS8" s="2">
        <v>242.67149171145743</v>
      </c>
      <c r="JT8" s="2">
        <v>248.72814104271694</v>
      </c>
      <c r="JU8" s="2">
        <v>240.82196755933776</v>
      </c>
      <c r="JV8" s="2">
        <v>245.04993679735983</v>
      </c>
      <c r="JW8" s="2">
        <v>259.8872733174548</v>
      </c>
      <c r="JX8" s="2">
        <v>279.53747873236227</v>
      </c>
      <c r="JY8" s="2">
        <v>297.4254087260108</v>
      </c>
      <c r="JZ8" s="2">
        <v>289.35529699389031</v>
      </c>
      <c r="KA8" s="2">
        <v>249.12562054840376</v>
      </c>
      <c r="KB8" s="2">
        <v>212.88937260392316</v>
      </c>
      <c r="KC8" s="2">
        <v>228.16864001589954</v>
      </c>
      <c r="KD8" s="2">
        <v>234.98793967531228</v>
      </c>
      <c r="KE8" s="2">
        <v>241.08986741353058</v>
      </c>
      <c r="KF8" s="2">
        <v>247.10616126711972</v>
      </c>
      <c r="KG8" s="2">
        <v>239.25069081978793</v>
      </c>
      <c r="KH8" s="2">
        <v>243.45020427227317</v>
      </c>
      <c r="KI8" s="2">
        <v>258.18975636570536</v>
      </c>
      <c r="KJ8" s="2">
        <v>277.71061730090014</v>
      </c>
      <c r="KK8" s="2">
        <v>295.48058512905067</v>
      </c>
      <c r="KL8" s="2">
        <v>287.46221118881527</v>
      </c>
      <c r="KM8" s="2">
        <v>247.49484534818606</v>
      </c>
      <c r="KN8" s="2">
        <v>211.4950391126203</v>
      </c>
      <c r="KO8" s="2">
        <v>226.67341783042076</v>
      </c>
      <c r="KP8" s="2">
        <v>233.44718823297464</v>
      </c>
      <c r="KQ8" s="2">
        <v>239.5082431156037</v>
      </c>
      <c r="KR8" s="2">
        <v>245.48418149152249</v>
      </c>
      <c r="KS8" s="2">
        <v>237.67941408023808</v>
      </c>
      <c r="KT8" s="2">
        <v>241.85047174718653</v>
      </c>
      <c r="KU8" s="2">
        <v>256.49223941395587</v>
      </c>
      <c r="KV8" s="2">
        <v>275.883755869438</v>
      </c>
      <c r="KW8" s="2">
        <v>293.53576153209059</v>
      </c>
      <c r="KX8" s="2">
        <v>285.56912538374024</v>
      </c>
      <c r="KY8" s="2">
        <v>245.86407014796836</v>
      </c>
      <c r="KZ8" s="2">
        <v>210.10070562131742</v>
      </c>
      <c r="LA8" s="2">
        <v>225.17819564494198</v>
      </c>
    </row>
    <row r="9" spans="1:313" ht="15.6">
      <c r="A9" s="8"/>
      <c r="B9" s="45"/>
      <c r="C9" s="45"/>
      <c r="D9" s="45"/>
      <c r="E9" s="45"/>
      <c r="F9" s="45"/>
      <c r="G9" s="45"/>
      <c r="H9" s="45"/>
      <c r="I9" s="45"/>
      <c r="J9" s="45"/>
      <c r="K9" s="2"/>
      <c r="L9" s="2"/>
      <c r="M9" s="2"/>
      <c r="N9" s="2">
        <v>176.31298982950744</v>
      </c>
      <c r="O9" s="2">
        <v>180.85733801891232</v>
      </c>
      <c r="P9" s="2">
        <v>185.39728938112566</v>
      </c>
      <c r="Q9" s="2">
        <v>179.41627594752069</v>
      </c>
      <c r="R9" s="2">
        <v>181.1433081296978</v>
      </c>
      <c r="S9" s="2">
        <v>191.2919847108557</v>
      </c>
      <c r="T9" s="2">
        <v>205.77639531426996</v>
      </c>
      <c r="U9" s="2">
        <v>219.70399987313073</v>
      </c>
      <c r="V9" s="2">
        <v>215.52933393574602</v>
      </c>
      <c r="W9" s="2">
        <v>185.05173089754669</v>
      </c>
      <c r="X9" s="2">
        <v>158.1270698918803</v>
      </c>
      <c r="Y9" s="2">
        <v>168.79914525216589</v>
      </c>
      <c r="Z9" s="2">
        <v>175.30844413469154</v>
      </c>
      <c r="AA9" s="2">
        <v>179.8264113609473</v>
      </c>
      <c r="AB9" s="2">
        <v>184.33998176001148</v>
      </c>
      <c r="AC9" s="2">
        <v>178.39259112257696</v>
      </c>
      <c r="AD9" s="2">
        <v>180.10927782900933</v>
      </c>
      <c r="AE9" s="2">
        <v>190.19950247220933</v>
      </c>
      <c r="AF9" s="2">
        <v>204.6006319958783</v>
      </c>
      <c r="AG9" s="2">
        <v>218.44805911771724</v>
      </c>
      <c r="AH9" s="2">
        <v>214.29667050075824</v>
      </c>
      <c r="AI9" s="2">
        <v>183.9928714550708</v>
      </c>
      <c r="AJ9" s="2">
        <v>157.22184076421408</v>
      </c>
      <c r="AK9" s="2">
        <v>167.83236054381834</v>
      </c>
      <c r="AL9" s="2">
        <v>174.30389843987564</v>
      </c>
      <c r="AM9" s="2">
        <v>178.79548470298226</v>
      </c>
      <c r="AN9" s="2">
        <v>183.28267413889731</v>
      </c>
      <c r="AO9" s="2">
        <v>177.36890629763326</v>
      </c>
      <c r="AP9" s="2">
        <v>179.07524752832089</v>
      </c>
      <c r="AQ9" s="2">
        <v>189.10702023356302</v>
      </c>
      <c r="AR9" s="2">
        <v>203.42486867748667</v>
      </c>
      <c r="AS9" s="2">
        <v>217.19211836230372</v>
      </c>
      <c r="AT9" s="2">
        <v>213.06400706577043</v>
      </c>
      <c r="AU9" s="2">
        <v>182.93401201259491</v>
      </c>
      <c r="AV9" s="2">
        <v>156.31661163654783</v>
      </c>
      <c r="AW9" s="2">
        <v>166.86557583547082</v>
      </c>
      <c r="AX9" s="2">
        <v>173.29935274505974</v>
      </c>
      <c r="AY9" s="2">
        <v>177.76455804501722</v>
      </c>
      <c r="AZ9" s="2">
        <v>182.22536651778316</v>
      </c>
      <c r="BA9" s="2">
        <v>176.34522147268956</v>
      </c>
      <c r="BB9" s="2">
        <v>178.04121722763242</v>
      </c>
      <c r="BC9" s="2">
        <v>188.01453799491668</v>
      </c>
      <c r="BD9" s="2">
        <v>202.24910535909504</v>
      </c>
      <c r="BE9" s="2">
        <v>215.93617760689023</v>
      </c>
      <c r="BF9" s="2">
        <v>211.83134363078264</v>
      </c>
      <c r="BG9" s="2">
        <v>181.87515257011904</v>
      </c>
      <c r="BH9" s="2">
        <v>155.41138250888159</v>
      </c>
      <c r="BI9" s="2">
        <v>165.89879112712325</v>
      </c>
      <c r="BJ9" s="2">
        <v>172.29480705024383</v>
      </c>
      <c r="BK9" s="2">
        <v>176.73363138705218</v>
      </c>
      <c r="BL9" s="2">
        <v>181.16805889666898</v>
      </c>
      <c r="BM9" s="2">
        <v>175.32153664774586</v>
      </c>
      <c r="BN9" s="2">
        <v>177.00718692694394</v>
      </c>
      <c r="BO9" s="2">
        <v>186.92205575627034</v>
      </c>
      <c r="BP9" s="2">
        <v>201.07334204070341</v>
      </c>
      <c r="BQ9" s="2">
        <v>214.68023685147674</v>
      </c>
      <c r="BR9" s="2">
        <v>210.59868019579483</v>
      </c>
      <c r="BS9" s="2">
        <v>180.81629312764318</v>
      </c>
      <c r="BT9" s="2">
        <v>154.50615338121534</v>
      </c>
      <c r="BU9" s="2">
        <v>164.93200641877573</v>
      </c>
      <c r="BV9" s="2">
        <v>171.29026135542793</v>
      </c>
      <c r="BW9" s="2">
        <v>175.70270472908715</v>
      </c>
      <c r="BX9" s="2">
        <v>180.1107512755548</v>
      </c>
      <c r="BY9" s="2">
        <v>174.29785182280213</v>
      </c>
      <c r="BZ9" s="2">
        <v>175.97315662625547</v>
      </c>
      <c r="CA9" s="2">
        <v>185.829573517624</v>
      </c>
      <c r="CB9" s="2">
        <v>199.89757872231178</v>
      </c>
      <c r="CC9" s="2">
        <v>213.42429609606322</v>
      </c>
      <c r="CD9" s="2">
        <v>209.36601676080701</v>
      </c>
      <c r="CE9" s="2">
        <v>179.75743368516726</v>
      </c>
      <c r="CF9" s="2">
        <v>153.6009242535491</v>
      </c>
      <c r="CG9" s="2">
        <v>163.96522171042815</v>
      </c>
      <c r="CH9" s="2">
        <v>170.285715660612</v>
      </c>
      <c r="CI9" s="2">
        <v>174.67177807112211</v>
      </c>
      <c r="CJ9" s="2">
        <v>179.05344365444063</v>
      </c>
      <c r="CK9" s="2">
        <v>173.2741669978584</v>
      </c>
      <c r="CL9" s="2">
        <v>174.939126325567</v>
      </c>
      <c r="CM9" s="2">
        <v>184.73709127897763</v>
      </c>
      <c r="CN9" s="2">
        <v>198.72181540392012</v>
      </c>
      <c r="CO9" s="2">
        <v>212.1683553406497</v>
      </c>
      <c r="CP9" s="2">
        <v>208.1333533258192</v>
      </c>
      <c r="CQ9" s="2">
        <v>178.69857424269136</v>
      </c>
      <c r="CR9" s="2">
        <v>152.69569512588285</v>
      </c>
      <c r="CS9" s="2">
        <v>162.99843700208061</v>
      </c>
      <c r="CT9" s="2">
        <v>169.2811699657961</v>
      </c>
      <c r="CU9" s="2">
        <v>173.64085141315707</v>
      </c>
      <c r="CV9" s="2">
        <v>177.99613603332645</v>
      </c>
      <c r="CW9" s="2">
        <v>172.2504821729147</v>
      </c>
      <c r="CX9" s="2">
        <v>173.90509602487853</v>
      </c>
      <c r="CY9" s="2">
        <v>183.64460904033126</v>
      </c>
      <c r="CZ9" s="2">
        <v>197.54605208552846</v>
      </c>
      <c r="DA9" s="2">
        <v>210.91241458523618</v>
      </c>
      <c r="DB9" s="2">
        <v>206.90068989083139</v>
      </c>
      <c r="DC9" s="2">
        <v>177.63971480021547</v>
      </c>
      <c r="DD9" s="2">
        <v>151.7904659982166</v>
      </c>
      <c r="DE9" s="2">
        <v>162.03165229373303</v>
      </c>
      <c r="DF9" s="2">
        <v>168.27662427098016</v>
      </c>
      <c r="DG9" s="2">
        <v>172.609924755192</v>
      </c>
      <c r="DH9" s="2">
        <v>176.93882841221227</v>
      </c>
      <c r="DI9" s="2">
        <v>171.22679734797097</v>
      </c>
      <c r="DJ9" s="2">
        <v>172.87106572419003</v>
      </c>
      <c r="DK9" s="2">
        <v>182.55212680168492</v>
      </c>
      <c r="DL9" s="2">
        <v>196.3702887671368</v>
      </c>
      <c r="DM9" s="2">
        <v>209.65647382982266</v>
      </c>
      <c r="DN9" s="2">
        <v>205.66802645584357</v>
      </c>
      <c r="DO9" s="2">
        <v>176.58085535773958</v>
      </c>
      <c r="DP9" s="2">
        <v>150.88523687055036</v>
      </c>
      <c r="DQ9" s="2">
        <v>161.06486758538549</v>
      </c>
      <c r="DR9" s="2">
        <v>167.27207857616423</v>
      </c>
      <c r="DS9" s="2">
        <v>171.57899809722696</v>
      </c>
      <c r="DT9" s="2">
        <v>175.88152079109807</v>
      </c>
      <c r="DU9" s="2">
        <v>170.20311252302724</v>
      </c>
      <c r="DV9" s="2">
        <v>171.83703542350156</v>
      </c>
      <c r="DW9" s="2">
        <v>181.45964456303855</v>
      </c>
      <c r="DX9" s="2">
        <v>195.19452544874517</v>
      </c>
      <c r="DY9" s="2">
        <v>208.40053307440914</v>
      </c>
      <c r="DZ9" s="2">
        <v>204.43536302085576</v>
      </c>
      <c r="EA9" s="2">
        <v>175.52199591526369</v>
      </c>
      <c r="EB9" s="2">
        <v>149.98000774288408</v>
      </c>
      <c r="EC9" s="2">
        <v>160.09808287703794</v>
      </c>
      <c r="ED9" s="2">
        <v>166.26753288134833</v>
      </c>
      <c r="EE9" s="2">
        <v>170.54807143926189</v>
      </c>
      <c r="EF9" s="2">
        <v>174.82421316998389</v>
      </c>
      <c r="EG9" s="2">
        <v>169.17942769808351</v>
      </c>
      <c r="EH9" s="2">
        <v>170.80300512281309</v>
      </c>
      <c r="EI9" s="2">
        <v>180.36716232439221</v>
      </c>
      <c r="EJ9" s="2">
        <v>194.01876213035351</v>
      </c>
      <c r="EK9" s="2">
        <v>207.14459231899562</v>
      </c>
      <c r="EL9" s="2">
        <v>203.20269958586795</v>
      </c>
      <c r="EM9" s="2">
        <v>174.4631364727878</v>
      </c>
      <c r="EN9" s="2">
        <v>149.07477861521784</v>
      </c>
      <c r="EO9" s="2">
        <v>159.13129816869036</v>
      </c>
      <c r="EP9" s="2">
        <v>165.2629871865324</v>
      </c>
      <c r="EQ9" s="2">
        <v>169.51714478129685</v>
      </c>
      <c r="ER9" s="2">
        <v>173.76690554886972</v>
      </c>
      <c r="ES9" s="2">
        <v>168.15574287313981</v>
      </c>
      <c r="ET9" s="2">
        <v>169.76897482212462</v>
      </c>
      <c r="EU9" s="2">
        <v>179.27468008574584</v>
      </c>
      <c r="EV9" s="2">
        <v>192.84299881196185</v>
      </c>
      <c r="EW9" s="2">
        <v>205.8886515635821</v>
      </c>
      <c r="EX9" s="2">
        <v>201.97003615088013</v>
      </c>
      <c r="EY9" s="2">
        <v>173.4042770303119</v>
      </c>
      <c r="EZ9" s="2">
        <v>148.16954948755159</v>
      </c>
      <c r="FA9" s="2">
        <v>158.16451346034282</v>
      </c>
      <c r="FB9" s="2">
        <v>164.2584414917165</v>
      </c>
      <c r="FC9" s="2">
        <v>168.48621812333181</v>
      </c>
      <c r="FD9" s="2">
        <v>172.70959792775554</v>
      </c>
      <c r="FE9" s="2">
        <v>167.13205804819609</v>
      </c>
      <c r="FF9" s="2">
        <v>168.73494452143612</v>
      </c>
      <c r="FG9" s="2">
        <v>178.1821978470995</v>
      </c>
      <c r="FH9" s="2">
        <v>191.66723549357022</v>
      </c>
      <c r="FI9" s="2">
        <v>204.63271080816858</v>
      </c>
      <c r="FJ9" s="2">
        <v>200.73737271589232</v>
      </c>
      <c r="FK9" s="2">
        <v>172.34541758783601</v>
      </c>
      <c r="FL9" s="2">
        <v>147.26432035988535</v>
      </c>
      <c r="FM9" s="2">
        <v>157.19772875199527</v>
      </c>
      <c r="FN9" s="2">
        <v>163.25389579690057</v>
      </c>
      <c r="FO9" s="2">
        <v>167.45529146536674</v>
      </c>
      <c r="FP9" s="2">
        <v>171.65229030664136</v>
      </c>
      <c r="FQ9" s="2">
        <v>166.10837322325236</v>
      </c>
      <c r="FR9" s="2">
        <v>167.70091422074765</v>
      </c>
      <c r="FS9" s="2">
        <v>177.08971560845313</v>
      </c>
      <c r="FT9" s="2">
        <v>190.49147217517856</v>
      </c>
      <c r="FU9" s="2">
        <v>203.37677005275506</v>
      </c>
      <c r="FV9" s="2">
        <v>199.50470928090451</v>
      </c>
      <c r="FW9" s="2">
        <v>171.28655814536012</v>
      </c>
      <c r="FX9" s="2">
        <v>146.3590912322191</v>
      </c>
      <c r="FY9" s="2">
        <v>156.2309440436477</v>
      </c>
      <c r="FZ9" s="2">
        <v>162.24935010208463</v>
      </c>
      <c r="GA9" s="2">
        <v>166.4243648074017</v>
      </c>
      <c r="GB9" s="2">
        <v>170.59498268552719</v>
      </c>
      <c r="GC9" s="2">
        <v>165.08468839830863</v>
      </c>
      <c r="GD9" s="2">
        <v>166.66688392005918</v>
      </c>
      <c r="GE9" s="2">
        <v>175.99723336980679</v>
      </c>
      <c r="GF9" s="2">
        <v>189.3157088567869</v>
      </c>
      <c r="GG9" s="2">
        <v>202.12082929734154</v>
      </c>
      <c r="GH9" s="2">
        <v>198.27204584591669</v>
      </c>
      <c r="GI9" s="2">
        <v>170.2276987028842</v>
      </c>
      <c r="GJ9" s="2">
        <v>145.45386210455283</v>
      </c>
      <c r="GK9" s="2">
        <v>155.26415933530015</v>
      </c>
      <c r="GL9" s="2">
        <v>161.24480440726873</v>
      </c>
      <c r="GM9" s="2">
        <v>165.39343814943663</v>
      </c>
      <c r="GN9" s="2">
        <v>169.53767506441298</v>
      </c>
      <c r="GO9" s="2">
        <v>164.06100357336493</v>
      </c>
      <c r="GP9" s="2">
        <v>165.63285361937071</v>
      </c>
      <c r="GQ9" s="2">
        <v>174.90475113116042</v>
      </c>
      <c r="GR9" s="2">
        <v>188.13994553839524</v>
      </c>
      <c r="GS9" s="2">
        <v>200.86488854192802</v>
      </c>
      <c r="GT9" s="2">
        <v>197.03938241092888</v>
      </c>
      <c r="GU9" s="2">
        <v>169.1688392604083</v>
      </c>
      <c r="GV9" s="2">
        <v>144.54863297688658</v>
      </c>
      <c r="GW9" s="2">
        <v>154.2973746269526</v>
      </c>
      <c r="GX9" s="2">
        <v>160.2402587124528</v>
      </c>
      <c r="GY9" s="2">
        <v>164.36251149147159</v>
      </c>
      <c r="GZ9" s="2">
        <v>168.4803674432988</v>
      </c>
      <c r="HA9" s="2">
        <v>163.0373187484212</v>
      </c>
      <c r="HB9" s="2">
        <v>164.59882331868221</v>
      </c>
      <c r="HC9" s="2">
        <v>173.81226889251406</v>
      </c>
      <c r="HD9" s="2">
        <v>186.96418222000361</v>
      </c>
      <c r="HE9" s="2">
        <v>199.60894778651451</v>
      </c>
      <c r="HF9" s="2">
        <v>195.80671897594104</v>
      </c>
      <c r="HG9" s="2">
        <v>168.10997981793241</v>
      </c>
      <c r="HH9" s="2">
        <v>143.64340384922033</v>
      </c>
      <c r="HI9" s="2">
        <v>153.33058991860503</v>
      </c>
      <c r="HJ9" s="2">
        <v>159.2357130176369</v>
      </c>
      <c r="HK9" s="2">
        <v>163.33158483350655</v>
      </c>
      <c r="HL9" s="2">
        <v>167.42305982218463</v>
      </c>
      <c r="HM9" s="2">
        <v>162.01363392347747</v>
      </c>
      <c r="HN9" s="2">
        <v>163.56479301799374</v>
      </c>
      <c r="HO9" s="2">
        <v>172.71978665386771</v>
      </c>
      <c r="HP9" s="2">
        <v>185.78841890161195</v>
      </c>
      <c r="HQ9" s="2">
        <v>198.35300703110099</v>
      </c>
      <c r="HR9" s="2">
        <v>194.57405554095322</v>
      </c>
      <c r="HS9" s="2">
        <v>167.05112037545652</v>
      </c>
      <c r="HT9" s="2">
        <v>142.73817472155409</v>
      </c>
      <c r="HU9" s="2">
        <v>152.36380521025748</v>
      </c>
      <c r="HV9" s="2">
        <v>158.23116732282097</v>
      </c>
      <c r="HW9" s="2">
        <v>162.30065817554149</v>
      </c>
      <c r="HX9" s="2">
        <v>166.36575220107045</v>
      </c>
      <c r="HY9" s="2">
        <v>160.98994909853377</v>
      </c>
      <c r="HZ9" s="2">
        <v>162.53076271730527</v>
      </c>
      <c r="IA9" s="2">
        <v>171.62730441522135</v>
      </c>
      <c r="IB9" s="2">
        <v>184.61265558322029</v>
      </c>
      <c r="IC9" s="2">
        <v>197.09706627568747</v>
      </c>
      <c r="ID9" s="2">
        <v>193.34139210596541</v>
      </c>
      <c r="IE9" s="2">
        <v>165.99226093298063</v>
      </c>
      <c r="IF9" s="2">
        <v>141.83294559388781</v>
      </c>
      <c r="IG9" s="2">
        <v>151.39702050190991</v>
      </c>
      <c r="IH9" s="2">
        <v>157.22662162800503</v>
      </c>
      <c r="II9" s="2">
        <v>161.26973151757645</v>
      </c>
      <c r="IJ9" s="2">
        <v>165.30844457995627</v>
      </c>
      <c r="IK9" s="2">
        <v>159.96626427359004</v>
      </c>
      <c r="IL9" s="2">
        <v>161.49673241661679</v>
      </c>
      <c r="IM9" s="2">
        <v>170.53482217657501</v>
      </c>
      <c r="IN9" s="2">
        <v>183.43689226482866</v>
      </c>
      <c r="IO9" s="2">
        <v>195.84112552027395</v>
      </c>
      <c r="IP9" s="2">
        <v>192.1087286709776</v>
      </c>
      <c r="IQ9" s="2">
        <v>164.93340149050474</v>
      </c>
      <c r="IR9" s="2">
        <v>140.92771646622157</v>
      </c>
      <c r="IS9" s="2">
        <v>150.43023579356236</v>
      </c>
      <c r="IT9" s="2">
        <v>156.22207593318913</v>
      </c>
      <c r="IU9" s="2">
        <v>160.23880485961138</v>
      </c>
      <c r="IV9" s="2">
        <v>164.25113695884207</v>
      </c>
      <c r="IW9" s="2">
        <v>158.94257944864631</v>
      </c>
      <c r="IX9" s="2">
        <v>160.46270211592829</v>
      </c>
      <c r="IY9" s="2">
        <v>169.44233993792864</v>
      </c>
      <c r="IZ9" s="2">
        <v>182.261128946437</v>
      </c>
      <c r="JA9" s="2">
        <v>194.58518476486043</v>
      </c>
      <c r="JB9" s="2">
        <v>190.87606523598978</v>
      </c>
      <c r="JC9" s="2">
        <v>163.87454204802884</v>
      </c>
      <c r="JD9" s="2">
        <v>140.02248733855532</v>
      </c>
      <c r="JE9" s="2">
        <v>149.46345108521481</v>
      </c>
      <c r="JF9" s="2">
        <v>155.2175302383732</v>
      </c>
      <c r="JG9" s="2">
        <v>159.20787820164634</v>
      </c>
      <c r="JH9" s="2">
        <v>163.19382933772789</v>
      </c>
      <c r="JI9" s="2">
        <v>157.91889462370258</v>
      </c>
      <c r="JJ9" s="2">
        <v>159.42867181523982</v>
      </c>
      <c r="JK9" s="2">
        <v>168.3498576992823</v>
      </c>
      <c r="JL9" s="2">
        <v>181.08536562804534</v>
      </c>
      <c r="JM9" s="2">
        <v>193.32924400944691</v>
      </c>
      <c r="JN9" s="2">
        <v>189.64340180100197</v>
      </c>
      <c r="JO9" s="2">
        <v>162.81568260555295</v>
      </c>
      <c r="JP9" s="2">
        <v>139.11725821088908</v>
      </c>
      <c r="JQ9" s="2">
        <v>148.49666637686724</v>
      </c>
      <c r="JR9" s="2">
        <v>154.21298454355727</v>
      </c>
      <c r="JS9" s="2">
        <v>158.1769515436813</v>
      </c>
      <c r="JT9" s="2">
        <v>162.13652171661371</v>
      </c>
      <c r="JU9" s="2">
        <v>156.89520979875888</v>
      </c>
      <c r="JV9" s="2">
        <v>158.39464151455135</v>
      </c>
      <c r="JW9" s="2">
        <v>167.25737546063593</v>
      </c>
      <c r="JX9" s="2">
        <v>179.90960230965368</v>
      </c>
      <c r="JY9" s="2">
        <v>192.07330325403339</v>
      </c>
      <c r="JZ9" s="2">
        <v>188.41073836601416</v>
      </c>
      <c r="KA9" s="2">
        <v>161.75682316307706</v>
      </c>
      <c r="KB9" s="2">
        <v>138.21202908322283</v>
      </c>
      <c r="KC9" s="2">
        <v>147.52988166851969</v>
      </c>
      <c r="KD9" s="2">
        <v>153.20843884874137</v>
      </c>
      <c r="KE9" s="2">
        <v>157.14602488571623</v>
      </c>
      <c r="KF9" s="2">
        <v>161.07921409549954</v>
      </c>
      <c r="KG9" s="2">
        <v>155.87152497381516</v>
      </c>
      <c r="KH9" s="2">
        <v>157.36061121386288</v>
      </c>
      <c r="KI9" s="2">
        <v>166.16489322198959</v>
      </c>
      <c r="KJ9" s="2">
        <v>178.73383899126205</v>
      </c>
      <c r="KK9" s="2">
        <v>190.81736249861987</v>
      </c>
      <c r="KL9" s="2">
        <v>187.17807493102634</v>
      </c>
      <c r="KM9" s="2">
        <v>160.69796372060117</v>
      </c>
      <c r="KN9" s="2">
        <v>137.30679995555656</v>
      </c>
      <c r="KO9" s="2">
        <v>146.56309696017215</v>
      </c>
      <c r="KP9" s="2">
        <v>152.20389315392543</v>
      </c>
      <c r="KQ9" s="2">
        <v>156.11509822775119</v>
      </c>
      <c r="KR9" s="2">
        <v>160.02190647438536</v>
      </c>
      <c r="KS9" s="2">
        <v>154.84784014887143</v>
      </c>
      <c r="KT9" s="2">
        <v>156.32658091317438</v>
      </c>
      <c r="KU9" s="2">
        <v>165.07241098334322</v>
      </c>
      <c r="KV9" s="2">
        <v>177.55807567287039</v>
      </c>
      <c r="KW9" s="2">
        <v>189.56142174320635</v>
      </c>
      <c r="KX9" s="2">
        <v>185.94541149603853</v>
      </c>
      <c r="KY9" s="2">
        <v>159.63910427812525</v>
      </c>
      <c r="KZ9" s="2">
        <v>136.40157082789031</v>
      </c>
      <c r="LA9" s="2">
        <v>145.59631225182457</v>
      </c>
    </row>
    <row r="10" spans="1:313" ht="15.6">
      <c r="A10" s="8"/>
      <c r="B10" s="45"/>
      <c r="C10" s="45"/>
      <c r="D10" s="45"/>
      <c r="E10" s="45"/>
      <c r="F10" s="45"/>
      <c r="G10" s="45"/>
      <c r="H10" s="45"/>
      <c r="I10" s="45"/>
      <c r="J10" s="45"/>
      <c r="K10" s="2"/>
      <c r="L10" s="2"/>
      <c r="M10" s="2"/>
      <c r="N10" s="2">
        <v>176.31298982950744</v>
      </c>
      <c r="O10" s="2">
        <v>180.85733801891232</v>
      </c>
      <c r="P10" s="2">
        <v>185.39728938112566</v>
      </c>
      <c r="Q10" s="2">
        <v>179.41627594752069</v>
      </c>
      <c r="R10" s="2">
        <v>181.1433081296978</v>
      </c>
      <c r="S10" s="2">
        <v>191.2919847108557</v>
      </c>
      <c r="T10" s="2">
        <v>205.77639531426996</v>
      </c>
      <c r="U10" s="2">
        <v>219.70399987313073</v>
      </c>
      <c r="V10" s="2">
        <v>215.52933393574602</v>
      </c>
      <c r="W10" s="2">
        <v>185.05173089754669</v>
      </c>
      <c r="X10" s="2">
        <v>158.1270698918803</v>
      </c>
      <c r="Y10" s="2">
        <v>168.79914525216589</v>
      </c>
      <c r="Z10" s="2">
        <v>175.30844413469154</v>
      </c>
      <c r="AA10" s="2">
        <v>179.8264113609473</v>
      </c>
      <c r="AB10" s="2">
        <v>184.33998176001148</v>
      </c>
      <c r="AC10" s="2">
        <v>178.39259112257696</v>
      </c>
      <c r="AD10" s="2">
        <v>180.10927782900933</v>
      </c>
      <c r="AE10" s="2">
        <v>190.19950247220933</v>
      </c>
      <c r="AF10" s="2">
        <v>204.6006319958783</v>
      </c>
      <c r="AG10" s="2">
        <v>218.44805911771724</v>
      </c>
      <c r="AH10" s="2">
        <v>214.29667050075824</v>
      </c>
      <c r="AI10" s="2">
        <v>183.9928714550708</v>
      </c>
      <c r="AJ10" s="2">
        <v>157.22184076421408</v>
      </c>
      <c r="AK10" s="2">
        <v>167.83236054381834</v>
      </c>
      <c r="AL10" s="2">
        <v>174.30389843987564</v>
      </c>
      <c r="AM10" s="2">
        <v>178.79548470298226</v>
      </c>
      <c r="AN10" s="2">
        <v>183.28267413889731</v>
      </c>
      <c r="AO10" s="2">
        <v>177.36890629763326</v>
      </c>
      <c r="AP10" s="2">
        <v>179.07524752832089</v>
      </c>
      <c r="AQ10" s="2">
        <v>189.10702023356302</v>
      </c>
      <c r="AR10" s="2">
        <v>203.42486867748667</v>
      </c>
      <c r="AS10" s="2">
        <v>217.19211836230372</v>
      </c>
      <c r="AT10" s="2">
        <v>213.06400706577043</v>
      </c>
      <c r="AU10" s="2">
        <v>182.93401201259491</v>
      </c>
      <c r="AV10" s="2">
        <v>156.31661163654783</v>
      </c>
      <c r="AW10" s="2">
        <v>166.86557583547082</v>
      </c>
      <c r="AX10" s="2">
        <v>173.29935274505974</v>
      </c>
      <c r="AY10" s="2">
        <v>177.76455804501722</v>
      </c>
      <c r="AZ10" s="2">
        <v>182.22536651778316</v>
      </c>
      <c r="BA10" s="2">
        <v>176.34522147268956</v>
      </c>
      <c r="BB10" s="2">
        <v>178.04121722763242</v>
      </c>
      <c r="BC10" s="2">
        <v>188.01453799491668</v>
      </c>
      <c r="BD10" s="2">
        <v>202.24910535909504</v>
      </c>
      <c r="BE10" s="2">
        <v>215.93617760689023</v>
      </c>
      <c r="BF10" s="2">
        <v>211.83134363078264</v>
      </c>
      <c r="BG10" s="2">
        <v>181.87515257011904</v>
      </c>
      <c r="BH10" s="2">
        <v>155.41138250888159</v>
      </c>
      <c r="BI10" s="2">
        <v>165.89879112712325</v>
      </c>
      <c r="BJ10" s="2">
        <v>172.29480705024383</v>
      </c>
      <c r="BK10" s="2">
        <v>176.73363138705218</v>
      </c>
      <c r="BL10" s="2">
        <v>181.16805889666898</v>
      </c>
      <c r="BM10" s="2">
        <v>175.32153664774586</v>
      </c>
      <c r="BN10" s="2">
        <v>177.00718692694394</v>
      </c>
      <c r="BO10" s="2">
        <v>186.92205575627034</v>
      </c>
      <c r="BP10" s="2">
        <v>201.07334204070341</v>
      </c>
      <c r="BQ10" s="2">
        <v>214.68023685147674</v>
      </c>
      <c r="BR10" s="2">
        <v>210.59868019579483</v>
      </c>
      <c r="BS10" s="2">
        <v>180.81629312764318</v>
      </c>
      <c r="BT10" s="2">
        <v>154.50615338121534</v>
      </c>
      <c r="BU10" s="2">
        <v>164.93200641877573</v>
      </c>
      <c r="BV10" s="2">
        <v>171.29026135542793</v>
      </c>
      <c r="BW10" s="2">
        <v>175.70270472908715</v>
      </c>
      <c r="BX10" s="2">
        <v>180.1107512755548</v>
      </c>
      <c r="BY10" s="2">
        <v>174.29785182280213</v>
      </c>
      <c r="BZ10" s="2">
        <v>175.97315662625547</v>
      </c>
      <c r="CA10" s="2">
        <v>185.829573517624</v>
      </c>
      <c r="CB10" s="2">
        <v>199.89757872231178</v>
      </c>
      <c r="CC10" s="2">
        <v>213.42429609606322</v>
      </c>
      <c r="CD10" s="2">
        <v>209.36601676080701</v>
      </c>
      <c r="CE10" s="2">
        <v>179.75743368516726</v>
      </c>
      <c r="CF10" s="2">
        <v>153.6009242535491</v>
      </c>
      <c r="CG10" s="2">
        <v>163.96522171042815</v>
      </c>
      <c r="CH10" s="2">
        <v>170.285715660612</v>
      </c>
      <c r="CI10" s="2">
        <v>174.67177807112211</v>
      </c>
      <c r="CJ10" s="2">
        <v>179.05344365444063</v>
      </c>
      <c r="CK10" s="2">
        <v>173.2741669978584</v>
      </c>
      <c r="CL10" s="2">
        <v>174.939126325567</v>
      </c>
      <c r="CM10" s="2">
        <v>184.73709127897763</v>
      </c>
      <c r="CN10" s="2">
        <v>198.72181540392012</v>
      </c>
      <c r="CO10" s="2">
        <v>212.1683553406497</v>
      </c>
      <c r="CP10" s="2">
        <v>208.1333533258192</v>
      </c>
      <c r="CQ10" s="2">
        <v>178.69857424269136</v>
      </c>
      <c r="CR10" s="2">
        <v>152.69569512588285</v>
      </c>
      <c r="CS10" s="2">
        <v>162.99843700208061</v>
      </c>
      <c r="CT10" s="2">
        <v>169.2811699657961</v>
      </c>
      <c r="CU10" s="2">
        <v>173.64085141315707</v>
      </c>
      <c r="CV10" s="2">
        <v>177.99613603332645</v>
      </c>
      <c r="CW10" s="2">
        <v>172.2504821729147</v>
      </c>
      <c r="CX10" s="2">
        <v>173.90509602487853</v>
      </c>
      <c r="CY10" s="2">
        <v>183.64460904033126</v>
      </c>
      <c r="CZ10" s="2">
        <v>197.54605208552846</v>
      </c>
      <c r="DA10" s="2">
        <v>210.91241458523618</v>
      </c>
      <c r="DB10" s="2">
        <v>206.90068989083139</v>
      </c>
      <c r="DC10" s="2">
        <v>177.63971480021547</v>
      </c>
      <c r="DD10" s="2">
        <v>151.7904659982166</v>
      </c>
      <c r="DE10" s="2">
        <v>162.03165229373303</v>
      </c>
      <c r="DF10" s="2">
        <v>168.27662427098016</v>
      </c>
      <c r="DG10" s="2">
        <v>172.609924755192</v>
      </c>
      <c r="DH10" s="2">
        <v>176.93882841221227</v>
      </c>
      <c r="DI10" s="2">
        <v>171.22679734797097</v>
      </c>
      <c r="DJ10" s="2">
        <v>172.87106572419003</v>
      </c>
      <c r="DK10" s="2">
        <v>182.55212680168492</v>
      </c>
      <c r="DL10" s="2">
        <v>196.3702887671368</v>
      </c>
      <c r="DM10" s="2">
        <v>209.65647382982266</v>
      </c>
      <c r="DN10" s="2">
        <v>205.66802645584357</v>
      </c>
      <c r="DO10" s="2">
        <v>176.58085535773958</v>
      </c>
      <c r="DP10" s="2">
        <v>150.88523687055036</v>
      </c>
      <c r="DQ10" s="2">
        <v>161.06486758538549</v>
      </c>
      <c r="DR10" s="2">
        <v>167.27207857616423</v>
      </c>
      <c r="DS10" s="2">
        <v>171.57899809722696</v>
      </c>
      <c r="DT10" s="2">
        <v>175.88152079109807</v>
      </c>
      <c r="DU10" s="2">
        <v>170.20311252302724</v>
      </c>
      <c r="DV10" s="2">
        <v>171.83703542350156</v>
      </c>
      <c r="DW10" s="2">
        <v>181.45964456303855</v>
      </c>
      <c r="DX10" s="2">
        <v>195.19452544874517</v>
      </c>
      <c r="DY10" s="2">
        <v>208.40053307440914</v>
      </c>
      <c r="DZ10" s="2">
        <v>204.43536302085576</v>
      </c>
      <c r="EA10" s="2">
        <v>175.52199591526369</v>
      </c>
      <c r="EB10" s="2">
        <v>149.98000774288408</v>
      </c>
      <c r="EC10" s="2">
        <v>160.09808287703794</v>
      </c>
      <c r="ED10" s="2">
        <v>166.26753288134833</v>
      </c>
      <c r="EE10" s="2">
        <v>170.54807143926189</v>
      </c>
      <c r="EF10" s="2">
        <v>174.82421316998389</v>
      </c>
      <c r="EG10" s="2">
        <v>169.17942769808351</v>
      </c>
      <c r="EH10" s="2">
        <v>170.80300512281309</v>
      </c>
      <c r="EI10" s="2">
        <v>180.36716232439221</v>
      </c>
      <c r="EJ10" s="2">
        <v>194.01876213035351</v>
      </c>
      <c r="EK10" s="2">
        <v>207.14459231899562</v>
      </c>
      <c r="EL10" s="2">
        <v>203.20269958586795</v>
      </c>
      <c r="EM10" s="2">
        <v>174.4631364727878</v>
      </c>
      <c r="EN10" s="2">
        <v>149.07477861521784</v>
      </c>
      <c r="EO10" s="2">
        <v>159.13129816869036</v>
      </c>
      <c r="EP10" s="2">
        <v>165.2629871865324</v>
      </c>
      <c r="EQ10" s="2">
        <v>169.51714478129685</v>
      </c>
      <c r="ER10" s="2">
        <v>173.76690554886972</v>
      </c>
      <c r="ES10" s="2">
        <v>168.15574287313981</v>
      </c>
      <c r="ET10" s="2">
        <v>169.76897482212462</v>
      </c>
      <c r="EU10" s="2">
        <v>179.27468008574584</v>
      </c>
      <c r="EV10" s="2">
        <v>192.84299881196185</v>
      </c>
      <c r="EW10" s="2">
        <v>205.8886515635821</v>
      </c>
      <c r="EX10" s="2">
        <v>201.97003615088013</v>
      </c>
      <c r="EY10" s="2">
        <v>173.4042770303119</v>
      </c>
      <c r="EZ10" s="2">
        <v>148.16954948755159</v>
      </c>
      <c r="FA10" s="2">
        <v>158.16451346034282</v>
      </c>
      <c r="FB10" s="2">
        <v>164.2584414917165</v>
      </c>
      <c r="FC10" s="2">
        <v>168.48621812333181</v>
      </c>
      <c r="FD10" s="2">
        <v>172.70959792775554</v>
      </c>
      <c r="FE10" s="2">
        <v>167.13205804819609</v>
      </c>
      <c r="FF10" s="2">
        <v>168.73494452143612</v>
      </c>
      <c r="FG10" s="2">
        <v>178.1821978470995</v>
      </c>
      <c r="FH10" s="2">
        <v>191.66723549357022</v>
      </c>
      <c r="FI10" s="2">
        <v>204.63271080816858</v>
      </c>
      <c r="FJ10" s="2">
        <v>200.73737271589232</v>
      </c>
      <c r="FK10" s="2">
        <v>172.34541758783601</v>
      </c>
      <c r="FL10" s="2">
        <v>147.26432035988535</v>
      </c>
      <c r="FM10" s="2">
        <v>157.19772875199527</v>
      </c>
      <c r="FN10" s="2">
        <v>163.25389579690057</v>
      </c>
      <c r="FO10" s="2">
        <v>167.45529146536674</v>
      </c>
      <c r="FP10" s="2">
        <v>171.65229030664136</v>
      </c>
      <c r="FQ10" s="2">
        <v>166.10837322325236</v>
      </c>
      <c r="FR10" s="2">
        <v>167.70091422074765</v>
      </c>
      <c r="FS10" s="2">
        <v>177.08971560845313</v>
      </c>
      <c r="FT10" s="2">
        <v>190.49147217517856</v>
      </c>
      <c r="FU10" s="2">
        <v>203.37677005275506</v>
      </c>
      <c r="FV10" s="2">
        <v>199.50470928090451</v>
      </c>
      <c r="FW10" s="2">
        <v>171.28655814536012</v>
      </c>
      <c r="FX10" s="2">
        <v>146.3590912322191</v>
      </c>
      <c r="FY10" s="2">
        <v>156.2309440436477</v>
      </c>
      <c r="FZ10" s="2">
        <v>162.24935010208463</v>
      </c>
      <c r="GA10" s="2">
        <v>166.4243648074017</v>
      </c>
      <c r="GB10" s="2">
        <v>170.59498268552719</v>
      </c>
      <c r="GC10" s="2">
        <v>165.08468839830863</v>
      </c>
      <c r="GD10" s="2">
        <v>166.66688392005918</v>
      </c>
      <c r="GE10" s="2">
        <v>175.99723336980679</v>
      </c>
      <c r="GF10" s="2">
        <v>189.3157088567869</v>
      </c>
      <c r="GG10" s="2">
        <v>202.12082929734154</v>
      </c>
      <c r="GH10" s="2">
        <v>198.27204584591669</v>
      </c>
      <c r="GI10" s="2">
        <v>170.2276987028842</v>
      </c>
      <c r="GJ10" s="2">
        <v>145.45386210455283</v>
      </c>
      <c r="GK10" s="2">
        <v>155.26415933530015</v>
      </c>
      <c r="GL10" s="2">
        <v>161.24480440726873</v>
      </c>
      <c r="GM10" s="2">
        <v>165.39343814943663</v>
      </c>
      <c r="GN10" s="2">
        <v>169.53767506441298</v>
      </c>
      <c r="GO10" s="2">
        <v>164.06100357336493</v>
      </c>
      <c r="GP10" s="2">
        <v>165.63285361937071</v>
      </c>
      <c r="GQ10" s="2">
        <v>174.90475113116042</v>
      </c>
      <c r="GR10" s="2">
        <v>188.13994553839524</v>
      </c>
      <c r="GS10" s="2">
        <v>200.86488854192802</v>
      </c>
      <c r="GT10" s="2">
        <v>197.03938241092888</v>
      </c>
      <c r="GU10" s="2">
        <v>169.1688392604083</v>
      </c>
      <c r="GV10" s="2">
        <v>144.54863297688658</v>
      </c>
      <c r="GW10" s="2">
        <v>154.2973746269526</v>
      </c>
      <c r="GX10" s="2">
        <v>160.2402587124528</v>
      </c>
      <c r="GY10" s="2">
        <v>164.36251149147159</v>
      </c>
      <c r="GZ10" s="2">
        <v>168.4803674432988</v>
      </c>
      <c r="HA10" s="2">
        <v>163.0373187484212</v>
      </c>
      <c r="HB10" s="2">
        <v>164.59882331868221</v>
      </c>
      <c r="HC10" s="2">
        <v>173.81226889251406</v>
      </c>
      <c r="HD10" s="2">
        <v>186.96418222000361</v>
      </c>
      <c r="HE10" s="2">
        <v>199.60894778651451</v>
      </c>
      <c r="HF10" s="2">
        <v>195.80671897594104</v>
      </c>
      <c r="HG10" s="2">
        <v>168.10997981793241</v>
      </c>
      <c r="HH10" s="2">
        <v>143.64340384922033</v>
      </c>
      <c r="HI10" s="2">
        <v>153.33058991860503</v>
      </c>
      <c r="HJ10" s="2">
        <v>159.2357130176369</v>
      </c>
      <c r="HK10" s="2">
        <v>163.33158483350655</v>
      </c>
      <c r="HL10" s="2">
        <v>167.42305982218463</v>
      </c>
      <c r="HM10" s="2">
        <v>162.01363392347747</v>
      </c>
      <c r="HN10" s="2">
        <v>163.56479301799374</v>
      </c>
      <c r="HO10" s="2">
        <v>172.71978665386771</v>
      </c>
      <c r="HP10" s="2">
        <v>185.78841890161195</v>
      </c>
      <c r="HQ10" s="2">
        <v>198.35300703110099</v>
      </c>
      <c r="HR10" s="2">
        <v>194.57405554095322</v>
      </c>
      <c r="HS10" s="2">
        <v>167.05112037545652</v>
      </c>
      <c r="HT10" s="2">
        <v>142.73817472155409</v>
      </c>
      <c r="HU10" s="2">
        <v>152.36380521025748</v>
      </c>
      <c r="HV10" s="2">
        <v>158.23116732282097</v>
      </c>
      <c r="HW10" s="2">
        <v>162.30065817554149</v>
      </c>
      <c r="HX10" s="2">
        <v>166.36575220107045</v>
      </c>
      <c r="HY10" s="2">
        <v>160.98994909853377</v>
      </c>
      <c r="HZ10" s="2">
        <v>162.53076271730527</v>
      </c>
      <c r="IA10" s="2">
        <v>171.62730441522135</v>
      </c>
      <c r="IB10" s="2">
        <v>184.61265558322029</v>
      </c>
      <c r="IC10" s="2">
        <v>197.09706627568747</v>
      </c>
      <c r="ID10" s="2">
        <v>193.34139210596541</v>
      </c>
      <c r="IE10" s="2">
        <v>165.99226093298063</v>
      </c>
      <c r="IF10" s="2">
        <v>141.83294559388781</v>
      </c>
      <c r="IG10" s="2">
        <v>151.39702050190991</v>
      </c>
      <c r="IH10" s="2">
        <v>157.22662162800503</v>
      </c>
      <c r="II10" s="2">
        <v>161.26973151757645</v>
      </c>
      <c r="IJ10" s="2">
        <v>165.30844457995627</v>
      </c>
      <c r="IK10" s="2">
        <v>159.96626427359004</v>
      </c>
      <c r="IL10" s="2">
        <v>161.49673241661679</v>
      </c>
      <c r="IM10" s="2">
        <v>170.53482217657501</v>
      </c>
      <c r="IN10" s="2">
        <v>183.43689226482866</v>
      </c>
      <c r="IO10" s="2">
        <v>195.84112552027395</v>
      </c>
      <c r="IP10" s="2">
        <v>192.1087286709776</v>
      </c>
      <c r="IQ10" s="2">
        <v>164.93340149050474</v>
      </c>
      <c r="IR10" s="2">
        <v>140.92771646622157</v>
      </c>
      <c r="IS10" s="2">
        <v>150.43023579356236</v>
      </c>
      <c r="IT10" s="2">
        <v>156.22207593318913</v>
      </c>
      <c r="IU10" s="2">
        <v>160.23880485961138</v>
      </c>
      <c r="IV10" s="2">
        <v>164.25113695884207</v>
      </c>
      <c r="IW10" s="2">
        <v>158.94257944864631</v>
      </c>
      <c r="IX10" s="2">
        <v>160.46270211592829</v>
      </c>
      <c r="IY10" s="2">
        <v>169.44233993792864</v>
      </c>
      <c r="IZ10" s="2">
        <v>182.261128946437</v>
      </c>
      <c r="JA10" s="2">
        <v>194.58518476486043</v>
      </c>
      <c r="JB10" s="2">
        <v>190.87606523598978</v>
      </c>
      <c r="JC10" s="2">
        <v>163.87454204802884</v>
      </c>
      <c r="JD10" s="2">
        <v>140.02248733855532</v>
      </c>
      <c r="JE10" s="2">
        <v>149.46345108521481</v>
      </c>
      <c r="JF10" s="2">
        <v>155.2175302383732</v>
      </c>
      <c r="JG10" s="2">
        <v>159.20787820164634</v>
      </c>
      <c r="JH10" s="2">
        <v>163.19382933772789</v>
      </c>
      <c r="JI10" s="2">
        <v>157.91889462370258</v>
      </c>
      <c r="JJ10" s="2">
        <v>159.42867181523982</v>
      </c>
      <c r="JK10" s="2">
        <v>168.3498576992823</v>
      </c>
      <c r="JL10" s="2">
        <v>181.08536562804534</v>
      </c>
      <c r="JM10" s="2">
        <v>193.32924400944691</v>
      </c>
      <c r="JN10" s="2">
        <v>189.64340180100197</v>
      </c>
      <c r="JO10" s="2">
        <v>162.81568260555295</v>
      </c>
      <c r="JP10" s="2">
        <v>139.11725821088908</v>
      </c>
      <c r="JQ10" s="2">
        <v>148.49666637686724</v>
      </c>
      <c r="JR10" s="2">
        <v>154.21298454355727</v>
      </c>
      <c r="JS10" s="2">
        <v>158.1769515436813</v>
      </c>
      <c r="JT10" s="2">
        <v>162.13652171661371</v>
      </c>
      <c r="JU10" s="2">
        <v>156.89520979875888</v>
      </c>
      <c r="JV10" s="2">
        <v>158.39464151455135</v>
      </c>
      <c r="JW10" s="2">
        <v>167.25737546063593</v>
      </c>
      <c r="JX10" s="2">
        <v>179.90960230965368</v>
      </c>
      <c r="JY10" s="2">
        <v>192.07330325403339</v>
      </c>
      <c r="JZ10" s="2">
        <v>188.41073836601416</v>
      </c>
      <c r="KA10" s="2">
        <v>161.75682316307706</v>
      </c>
      <c r="KB10" s="2">
        <v>138.21202908322283</v>
      </c>
      <c r="KC10" s="2">
        <v>147.52988166851969</v>
      </c>
      <c r="KD10" s="2">
        <v>153.20843884874137</v>
      </c>
      <c r="KE10" s="2">
        <v>157.14602488571623</v>
      </c>
      <c r="KF10" s="2">
        <v>161.07921409549954</v>
      </c>
      <c r="KG10" s="2">
        <v>155.87152497381516</v>
      </c>
      <c r="KH10" s="2">
        <v>157.36061121386288</v>
      </c>
      <c r="KI10" s="2">
        <v>166.16489322198959</v>
      </c>
      <c r="KJ10" s="2">
        <v>178.73383899126205</v>
      </c>
      <c r="KK10" s="2">
        <v>190.81736249861987</v>
      </c>
      <c r="KL10" s="2">
        <v>187.17807493102634</v>
      </c>
      <c r="KM10" s="2">
        <v>160.69796372060117</v>
      </c>
      <c r="KN10" s="2">
        <v>137.30679995555656</v>
      </c>
      <c r="KO10" s="2">
        <v>146.56309696017215</v>
      </c>
      <c r="KP10" s="2">
        <v>152.20389315392543</v>
      </c>
      <c r="KQ10" s="2">
        <v>156.11509822775119</v>
      </c>
      <c r="KR10" s="2">
        <v>160.02190647438536</v>
      </c>
      <c r="KS10" s="2">
        <v>154.84784014887143</v>
      </c>
      <c r="KT10" s="2">
        <v>156.32658091317438</v>
      </c>
      <c r="KU10" s="2">
        <v>165.07241098334322</v>
      </c>
      <c r="KV10" s="2">
        <v>177.55807567287039</v>
      </c>
      <c r="KW10" s="2">
        <v>189.56142174320635</v>
      </c>
      <c r="KX10" s="2">
        <v>185.94541149603853</v>
      </c>
      <c r="KY10" s="2">
        <v>159.63910427812525</v>
      </c>
      <c r="KZ10" s="2">
        <v>136.40157082789031</v>
      </c>
      <c r="LA10" s="2">
        <v>145.59631225182457</v>
      </c>
    </row>
    <row r="11" spans="1:313" ht="15.6">
      <c r="A11" s="8"/>
      <c r="B11" s="45"/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>
        <v>622.36813770094022</v>
      </c>
      <c r="O11" s="2">
        <v>658.96633303002727</v>
      </c>
      <c r="P11" s="2">
        <v>544.22591425105077</v>
      </c>
      <c r="Q11" s="2">
        <v>523.9389885465863</v>
      </c>
      <c r="R11" s="2">
        <v>440.97129966636334</v>
      </c>
      <c r="S11" s="2">
        <v>468.03934312578536</v>
      </c>
      <c r="T11" s="2">
        <v>415.2681514219276</v>
      </c>
      <c r="U11" s="2">
        <v>434.89897381457888</v>
      </c>
      <c r="V11" s="2">
        <v>597.09191797738208</v>
      </c>
      <c r="W11" s="2">
        <v>491.87324696332877</v>
      </c>
      <c r="X11" s="2">
        <v>681.40851712234792</v>
      </c>
      <c r="Y11" s="2">
        <v>611.91521513063822</v>
      </c>
      <c r="Z11" s="2">
        <v>619.82179687161477</v>
      </c>
      <c r="AA11" s="2">
        <v>656.2693357597816</v>
      </c>
      <c r="AB11" s="2">
        <v>541.99776311798598</v>
      </c>
      <c r="AC11" s="2">
        <v>521.79316333752172</v>
      </c>
      <c r="AD11" s="2">
        <v>439.16465726417948</v>
      </c>
      <c r="AE11" s="2">
        <v>466.12114909658129</v>
      </c>
      <c r="AF11" s="2">
        <v>413.56565131360395</v>
      </c>
      <c r="AG11" s="2">
        <v>433.11538267111513</v>
      </c>
      <c r="AH11" s="2">
        <v>594.64231010875687</v>
      </c>
      <c r="AI11" s="2">
        <v>489.85461530684449</v>
      </c>
      <c r="AJ11" s="2">
        <v>678.61108222482198</v>
      </c>
      <c r="AK11" s="2">
        <v>609.40221630053293</v>
      </c>
      <c r="AL11" s="2">
        <v>617.27545604228942</v>
      </c>
      <c r="AM11" s="2">
        <v>653.57233848953592</v>
      </c>
      <c r="AN11" s="2">
        <v>539.76961198492131</v>
      </c>
      <c r="AO11" s="2">
        <v>519.64733812845725</v>
      </c>
      <c r="AP11" s="2">
        <v>437.35801486199568</v>
      </c>
      <c r="AQ11" s="2">
        <v>464.20295506737727</v>
      </c>
      <c r="AR11" s="2">
        <v>411.86315120528042</v>
      </c>
      <c r="AS11" s="2">
        <v>431.33179152765138</v>
      </c>
      <c r="AT11" s="2">
        <v>592.19270224013178</v>
      </c>
      <c r="AU11" s="2">
        <v>487.83598365036028</v>
      </c>
      <c r="AV11" s="2">
        <v>675.81364732729605</v>
      </c>
      <c r="AW11" s="2">
        <v>606.88921747042764</v>
      </c>
      <c r="AX11" s="2">
        <v>614.72911521296419</v>
      </c>
      <c r="AY11" s="2">
        <v>650.87534121929025</v>
      </c>
      <c r="AZ11" s="2">
        <v>537.54146085185664</v>
      </c>
      <c r="BA11" s="2">
        <v>517.50151291939278</v>
      </c>
      <c r="BB11" s="2">
        <v>435.55137245981189</v>
      </c>
      <c r="BC11" s="2">
        <v>462.2847610381732</v>
      </c>
      <c r="BD11" s="2">
        <v>410.16065109695683</v>
      </c>
      <c r="BE11" s="2">
        <v>429.54820038418762</v>
      </c>
      <c r="BF11" s="2">
        <v>589.74309437150657</v>
      </c>
      <c r="BG11" s="2">
        <v>485.81735199387606</v>
      </c>
      <c r="BH11" s="2">
        <v>673.01621242977023</v>
      </c>
      <c r="BI11" s="2">
        <v>604.37621864032235</v>
      </c>
      <c r="BJ11" s="2">
        <v>612.18277438363873</v>
      </c>
      <c r="BK11" s="2">
        <v>648.17834394904457</v>
      </c>
      <c r="BL11" s="2">
        <v>535.31330971879197</v>
      </c>
      <c r="BM11" s="2">
        <v>515.35568771032831</v>
      </c>
      <c r="BN11" s="2">
        <v>433.74473005762809</v>
      </c>
      <c r="BO11" s="2">
        <v>460.36656700896918</v>
      </c>
      <c r="BP11" s="2">
        <v>408.45815098863329</v>
      </c>
      <c r="BQ11" s="2">
        <v>427.76460924072387</v>
      </c>
      <c r="BR11" s="2">
        <v>587.29348650288136</v>
      </c>
      <c r="BS11" s="2">
        <v>483.79872033739179</v>
      </c>
      <c r="BT11" s="2">
        <v>670.21877753224442</v>
      </c>
      <c r="BU11" s="2">
        <v>601.86321981021706</v>
      </c>
      <c r="BV11" s="2">
        <v>609.63643355431338</v>
      </c>
      <c r="BW11" s="2">
        <v>645.48134667879901</v>
      </c>
      <c r="BX11" s="2">
        <v>533.0851585857273</v>
      </c>
      <c r="BY11" s="2">
        <v>513.20986250126373</v>
      </c>
      <c r="BZ11" s="2">
        <v>431.93808765544435</v>
      </c>
      <c r="CA11" s="2">
        <v>458.44837297976511</v>
      </c>
      <c r="CB11" s="2">
        <v>406.7556508803097</v>
      </c>
      <c r="CC11" s="2">
        <v>425.98101809726012</v>
      </c>
      <c r="CD11" s="2">
        <v>584.84387863425627</v>
      </c>
      <c r="CE11" s="2">
        <v>481.78008868090757</v>
      </c>
      <c r="CF11" s="2">
        <v>667.42134263471848</v>
      </c>
      <c r="CG11" s="2">
        <v>599.35022098011177</v>
      </c>
      <c r="CH11" s="2">
        <v>607.09009272498804</v>
      </c>
      <c r="CI11" s="2">
        <v>642.78434940855323</v>
      </c>
      <c r="CJ11" s="2">
        <v>530.85700745266263</v>
      </c>
      <c r="CK11" s="2">
        <v>511.0640372921992</v>
      </c>
      <c r="CL11" s="2">
        <v>430.13144525326055</v>
      </c>
      <c r="CM11" s="2">
        <v>456.53017895056115</v>
      </c>
      <c r="CN11" s="2">
        <v>405.05315077198611</v>
      </c>
      <c r="CO11" s="2">
        <v>424.19742695379637</v>
      </c>
      <c r="CP11" s="2">
        <v>582.39427076563118</v>
      </c>
      <c r="CQ11" s="2">
        <v>479.76145702442329</v>
      </c>
      <c r="CR11" s="2">
        <v>664.62390773719255</v>
      </c>
      <c r="CS11" s="2">
        <v>596.83722215000648</v>
      </c>
      <c r="CT11" s="2">
        <v>604.54375189566269</v>
      </c>
      <c r="CU11" s="2">
        <v>640.08735213830755</v>
      </c>
      <c r="CV11" s="2">
        <v>528.62885631959796</v>
      </c>
      <c r="CW11" s="2">
        <v>508.91821208313473</v>
      </c>
      <c r="CX11" s="2">
        <v>428.32480285107675</v>
      </c>
      <c r="CY11" s="2">
        <v>454.61198492135713</v>
      </c>
      <c r="CZ11" s="2">
        <v>403.35065066366258</v>
      </c>
      <c r="DA11" s="2">
        <v>422.41383581033261</v>
      </c>
      <c r="DB11" s="2">
        <v>579.94466289700597</v>
      </c>
      <c r="DC11" s="2">
        <v>477.74282536793913</v>
      </c>
      <c r="DD11" s="2">
        <v>661.82647283966674</v>
      </c>
      <c r="DE11" s="2">
        <v>594.32422331990119</v>
      </c>
      <c r="DF11" s="2">
        <v>601.99741106633735</v>
      </c>
      <c r="DG11" s="2">
        <v>637.39035486806188</v>
      </c>
      <c r="DH11" s="2">
        <v>526.40070518653329</v>
      </c>
      <c r="DI11" s="2">
        <v>506.77238687407026</v>
      </c>
      <c r="DJ11" s="2">
        <v>426.51816044889296</v>
      </c>
      <c r="DK11" s="2">
        <v>452.69379089215306</v>
      </c>
      <c r="DL11" s="2">
        <v>401.64815055533899</v>
      </c>
      <c r="DM11" s="2">
        <v>420.63024466686892</v>
      </c>
      <c r="DN11" s="2">
        <v>577.49505502838088</v>
      </c>
      <c r="DO11" s="2">
        <v>475.72419371145486</v>
      </c>
      <c r="DP11" s="2">
        <v>659.02903794214092</v>
      </c>
      <c r="DQ11" s="2">
        <v>591.8112244897959</v>
      </c>
      <c r="DR11" s="2">
        <v>599.451070237012</v>
      </c>
      <c r="DS11" s="2">
        <v>634.69335759781632</v>
      </c>
      <c r="DT11" s="2">
        <v>524.1725540534685</v>
      </c>
      <c r="DU11" s="2">
        <v>504.62656166500574</v>
      </c>
      <c r="DV11" s="2">
        <v>424.71151804670916</v>
      </c>
      <c r="DW11" s="2">
        <v>450.77559686294904</v>
      </c>
      <c r="DX11" s="2">
        <v>399.9456504470154</v>
      </c>
      <c r="DY11" s="2">
        <v>418.84665352340517</v>
      </c>
      <c r="DZ11" s="2">
        <v>575.04544715975567</v>
      </c>
      <c r="EA11" s="2">
        <v>473.70556205497058</v>
      </c>
      <c r="EB11" s="2">
        <v>656.23160304461499</v>
      </c>
      <c r="EC11" s="2">
        <v>589.29822565969073</v>
      </c>
      <c r="ED11" s="2">
        <v>596.90472940768666</v>
      </c>
      <c r="EE11" s="2">
        <v>631.99636032757064</v>
      </c>
      <c r="EF11" s="2">
        <v>521.94440292040383</v>
      </c>
      <c r="EG11" s="2">
        <v>502.48073645594121</v>
      </c>
      <c r="EH11" s="2">
        <v>422.90487564452536</v>
      </c>
      <c r="EI11" s="2">
        <v>448.85740283374497</v>
      </c>
      <c r="EJ11" s="2">
        <v>398.24315033869181</v>
      </c>
      <c r="EK11" s="2">
        <v>417.06306237994141</v>
      </c>
      <c r="EL11" s="2">
        <v>572.59583929113057</v>
      </c>
      <c r="EM11" s="2">
        <v>471.68693039848637</v>
      </c>
      <c r="EN11" s="2">
        <v>653.43416814708905</v>
      </c>
      <c r="EO11" s="2">
        <v>586.78522682958533</v>
      </c>
      <c r="EP11" s="2">
        <v>594.35838857836131</v>
      </c>
      <c r="EQ11" s="2">
        <v>629.29936305732485</v>
      </c>
      <c r="ER11" s="2">
        <v>519.71625178733916</v>
      </c>
      <c r="ES11" s="2">
        <v>500.33491124687669</v>
      </c>
      <c r="ET11" s="2">
        <v>421.09823324234151</v>
      </c>
      <c r="EU11" s="2">
        <v>446.93920880454095</v>
      </c>
      <c r="EV11" s="2">
        <v>396.54065023036816</v>
      </c>
      <c r="EW11" s="2">
        <v>415.2794712364776</v>
      </c>
      <c r="EX11" s="2">
        <v>570.14623142250537</v>
      </c>
      <c r="EY11" s="2">
        <v>469.66829874200204</v>
      </c>
      <c r="EZ11" s="2">
        <v>650.63673324956312</v>
      </c>
      <c r="FA11" s="2">
        <v>584.27222799948004</v>
      </c>
      <c r="FB11" s="2">
        <v>591.81204774903586</v>
      </c>
      <c r="FC11" s="2">
        <v>626.60236578707918</v>
      </c>
      <c r="FD11" s="2">
        <v>517.48810065427449</v>
      </c>
      <c r="FE11" s="2">
        <v>498.1890860378121</v>
      </c>
      <c r="FF11" s="2">
        <v>419.29159084015771</v>
      </c>
      <c r="FG11" s="2">
        <v>445.02101477533688</v>
      </c>
      <c r="FH11" s="2">
        <v>394.83815012204457</v>
      </c>
      <c r="FI11" s="2">
        <v>413.49588009301385</v>
      </c>
      <c r="FJ11" s="2">
        <v>567.69662355388016</v>
      </c>
      <c r="FK11" s="2">
        <v>467.64966708551782</v>
      </c>
      <c r="FL11" s="2">
        <v>647.83929835203719</v>
      </c>
      <c r="FM11" s="2">
        <v>581.75922916937463</v>
      </c>
      <c r="FN11" s="2">
        <v>589.26570691971051</v>
      </c>
      <c r="FO11" s="2">
        <v>623.90536851683339</v>
      </c>
      <c r="FP11" s="2">
        <v>515.25994952120971</v>
      </c>
      <c r="FQ11" s="2">
        <v>496.04326082874758</v>
      </c>
      <c r="FR11" s="2">
        <v>417.48494843797386</v>
      </c>
      <c r="FS11" s="2">
        <v>443.10282074613281</v>
      </c>
      <c r="FT11" s="2">
        <v>393.13565001372098</v>
      </c>
      <c r="FU11" s="2">
        <v>411.71228894955004</v>
      </c>
      <c r="FV11" s="2">
        <v>565.24701568525495</v>
      </c>
      <c r="FW11" s="2">
        <v>465.63103542903349</v>
      </c>
      <c r="FX11" s="2">
        <v>645.04186345451126</v>
      </c>
      <c r="FY11" s="2">
        <v>579.24623033926935</v>
      </c>
      <c r="FZ11" s="2">
        <v>586.71936609038505</v>
      </c>
      <c r="GA11" s="2">
        <v>621.20837124658772</v>
      </c>
      <c r="GB11" s="2">
        <v>513.03179838814492</v>
      </c>
      <c r="GC11" s="2">
        <v>493.89743561968299</v>
      </c>
      <c r="GD11" s="2">
        <v>415.67830603579006</v>
      </c>
      <c r="GE11" s="2">
        <v>441.18462671692873</v>
      </c>
      <c r="GF11" s="2">
        <v>391.43314990539739</v>
      </c>
      <c r="GG11" s="2">
        <v>409.92869780608629</v>
      </c>
      <c r="GH11" s="2">
        <v>562.79740781662974</v>
      </c>
      <c r="GI11" s="2">
        <v>463.61240377254921</v>
      </c>
      <c r="GJ11" s="2">
        <v>642.24442855698544</v>
      </c>
      <c r="GK11" s="2">
        <v>576.73323150916406</v>
      </c>
      <c r="GL11" s="2">
        <v>584.17302526105971</v>
      </c>
      <c r="GM11" s="2">
        <v>618.51137397634204</v>
      </c>
      <c r="GN11" s="2">
        <v>510.80364725508025</v>
      </c>
      <c r="GO11" s="2">
        <v>491.75161041061847</v>
      </c>
      <c r="GP11" s="2">
        <v>413.8716636336062</v>
      </c>
      <c r="GQ11" s="2">
        <v>439.26643268772466</v>
      </c>
      <c r="GR11" s="2">
        <v>389.73064979707374</v>
      </c>
      <c r="GS11" s="2">
        <v>408.14510666262248</v>
      </c>
      <c r="GT11" s="2">
        <v>560.34779994800454</v>
      </c>
      <c r="GU11" s="2">
        <v>461.59377211606494</v>
      </c>
      <c r="GV11" s="2">
        <v>639.44699365945939</v>
      </c>
      <c r="GW11" s="2">
        <v>574.22023267905877</v>
      </c>
      <c r="GX11" s="2">
        <v>581.62668443173425</v>
      </c>
      <c r="GY11" s="2">
        <v>615.81437670609637</v>
      </c>
      <c r="GZ11" s="2">
        <v>508.57549612201558</v>
      </c>
      <c r="HA11" s="2">
        <v>489.60578520155389</v>
      </c>
      <c r="HB11" s="2">
        <v>412.06502123142241</v>
      </c>
      <c r="HC11" s="2">
        <v>437.34823865852059</v>
      </c>
      <c r="HD11" s="2">
        <v>388.02814968875015</v>
      </c>
      <c r="HE11" s="2">
        <v>406.36151551915873</v>
      </c>
      <c r="HF11" s="2">
        <v>557.89819207937933</v>
      </c>
      <c r="HG11" s="2">
        <v>459.57514045958067</v>
      </c>
      <c r="HH11" s="2">
        <v>636.64955876193346</v>
      </c>
      <c r="HI11" s="2">
        <v>571.70723384895336</v>
      </c>
      <c r="HJ11" s="2">
        <v>579.0803436024089</v>
      </c>
      <c r="HK11" s="2">
        <v>613.11737943585058</v>
      </c>
      <c r="HL11" s="2">
        <v>506.34734498895085</v>
      </c>
      <c r="HM11" s="2">
        <v>487.45995999248936</v>
      </c>
      <c r="HN11" s="2">
        <v>410.25837882923855</v>
      </c>
      <c r="HO11" s="2">
        <v>435.43004462931657</v>
      </c>
      <c r="HP11" s="2">
        <v>386.32564958042656</v>
      </c>
      <c r="HQ11" s="2">
        <v>404.57792437569492</v>
      </c>
      <c r="HR11" s="2">
        <v>555.44858421075423</v>
      </c>
      <c r="HS11" s="2">
        <v>457.55650880309639</v>
      </c>
      <c r="HT11" s="2">
        <v>633.85212386440753</v>
      </c>
      <c r="HU11" s="2">
        <v>569.19423501884808</v>
      </c>
      <c r="HV11" s="2">
        <v>576.53400277308344</v>
      </c>
      <c r="HW11" s="2">
        <v>610.42038216560491</v>
      </c>
      <c r="HX11" s="2">
        <v>504.11919385588607</v>
      </c>
      <c r="HY11" s="2">
        <v>485.31413478342483</v>
      </c>
      <c r="HZ11" s="2">
        <v>408.4517364270547</v>
      </c>
      <c r="IA11" s="2">
        <v>433.51185060011244</v>
      </c>
      <c r="IB11" s="2">
        <v>384.62314947210291</v>
      </c>
      <c r="IC11" s="2">
        <v>402.79433323223117</v>
      </c>
      <c r="ID11" s="2">
        <v>552.99897634212903</v>
      </c>
      <c r="IE11" s="2">
        <v>455.53787714661212</v>
      </c>
      <c r="IF11" s="2">
        <v>631.05468896688171</v>
      </c>
      <c r="IG11" s="2">
        <v>566.68123618874267</v>
      </c>
      <c r="IH11" s="2">
        <v>573.9876619437581</v>
      </c>
      <c r="II11" s="2">
        <v>607.72338489535912</v>
      </c>
      <c r="IJ11" s="2">
        <v>501.8910427228214</v>
      </c>
      <c r="IK11" s="2">
        <v>483.16830957436031</v>
      </c>
      <c r="IL11" s="2">
        <v>406.64509402487084</v>
      </c>
      <c r="IM11" s="2">
        <v>431.59365657090842</v>
      </c>
      <c r="IN11" s="2">
        <v>382.92064936377932</v>
      </c>
      <c r="IO11" s="2">
        <v>401.01074208876736</v>
      </c>
      <c r="IP11" s="2">
        <v>550.54936847350382</v>
      </c>
      <c r="IQ11" s="2">
        <v>453.51924549012784</v>
      </c>
      <c r="IR11" s="2">
        <v>628.25725406935567</v>
      </c>
      <c r="IS11" s="2">
        <v>564.16823735863738</v>
      </c>
      <c r="IT11" s="2">
        <v>571.44132111443264</v>
      </c>
      <c r="IU11" s="2">
        <v>605.02638762511344</v>
      </c>
      <c r="IV11" s="2">
        <v>499.66289158975667</v>
      </c>
      <c r="IW11" s="2">
        <v>481.02248436529572</v>
      </c>
      <c r="IX11" s="2">
        <v>404.83845162268705</v>
      </c>
      <c r="IY11" s="2">
        <v>429.67546254170435</v>
      </c>
      <c r="IZ11" s="2">
        <v>381.21814925545573</v>
      </c>
      <c r="JA11" s="2">
        <v>399.22715094530361</v>
      </c>
      <c r="JB11" s="2">
        <v>548.09976060487861</v>
      </c>
      <c r="JC11" s="2">
        <v>451.50061383364357</v>
      </c>
      <c r="JD11" s="2">
        <v>625.45981917182974</v>
      </c>
      <c r="JE11" s="2">
        <v>561.6552385285321</v>
      </c>
      <c r="JF11" s="2">
        <v>568.89498028510729</v>
      </c>
      <c r="JG11" s="2">
        <v>602.32939035486766</v>
      </c>
      <c r="JH11" s="2">
        <v>497.43474045669194</v>
      </c>
      <c r="JI11" s="2">
        <v>478.8766591562312</v>
      </c>
      <c r="JJ11" s="2">
        <v>403.03180922050319</v>
      </c>
      <c r="JK11" s="2">
        <v>427.75726851250027</v>
      </c>
      <c r="JL11" s="2">
        <v>379.51564914713214</v>
      </c>
      <c r="JM11" s="2">
        <v>397.4435598018398</v>
      </c>
      <c r="JN11" s="2">
        <v>545.6501527362534</v>
      </c>
      <c r="JO11" s="2">
        <v>449.48198217715924</v>
      </c>
      <c r="JP11" s="2">
        <v>622.6623842743038</v>
      </c>
      <c r="JQ11" s="2">
        <v>559.14223969842681</v>
      </c>
      <c r="JR11" s="2">
        <v>566.34863945578184</v>
      </c>
      <c r="JS11" s="2">
        <v>599.63239308462198</v>
      </c>
      <c r="JT11" s="2">
        <v>495.20658932362716</v>
      </c>
      <c r="JU11" s="2">
        <v>476.73083394716662</v>
      </c>
      <c r="JV11" s="2">
        <v>401.22516681831939</v>
      </c>
      <c r="JW11" s="2">
        <v>425.8390744832962</v>
      </c>
      <c r="JX11" s="2">
        <v>377.81314903880849</v>
      </c>
      <c r="JY11" s="2">
        <v>395.65996865837604</v>
      </c>
      <c r="JZ11" s="2">
        <v>543.2005448676282</v>
      </c>
      <c r="KA11" s="2">
        <v>447.46335052067502</v>
      </c>
      <c r="KB11" s="2">
        <v>619.86494937677799</v>
      </c>
      <c r="KC11" s="2">
        <v>556.6292408683214</v>
      </c>
      <c r="KD11" s="2">
        <v>563.80229862645649</v>
      </c>
      <c r="KE11" s="2">
        <v>596.93539581437631</v>
      </c>
      <c r="KF11" s="2">
        <v>492.97843819056249</v>
      </c>
      <c r="KG11" s="2">
        <v>474.58500873810209</v>
      </c>
      <c r="KH11" s="2">
        <v>399.41852441613554</v>
      </c>
      <c r="KI11" s="2">
        <v>423.92088045409213</v>
      </c>
      <c r="KJ11" s="2">
        <v>376.11064893048484</v>
      </c>
      <c r="KK11" s="2">
        <v>393.87637751491224</v>
      </c>
      <c r="KL11" s="2">
        <v>540.75093699900299</v>
      </c>
      <c r="KM11" s="2">
        <v>445.44471886419069</v>
      </c>
      <c r="KN11" s="2">
        <v>617.06751447925194</v>
      </c>
      <c r="KO11" s="2">
        <v>554.11624203821611</v>
      </c>
      <c r="KP11" s="2">
        <v>561.25595779713115</v>
      </c>
      <c r="KQ11" s="2">
        <v>594.23839854413063</v>
      </c>
      <c r="KR11" s="2">
        <v>490.75028705749781</v>
      </c>
      <c r="KS11" s="2">
        <v>472.43918352903751</v>
      </c>
      <c r="KT11" s="2">
        <v>397.61188201395174</v>
      </c>
      <c r="KU11" s="2">
        <v>422.00268642488805</v>
      </c>
      <c r="KV11" s="2">
        <v>374.40814882216125</v>
      </c>
      <c r="KW11" s="2">
        <v>392.09278637144848</v>
      </c>
      <c r="KX11" s="2">
        <v>538.30132913037778</v>
      </c>
      <c r="KY11" s="2">
        <v>443.42608720770647</v>
      </c>
      <c r="KZ11" s="2">
        <v>614.27007958172601</v>
      </c>
      <c r="LA11" s="2">
        <v>551.60324320811071</v>
      </c>
    </row>
    <row r="12" spans="1:313" ht="15.6">
      <c r="A12" s="8"/>
      <c r="B12" s="45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>
        <v>502.24011302349544</v>
      </c>
      <c r="O12" s="2">
        <v>466.15039252583853</v>
      </c>
      <c r="P12" s="2">
        <v>463.94795811966435</v>
      </c>
      <c r="Q12" s="2">
        <v>496.52691723809409</v>
      </c>
      <c r="R12" s="2">
        <v>476.03523125595876</v>
      </c>
      <c r="S12" s="2">
        <v>430.70372319486171</v>
      </c>
      <c r="T12" s="2">
        <v>507.7693515787908</v>
      </c>
      <c r="U12" s="2">
        <v>524.46000693593658</v>
      </c>
      <c r="V12" s="2">
        <v>474.2801550974574</v>
      </c>
      <c r="W12" s="2">
        <v>531.66531115486157</v>
      </c>
      <c r="X12" s="2">
        <v>546.34719345487053</v>
      </c>
      <c r="Y12" s="2">
        <v>519.0442992143403</v>
      </c>
      <c r="Z12" s="2">
        <v>499.36905092488121</v>
      </c>
      <c r="AA12" s="2">
        <v>463.48436775056081</v>
      </c>
      <c r="AB12" s="2">
        <v>461.29326435436047</v>
      </c>
      <c r="AC12" s="2">
        <v>493.68445245036628</v>
      </c>
      <c r="AD12" s="2">
        <v>473.30877442748715</v>
      </c>
      <c r="AE12" s="2">
        <v>428.23572130817473</v>
      </c>
      <c r="AF12" s="2">
        <v>504.8583611593163</v>
      </c>
      <c r="AG12" s="2">
        <v>521.45189357382901</v>
      </c>
      <c r="AH12" s="2">
        <v>471.55855441611737</v>
      </c>
      <c r="AI12" s="2">
        <v>528.61295289666566</v>
      </c>
      <c r="AJ12" s="2">
        <v>543.20904326401535</v>
      </c>
      <c r="AK12" s="2">
        <v>516.06154573169806</v>
      </c>
      <c r="AL12" s="2">
        <v>496.49798882626698</v>
      </c>
      <c r="AM12" s="2">
        <v>460.81834297528303</v>
      </c>
      <c r="AN12" s="2">
        <v>458.63857058905654</v>
      </c>
      <c r="AO12" s="2">
        <v>490.84198766263847</v>
      </c>
      <c r="AP12" s="2">
        <v>470.58231759901548</v>
      </c>
      <c r="AQ12" s="2">
        <v>425.76771942148775</v>
      </c>
      <c r="AR12" s="2">
        <v>501.94737073984186</v>
      </c>
      <c r="AS12" s="2">
        <v>518.44378021172145</v>
      </c>
      <c r="AT12" s="2">
        <v>468.83695373477741</v>
      </c>
      <c r="AU12" s="2">
        <v>525.56059463846964</v>
      </c>
      <c r="AV12" s="2">
        <v>540.07089307316016</v>
      </c>
      <c r="AW12" s="2">
        <v>513.07879224905582</v>
      </c>
      <c r="AX12" s="2">
        <v>493.62692672765274</v>
      </c>
      <c r="AY12" s="2">
        <v>458.15231820000525</v>
      </c>
      <c r="AZ12" s="2">
        <v>455.98387682375267</v>
      </c>
      <c r="BA12" s="2">
        <v>487.99952287491061</v>
      </c>
      <c r="BB12" s="2">
        <v>467.85586077054381</v>
      </c>
      <c r="BC12" s="2">
        <v>423.29971753480072</v>
      </c>
      <c r="BD12" s="2">
        <v>499.0363803203673</v>
      </c>
      <c r="BE12" s="2">
        <v>515.43566684961388</v>
      </c>
      <c r="BF12" s="2">
        <v>466.11535305343739</v>
      </c>
      <c r="BG12" s="2">
        <v>522.50823638027373</v>
      </c>
      <c r="BH12" s="2">
        <v>536.93274288230509</v>
      </c>
      <c r="BI12" s="2">
        <v>510.09603876641359</v>
      </c>
      <c r="BJ12" s="2">
        <v>490.75586462903851</v>
      </c>
      <c r="BK12" s="2">
        <v>455.48629342472753</v>
      </c>
      <c r="BL12" s="2">
        <v>453.32918305844879</v>
      </c>
      <c r="BM12" s="2">
        <v>485.1570580871828</v>
      </c>
      <c r="BN12" s="2">
        <v>465.12940394207214</v>
      </c>
      <c r="BO12" s="2">
        <v>420.83171564811374</v>
      </c>
      <c r="BP12" s="2">
        <v>496.12538990089286</v>
      </c>
      <c r="BQ12" s="2">
        <v>512.42755348750632</v>
      </c>
      <c r="BR12" s="2">
        <v>463.39375237209737</v>
      </c>
      <c r="BS12" s="2">
        <v>519.45587812207771</v>
      </c>
      <c r="BT12" s="2">
        <v>533.79459269144979</v>
      </c>
      <c r="BU12" s="2">
        <v>507.11328528377129</v>
      </c>
      <c r="BV12" s="2">
        <v>487.88480253042428</v>
      </c>
      <c r="BW12" s="2">
        <v>452.82026864944976</v>
      </c>
      <c r="BX12" s="2">
        <v>450.67448929314486</v>
      </c>
      <c r="BY12" s="2">
        <v>482.31459329945494</v>
      </c>
      <c r="BZ12" s="2">
        <v>462.40294711360042</v>
      </c>
      <c r="CA12" s="2">
        <v>418.36371376142671</v>
      </c>
      <c r="CB12" s="2">
        <v>493.2143994814183</v>
      </c>
      <c r="CC12" s="2">
        <v>509.41944012539875</v>
      </c>
      <c r="CD12" s="2">
        <v>460.67215169075729</v>
      </c>
      <c r="CE12" s="2">
        <v>516.40351986388168</v>
      </c>
      <c r="CF12" s="2">
        <v>530.65644250059461</v>
      </c>
      <c r="CG12" s="2">
        <v>504.130531801129</v>
      </c>
      <c r="CH12" s="2">
        <v>485.01374043180999</v>
      </c>
      <c r="CI12" s="2">
        <v>450.15424387417198</v>
      </c>
      <c r="CJ12" s="2">
        <v>448.01979552784093</v>
      </c>
      <c r="CK12" s="2">
        <v>479.47212851172708</v>
      </c>
      <c r="CL12" s="2">
        <v>459.67649028512875</v>
      </c>
      <c r="CM12" s="2">
        <v>415.89571187473967</v>
      </c>
      <c r="CN12" s="2">
        <v>490.30340906194374</v>
      </c>
      <c r="CO12" s="2">
        <v>506.41132676329113</v>
      </c>
      <c r="CP12" s="2">
        <v>457.95055100941727</v>
      </c>
      <c r="CQ12" s="2">
        <v>513.35116160568577</v>
      </c>
      <c r="CR12" s="2">
        <v>527.51829230973942</v>
      </c>
      <c r="CS12" s="2">
        <v>501.1477783184867</v>
      </c>
      <c r="CT12" s="2">
        <v>482.1426783331957</v>
      </c>
      <c r="CU12" s="2">
        <v>447.48821909889421</v>
      </c>
      <c r="CV12" s="2">
        <v>445.36510176253699</v>
      </c>
      <c r="CW12" s="2">
        <v>476.62966372399916</v>
      </c>
      <c r="CX12" s="2">
        <v>456.95003345665702</v>
      </c>
      <c r="CY12" s="2">
        <v>413.42770998805264</v>
      </c>
      <c r="CZ12" s="2">
        <v>487.39241864246924</v>
      </c>
      <c r="DA12" s="2">
        <v>503.40321340118351</v>
      </c>
      <c r="DB12" s="2">
        <v>455.22895032807725</v>
      </c>
      <c r="DC12" s="2">
        <v>510.2988033474897</v>
      </c>
      <c r="DD12" s="2">
        <v>524.38014211888424</v>
      </c>
      <c r="DE12" s="2">
        <v>498.16502483584441</v>
      </c>
      <c r="DF12" s="2">
        <v>479.27161623458142</v>
      </c>
      <c r="DG12" s="2">
        <v>444.82219432361637</v>
      </c>
      <c r="DH12" s="2">
        <v>442.71040799723306</v>
      </c>
      <c r="DI12" s="2">
        <v>473.7871989362713</v>
      </c>
      <c r="DJ12" s="2">
        <v>454.22357662818536</v>
      </c>
      <c r="DK12" s="2">
        <v>410.95970810136561</v>
      </c>
      <c r="DL12" s="2">
        <v>484.48142822299468</v>
      </c>
      <c r="DM12" s="2">
        <v>500.39510003907594</v>
      </c>
      <c r="DN12" s="2">
        <v>452.50734964673717</v>
      </c>
      <c r="DO12" s="2">
        <v>507.24644508929373</v>
      </c>
      <c r="DP12" s="2">
        <v>521.24199192802894</v>
      </c>
      <c r="DQ12" s="2">
        <v>495.18227135320205</v>
      </c>
      <c r="DR12" s="2">
        <v>476.40055413596718</v>
      </c>
      <c r="DS12" s="2">
        <v>442.1561695483386</v>
      </c>
      <c r="DT12" s="2">
        <v>440.05571423192913</v>
      </c>
      <c r="DU12" s="2">
        <v>470.94473414854343</v>
      </c>
      <c r="DV12" s="2">
        <v>451.49711979971363</v>
      </c>
      <c r="DW12" s="2">
        <v>408.49170621467857</v>
      </c>
      <c r="DX12" s="2">
        <v>481.57043780352018</v>
      </c>
      <c r="DY12" s="2">
        <v>497.38698667696832</v>
      </c>
      <c r="DZ12" s="2">
        <v>449.78574896539715</v>
      </c>
      <c r="EA12" s="2">
        <v>504.19408683109771</v>
      </c>
      <c r="EB12" s="2">
        <v>518.10384173717375</v>
      </c>
      <c r="EC12" s="2">
        <v>492.19951787055976</v>
      </c>
      <c r="ED12" s="2">
        <v>473.5294920373529</v>
      </c>
      <c r="EE12" s="2">
        <v>439.49014477306082</v>
      </c>
      <c r="EF12" s="2">
        <v>437.4010204666252</v>
      </c>
      <c r="EG12" s="2">
        <v>468.10226936081557</v>
      </c>
      <c r="EH12" s="2">
        <v>448.77066297124196</v>
      </c>
      <c r="EI12" s="2">
        <v>406.0237043279916</v>
      </c>
      <c r="EJ12" s="2">
        <v>478.65944738404562</v>
      </c>
      <c r="EK12" s="2">
        <v>494.3788733148607</v>
      </c>
      <c r="EL12" s="2">
        <v>447.06414828405707</v>
      </c>
      <c r="EM12" s="2">
        <v>501.14172857290168</v>
      </c>
      <c r="EN12" s="2">
        <v>514.96569154631857</v>
      </c>
      <c r="EO12" s="2">
        <v>489.21676438791746</v>
      </c>
      <c r="EP12" s="2">
        <v>470.65842993873861</v>
      </c>
      <c r="EQ12" s="2">
        <v>436.82411999778304</v>
      </c>
      <c r="ER12" s="2">
        <v>434.74632670132127</v>
      </c>
      <c r="ES12" s="2">
        <v>465.25980457308771</v>
      </c>
      <c r="ET12" s="2">
        <v>446.04420614277024</v>
      </c>
      <c r="EU12" s="2">
        <v>403.55570244130456</v>
      </c>
      <c r="EV12" s="2">
        <v>475.74845696457112</v>
      </c>
      <c r="EW12" s="2">
        <v>491.37075995275313</v>
      </c>
      <c r="EX12" s="2">
        <v>444.34254760271705</v>
      </c>
      <c r="EY12" s="2">
        <v>498.08937031470572</v>
      </c>
      <c r="EZ12" s="2">
        <v>511.82754135546332</v>
      </c>
      <c r="FA12" s="2">
        <v>486.23401090527517</v>
      </c>
      <c r="FB12" s="2">
        <v>467.78736784012438</v>
      </c>
      <c r="FC12" s="2">
        <v>434.15809522250521</v>
      </c>
      <c r="FD12" s="2">
        <v>432.09163293601739</v>
      </c>
      <c r="FE12" s="2">
        <v>462.41733978535984</v>
      </c>
      <c r="FF12" s="2">
        <v>443.31774931429857</v>
      </c>
      <c r="FG12" s="2">
        <v>401.08770055461753</v>
      </c>
      <c r="FH12" s="2">
        <v>472.83746654509656</v>
      </c>
      <c r="FI12" s="2">
        <v>488.36264659064551</v>
      </c>
      <c r="FJ12" s="2">
        <v>441.62094692137697</v>
      </c>
      <c r="FK12" s="2">
        <v>495.0370120565097</v>
      </c>
      <c r="FL12" s="2">
        <v>508.68939116460808</v>
      </c>
      <c r="FM12" s="2">
        <v>483.25125742263288</v>
      </c>
      <c r="FN12" s="2">
        <v>464.91630574151009</v>
      </c>
      <c r="FO12" s="2">
        <v>431.49207044722743</v>
      </c>
      <c r="FP12" s="2">
        <v>429.43693917071346</v>
      </c>
      <c r="FQ12" s="2">
        <v>459.57487499763198</v>
      </c>
      <c r="FR12" s="2">
        <v>440.59129248582684</v>
      </c>
      <c r="FS12" s="2">
        <v>398.61969866793049</v>
      </c>
      <c r="FT12" s="2">
        <v>469.92647612562206</v>
      </c>
      <c r="FU12" s="2">
        <v>485.35453322853789</v>
      </c>
      <c r="FV12" s="2">
        <v>438.89934624003695</v>
      </c>
      <c r="FW12" s="2">
        <v>491.98465379831367</v>
      </c>
      <c r="FX12" s="2">
        <v>505.5512409737529</v>
      </c>
      <c r="FY12" s="2">
        <v>480.26850393999058</v>
      </c>
      <c r="FZ12" s="2">
        <v>462.0452436428958</v>
      </c>
      <c r="GA12" s="2">
        <v>428.82604567194966</v>
      </c>
      <c r="GB12" s="2">
        <v>426.78224540540953</v>
      </c>
      <c r="GC12" s="2">
        <v>456.73241020990412</v>
      </c>
      <c r="GD12" s="2">
        <v>437.86483565735517</v>
      </c>
      <c r="GE12" s="2">
        <v>396.15169678124346</v>
      </c>
      <c r="GF12" s="2">
        <v>467.0154857061475</v>
      </c>
      <c r="GG12" s="2">
        <v>482.34641986643032</v>
      </c>
      <c r="GH12" s="2">
        <v>436.17774555869693</v>
      </c>
      <c r="GI12" s="2">
        <v>488.93229554011771</v>
      </c>
      <c r="GJ12" s="2">
        <v>502.41309078289765</v>
      </c>
      <c r="GK12" s="2">
        <v>477.28575045734829</v>
      </c>
      <c r="GL12" s="2">
        <v>459.17418154428157</v>
      </c>
      <c r="GM12" s="2">
        <v>426.16002089667188</v>
      </c>
      <c r="GN12" s="2">
        <v>424.12755164010559</v>
      </c>
      <c r="GO12" s="2">
        <v>453.88994542217625</v>
      </c>
      <c r="GP12" s="2">
        <v>435.13837882888345</v>
      </c>
      <c r="GQ12" s="2">
        <v>393.68369489455642</v>
      </c>
      <c r="GR12" s="2">
        <v>464.10449528667294</v>
      </c>
      <c r="GS12" s="2">
        <v>479.3383065043227</v>
      </c>
      <c r="GT12" s="2">
        <v>433.45614487735685</v>
      </c>
      <c r="GU12" s="2">
        <v>485.87993728192168</v>
      </c>
      <c r="GV12" s="2">
        <v>499.27494059204247</v>
      </c>
      <c r="GW12" s="2">
        <v>474.30299697470599</v>
      </c>
      <c r="GX12" s="2">
        <v>456.30311944566728</v>
      </c>
      <c r="GY12" s="2">
        <v>423.4939961213941</v>
      </c>
      <c r="GZ12" s="2">
        <v>421.47285787480166</v>
      </c>
      <c r="HA12" s="2">
        <v>451.04748063444839</v>
      </c>
      <c r="HB12" s="2">
        <v>432.41192200041178</v>
      </c>
      <c r="HC12" s="2">
        <v>391.21569300786939</v>
      </c>
      <c r="HD12" s="2">
        <v>461.19350486719844</v>
      </c>
      <c r="HE12" s="2">
        <v>476.33019314221508</v>
      </c>
      <c r="HF12" s="2">
        <v>430.73454419601683</v>
      </c>
      <c r="HG12" s="2">
        <v>482.82757902372572</v>
      </c>
      <c r="HH12" s="2">
        <v>496.13679040118723</v>
      </c>
      <c r="HI12" s="2">
        <v>471.32024349206364</v>
      </c>
      <c r="HJ12" s="2">
        <v>453.43205734705299</v>
      </c>
      <c r="HK12" s="2">
        <v>420.82797134611627</v>
      </c>
      <c r="HL12" s="2">
        <v>418.81816410949773</v>
      </c>
      <c r="HM12" s="2">
        <v>448.20501584672053</v>
      </c>
      <c r="HN12" s="2">
        <v>429.68546517194005</v>
      </c>
      <c r="HO12" s="2">
        <v>388.74769112118236</v>
      </c>
      <c r="HP12" s="2">
        <v>458.28251444772388</v>
      </c>
      <c r="HQ12" s="2">
        <v>473.32207978010752</v>
      </c>
      <c r="HR12" s="2">
        <v>428.01294351467675</v>
      </c>
      <c r="HS12" s="2">
        <v>479.7752207655297</v>
      </c>
      <c r="HT12" s="2">
        <v>492.99864021033204</v>
      </c>
      <c r="HU12" s="2">
        <v>468.33749000942134</v>
      </c>
      <c r="HV12" s="2">
        <v>450.56099524843876</v>
      </c>
      <c r="HW12" s="2">
        <v>418.1619465708385</v>
      </c>
      <c r="HX12" s="2">
        <v>416.1634703441938</v>
      </c>
      <c r="HY12" s="2">
        <v>445.36255105899266</v>
      </c>
      <c r="HZ12" s="2">
        <v>426.95900834346838</v>
      </c>
      <c r="IA12" s="2">
        <v>386.27968923449532</v>
      </c>
      <c r="IB12" s="2">
        <v>455.37152402824938</v>
      </c>
      <c r="IC12" s="2">
        <v>470.31396641799989</v>
      </c>
      <c r="ID12" s="2">
        <v>425.29134283333673</v>
      </c>
      <c r="IE12" s="2">
        <v>476.72286250733367</v>
      </c>
      <c r="IF12" s="2">
        <v>489.8604900194768</v>
      </c>
      <c r="IG12" s="2">
        <v>465.35473652677905</v>
      </c>
      <c r="IH12" s="2">
        <v>447.68993314982447</v>
      </c>
      <c r="II12" s="2">
        <v>415.49592179556072</v>
      </c>
      <c r="IJ12" s="2">
        <v>413.50877657888987</v>
      </c>
      <c r="IK12" s="2">
        <v>442.5200862712648</v>
      </c>
      <c r="IL12" s="2">
        <v>424.23255151499666</v>
      </c>
      <c r="IM12" s="2">
        <v>383.81168734780834</v>
      </c>
      <c r="IN12" s="2">
        <v>452.46053360877482</v>
      </c>
      <c r="IO12" s="2">
        <v>467.30585305589227</v>
      </c>
      <c r="IP12" s="2">
        <v>422.56974215199665</v>
      </c>
      <c r="IQ12" s="2">
        <v>473.67050424913771</v>
      </c>
      <c r="IR12" s="2">
        <v>486.72233982862161</v>
      </c>
      <c r="IS12" s="2">
        <v>462.37198304413675</v>
      </c>
      <c r="IT12" s="2">
        <v>444.81887105121018</v>
      </c>
      <c r="IU12" s="2">
        <v>412.82989702028294</v>
      </c>
      <c r="IV12" s="2">
        <v>410.85408281358593</v>
      </c>
      <c r="IW12" s="2">
        <v>439.67762148353694</v>
      </c>
      <c r="IX12" s="2">
        <v>421.50609468652493</v>
      </c>
      <c r="IY12" s="2">
        <v>381.34368546112131</v>
      </c>
      <c r="IZ12" s="2">
        <v>449.54954318930032</v>
      </c>
      <c r="JA12" s="2">
        <v>464.29773969378471</v>
      </c>
      <c r="JB12" s="2">
        <v>419.84814147065663</v>
      </c>
      <c r="JC12" s="2">
        <v>470.61814599094168</v>
      </c>
      <c r="JD12" s="2">
        <v>483.58418963776637</v>
      </c>
      <c r="JE12" s="2">
        <v>459.38922956149446</v>
      </c>
      <c r="JF12" s="2">
        <v>441.94780895259595</v>
      </c>
      <c r="JG12" s="2">
        <v>410.16387224500517</v>
      </c>
      <c r="JH12" s="2">
        <v>408.199389048282</v>
      </c>
      <c r="JI12" s="2">
        <v>436.83515669580908</v>
      </c>
      <c r="JJ12" s="2">
        <v>418.77963785805326</v>
      </c>
      <c r="JK12" s="2">
        <v>378.87568357443428</v>
      </c>
      <c r="JL12" s="2">
        <v>446.63855276982576</v>
      </c>
      <c r="JM12" s="2">
        <v>461.28962633167708</v>
      </c>
      <c r="JN12" s="2">
        <v>417.12654078931661</v>
      </c>
      <c r="JO12" s="2">
        <v>467.56578773274566</v>
      </c>
      <c r="JP12" s="2">
        <v>480.44603944691119</v>
      </c>
      <c r="JQ12" s="2">
        <v>456.40647607885217</v>
      </c>
      <c r="JR12" s="2">
        <v>439.07674685398166</v>
      </c>
      <c r="JS12" s="2">
        <v>407.49784746972733</v>
      </c>
      <c r="JT12" s="2">
        <v>405.54469528297807</v>
      </c>
      <c r="JU12" s="2">
        <v>433.99269190808121</v>
      </c>
      <c r="JV12" s="2">
        <v>416.05318102958154</v>
      </c>
      <c r="JW12" s="2">
        <v>376.40768168774724</v>
      </c>
      <c r="JX12" s="2">
        <v>443.72756235035126</v>
      </c>
      <c r="JY12" s="2">
        <v>458.28151296956946</v>
      </c>
      <c r="JZ12" s="2">
        <v>414.40494010797653</v>
      </c>
      <c r="KA12" s="2">
        <v>464.5134294745497</v>
      </c>
      <c r="KB12" s="2">
        <v>477.30788925605594</v>
      </c>
      <c r="KC12" s="2">
        <v>453.42372259620987</v>
      </c>
      <c r="KD12" s="2">
        <v>436.20568475536737</v>
      </c>
      <c r="KE12" s="2">
        <v>404.83182269444956</v>
      </c>
      <c r="KF12" s="2">
        <v>402.89000151767414</v>
      </c>
      <c r="KG12" s="2">
        <v>431.15022712035335</v>
      </c>
      <c r="KH12" s="2">
        <v>413.32672420110987</v>
      </c>
      <c r="KI12" s="2">
        <v>373.93967980106021</v>
      </c>
      <c r="KJ12" s="2">
        <v>440.81657193087671</v>
      </c>
      <c r="KK12" s="2">
        <v>455.2733996074619</v>
      </c>
      <c r="KL12" s="2">
        <v>411.68333942663651</v>
      </c>
      <c r="KM12" s="2">
        <v>461.46107121635367</v>
      </c>
      <c r="KN12" s="2">
        <v>474.16973906520076</v>
      </c>
      <c r="KO12" s="2">
        <v>450.44096911356758</v>
      </c>
      <c r="KP12" s="2">
        <v>433.33462265675308</v>
      </c>
      <c r="KQ12" s="2">
        <v>402.16579791917178</v>
      </c>
      <c r="KR12" s="2">
        <v>400.2353077523702</v>
      </c>
      <c r="KS12" s="2">
        <v>428.30776233262549</v>
      </c>
      <c r="KT12" s="2">
        <v>410.60026737263814</v>
      </c>
      <c r="KU12" s="2">
        <v>371.47167791437317</v>
      </c>
      <c r="KV12" s="2">
        <v>437.90558151140215</v>
      </c>
      <c r="KW12" s="2">
        <v>452.26528624535428</v>
      </c>
      <c r="KX12" s="2">
        <v>408.96173874529643</v>
      </c>
      <c r="KY12" s="2">
        <v>458.40871295815765</v>
      </c>
      <c r="KZ12" s="2">
        <v>471.03158887434552</v>
      </c>
      <c r="LA12" s="2">
        <v>447.45821563092522</v>
      </c>
    </row>
    <row r="13" spans="1:313" ht="15.6">
      <c r="A13" s="8"/>
      <c r="B13" s="45"/>
      <c r="C13" s="45"/>
      <c r="D13" s="45"/>
      <c r="E13" s="45"/>
      <c r="F13" s="45"/>
      <c r="G13" s="45"/>
      <c r="H13" s="45"/>
      <c r="I13" s="45"/>
      <c r="J13" s="45"/>
      <c r="K13" s="2"/>
      <c r="L13" s="2"/>
      <c r="M13" s="2"/>
      <c r="N13" s="2">
        <v>454.99226213091623</v>
      </c>
      <c r="O13" s="2">
        <v>476.88076693443338</v>
      </c>
      <c r="P13" s="2">
        <v>455.2430138677812</v>
      </c>
      <c r="Q13" s="2">
        <v>478.11640116152847</v>
      </c>
      <c r="R13" s="2">
        <v>430.3490718627877</v>
      </c>
      <c r="S13" s="2">
        <v>340.86189752496739</v>
      </c>
      <c r="T13" s="2">
        <v>456.94289717216674</v>
      </c>
      <c r="U13" s="2">
        <v>472.57557669344334</v>
      </c>
      <c r="V13" s="2">
        <v>481.49471748805905</v>
      </c>
      <c r="W13" s="2">
        <v>557.29411094224929</v>
      </c>
      <c r="X13" s="2">
        <v>563.57480256730355</v>
      </c>
      <c r="Y13" s="2">
        <v>486.23110480894491</v>
      </c>
      <c r="Z13" s="2">
        <v>452.88771100195396</v>
      </c>
      <c r="AA13" s="2">
        <v>474.67412071211464</v>
      </c>
      <c r="AB13" s="2">
        <v>453.13567832718195</v>
      </c>
      <c r="AC13" s="2">
        <v>475.90232984151112</v>
      </c>
      <c r="AD13" s="2">
        <v>428.35543313069917</v>
      </c>
      <c r="AE13" s="2">
        <v>339.28220798957881</v>
      </c>
      <c r="AF13" s="2">
        <v>454.82442398501956</v>
      </c>
      <c r="AG13" s="2">
        <v>470.383780666522</v>
      </c>
      <c r="AH13" s="2">
        <v>479.26069121797656</v>
      </c>
      <c r="AI13" s="2">
        <v>554.70739253148065</v>
      </c>
      <c r="AJ13" s="2">
        <v>560.95791969713412</v>
      </c>
      <c r="AK13" s="2">
        <v>483.97248290273558</v>
      </c>
      <c r="AL13" s="2">
        <v>450.7831598729918</v>
      </c>
      <c r="AM13" s="2">
        <v>472.46747448979596</v>
      </c>
      <c r="AN13" s="2">
        <v>451.02834278658275</v>
      </c>
      <c r="AO13" s="2">
        <v>473.68825852149376</v>
      </c>
      <c r="AP13" s="2">
        <v>426.36179439861053</v>
      </c>
      <c r="AQ13" s="2">
        <v>337.70251845419017</v>
      </c>
      <c r="AR13" s="2">
        <v>452.70595079787233</v>
      </c>
      <c r="AS13" s="2">
        <v>468.19198463960055</v>
      </c>
      <c r="AT13" s="2">
        <v>477.02666494789406</v>
      </c>
      <c r="AU13" s="2">
        <v>552.12067412071212</v>
      </c>
      <c r="AV13" s="2">
        <v>558.3410368269648</v>
      </c>
      <c r="AW13" s="2">
        <v>481.71386099652631</v>
      </c>
      <c r="AX13" s="2">
        <v>448.67860874402953</v>
      </c>
      <c r="AY13" s="2">
        <v>470.26082826747722</v>
      </c>
      <c r="AZ13" s="2">
        <v>448.9210072459835</v>
      </c>
      <c r="BA13" s="2">
        <v>471.47418720147635</v>
      </c>
      <c r="BB13" s="2">
        <v>424.368155666522</v>
      </c>
      <c r="BC13" s="2">
        <v>336.12282891880153</v>
      </c>
      <c r="BD13" s="2">
        <v>450.58747761072516</v>
      </c>
      <c r="BE13" s="2">
        <v>466.00018861267915</v>
      </c>
      <c r="BF13" s="2">
        <v>474.79263867781151</v>
      </c>
      <c r="BG13" s="2">
        <v>549.5339557099436</v>
      </c>
      <c r="BH13" s="2">
        <v>555.72415395679548</v>
      </c>
      <c r="BI13" s="2">
        <v>479.45523909031698</v>
      </c>
      <c r="BJ13" s="2">
        <v>446.57405761506732</v>
      </c>
      <c r="BK13" s="2">
        <v>468.05418204515854</v>
      </c>
      <c r="BL13" s="2">
        <v>446.81367170538431</v>
      </c>
      <c r="BM13" s="2">
        <v>469.260115881459</v>
      </c>
      <c r="BN13" s="2">
        <v>422.37451693443336</v>
      </c>
      <c r="BO13" s="2">
        <v>334.54313938341289</v>
      </c>
      <c r="BP13" s="2">
        <v>448.46900442357793</v>
      </c>
      <c r="BQ13" s="2">
        <v>463.8083925857577</v>
      </c>
      <c r="BR13" s="2">
        <v>472.55861240772907</v>
      </c>
      <c r="BS13" s="2">
        <v>546.94723729917507</v>
      </c>
      <c r="BT13" s="2">
        <v>553.10727108662616</v>
      </c>
      <c r="BU13" s="2">
        <v>477.19661718410771</v>
      </c>
      <c r="BV13" s="2">
        <v>444.4695064861051</v>
      </c>
      <c r="BW13" s="2">
        <v>465.8475358228398</v>
      </c>
      <c r="BX13" s="2">
        <v>444.70633616478506</v>
      </c>
      <c r="BY13" s="2">
        <v>467.04604456144159</v>
      </c>
      <c r="BZ13" s="2">
        <v>420.38087820234483</v>
      </c>
      <c r="CA13" s="2">
        <v>332.96344984802431</v>
      </c>
      <c r="CB13" s="2">
        <v>446.35053123643075</v>
      </c>
      <c r="CC13" s="2">
        <v>461.61659655883636</v>
      </c>
      <c r="CD13" s="2">
        <v>470.32458613764652</v>
      </c>
      <c r="CE13" s="2">
        <v>544.36051888840643</v>
      </c>
      <c r="CF13" s="2">
        <v>550.49038821645672</v>
      </c>
      <c r="CG13" s="2">
        <v>474.93799527789838</v>
      </c>
      <c r="CH13" s="2">
        <v>442.36495535714289</v>
      </c>
      <c r="CI13" s="2">
        <v>463.64088960052112</v>
      </c>
      <c r="CJ13" s="2">
        <v>442.59900062418586</v>
      </c>
      <c r="CK13" s="2">
        <v>464.83197324142424</v>
      </c>
      <c r="CL13" s="2">
        <v>418.38723947025619</v>
      </c>
      <c r="CM13" s="2">
        <v>331.38376031263567</v>
      </c>
      <c r="CN13" s="2">
        <v>444.23205804928352</v>
      </c>
      <c r="CO13" s="2">
        <v>459.42480053191491</v>
      </c>
      <c r="CP13" s="2">
        <v>468.09055986756402</v>
      </c>
      <c r="CQ13" s="2">
        <v>541.77380047763791</v>
      </c>
      <c r="CR13" s="2">
        <v>547.8735053462874</v>
      </c>
      <c r="CS13" s="2">
        <v>472.67937337168911</v>
      </c>
      <c r="CT13" s="2">
        <v>440.26040422818062</v>
      </c>
      <c r="CU13" s="2">
        <v>461.43424337820238</v>
      </c>
      <c r="CV13" s="2">
        <v>440.49166508358661</v>
      </c>
      <c r="CW13" s="2">
        <v>462.61790192140688</v>
      </c>
      <c r="CX13" s="2">
        <v>416.39360073816766</v>
      </c>
      <c r="CY13" s="2">
        <v>329.80407077724703</v>
      </c>
      <c r="CZ13" s="2">
        <v>442.11358486213635</v>
      </c>
      <c r="DA13" s="2">
        <v>457.23300450499352</v>
      </c>
      <c r="DB13" s="2">
        <v>465.85653359748153</v>
      </c>
      <c r="DC13" s="2">
        <v>539.18708206686927</v>
      </c>
      <c r="DD13" s="2">
        <v>545.25662247611808</v>
      </c>
      <c r="DE13" s="2">
        <v>470.42075146547978</v>
      </c>
      <c r="DF13" s="2">
        <v>438.15585309921846</v>
      </c>
      <c r="DG13" s="2">
        <v>459.2275971558837</v>
      </c>
      <c r="DH13" s="2">
        <v>438.38432954298742</v>
      </c>
      <c r="DI13" s="2">
        <v>460.40383060138953</v>
      </c>
      <c r="DJ13" s="2">
        <v>414.39996200607908</v>
      </c>
      <c r="DK13" s="2">
        <v>328.2243812418584</v>
      </c>
      <c r="DL13" s="2">
        <v>439.99511167498912</v>
      </c>
      <c r="DM13" s="2">
        <v>455.04120847807212</v>
      </c>
      <c r="DN13" s="2">
        <v>463.62250732739903</v>
      </c>
      <c r="DO13" s="2">
        <v>536.60036365610074</v>
      </c>
      <c r="DP13" s="2">
        <v>542.63973960594876</v>
      </c>
      <c r="DQ13" s="2">
        <v>468.16212955927057</v>
      </c>
      <c r="DR13" s="2">
        <v>436.05130197025619</v>
      </c>
      <c r="DS13" s="2">
        <v>457.0209509335649</v>
      </c>
      <c r="DT13" s="2">
        <v>436.27699400238816</v>
      </c>
      <c r="DU13" s="2">
        <v>458.18975928137212</v>
      </c>
      <c r="DV13" s="2">
        <v>412.40632327399049</v>
      </c>
      <c r="DW13" s="2">
        <v>326.64469170646981</v>
      </c>
      <c r="DX13" s="2">
        <v>437.87663848784194</v>
      </c>
      <c r="DY13" s="2">
        <v>452.84941245115073</v>
      </c>
      <c r="DZ13" s="2">
        <v>461.38848105731654</v>
      </c>
      <c r="EA13" s="2">
        <v>534.01364524533221</v>
      </c>
      <c r="EB13" s="2">
        <v>540.02285673577933</v>
      </c>
      <c r="EC13" s="2">
        <v>465.9035076530613</v>
      </c>
      <c r="ED13" s="2">
        <v>433.94675084129398</v>
      </c>
      <c r="EE13" s="2">
        <v>454.81430471124622</v>
      </c>
      <c r="EF13" s="2">
        <v>434.16965846178897</v>
      </c>
      <c r="EG13" s="2">
        <v>455.97568796135477</v>
      </c>
      <c r="EH13" s="2">
        <v>410.41268454190191</v>
      </c>
      <c r="EI13" s="2">
        <v>325.06500217108118</v>
      </c>
      <c r="EJ13" s="2">
        <v>435.75816530069471</v>
      </c>
      <c r="EK13" s="2">
        <v>450.65761642422927</v>
      </c>
      <c r="EL13" s="2">
        <v>459.15445478723404</v>
      </c>
      <c r="EM13" s="2">
        <v>531.42692683456369</v>
      </c>
      <c r="EN13" s="2">
        <v>537.40597386561001</v>
      </c>
      <c r="EO13" s="2">
        <v>463.64488574685197</v>
      </c>
      <c r="EP13" s="2">
        <v>431.84219971233176</v>
      </c>
      <c r="EQ13" s="2">
        <v>452.60765848892748</v>
      </c>
      <c r="ER13" s="2">
        <v>432.06232292118978</v>
      </c>
      <c r="ES13" s="2">
        <v>453.76161664133741</v>
      </c>
      <c r="ET13" s="2">
        <v>408.41904580981333</v>
      </c>
      <c r="EU13" s="2">
        <v>323.48531263569254</v>
      </c>
      <c r="EV13" s="2">
        <v>433.63969211354754</v>
      </c>
      <c r="EW13" s="2">
        <v>448.46582039730788</v>
      </c>
      <c r="EX13" s="2">
        <v>456.92042851715149</v>
      </c>
      <c r="EY13" s="2">
        <v>528.84020842379505</v>
      </c>
      <c r="EZ13" s="2">
        <v>534.78909099544069</v>
      </c>
      <c r="FA13" s="2">
        <v>461.38626384064264</v>
      </c>
      <c r="FB13" s="2">
        <v>429.73764858336955</v>
      </c>
      <c r="FC13" s="2">
        <v>450.4010122666088</v>
      </c>
      <c r="FD13" s="2">
        <v>429.95498738059058</v>
      </c>
      <c r="FE13" s="2">
        <v>451.54754532132006</v>
      </c>
      <c r="FF13" s="2">
        <v>406.42540707772474</v>
      </c>
      <c r="FG13" s="2">
        <v>321.9056231003039</v>
      </c>
      <c r="FH13" s="2">
        <v>431.52121892640037</v>
      </c>
      <c r="FI13" s="2">
        <v>446.27402437038648</v>
      </c>
      <c r="FJ13" s="2">
        <v>454.68640224706905</v>
      </c>
      <c r="FK13" s="2">
        <v>526.25349001302652</v>
      </c>
      <c r="FL13" s="2">
        <v>532.17220812527137</v>
      </c>
      <c r="FM13" s="2">
        <v>459.12764193443337</v>
      </c>
      <c r="FN13" s="2">
        <v>427.63309745440728</v>
      </c>
      <c r="FO13" s="2">
        <v>448.19436604429006</v>
      </c>
      <c r="FP13" s="2">
        <v>427.84765183999133</v>
      </c>
      <c r="FQ13" s="2">
        <v>449.33347400130265</v>
      </c>
      <c r="FR13" s="2">
        <v>404.43176834563616</v>
      </c>
      <c r="FS13" s="2">
        <v>320.32593356491532</v>
      </c>
      <c r="FT13" s="2">
        <v>429.40274573925319</v>
      </c>
      <c r="FU13" s="2">
        <v>444.08222834346509</v>
      </c>
      <c r="FV13" s="2">
        <v>452.4523759769865</v>
      </c>
      <c r="FW13" s="2">
        <v>523.66677160225788</v>
      </c>
      <c r="FX13" s="2">
        <v>529.55532525510205</v>
      </c>
      <c r="FY13" s="2">
        <v>456.8690200282241</v>
      </c>
      <c r="FZ13" s="2">
        <v>425.52854632544506</v>
      </c>
      <c r="GA13" s="2">
        <v>445.98771982197138</v>
      </c>
      <c r="GB13" s="2">
        <v>425.74031629939213</v>
      </c>
      <c r="GC13" s="2">
        <v>447.11940268128529</v>
      </c>
      <c r="GD13" s="2">
        <v>402.43812961354757</v>
      </c>
      <c r="GE13" s="2">
        <v>318.74624402952668</v>
      </c>
      <c r="GF13" s="2">
        <v>427.28427255210596</v>
      </c>
      <c r="GG13" s="2">
        <v>441.89043231654364</v>
      </c>
      <c r="GH13" s="2">
        <v>450.21834970690401</v>
      </c>
      <c r="GI13" s="2">
        <v>521.08005319148936</v>
      </c>
      <c r="GJ13" s="2">
        <v>526.93844238493273</v>
      </c>
      <c r="GK13" s="2">
        <v>454.61039812201477</v>
      </c>
      <c r="GL13" s="2">
        <v>423.42399519648285</v>
      </c>
      <c r="GM13" s="2">
        <v>443.78107359965264</v>
      </c>
      <c r="GN13" s="2">
        <v>423.63298075879288</v>
      </c>
      <c r="GO13" s="2">
        <v>444.90533136126794</v>
      </c>
      <c r="GP13" s="2">
        <v>400.44449088145899</v>
      </c>
      <c r="GQ13" s="2">
        <v>317.16655449413804</v>
      </c>
      <c r="GR13" s="2">
        <v>425.16579936495879</v>
      </c>
      <c r="GS13" s="2">
        <v>439.69863628962224</v>
      </c>
      <c r="GT13" s="2">
        <v>447.98432343682151</v>
      </c>
      <c r="GU13" s="2">
        <v>518.49333478072083</v>
      </c>
      <c r="GV13" s="2">
        <v>524.32155951476329</v>
      </c>
      <c r="GW13" s="2">
        <v>452.35177621580544</v>
      </c>
      <c r="GX13" s="2">
        <v>421.31944406752064</v>
      </c>
      <c r="GY13" s="2">
        <v>441.57442737733396</v>
      </c>
      <c r="GZ13" s="2">
        <v>421.52564521819369</v>
      </c>
      <c r="HA13" s="2">
        <v>442.69126004125053</v>
      </c>
      <c r="HB13" s="2">
        <v>398.45085214937041</v>
      </c>
      <c r="HC13" s="2">
        <v>315.5868649587494</v>
      </c>
      <c r="HD13" s="2">
        <v>423.04732617781156</v>
      </c>
      <c r="HE13" s="2">
        <v>437.50684026270085</v>
      </c>
      <c r="HF13" s="2">
        <v>445.75029716673902</v>
      </c>
      <c r="HG13" s="2">
        <v>515.9066163699523</v>
      </c>
      <c r="HH13" s="2">
        <v>521.70467664459397</v>
      </c>
      <c r="HI13" s="2">
        <v>450.09315430959617</v>
      </c>
      <c r="HJ13" s="2">
        <v>419.21489293855836</v>
      </c>
      <c r="HK13" s="2">
        <v>439.36778115501522</v>
      </c>
      <c r="HL13" s="2">
        <v>419.41830967759444</v>
      </c>
      <c r="HM13" s="2">
        <v>440.47718872123318</v>
      </c>
      <c r="HN13" s="2">
        <v>396.45721341728182</v>
      </c>
      <c r="HO13" s="2">
        <v>314.00717542336082</v>
      </c>
      <c r="HP13" s="2">
        <v>420.92885299066438</v>
      </c>
      <c r="HQ13" s="2">
        <v>435.31504423577945</v>
      </c>
      <c r="HR13" s="2">
        <v>443.51627089665647</v>
      </c>
      <c r="HS13" s="2">
        <v>513.31989795918366</v>
      </c>
      <c r="HT13" s="2">
        <v>519.08779377442465</v>
      </c>
      <c r="HU13" s="2">
        <v>447.8345324033869</v>
      </c>
      <c r="HV13" s="2">
        <v>417.11034180959621</v>
      </c>
      <c r="HW13" s="2">
        <v>437.16113493269648</v>
      </c>
      <c r="HX13" s="2">
        <v>417.31097413699524</v>
      </c>
      <c r="HY13" s="2">
        <v>438.26311740121582</v>
      </c>
      <c r="HZ13" s="2">
        <v>394.46357468519324</v>
      </c>
      <c r="IA13" s="2">
        <v>312.42748588797218</v>
      </c>
      <c r="IB13" s="2">
        <v>418.81037980351715</v>
      </c>
      <c r="IC13" s="2">
        <v>433.123248208858</v>
      </c>
      <c r="ID13" s="2">
        <v>441.28224462657403</v>
      </c>
      <c r="IE13" s="2">
        <v>510.73317954841514</v>
      </c>
      <c r="IF13" s="2">
        <v>516.47091090425533</v>
      </c>
      <c r="IG13" s="2">
        <v>445.57591049717757</v>
      </c>
      <c r="IH13" s="2">
        <v>415.00579068063394</v>
      </c>
      <c r="II13" s="2">
        <v>434.95448871037775</v>
      </c>
      <c r="IJ13" s="2">
        <v>415.20363859639599</v>
      </c>
      <c r="IK13" s="2">
        <v>436.04904608119847</v>
      </c>
      <c r="IL13" s="2">
        <v>392.46993595310465</v>
      </c>
      <c r="IM13" s="2">
        <v>310.84779635258354</v>
      </c>
      <c r="IN13" s="2">
        <v>416.69190661636998</v>
      </c>
      <c r="IO13" s="2">
        <v>430.93145218193661</v>
      </c>
      <c r="IP13" s="2">
        <v>439.04821835649147</v>
      </c>
      <c r="IQ13" s="2">
        <v>508.14646113764655</v>
      </c>
      <c r="IR13" s="2">
        <v>513.8540280340859</v>
      </c>
      <c r="IS13" s="2">
        <v>443.3172885909683</v>
      </c>
      <c r="IT13" s="2">
        <v>412.90123955167172</v>
      </c>
      <c r="IU13" s="2">
        <v>432.74784248805906</v>
      </c>
      <c r="IV13" s="2">
        <v>413.0963030557968</v>
      </c>
      <c r="IW13" s="2">
        <v>433.83497476118106</v>
      </c>
      <c r="IX13" s="2">
        <v>390.47629722101607</v>
      </c>
      <c r="IY13" s="2">
        <v>309.26810681719491</v>
      </c>
      <c r="IZ13" s="2">
        <v>414.57343342922275</v>
      </c>
      <c r="JA13" s="2">
        <v>428.73965615501521</v>
      </c>
      <c r="JB13" s="2">
        <v>436.81419208640904</v>
      </c>
      <c r="JC13" s="2">
        <v>505.55974272687797</v>
      </c>
      <c r="JD13" s="2">
        <v>511.23714516391658</v>
      </c>
      <c r="JE13" s="2">
        <v>441.05866668475903</v>
      </c>
      <c r="JF13" s="2">
        <v>410.79668842270951</v>
      </c>
      <c r="JG13" s="2">
        <v>430.54119626574033</v>
      </c>
      <c r="JH13" s="2">
        <v>410.98896751519754</v>
      </c>
      <c r="JI13" s="2">
        <v>431.62090344116365</v>
      </c>
      <c r="JJ13" s="2">
        <v>388.48265848892748</v>
      </c>
      <c r="JK13" s="2">
        <v>307.68841728180632</v>
      </c>
      <c r="JL13" s="2">
        <v>412.45496024207557</v>
      </c>
      <c r="JM13" s="2">
        <v>426.54786012809382</v>
      </c>
      <c r="JN13" s="2">
        <v>434.58016581632648</v>
      </c>
      <c r="JO13" s="2">
        <v>502.97302431610939</v>
      </c>
      <c r="JP13" s="2">
        <v>508.62026229374726</v>
      </c>
      <c r="JQ13" s="2">
        <v>438.80004477854976</v>
      </c>
      <c r="JR13" s="2">
        <v>408.69213729374729</v>
      </c>
      <c r="JS13" s="2">
        <v>428.33455004342164</v>
      </c>
      <c r="JT13" s="2">
        <v>408.88163197459835</v>
      </c>
      <c r="JU13" s="2">
        <v>429.40683212114641</v>
      </c>
      <c r="JV13" s="2">
        <v>386.48901975683896</v>
      </c>
      <c r="JW13" s="2">
        <v>306.10872774641769</v>
      </c>
      <c r="JX13" s="2">
        <v>410.33648705492845</v>
      </c>
      <c r="JY13" s="2">
        <v>424.35606410117248</v>
      </c>
      <c r="JZ13" s="2">
        <v>432.34613954624405</v>
      </c>
      <c r="KA13" s="2">
        <v>500.38630590534092</v>
      </c>
      <c r="KB13" s="2">
        <v>506.003379423578</v>
      </c>
      <c r="KC13" s="2">
        <v>436.54142287234055</v>
      </c>
      <c r="KD13" s="2">
        <v>406.58758616478514</v>
      </c>
      <c r="KE13" s="2">
        <v>426.12790382110302</v>
      </c>
      <c r="KF13" s="2">
        <v>406.77429643399927</v>
      </c>
      <c r="KG13" s="2">
        <v>427.19276080112911</v>
      </c>
      <c r="KH13" s="2">
        <v>384.49538102475043</v>
      </c>
      <c r="KI13" s="2">
        <v>304.5290382110291</v>
      </c>
      <c r="KJ13" s="2">
        <v>408.21801386778128</v>
      </c>
      <c r="KK13" s="2">
        <v>422.16426807425114</v>
      </c>
      <c r="KL13" s="2">
        <v>430.11211327616166</v>
      </c>
      <c r="KM13" s="2">
        <v>497.79958749457245</v>
      </c>
      <c r="KN13" s="2">
        <v>503.38649655340879</v>
      </c>
      <c r="KO13" s="2">
        <v>434.28280096613133</v>
      </c>
      <c r="KP13" s="2">
        <v>404.48303503582298</v>
      </c>
      <c r="KQ13" s="2">
        <v>423.92125759878439</v>
      </c>
      <c r="KR13" s="2">
        <v>404.66696089340007</v>
      </c>
      <c r="KS13" s="2">
        <v>424.97868948111181</v>
      </c>
      <c r="KT13" s="2">
        <v>382.50174229266196</v>
      </c>
      <c r="KU13" s="2">
        <v>302.94934867564058</v>
      </c>
      <c r="KV13" s="2">
        <v>406.09954068063416</v>
      </c>
      <c r="KW13" s="2">
        <v>419.9724720473298</v>
      </c>
      <c r="KX13" s="2">
        <v>427.87808700607923</v>
      </c>
      <c r="KY13" s="2">
        <v>495.21286908380398</v>
      </c>
      <c r="KZ13" s="2">
        <v>500.76961368323947</v>
      </c>
      <c r="LA13" s="2">
        <v>432.02417905992212</v>
      </c>
    </row>
    <row r="14" spans="1:313" ht="15.6">
      <c r="A14" s="8"/>
      <c r="B14" s="45"/>
      <c r="C14" s="45"/>
      <c r="D14" s="45"/>
      <c r="E14" s="45"/>
      <c r="F14" s="45"/>
      <c r="G14" s="45"/>
      <c r="H14" s="45"/>
      <c r="I14" s="45"/>
      <c r="J14" s="45"/>
      <c r="K14" s="2"/>
      <c r="L14" s="2"/>
      <c r="M14" s="2"/>
      <c r="N14" s="2">
        <v>98.413457224737428</v>
      </c>
      <c r="O14" s="2">
        <v>76.702946022027064</v>
      </c>
      <c r="P14" s="2">
        <v>98.537259443875115</v>
      </c>
      <c r="Q14" s="2">
        <v>90.415723468289073</v>
      </c>
      <c r="R14" s="2">
        <v>68.833083885739484</v>
      </c>
      <c r="S14" s="2">
        <v>76.484918555225491</v>
      </c>
      <c r="T14" s="2">
        <v>71.96973198031661</v>
      </c>
      <c r="U14" s="2">
        <v>98.945059640406285</v>
      </c>
      <c r="V14" s="2">
        <v>80.280860964451421</v>
      </c>
      <c r="W14" s="2">
        <v>106.03729390169549</v>
      </c>
      <c r="X14" s="2">
        <v>92.56013092350203</v>
      </c>
      <c r="Y14" s="2">
        <v>109.63633892009462</v>
      </c>
      <c r="Z14" s="2">
        <v>97.958249148148624</v>
      </c>
      <c r="AA14" s="2">
        <v>76.348022364341574</v>
      </c>
      <c r="AB14" s="2">
        <v>98.081127086927751</v>
      </c>
      <c r="AC14" s="2">
        <v>89.997024465863234</v>
      </c>
      <c r="AD14" s="2">
        <v>68.514207162037707</v>
      </c>
      <c r="AE14" s="2">
        <v>76.130457037719296</v>
      </c>
      <c r="AF14" s="2">
        <v>71.636066770877932</v>
      </c>
      <c r="AG14" s="2">
        <v>98.486154442383281</v>
      </c>
      <c r="AH14" s="2">
        <v>79.908375979953377</v>
      </c>
      <c r="AI14" s="2">
        <v>105.54511461076446</v>
      </c>
      <c r="AJ14" s="2">
        <v>92.130340556773518</v>
      </c>
      <c r="AK14" s="2">
        <v>109.12706044253029</v>
      </c>
      <c r="AL14" s="2">
        <v>97.503041071559849</v>
      </c>
      <c r="AM14" s="2">
        <v>75.993098706656113</v>
      </c>
      <c r="AN14" s="2">
        <v>97.624994729980415</v>
      </c>
      <c r="AO14" s="2">
        <v>89.578325463437409</v>
      </c>
      <c r="AP14" s="2">
        <v>68.195330438335901</v>
      </c>
      <c r="AQ14" s="2">
        <v>75.775995520213101</v>
      </c>
      <c r="AR14" s="2">
        <v>71.30240156143924</v>
      </c>
      <c r="AS14" s="2">
        <v>98.027249244360263</v>
      </c>
      <c r="AT14" s="2">
        <v>79.535890995455347</v>
      </c>
      <c r="AU14" s="2">
        <v>105.05293531983344</v>
      </c>
      <c r="AV14" s="2">
        <v>91.700550190045021</v>
      </c>
      <c r="AW14" s="2">
        <v>108.617781964966</v>
      </c>
      <c r="AX14" s="2">
        <v>97.047832994971046</v>
      </c>
      <c r="AY14" s="2">
        <v>75.638175048970638</v>
      </c>
      <c r="AZ14" s="2">
        <v>97.168862373033065</v>
      </c>
      <c r="BA14" s="2">
        <v>89.15962646101157</v>
      </c>
      <c r="BB14" s="2">
        <v>67.876453714634124</v>
      </c>
      <c r="BC14" s="2">
        <v>75.421534002706906</v>
      </c>
      <c r="BD14" s="2">
        <v>70.968736352000548</v>
      </c>
      <c r="BE14" s="2">
        <v>97.568344046337259</v>
      </c>
      <c r="BF14" s="2">
        <v>79.163406010957303</v>
      </c>
      <c r="BG14" s="2">
        <v>104.5607560289024</v>
      </c>
      <c r="BH14" s="2">
        <v>91.27075982331651</v>
      </c>
      <c r="BI14" s="2">
        <v>108.10850348740168</v>
      </c>
      <c r="BJ14" s="2">
        <v>96.59262491838227</v>
      </c>
      <c r="BK14" s="2">
        <v>75.283251391285162</v>
      </c>
      <c r="BL14" s="2">
        <v>96.712730016085729</v>
      </c>
      <c r="BM14" s="2">
        <v>88.740927458585745</v>
      </c>
      <c r="BN14" s="2">
        <v>67.557576990932318</v>
      </c>
      <c r="BO14" s="2">
        <v>75.067072485200711</v>
      </c>
      <c r="BP14" s="2">
        <v>70.63507114256187</v>
      </c>
      <c r="BQ14" s="2">
        <v>97.109438848314241</v>
      </c>
      <c r="BR14" s="2">
        <v>78.790921026459273</v>
      </c>
      <c r="BS14" s="2">
        <v>104.06857673797138</v>
      </c>
      <c r="BT14" s="2">
        <v>90.840969456588013</v>
      </c>
      <c r="BU14" s="2">
        <v>107.59922500983737</v>
      </c>
      <c r="BV14" s="2">
        <v>96.137416841793467</v>
      </c>
      <c r="BW14" s="2">
        <v>74.928327733599687</v>
      </c>
      <c r="BX14" s="2">
        <v>96.256597659138379</v>
      </c>
      <c r="BY14" s="2">
        <v>88.322228456159905</v>
      </c>
      <c r="BZ14" s="2">
        <v>67.238700267230541</v>
      </c>
      <c r="CA14" s="2">
        <v>74.712610967694516</v>
      </c>
      <c r="CB14" s="2">
        <v>70.301405933123178</v>
      </c>
      <c r="CC14" s="2">
        <v>96.650533650291223</v>
      </c>
      <c r="CD14" s="2">
        <v>78.418436041961229</v>
      </c>
      <c r="CE14" s="2">
        <v>103.57639744704035</v>
      </c>
      <c r="CF14" s="2">
        <v>90.411179089859502</v>
      </c>
      <c r="CG14" s="2">
        <v>107.08994653227306</v>
      </c>
      <c r="CH14" s="2">
        <v>95.682208765204692</v>
      </c>
      <c r="CI14" s="2">
        <v>74.573404075914226</v>
      </c>
      <c r="CJ14" s="2">
        <v>95.800465302191029</v>
      </c>
      <c r="CK14" s="2">
        <v>87.90352945373408</v>
      </c>
      <c r="CL14" s="2">
        <v>66.919823543528736</v>
      </c>
      <c r="CM14" s="2">
        <v>74.358149450188321</v>
      </c>
      <c r="CN14" s="2">
        <v>69.967740723684486</v>
      </c>
      <c r="CO14" s="2">
        <v>96.191628452268205</v>
      </c>
      <c r="CP14" s="2">
        <v>78.045951057463199</v>
      </c>
      <c r="CQ14" s="2">
        <v>103.08421815610933</v>
      </c>
      <c r="CR14" s="2">
        <v>89.981388723131019</v>
      </c>
      <c r="CS14" s="2">
        <v>106.58066805470875</v>
      </c>
      <c r="CT14" s="2">
        <v>95.227000688615888</v>
      </c>
      <c r="CU14" s="2">
        <v>74.218480418228751</v>
      </c>
      <c r="CV14" s="2">
        <v>95.344332945243679</v>
      </c>
      <c r="CW14" s="2">
        <v>87.484830451308241</v>
      </c>
      <c r="CX14" s="2">
        <v>66.600946819826959</v>
      </c>
      <c r="CY14" s="2">
        <v>74.003687932682126</v>
      </c>
      <c r="CZ14" s="2">
        <v>69.634075514245808</v>
      </c>
      <c r="DA14" s="2">
        <v>95.732723254245201</v>
      </c>
      <c r="DB14" s="2">
        <v>77.673466072965169</v>
      </c>
      <c r="DC14" s="2">
        <v>102.5920388651783</v>
      </c>
      <c r="DD14" s="2">
        <v>89.551598356402508</v>
      </c>
      <c r="DE14" s="2">
        <v>106.07138957714443</v>
      </c>
      <c r="DF14" s="2">
        <v>94.771792612027113</v>
      </c>
      <c r="DG14" s="2">
        <v>73.863556760543275</v>
      </c>
      <c r="DH14" s="2">
        <v>94.888200588296343</v>
      </c>
      <c r="DI14" s="2">
        <v>87.066131448882416</v>
      </c>
      <c r="DJ14" s="2">
        <v>66.282070096125153</v>
      </c>
      <c r="DK14" s="2">
        <v>73.649226415175931</v>
      </c>
      <c r="DL14" s="2">
        <v>69.300410304807116</v>
      </c>
      <c r="DM14" s="2">
        <v>95.273818056222197</v>
      </c>
      <c r="DN14" s="2">
        <v>77.30098108846714</v>
      </c>
      <c r="DO14" s="2">
        <v>102.09985957424728</v>
      </c>
      <c r="DP14" s="2">
        <v>89.121807989674011</v>
      </c>
      <c r="DQ14" s="2">
        <v>105.56211109958014</v>
      </c>
      <c r="DR14" s="2">
        <v>94.316584535438309</v>
      </c>
      <c r="DS14" s="2">
        <v>73.5086331028578</v>
      </c>
      <c r="DT14" s="2">
        <v>94.432068231348993</v>
      </c>
      <c r="DU14" s="2">
        <v>86.647432446456591</v>
      </c>
      <c r="DV14" s="2">
        <v>65.963193372423362</v>
      </c>
      <c r="DW14" s="2">
        <v>73.294764897669737</v>
      </c>
      <c r="DX14" s="2">
        <v>68.966745095368438</v>
      </c>
      <c r="DY14" s="2">
        <v>94.814912858199179</v>
      </c>
      <c r="DZ14" s="2">
        <v>76.928496103969096</v>
      </c>
      <c r="EA14" s="2">
        <v>101.60768028331624</v>
      </c>
      <c r="EB14" s="2">
        <v>88.6920176229455</v>
      </c>
      <c r="EC14" s="2">
        <v>105.05283262201583</v>
      </c>
      <c r="ED14" s="2">
        <v>93.86137645884952</v>
      </c>
      <c r="EE14" s="2">
        <v>73.153709445172339</v>
      </c>
      <c r="EF14" s="2">
        <v>93.975935874401657</v>
      </c>
      <c r="EG14" s="2">
        <v>86.228733444030766</v>
      </c>
      <c r="EH14" s="2">
        <v>65.644316648721571</v>
      </c>
      <c r="EI14" s="2">
        <v>72.940303380163542</v>
      </c>
      <c r="EJ14" s="2">
        <v>68.633079885929746</v>
      </c>
      <c r="EK14" s="2">
        <v>94.356007660176161</v>
      </c>
      <c r="EL14" s="2">
        <v>76.556011119471066</v>
      </c>
      <c r="EM14" s="2">
        <v>101.11550099238522</v>
      </c>
      <c r="EN14" s="2">
        <v>88.262227256217002</v>
      </c>
      <c r="EO14" s="2">
        <v>104.54355414445151</v>
      </c>
      <c r="EP14" s="2">
        <v>93.406168382260731</v>
      </c>
      <c r="EQ14" s="2">
        <v>72.79878578748685</v>
      </c>
      <c r="ER14" s="2">
        <v>93.519803517454307</v>
      </c>
      <c r="ES14" s="2">
        <v>85.810034441604941</v>
      </c>
      <c r="ET14" s="2">
        <v>65.325439925019779</v>
      </c>
      <c r="EU14" s="2">
        <v>72.585841862657347</v>
      </c>
      <c r="EV14" s="2">
        <v>68.299414676491068</v>
      </c>
      <c r="EW14" s="2">
        <v>93.897102462153143</v>
      </c>
      <c r="EX14" s="2">
        <v>76.183526134973022</v>
      </c>
      <c r="EY14" s="2">
        <v>100.62332170145419</v>
      </c>
      <c r="EZ14" s="2">
        <v>87.832436889488491</v>
      </c>
      <c r="FA14" s="2">
        <v>104.0342756668872</v>
      </c>
      <c r="FB14" s="2">
        <v>92.950960305671941</v>
      </c>
      <c r="FC14" s="2">
        <v>72.443862129801389</v>
      </c>
      <c r="FD14" s="2">
        <v>93.063671160506956</v>
      </c>
      <c r="FE14" s="2">
        <v>85.391335439179102</v>
      </c>
      <c r="FF14" s="2">
        <v>65.006563201317988</v>
      </c>
      <c r="FG14" s="2">
        <v>72.231380345151152</v>
      </c>
      <c r="FH14" s="2">
        <v>67.965749467052376</v>
      </c>
      <c r="FI14" s="2">
        <v>93.438197264130139</v>
      </c>
      <c r="FJ14" s="2">
        <v>75.811041150474992</v>
      </c>
      <c r="FK14" s="2">
        <v>100.13114241052317</v>
      </c>
      <c r="FL14" s="2">
        <v>87.402646522759994</v>
      </c>
      <c r="FM14" s="2">
        <v>103.52499718932289</v>
      </c>
      <c r="FN14" s="2">
        <v>92.495752229083152</v>
      </c>
      <c r="FO14" s="2">
        <v>72.088938472115913</v>
      </c>
      <c r="FP14" s="2">
        <v>92.607538803559606</v>
      </c>
      <c r="FQ14" s="2">
        <v>84.972636436753263</v>
      </c>
      <c r="FR14" s="2">
        <v>64.687686477616197</v>
      </c>
      <c r="FS14" s="2">
        <v>71.876918827644957</v>
      </c>
      <c r="FT14" s="2">
        <v>67.632084257613684</v>
      </c>
      <c r="FU14" s="2">
        <v>92.979292066107121</v>
      </c>
      <c r="FV14" s="2">
        <v>75.438556165976948</v>
      </c>
      <c r="FW14" s="2">
        <v>99.638963119592134</v>
      </c>
      <c r="FX14" s="2">
        <v>86.972856156031497</v>
      </c>
      <c r="FY14" s="2">
        <v>103.01571871175858</v>
      </c>
      <c r="FZ14" s="2">
        <v>92.040544152494363</v>
      </c>
      <c r="GA14" s="2">
        <v>71.734014814430438</v>
      </c>
      <c r="GB14" s="2">
        <v>92.15140644661227</v>
      </c>
      <c r="GC14" s="2">
        <v>84.553937434327437</v>
      </c>
      <c r="GD14" s="2">
        <v>64.368809753914405</v>
      </c>
      <c r="GE14" s="2">
        <v>71.522457310138762</v>
      </c>
      <c r="GF14" s="2">
        <v>67.298419048174992</v>
      </c>
      <c r="GG14" s="2">
        <v>92.520386868084103</v>
      </c>
      <c r="GH14" s="2">
        <v>75.066071181478918</v>
      </c>
      <c r="GI14" s="2">
        <v>99.146783828661114</v>
      </c>
      <c r="GJ14" s="2">
        <v>86.543065789303</v>
      </c>
      <c r="GK14" s="2">
        <v>102.50644023419426</v>
      </c>
      <c r="GL14" s="2">
        <v>91.585336075905573</v>
      </c>
      <c r="GM14" s="2">
        <v>71.379091156744963</v>
      </c>
      <c r="GN14" s="2">
        <v>91.69527408966492</v>
      </c>
      <c r="GO14" s="2">
        <v>84.135238431901612</v>
      </c>
      <c r="GP14" s="2">
        <v>64.049933030212614</v>
      </c>
      <c r="GQ14" s="2">
        <v>71.167995792632567</v>
      </c>
      <c r="GR14" s="2">
        <v>66.964753838736314</v>
      </c>
      <c r="GS14" s="2">
        <v>92.061481670061099</v>
      </c>
      <c r="GT14" s="2">
        <v>74.693586196980888</v>
      </c>
      <c r="GU14" s="2">
        <v>98.65460453773008</v>
      </c>
      <c r="GV14" s="2">
        <v>86.113275422574489</v>
      </c>
      <c r="GW14" s="2">
        <v>101.99716175662995</v>
      </c>
      <c r="GX14" s="2">
        <v>91.130127999316784</v>
      </c>
      <c r="GY14" s="2">
        <v>71.024167499059502</v>
      </c>
      <c r="GZ14" s="2">
        <v>91.239141732717584</v>
      </c>
      <c r="HA14" s="2">
        <v>83.716539429475773</v>
      </c>
      <c r="HB14" s="2">
        <v>63.731056306510823</v>
      </c>
      <c r="HC14" s="2">
        <v>70.813534275126372</v>
      </c>
      <c r="HD14" s="2">
        <v>66.631088629297622</v>
      </c>
      <c r="HE14" s="2">
        <v>91.602576472038081</v>
      </c>
      <c r="HF14" s="2">
        <v>74.321101212482859</v>
      </c>
      <c r="HG14" s="2">
        <v>98.16242524679906</v>
      </c>
      <c r="HH14" s="2">
        <v>85.683485055845992</v>
      </c>
      <c r="HI14" s="2">
        <v>101.48788327906564</v>
      </c>
      <c r="HJ14" s="2">
        <v>90.674919922727995</v>
      </c>
      <c r="HK14" s="2">
        <v>70.669243841374026</v>
      </c>
      <c r="HL14" s="2">
        <v>90.783009375770234</v>
      </c>
      <c r="HM14" s="2">
        <v>83.297840427049934</v>
      </c>
      <c r="HN14" s="2">
        <v>63.412179582809031</v>
      </c>
      <c r="HO14" s="2">
        <v>70.459072757620177</v>
      </c>
      <c r="HP14" s="2">
        <v>66.297423419858944</v>
      </c>
      <c r="HQ14" s="2">
        <v>91.143671274015063</v>
      </c>
      <c r="HR14" s="2">
        <v>73.948616227984814</v>
      </c>
      <c r="HS14" s="2">
        <v>97.670245955868026</v>
      </c>
      <c r="HT14" s="2">
        <v>85.253694689117481</v>
      </c>
      <c r="HU14" s="2">
        <v>100.97860480150133</v>
      </c>
      <c r="HV14" s="2">
        <v>90.219711846139205</v>
      </c>
      <c r="HW14" s="2">
        <v>70.314320183688551</v>
      </c>
      <c r="HX14" s="2">
        <v>90.326877018822884</v>
      </c>
      <c r="HY14" s="2">
        <v>82.879141424624109</v>
      </c>
      <c r="HZ14" s="2">
        <v>63.09330285910724</v>
      </c>
      <c r="IA14" s="2">
        <v>70.104611240113982</v>
      </c>
      <c r="IB14" s="2">
        <v>65.963758210420252</v>
      </c>
      <c r="IC14" s="2">
        <v>90.684766075992044</v>
      </c>
      <c r="ID14" s="2">
        <v>73.576131243486785</v>
      </c>
      <c r="IE14" s="2">
        <v>97.178066664937006</v>
      </c>
      <c r="IF14" s="2">
        <v>84.823904322388984</v>
      </c>
      <c r="IG14" s="2">
        <v>100.46932632393703</v>
      </c>
      <c r="IH14" s="2">
        <v>89.764503769550416</v>
      </c>
      <c r="II14" s="2">
        <v>69.959396526003076</v>
      </c>
      <c r="IJ14" s="2">
        <v>89.870744661875534</v>
      </c>
      <c r="IK14" s="2">
        <v>82.460442422198284</v>
      </c>
      <c r="IL14" s="2">
        <v>62.774426135405449</v>
      </c>
      <c r="IM14" s="2">
        <v>69.750149722607787</v>
      </c>
      <c r="IN14" s="2">
        <v>65.630093000981574</v>
      </c>
      <c r="IO14" s="2">
        <v>90.225860877969041</v>
      </c>
      <c r="IP14" s="2">
        <v>73.203646258988741</v>
      </c>
      <c r="IQ14" s="2">
        <v>96.685887374005986</v>
      </c>
      <c r="IR14" s="2">
        <v>84.394113955660487</v>
      </c>
      <c r="IS14" s="2">
        <v>99.960047846372703</v>
      </c>
      <c r="IT14" s="2">
        <v>89.309295692961626</v>
      </c>
      <c r="IU14" s="2">
        <v>69.6044728683176</v>
      </c>
      <c r="IV14" s="2">
        <v>89.414612304928198</v>
      </c>
      <c r="IW14" s="2">
        <v>82.041743419772445</v>
      </c>
      <c r="IX14" s="2">
        <v>62.455549411703657</v>
      </c>
      <c r="IY14" s="2">
        <v>69.395688205101592</v>
      </c>
      <c r="IZ14" s="2">
        <v>65.296427791542882</v>
      </c>
      <c r="JA14" s="2">
        <v>89.766955679946037</v>
      </c>
      <c r="JB14" s="2">
        <v>72.831161274490711</v>
      </c>
      <c r="JC14" s="2">
        <v>96.193708083074966</v>
      </c>
      <c r="JD14" s="2">
        <v>83.96432358893199</v>
      </c>
      <c r="JE14" s="2">
        <v>99.450769368808395</v>
      </c>
      <c r="JF14" s="2">
        <v>88.854087616372837</v>
      </c>
      <c r="JG14" s="2">
        <v>69.249549210632125</v>
      </c>
      <c r="JH14" s="2">
        <v>88.958479947980848</v>
      </c>
      <c r="JI14" s="2">
        <v>81.62304441734662</v>
      </c>
      <c r="JJ14" s="2">
        <v>62.136672688001866</v>
      </c>
      <c r="JK14" s="2">
        <v>69.041226687595397</v>
      </c>
      <c r="JL14" s="2">
        <v>64.962762582104205</v>
      </c>
      <c r="JM14" s="2">
        <v>89.308050481923019</v>
      </c>
      <c r="JN14" s="2">
        <v>72.458676289992681</v>
      </c>
      <c r="JO14" s="2">
        <v>95.701528792143932</v>
      </c>
      <c r="JP14" s="2">
        <v>83.534533222203493</v>
      </c>
      <c r="JQ14" s="2">
        <v>98.941490891244086</v>
      </c>
      <c r="JR14" s="2">
        <v>88.398879539784048</v>
      </c>
      <c r="JS14" s="2">
        <v>68.894625552946664</v>
      </c>
      <c r="JT14" s="2">
        <v>88.502347591033498</v>
      </c>
      <c r="JU14" s="2">
        <v>81.204345414920795</v>
      </c>
      <c r="JV14" s="2">
        <v>61.817795964300082</v>
      </c>
      <c r="JW14" s="2">
        <v>68.686765170089217</v>
      </c>
      <c r="JX14" s="2">
        <v>64.629097372665527</v>
      </c>
      <c r="JY14" s="2">
        <v>88.849145283900015</v>
      </c>
      <c r="JZ14" s="2">
        <v>72.086191305494651</v>
      </c>
      <c r="KA14" s="2">
        <v>95.209349501212913</v>
      </c>
      <c r="KB14" s="2">
        <v>83.104742855474996</v>
      </c>
      <c r="KC14" s="2">
        <v>98.432212413679807</v>
      </c>
      <c r="KD14" s="2">
        <v>87.943671463195273</v>
      </c>
      <c r="KE14" s="2">
        <v>68.539701895261203</v>
      </c>
      <c r="KF14" s="2">
        <v>88.046215234086191</v>
      </c>
      <c r="KG14" s="2">
        <v>80.785646412494984</v>
      </c>
      <c r="KH14" s="2">
        <v>61.498919240598298</v>
      </c>
      <c r="KI14" s="2">
        <v>68.332303652583036</v>
      </c>
      <c r="KJ14" s="2">
        <v>64.295432163226835</v>
      </c>
      <c r="KK14" s="2">
        <v>88.390240085877025</v>
      </c>
      <c r="KL14" s="2">
        <v>71.713706320996636</v>
      </c>
      <c r="KM14" s="2">
        <v>94.717170210281907</v>
      </c>
      <c r="KN14" s="2">
        <v>82.674952488746513</v>
      </c>
      <c r="KO14" s="2">
        <v>97.922933936115513</v>
      </c>
      <c r="KP14" s="2">
        <v>87.488463386606512</v>
      </c>
      <c r="KQ14" s="2">
        <v>68.184778237575742</v>
      </c>
      <c r="KR14" s="2">
        <v>87.59008287713884</v>
      </c>
      <c r="KS14" s="2">
        <v>80.366947410069173</v>
      </c>
      <c r="KT14" s="2">
        <v>61.180042516896521</v>
      </c>
      <c r="KU14" s="2">
        <v>67.977842135076855</v>
      </c>
      <c r="KV14" s="2">
        <v>63.961766953788178</v>
      </c>
      <c r="KW14" s="2">
        <v>87.931334887854021</v>
      </c>
      <c r="KX14" s="2">
        <v>71.341221336498606</v>
      </c>
      <c r="KY14" s="2">
        <v>94.224990919350901</v>
      </c>
      <c r="KZ14" s="2">
        <v>82.245162122018016</v>
      </c>
      <c r="LA14" s="2">
        <v>97.413655458551219</v>
      </c>
    </row>
    <row r="15" spans="1:313" ht="15.6">
      <c r="A15" s="8"/>
      <c r="B15" s="45"/>
      <c r="C15" s="45"/>
      <c r="D15" s="45"/>
      <c r="E15" s="45"/>
      <c r="F15" s="45"/>
      <c r="G15" s="45"/>
      <c r="H15" s="45"/>
      <c r="I15" s="45"/>
      <c r="J15" s="45"/>
      <c r="K15" s="2"/>
      <c r="L15" s="2"/>
      <c r="M15" s="2"/>
      <c r="N15" s="2">
        <v>177.12685155775509</v>
      </c>
      <c r="O15" s="2">
        <v>191.43343352097503</v>
      </c>
      <c r="P15" s="2">
        <v>209.99017416231902</v>
      </c>
      <c r="Q15" s="2">
        <v>170.18591496247524</v>
      </c>
      <c r="R15" s="2">
        <v>152.1972111548441</v>
      </c>
      <c r="S15" s="2">
        <v>167.77793217858223</v>
      </c>
      <c r="T15" s="2">
        <v>164.74476228058691</v>
      </c>
      <c r="U15" s="2">
        <v>216.70649805025764</v>
      </c>
      <c r="V15" s="2">
        <v>194.57487675954323</v>
      </c>
      <c r="W15" s="2">
        <v>201.12132988095522</v>
      </c>
      <c r="X15" s="2">
        <v>226.13693144139293</v>
      </c>
      <c r="Y15" s="2">
        <v>233.45602832008828</v>
      </c>
      <c r="Z15" s="2">
        <v>176.30755737092747</v>
      </c>
      <c r="AA15" s="2">
        <v>190.54762328874429</v>
      </c>
      <c r="AB15" s="2">
        <v>209.018122436738</v>
      </c>
      <c r="AC15" s="2">
        <v>169.39781450728498</v>
      </c>
      <c r="AD15" s="2">
        <v>151.49214107357085</v>
      </c>
      <c r="AE15" s="2">
        <v>167.00038254438698</v>
      </c>
      <c r="AF15" s="2">
        <v>163.98097458681988</v>
      </c>
      <c r="AG15" s="2">
        <v>215.70141766764888</v>
      </c>
      <c r="AH15" s="2">
        <v>193.67209346745099</v>
      </c>
      <c r="AI15" s="2">
        <v>200.18781158857325</v>
      </c>
      <c r="AJ15" s="2">
        <v>225.08689538671857</v>
      </c>
      <c r="AK15" s="2">
        <v>232.37158741434334</v>
      </c>
      <c r="AL15" s="2">
        <v>175.48826318409988</v>
      </c>
      <c r="AM15" s="2">
        <v>189.66181305651358</v>
      </c>
      <c r="AN15" s="2">
        <v>208.046070711157</v>
      </c>
      <c r="AO15" s="2">
        <v>168.60971405209472</v>
      </c>
      <c r="AP15" s="2">
        <v>150.7870709922976</v>
      </c>
      <c r="AQ15" s="2">
        <v>166.22283291019167</v>
      </c>
      <c r="AR15" s="2">
        <v>163.21718689305283</v>
      </c>
      <c r="AS15" s="2">
        <v>214.6963372850401</v>
      </c>
      <c r="AT15" s="2">
        <v>192.76931017535878</v>
      </c>
      <c r="AU15" s="2">
        <v>199.25429329619129</v>
      </c>
      <c r="AV15" s="2">
        <v>224.03685933204426</v>
      </c>
      <c r="AW15" s="2">
        <v>231.28714650859843</v>
      </c>
      <c r="AX15" s="2">
        <v>174.66896899727229</v>
      </c>
      <c r="AY15" s="2">
        <v>188.77600282428284</v>
      </c>
      <c r="AZ15" s="2">
        <v>207.07401898557598</v>
      </c>
      <c r="BA15" s="2">
        <v>167.82161359690446</v>
      </c>
      <c r="BB15" s="2">
        <v>150.08200091102438</v>
      </c>
      <c r="BC15" s="2">
        <v>165.44528327599639</v>
      </c>
      <c r="BD15" s="2">
        <v>162.4533991992858</v>
      </c>
      <c r="BE15" s="2">
        <v>213.69125690243132</v>
      </c>
      <c r="BF15" s="2">
        <v>191.86652688326654</v>
      </c>
      <c r="BG15" s="2">
        <v>198.32077500380933</v>
      </c>
      <c r="BH15" s="2">
        <v>222.98682327736989</v>
      </c>
      <c r="BI15" s="2">
        <v>230.20270560285348</v>
      </c>
      <c r="BJ15" s="2">
        <v>173.8496748104447</v>
      </c>
      <c r="BK15" s="2">
        <v>187.8901925920521</v>
      </c>
      <c r="BL15" s="2">
        <v>206.10196725999501</v>
      </c>
      <c r="BM15" s="2">
        <v>167.0335131417142</v>
      </c>
      <c r="BN15" s="2">
        <v>149.3769308297511</v>
      </c>
      <c r="BO15" s="2">
        <v>164.66773364180111</v>
      </c>
      <c r="BP15" s="2">
        <v>161.68961150551874</v>
      </c>
      <c r="BQ15" s="2">
        <v>212.68617651982254</v>
      </c>
      <c r="BR15" s="2">
        <v>190.96374359117434</v>
      </c>
      <c r="BS15" s="2">
        <v>197.3872567114274</v>
      </c>
      <c r="BT15" s="2">
        <v>221.93678722269559</v>
      </c>
      <c r="BU15" s="2">
        <v>229.11826469710857</v>
      </c>
      <c r="BV15" s="2">
        <v>173.03038062361708</v>
      </c>
      <c r="BW15" s="2">
        <v>187.00438235982136</v>
      </c>
      <c r="BX15" s="2">
        <v>205.12991553441398</v>
      </c>
      <c r="BY15" s="2">
        <v>166.24541268652391</v>
      </c>
      <c r="BZ15" s="2">
        <v>148.67186074847788</v>
      </c>
      <c r="CA15" s="2">
        <v>163.89018400760582</v>
      </c>
      <c r="CB15" s="2">
        <v>160.92582381175168</v>
      </c>
      <c r="CC15" s="2">
        <v>211.68109613721379</v>
      </c>
      <c r="CD15" s="2">
        <v>190.0609602990821</v>
      </c>
      <c r="CE15" s="2">
        <v>196.45373841904544</v>
      </c>
      <c r="CF15" s="2">
        <v>220.88675116802122</v>
      </c>
      <c r="CG15" s="2">
        <v>228.03382379136363</v>
      </c>
      <c r="CH15" s="2">
        <v>172.21108643678949</v>
      </c>
      <c r="CI15" s="2">
        <v>186.11857212759065</v>
      </c>
      <c r="CJ15" s="2">
        <v>204.15786380883299</v>
      </c>
      <c r="CK15" s="2">
        <v>165.45731223133367</v>
      </c>
      <c r="CL15" s="2">
        <v>147.96679066720463</v>
      </c>
      <c r="CM15" s="2">
        <v>163.11263437341054</v>
      </c>
      <c r="CN15" s="2">
        <v>160.16203611798463</v>
      </c>
      <c r="CO15" s="2">
        <v>210.676015754605</v>
      </c>
      <c r="CP15" s="2">
        <v>189.15817700698989</v>
      </c>
      <c r="CQ15" s="2">
        <v>195.5202201266635</v>
      </c>
      <c r="CR15" s="2">
        <v>219.83671511334688</v>
      </c>
      <c r="CS15" s="2">
        <v>226.94938288561872</v>
      </c>
      <c r="CT15" s="2">
        <v>171.3917922499619</v>
      </c>
      <c r="CU15" s="2">
        <v>185.23276189535989</v>
      </c>
      <c r="CV15" s="2">
        <v>203.18581208325196</v>
      </c>
      <c r="CW15" s="2">
        <v>164.66921177614338</v>
      </c>
      <c r="CX15" s="2">
        <v>147.26172058593139</v>
      </c>
      <c r="CY15" s="2">
        <v>162.33508473921526</v>
      </c>
      <c r="CZ15" s="2">
        <v>159.3982484242176</v>
      </c>
      <c r="DA15" s="2">
        <v>209.67093537199625</v>
      </c>
      <c r="DB15" s="2">
        <v>188.25539371489765</v>
      </c>
      <c r="DC15" s="2">
        <v>194.58670183428154</v>
      </c>
      <c r="DD15" s="2">
        <v>218.78667905867255</v>
      </c>
      <c r="DE15" s="2">
        <v>225.86494197987378</v>
      </c>
      <c r="DF15" s="2">
        <v>170.5724980631343</v>
      </c>
      <c r="DG15" s="2">
        <v>184.34695166312918</v>
      </c>
      <c r="DH15" s="2">
        <v>202.21376035767096</v>
      </c>
      <c r="DI15" s="2">
        <v>163.88111132095312</v>
      </c>
      <c r="DJ15" s="2">
        <v>146.55665050465814</v>
      </c>
      <c r="DK15" s="2">
        <v>161.55753510501998</v>
      </c>
      <c r="DL15" s="2">
        <v>158.63446073045054</v>
      </c>
      <c r="DM15" s="2">
        <v>208.6658549893875</v>
      </c>
      <c r="DN15" s="2">
        <v>187.35261042280544</v>
      </c>
      <c r="DO15" s="2">
        <v>193.65318354189961</v>
      </c>
      <c r="DP15" s="2">
        <v>217.73664300399821</v>
      </c>
      <c r="DQ15" s="2">
        <v>224.78050107412886</v>
      </c>
      <c r="DR15" s="2">
        <v>169.75320387630669</v>
      </c>
      <c r="DS15" s="2">
        <v>183.46114143089844</v>
      </c>
      <c r="DT15" s="2">
        <v>201.24170863208994</v>
      </c>
      <c r="DU15" s="2">
        <v>163.09301086576286</v>
      </c>
      <c r="DV15" s="2">
        <v>145.85158042338489</v>
      </c>
      <c r="DW15" s="2">
        <v>160.7799854708247</v>
      </c>
      <c r="DX15" s="2">
        <v>157.87067303668348</v>
      </c>
      <c r="DY15" s="2">
        <v>207.66077460677872</v>
      </c>
      <c r="DZ15" s="2">
        <v>186.4498271307132</v>
      </c>
      <c r="EA15" s="2">
        <v>192.71966524951765</v>
      </c>
      <c r="EB15" s="2">
        <v>216.68660694932387</v>
      </c>
      <c r="EC15" s="2">
        <v>223.69606016838395</v>
      </c>
      <c r="ED15" s="2">
        <v>168.93390968947912</v>
      </c>
      <c r="EE15" s="2">
        <v>182.5753311986677</v>
      </c>
      <c r="EF15" s="2">
        <v>200.26965690650894</v>
      </c>
      <c r="EG15" s="2">
        <v>162.3049104105726</v>
      </c>
      <c r="EH15" s="2">
        <v>145.14651034211164</v>
      </c>
      <c r="EI15" s="2">
        <v>160.00243583662939</v>
      </c>
      <c r="EJ15" s="2">
        <v>157.10688534291643</v>
      </c>
      <c r="EK15" s="2">
        <v>206.65569422416993</v>
      </c>
      <c r="EL15" s="2">
        <v>185.54704383862099</v>
      </c>
      <c r="EM15" s="2">
        <v>191.78614695713571</v>
      </c>
      <c r="EN15" s="2">
        <v>215.63657089464954</v>
      </c>
      <c r="EO15" s="2">
        <v>222.61161926263901</v>
      </c>
      <c r="EP15" s="2">
        <v>168.1146155026515</v>
      </c>
      <c r="EQ15" s="2">
        <v>181.68952096643696</v>
      </c>
      <c r="ER15" s="2">
        <v>199.29760518092795</v>
      </c>
      <c r="ES15" s="2">
        <v>161.51680995538234</v>
      </c>
      <c r="ET15" s="2">
        <v>144.44144026083839</v>
      </c>
      <c r="EU15" s="2">
        <v>159.22488620243413</v>
      </c>
      <c r="EV15" s="2">
        <v>156.3430976491494</v>
      </c>
      <c r="EW15" s="2">
        <v>205.65061384156115</v>
      </c>
      <c r="EX15" s="2">
        <v>184.64426054652876</v>
      </c>
      <c r="EY15" s="2">
        <v>190.85262866475375</v>
      </c>
      <c r="EZ15" s="2">
        <v>214.58653483997517</v>
      </c>
      <c r="FA15" s="2">
        <v>221.52717835689407</v>
      </c>
      <c r="FB15" s="2">
        <v>167.29532131582391</v>
      </c>
      <c r="FC15" s="2">
        <v>180.80371073420625</v>
      </c>
      <c r="FD15" s="2">
        <v>198.32555345534695</v>
      </c>
      <c r="FE15" s="2">
        <v>160.72870950019208</v>
      </c>
      <c r="FF15" s="2">
        <v>143.73637017956514</v>
      </c>
      <c r="FG15" s="2">
        <v>158.44733656823882</v>
      </c>
      <c r="FH15" s="2">
        <v>155.57930995538234</v>
      </c>
      <c r="FI15" s="2">
        <v>204.6455334589524</v>
      </c>
      <c r="FJ15" s="2">
        <v>183.74147725443655</v>
      </c>
      <c r="FK15" s="2">
        <v>189.91911037237182</v>
      </c>
      <c r="FL15" s="2">
        <v>213.53649878530086</v>
      </c>
      <c r="FM15" s="2">
        <v>220.44273745114916</v>
      </c>
      <c r="FN15" s="2">
        <v>166.47602712899632</v>
      </c>
      <c r="FO15" s="2">
        <v>179.91790050197548</v>
      </c>
      <c r="FP15" s="2">
        <v>197.35350172976592</v>
      </c>
      <c r="FQ15" s="2">
        <v>159.94060904500179</v>
      </c>
      <c r="FR15" s="2">
        <v>143.03130009829192</v>
      </c>
      <c r="FS15" s="2">
        <v>157.66978693404357</v>
      </c>
      <c r="FT15" s="2">
        <v>154.81552226161529</v>
      </c>
      <c r="FU15" s="2">
        <v>203.64045307634362</v>
      </c>
      <c r="FV15" s="2">
        <v>182.83869396234434</v>
      </c>
      <c r="FW15" s="2">
        <v>188.98559207998986</v>
      </c>
      <c r="FX15" s="2">
        <v>212.4864627306265</v>
      </c>
      <c r="FY15" s="2">
        <v>219.35829654540424</v>
      </c>
      <c r="FZ15" s="2">
        <v>165.65673294216873</v>
      </c>
      <c r="GA15" s="2">
        <v>179.03209026974477</v>
      </c>
      <c r="GB15" s="2">
        <v>196.38145000418493</v>
      </c>
      <c r="GC15" s="2">
        <v>159.15250858981156</v>
      </c>
      <c r="GD15" s="2">
        <v>142.32623001701864</v>
      </c>
      <c r="GE15" s="2">
        <v>156.89223729984826</v>
      </c>
      <c r="GF15" s="2">
        <v>154.05173456784823</v>
      </c>
      <c r="GG15" s="2">
        <v>202.63537269373484</v>
      </c>
      <c r="GH15" s="2">
        <v>181.9359106702521</v>
      </c>
      <c r="GI15" s="2">
        <v>188.05207378760792</v>
      </c>
      <c r="GJ15" s="2">
        <v>211.43642667595219</v>
      </c>
      <c r="GK15" s="2">
        <v>218.2738556396593</v>
      </c>
      <c r="GL15" s="2">
        <v>164.83743875534111</v>
      </c>
      <c r="GM15" s="2">
        <v>178.14628003751403</v>
      </c>
      <c r="GN15" s="2">
        <v>195.4093982786039</v>
      </c>
      <c r="GO15" s="2">
        <v>158.3644081346213</v>
      </c>
      <c r="GP15" s="2">
        <v>141.62115993574542</v>
      </c>
      <c r="GQ15" s="2">
        <v>156.11468766565298</v>
      </c>
      <c r="GR15" s="2">
        <v>153.2879468740812</v>
      </c>
      <c r="GS15" s="2">
        <v>201.63029231112608</v>
      </c>
      <c r="GT15" s="2">
        <v>181.03312737815989</v>
      </c>
      <c r="GU15" s="2">
        <v>187.11855549522596</v>
      </c>
      <c r="GV15" s="2">
        <v>210.38639062127783</v>
      </c>
      <c r="GW15" s="2">
        <v>217.18941473391436</v>
      </c>
      <c r="GX15" s="2">
        <v>164.01814456851352</v>
      </c>
      <c r="GY15" s="2">
        <v>177.26046980528329</v>
      </c>
      <c r="GZ15" s="2">
        <v>194.43734655302291</v>
      </c>
      <c r="HA15" s="2">
        <v>157.57630767943101</v>
      </c>
      <c r="HB15" s="2">
        <v>140.91608985447218</v>
      </c>
      <c r="HC15" s="2">
        <v>155.3371380314577</v>
      </c>
      <c r="HD15" s="2">
        <v>152.52415918031414</v>
      </c>
      <c r="HE15" s="2">
        <v>200.62521192851733</v>
      </c>
      <c r="HF15" s="2">
        <v>180.13034408606765</v>
      </c>
      <c r="HG15" s="2">
        <v>186.18503720284403</v>
      </c>
      <c r="HH15" s="2">
        <v>209.33635456660349</v>
      </c>
      <c r="HI15" s="2">
        <v>216.10497382816945</v>
      </c>
      <c r="HJ15" s="2">
        <v>163.19885038168593</v>
      </c>
      <c r="HK15" s="2">
        <v>176.37465957305255</v>
      </c>
      <c r="HL15" s="2">
        <v>193.46529482744188</v>
      </c>
      <c r="HM15" s="2">
        <v>156.78820722424075</v>
      </c>
      <c r="HN15" s="2">
        <v>140.21101977319893</v>
      </c>
      <c r="HO15" s="2">
        <v>154.55958839726242</v>
      </c>
      <c r="HP15" s="2">
        <v>151.76037148654711</v>
      </c>
      <c r="HQ15" s="2">
        <v>199.62013154590855</v>
      </c>
      <c r="HR15" s="2">
        <v>179.22756079397544</v>
      </c>
      <c r="HS15" s="2">
        <v>185.25151891046207</v>
      </c>
      <c r="HT15" s="2">
        <v>208.28631851192915</v>
      </c>
      <c r="HU15" s="2">
        <v>215.02053292242454</v>
      </c>
      <c r="HV15" s="2">
        <v>162.37955619485834</v>
      </c>
      <c r="HW15" s="2">
        <v>175.48884934082184</v>
      </c>
      <c r="HX15" s="2">
        <v>192.49324310186088</v>
      </c>
      <c r="HY15" s="2">
        <v>156.00010676905049</v>
      </c>
      <c r="HZ15" s="2">
        <v>139.50594969192568</v>
      </c>
      <c r="IA15" s="2">
        <v>153.78203876306713</v>
      </c>
      <c r="IB15" s="2">
        <v>150.99658379278003</v>
      </c>
      <c r="IC15" s="2">
        <v>198.61505116329974</v>
      </c>
      <c r="ID15" s="2">
        <v>178.3247775018832</v>
      </c>
      <c r="IE15" s="2">
        <v>184.31800061808013</v>
      </c>
      <c r="IF15" s="2">
        <v>207.23628245725482</v>
      </c>
      <c r="IG15" s="2">
        <v>213.93609201667959</v>
      </c>
      <c r="IH15" s="2">
        <v>161.56026200803072</v>
      </c>
      <c r="II15" s="2">
        <v>174.6030391085911</v>
      </c>
      <c r="IJ15" s="2">
        <v>191.52119137627989</v>
      </c>
      <c r="IK15" s="2">
        <v>155.21200631386023</v>
      </c>
      <c r="IL15" s="2">
        <v>138.80087961065243</v>
      </c>
      <c r="IM15" s="2">
        <v>153.00448912887185</v>
      </c>
      <c r="IN15" s="2">
        <v>150.232796099013</v>
      </c>
      <c r="IO15" s="2">
        <v>197.60997078069099</v>
      </c>
      <c r="IP15" s="2">
        <v>177.421994209791</v>
      </c>
      <c r="IQ15" s="2">
        <v>183.38448232569817</v>
      </c>
      <c r="IR15" s="2">
        <v>206.18624640258048</v>
      </c>
      <c r="IS15" s="2">
        <v>212.85165111093465</v>
      </c>
      <c r="IT15" s="2">
        <v>160.74096782120313</v>
      </c>
      <c r="IU15" s="2">
        <v>173.71722887636037</v>
      </c>
      <c r="IV15" s="2">
        <v>190.54913965069889</v>
      </c>
      <c r="IW15" s="2">
        <v>154.42390585866997</v>
      </c>
      <c r="IX15" s="2">
        <v>138.09580952937918</v>
      </c>
      <c r="IY15" s="2">
        <v>152.22693949467657</v>
      </c>
      <c r="IZ15" s="2">
        <v>149.46900840524594</v>
      </c>
      <c r="JA15" s="2">
        <v>196.60489039808223</v>
      </c>
      <c r="JB15" s="2">
        <v>176.51921091769876</v>
      </c>
      <c r="JC15" s="2">
        <v>182.45096403331624</v>
      </c>
      <c r="JD15" s="2">
        <v>205.13621034790614</v>
      </c>
      <c r="JE15" s="2">
        <v>211.76721020518974</v>
      </c>
      <c r="JF15" s="2">
        <v>159.92167363437554</v>
      </c>
      <c r="JG15" s="2">
        <v>172.83141864412963</v>
      </c>
      <c r="JH15" s="2">
        <v>189.57708792511787</v>
      </c>
      <c r="JI15" s="2">
        <v>153.63580540347968</v>
      </c>
      <c r="JJ15" s="2">
        <v>137.39073944810596</v>
      </c>
      <c r="JK15" s="2">
        <v>151.44938986048129</v>
      </c>
      <c r="JL15" s="2">
        <v>148.70522071147892</v>
      </c>
      <c r="JM15" s="2">
        <v>195.59981001547345</v>
      </c>
      <c r="JN15" s="2">
        <v>175.61642762560655</v>
      </c>
      <c r="JO15" s="2">
        <v>181.51744574093428</v>
      </c>
      <c r="JP15" s="2">
        <v>204.08617429323181</v>
      </c>
      <c r="JQ15" s="2">
        <v>210.6827692994448</v>
      </c>
      <c r="JR15" s="2">
        <v>159.10237944754795</v>
      </c>
      <c r="JS15" s="2">
        <v>171.94560841189889</v>
      </c>
      <c r="JT15" s="2">
        <v>188.60503619953687</v>
      </c>
      <c r="JU15" s="2">
        <v>152.84770494828945</v>
      </c>
      <c r="JV15" s="2">
        <v>136.68566936683271</v>
      </c>
      <c r="JW15" s="2">
        <v>150.67184022628601</v>
      </c>
      <c r="JX15" s="2">
        <v>147.94143301771189</v>
      </c>
      <c r="JY15" s="2">
        <v>194.59472963286473</v>
      </c>
      <c r="JZ15" s="2">
        <v>174.71364433351434</v>
      </c>
      <c r="KA15" s="2">
        <v>180.58392744855234</v>
      </c>
      <c r="KB15" s="2">
        <v>203.0361382385575</v>
      </c>
      <c r="KC15" s="2">
        <v>209.59832839369992</v>
      </c>
      <c r="KD15" s="2">
        <v>158.28308526072038</v>
      </c>
      <c r="KE15" s="2">
        <v>171.05979817966821</v>
      </c>
      <c r="KF15" s="2">
        <v>187.63298447395593</v>
      </c>
      <c r="KG15" s="2">
        <v>152.05960449309922</v>
      </c>
      <c r="KH15" s="2">
        <v>135.98059928555949</v>
      </c>
      <c r="KI15" s="2">
        <v>149.89429059209075</v>
      </c>
      <c r="KJ15" s="2">
        <v>147.17764532394486</v>
      </c>
      <c r="KK15" s="2">
        <v>193.58964925025597</v>
      </c>
      <c r="KL15" s="2">
        <v>173.81086104142216</v>
      </c>
      <c r="KM15" s="2">
        <v>179.65040915617044</v>
      </c>
      <c r="KN15" s="2">
        <v>201.98610218388322</v>
      </c>
      <c r="KO15" s="2">
        <v>208.51388748795503</v>
      </c>
      <c r="KP15" s="2">
        <v>157.46379107389282</v>
      </c>
      <c r="KQ15" s="2">
        <v>170.1739879474375</v>
      </c>
      <c r="KR15" s="2">
        <v>186.66093274837493</v>
      </c>
      <c r="KS15" s="2">
        <v>151.27150403790898</v>
      </c>
      <c r="KT15" s="2">
        <v>135.27552920428627</v>
      </c>
      <c r="KU15" s="2">
        <v>149.1167409578955</v>
      </c>
      <c r="KV15" s="2">
        <v>146.41385763017783</v>
      </c>
      <c r="KW15" s="2">
        <v>192.58456886764725</v>
      </c>
      <c r="KX15" s="2">
        <v>172.90807774932998</v>
      </c>
      <c r="KY15" s="2">
        <v>178.71689086378854</v>
      </c>
      <c r="KZ15" s="2">
        <v>200.93606612920888</v>
      </c>
      <c r="LA15" s="2">
        <v>207.42944658221015</v>
      </c>
    </row>
    <row r="16" spans="1:313" ht="15.6">
      <c r="A16" s="8"/>
      <c r="B16" s="45"/>
      <c r="C16" s="45"/>
      <c r="D16" s="45"/>
      <c r="E16" s="45"/>
      <c r="F16" s="45"/>
      <c r="G16" s="45"/>
      <c r="H16" s="45"/>
      <c r="I16" s="45"/>
      <c r="J16" s="45"/>
      <c r="K16" s="2"/>
      <c r="L16" s="2"/>
      <c r="M16" s="2"/>
      <c r="N16" s="2">
        <v>98.413457224737428</v>
      </c>
      <c r="O16" s="2">
        <v>76.702946022027064</v>
      </c>
      <c r="P16" s="2">
        <v>98.537259443875115</v>
      </c>
      <c r="Q16" s="2">
        <v>90.415723468289073</v>
      </c>
      <c r="R16" s="2">
        <v>68.833083885739484</v>
      </c>
      <c r="S16" s="2">
        <v>76.484918555225491</v>
      </c>
      <c r="T16" s="2">
        <v>71.96973198031661</v>
      </c>
      <c r="U16" s="2">
        <v>98.945059640406285</v>
      </c>
      <c r="V16" s="2">
        <v>80.280860964451421</v>
      </c>
      <c r="W16" s="2">
        <v>106.03729390169549</v>
      </c>
      <c r="X16" s="2">
        <v>92.56013092350203</v>
      </c>
      <c r="Y16" s="2">
        <v>109.63633892009462</v>
      </c>
      <c r="Z16" s="2">
        <v>97.958249148148624</v>
      </c>
      <c r="AA16" s="2">
        <v>76.348022364341574</v>
      </c>
      <c r="AB16" s="2">
        <v>98.081127086927751</v>
      </c>
      <c r="AC16" s="2">
        <v>89.997024465863234</v>
      </c>
      <c r="AD16" s="2">
        <v>68.514207162037707</v>
      </c>
      <c r="AE16" s="2">
        <v>76.130457037719296</v>
      </c>
      <c r="AF16" s="2">
        <v>71.636066770877932</v>
      </c>
      <c r="AG16" s="2">
        <v>98.486154442383281</v>
      </c>
      <c r="AH16" s="2">
        <v>79.908375979953377</v>
      </c>
      <c r="AI16" s="2">
        <v>105.54511461076446</v>
      </c>
      <c r="AJ16" s="2">
        <v>92.130340556773518</v>
      </c>
      <c r="AK16" s="2">
        <v>109.12706044253029</v>
      </c>
      <c r="AL16" s="2">
        <v>97.503041071559849</v>
      </c>
      <c r="AM16" s="2">
        <v>75.993098706656113</v>
      </c>
      <c r="AN16" s="2">
        <v>97.624994729980415</v>
      </c>
      <c r="AO16" s="2">
        <v>89.578325463437409</v>
      </c>
      <c r="AP16" s="2">
        <v>68.195330438335901</v>
      </c>
      <c r="AQ16" s="2">
        <v>75.775995520213101</v>
      </c>
      <c r="AR16" s="2">
        <v>71.30240156143924</v>
      </c>
      <c r="AS16" s="2">
        <v>98.027249244360263</v>
      </c>
      <c r="AT16" s="2">
        <v>79.535890995455347</v>
      </c>
      <c r="AU16" s="2">
        <v>105.05293531983344</v>
      </c>
      <c r="AV16" s="2">
        <v>91.700550190045021</v>
      </c>
      <c r="AW16" s="2">
        <v>108.617781964966</v>
      </c>
      <c r="AX16" s="2">
        <v>97.047832994971046</v>
      </c>
      <c r="AY16" s="2">
        <v>75.638175048970638</v>
      </c>
      <c r="AZ16" s="2">
        <v>97.168862373033065</v>
      </c>
      <c r="BA16" s="2">
        <v>89.15962646101157</v>
      </c>
      <c r="BB16" s="2">
        <v>67.876453714634124</v>
      </c>
      <c r="BC16" s="2">
        <v>75.421534002706906</v>
      </c>
      <c r="BD16" s="2">
        <v>70.968736352000548</v>
      </c>
      <c r="BE16" s="2">
        <v>97.568344046337259</v>
      </c>
      <c r="BF16" s="2">
        <v>79.163406010957303</v>
      </c>
      <c r="BG16" s="2">
        <v>104.5607560289024</v>
      </c>
      <c r="BH16" s="2">
        <v>91.27075982331651</v>
      </c>
      <c r="BI16" s="2">
        <v>108.10850348740168</v>
      </c>
      <c r="BJ16" s="2">
        <v>96.59262491838227</v>
      </c>
      <c r="BK16" s="2">
        <v>75.283251391285162</v>
      </c>
      <c r="BL16" s="2">
        <v>96.712730016085729</v>
      </c>
      <c r="BM16" s="2">
        <v>88.740927458585745</v>
      </c>
      <c r="BN16" s="2">
        <v>67.557576990932318</v>
      </c>
      <c r="BO16" s="2">
        <v>75.067072485200711</v>
      </c>
      <c r="BP16" s="2">
        <v>70.63507114256187</v>
      </c>
      <c r="BQ16" s="2">
        <v>97.109438848314241</v>
      </c>
      <c r="BR16" s="2">
        <v>78.790921026459273</v>
      </c>
      <c r="BS16" s="2">
        <v>104.06857673797138</v>
      </c>
      <c r="BT16" s="2">
        <v>90.840969456588013</v>
      </c>
      <c r="BU16" s="2">
        <v>107.59922500983737</v>
      </c>
      <c r="BV16" s="2">
        <v>96.137416841793467</v>
      </c>
      <c r="BW16" s="2">
        <v>74.928327733599687</v>
      </c>
      <c r="BX16" s="2">
        <v>96.256597659138379</v>
      </c>
      <c r="BY16" s="2">
        <v>88.322228456159905</v>
      </c>
      <c r="BZ16" s="2">
        <v>67.238700267230541</v>
      </c>
      <c r="CA16" s="2">
        <v>74.712610967694516</v>
      </c>
      <c r="CB16" s="2">
        <v>70.301405933123178</v>
      </c>
      <c r="CC16" s="2">
        <v>96.650533650291223</v>
      </c>
      <c r="CD16" s="2">
        <v>78.418436041961229</v>
      </c>
      <c r="CE16" s="2">
        <v>103.57639744704035</v>
      </c>
      <c r="CF16" s="2">
        <v>90.411179089859502</v>
      </c>
      <c r="CG16" s="2">
        <v>107.08994653227306</v>
      </c>
      <c r="CH16" s="2">
        <v>95.682208765204692</v>
      </c>
      <c r="CI16" s="2">
        <v>74.573404075914226</v>
      </c>
      <c r="CJ16" s="2">
        <v>95.800465302191029</v>
      </c>
      <c r="CK16" s="2">
        <v>87.90352945373408</v>
      </c>
      <c r="CL16" s="2">
        <v>66.919823543528736</v>
      </c>
      <c r="CM16" s="2">
        <v>74.358149450188321</v>
      </c>
      <c r="CN16" s="2">
        <v>69.967740723684486</v>
      </c>
      <c r="CO16" s="2">
        <v>96.191628452268205</v>
      </c>
      <c r="CP16" s="2">
        <v>78.045951057463199</v>
      </c>
      <c r="CQ16" s="2">
        <v>103.08421815610933</v>
      </c>
      <c r="CR16" s="2">
        <v>89.981388723131019</v>
      </c>
      <c r="CS16" s="2">
        <v>106.58066805470875</v>
      </c>
      <c r="CT16" s="2">
        <v>95.227000688615888</v>
      </c>
      <c r="CU16" s="2">
        <v>74.218480418228751</v>
      </c>
      <c r="CV16" s="2">
        <v>95.344332945243679</v>
      </c>
      <c r="CW16" s="2">
        <v>87.484830451308241</v>
      </c>
      <c r="CX16" s="2">
        <v>66.600946819826959</v>
      </c>
      <c r="CY16" s="2">
        <v>74.003687932682126</v>
      </c>
      <c r="CZ16" s="2">
        <v>69.634075514245808</v>
      </c>
      <c r="DA16" s="2">
        <v>95.732723254245201</v>
      </c>
      <c r="DB16" s="2">
        <v>77.673466072965169</v>
      </c>
      <c r="DC16" s="2">
        <v>102.5920388651783</v>
      </c>
      <c r="DD16" s="2">
        <v>89.551598356402508</v>
      </c>
      <c r="DE16" s="2">
        <v>106.07138957714443</v>
      </c>
      <c r="DF16" s="2">
        <v>94.771792612027113</v>
      </c>
      <c r="DG16" s="2">
        <v>73.863556760543275</v>
      </c>
      <c r="DH16" s="2">
        <v>94.888200588296343</v>
      </c>
      <c r="DI16" s="2">
        <v>87.066131448882416</v>
      </c>
      <c r="DJ16" s="2">
        <v>66.282070096125153</v>
      </c>
      <c r="DK16" s="2">
        <v>73.649226415175931</v>
      </c>
      <c r="DL16" s="2">
        <v>69.300410304807116</v>
      </c>
      <c r="DM16" s="2">
        <v>95.273818056222197</v>
      </c>
      <c r="DN16" s="2">
        <v>77.30098108846714</v>
      </c>
      <c r="DO16" s="2">
        <v>102.09985957424728</v>
      </c>
      <c r="DP16" s="2">
        <v>89.121807989674011</v>
      </c>
      <c r="DQ16" s="2">
        <v>105.56211109958014</v>
      </c>
      <c r="DR16" s="2">
        <v>94.316584535438309</v>
      </c>
      <c r="DS16" s="2">
        <v>73.5086331028578</v>
      </c>
      <c r="DT16" s="2">
        <v>94.432068231348993</v>
      </c>
      <c r="DU16" s="2">
        <v>86.647432446456591</v>
      </c>
      <c r="DV16" s="2">
        <v>65.963193372423362</v>
      </c>
      <c r="DW16" s="2">
        <v>73.294764897669737</v>
      </c>
      <c r="DX16" s="2">
        <v>68.966745095368438</v>
      </c>
      <c r="DY16" s="2">
        <v>94.814912858199179</v>
      </c>
      <c r="DZ16" s="2">
        <v>76.928496103969096</v>
      </c>
      <c r="EA16" s="2">
        <v>101.60768028331624</v>
      </c>
      <c r="EB16" s="2">
        <v>88.6920176229455</v>
      </c>
      <c r="EC16" s="2">
        <v>105.05283262201583</v>
      </c>
      <c r="ED16" s="2">
        <v>93.86137645884952</v>
      </c>
      <c r="EE16" s="2">
        <v>73.153709445172339</v>
      </c>
      <c r="EF16" s="2">
        <v>93.975935874401657</v>
      </c>
      <c r="EG16" s="2">
        <v>86.228733444030766</v>
      </c>
      <c r="EH16" s="2">
        <v>65.644316648721571</v>
      </c>
      <c r="EI16" s="2">
        <v>72.940303380163542</v>
      </c>
      <c r="EJ16" s="2">
        <v>68.633079885929746</v>
      </c>
      <c r="EK16" s="2">
        <v>94.356007660176161</v>
      </c>
      <c r="EL16" s="2">
        <v>76.556011119471066</v>
      </c>
      <c r="EM16" s="2">
        <v>101.11550099238522</v>
      </c>
      <c r="EN16" s="2">
        <v>88.262227256217002</v>
      </c>
      <c r="EO16" s="2">
        <v>104.54355414445151</v>
      </c>
      <c r="EP16" s="2">
        <v>93.406168382260731</v>
      </c>
      <c r="EQ16" s="2">
        <v>72.79878578748685</v>
      </c>
      <c r="ER16" s="2">
        <v>93.519803517454307</v>
      </c>
      <c r="ES16" s="2">
        <v>85.810034441604941</v>
      </c>
      <c r="ET16" s="2">
        <v>65.325439925019779</v>
      </c>
      <c r="EU16" s="2">
        <v>72.585841862657347</v>
      </c>
      <c r="EV16" s="2">
        <v>68.299414676491068</v>
      </c>
      <c r="EW16" s="2">
        <v>93.897102462153143</v>
      </c>
      <c r="EX16" s="2">
        <v>76.183526134973022</v>
      </c>
      <c r="EY16" s="2">
        <v>100.62332170145419</v>
      </c>
      <c r="EZ16" s="2">
        <v>87.832436889488491</v>
      </c>
      <c r="FA16" s="2">
        <v>104.0342756668872</v>
      </c>
      <c r="FB16" s="2">
        <v>92.950960305671941</v>
      </c>
      <c r="FC16" s="2">
        <v>72.443862129801389</v>
      </c>
      <c r="FD16" s="2">
        <v>93.063671160506956</v>
      </c>
      <c r="FE16" s="2">
        <v>85.391335439179102</v>
      </c>
      <c r="FF16" s="2">
        <v>65.006563201317988</v>
      </c>
      <c r="FG16" s="2">
        <v>72.231380345151152</v>
      </c>
      <c r="FH16" s="2">
        <v>67.965749467052376</v>
      </c>
      <c r="FI16" s="2">
        <v>93.438197264130139</v>
      </c>
      <c r="FJ16" s="2">
        <v>75.811041150474992</v>
      </c>
      <c r="FK16" s="2">
        <v>100.13114241052317</v>
      </c>
      <c r="FL16" s="2">
        <v>87.402646522759994</v>
      </c>
      <c r="FM16" s="2">
        <v>103.52499718932289</v>
      </c>
      <c r="FN16" s="2">
        <v>92.495752229083152</v>
      </c>
      <c r="FO16" s="2">
        <v>72.088938472115913</v>
      </c>
      <c r="FP16" s="2">
        <v>92.607538803559606</v>
      </c>
      <c r="FQ16" s="2">
        <v>84.972636436753263</v>
      </c>
      <c r="FR16" s="2">
        <v>64.687686477616197</v>
      </c>
      <c r="FS16" s="2">
        <v>71.876918827644957</v>
      </c>
      <c r="FT16" s="2">
        <v>67.632084257613684</v>
      </c>
      <c r="FU16" s="2">
        <v>92.979292066107121</v>
      </c>
      <c r="FV16" s="2">
        <v>75.438556165976948</v>
      </c>
      <c r="FW16" s="2">
        <v>99.638963119592134</v>
      </c>
      <c r="FX16" s="2">
        <v>86.972856156031497</v>
      </c>
      <c r="FY16" s="2">
        <v>103.01571871175858</v>
      </c>
      <c r="FZ16" s="2">
        <v>92.040544152494363</v>
      </c>
      <c r="GA16" s="2">
        <v>71.734014814430438</v>
      </c>
      <c r="GB16" s="2">
        <v>92.15140644661227</v>
      </c>
      <c r="GC16" s="2">
        <v>84.553937434327437</v>
      </c>
      <c r="GD16" s="2">
        <v>64.368809753914405</v>
      </c>
      <c r="GE16" s="2">
        <v>71.522457310138762</v>
      </c>
      <c r="GF16" s="2">
        <v>67.298419048174992</v>
      </c>
      <c r="GG16" s="2">
        <v>92.520386868084103</v>
      </c>
      <c r="GH16" s="2">
        <v>75.066071181478918</v>
      </c>
      <c r="GI16" s="2">
        <v>99.146783828661114</v>
      </c>
      <c r="GJ16" s="2">
        <v>86.543065789303</v>
      </c>
      <c r="GK16" s="2">
        <v>102.50644023419426</v>
      </c>
      <c r="GL16" s="2">
        <v>91.585336075905573</v>
      </c>
      <c r="GM16" s="2">
        <v>71.379091156744963</v>
      </c>
      <c r="GN16" s="2">
        <v>91.69527408966492</v>
      </c>
      <c r="GO16" s="2">
        <v>84.135238431901612</v>
      </c>
      <c r="GP16" s="2">
        <v>64.049933030212614</v>
      </c>
      <c r="GQ16" s="2">
        <v>71.167995792632567</v>
      </c>
      <c r="GR16" s="2">
        <v>66.964753838736314</v>
      </c>
      <c r="GS16" s="2">
        <v>92.061481670061099</v>
      </c>
      <c r="GT16" s="2">
        <v>74.693586196980888</v>
      </c>
      <c r="GU16" s="2">
        <v>98.65460453773008</v>
      </c>
      <c r="GV16" s="2">
        <v>86.113275422574489</v>
      </c>
      <c r="GW16" s="2">
        <v>101.99716175662995</v>
      </c>
      <c r="GX16" s="2">
        <v>91.130127999316784</v>
      </c>
      <c r="GY16" s="2">
        <v>71.024167499059502</v>
      </c>
      <c r="GZ16" s="2">
        <v>91.239141732717584</v>
      </c>
      <c r="HA16" s="2">
        <v>83.716539429475773</v>
      </c>
      <c r="HB16" s="2">
        <v>63.731056306510823</v>
      </c>
      <c r="HC16" s="2">
        <v>70.813534275126372</v>
      </c>
      <c r="HD16" s="2">
        <v>66.631088629297622</v>
      </c>
      <c r="HE16" s="2">
        <v>91.602576472038081</v>
      </c>
      <c r="HF16" s="2">
        <v>74.321101212482859</v>
      </c>
      <c r="HG16" s="2">
        <v>98.16242524679906</v>
      </c>
      <c r="HH16" s="2">
        <v>85.683485055845992</v>
      </c>
      <c r="HI16" s="2">
        <v>101.48788327906564</v>
      </c>
      <c r="HJ16" s="2">
        <v>90.674919922727995</v>
      </c>
      <c r="HK16" s="2">
        <v>70.669243841374026</v>
      </c>
      <c r="HL16" s="2">
        <v>90.783009375770234</v>
      </c>
      <c r="HM16" s="2">
        <v>83.297840427049934</v>
      </c>
      <c r="HN16" s="2">
        <v>63.412179582809031</v>
      </c>
      <c r="HO16" s="2">
        <v>70.459072757620177</v>
      </c>
      <c r="HP16" s="2">
        <v>66.297423419858944</v>
      </c>
      <c r="HQ16" s="2">
        <v>91.143671274015063</v>
      </c>
      <c r="HR16" s="2">
        <v>73.948616227984814</v>
      </c>
      <c r="HS16" s="2">
        <v>97.670245955868026</v>
      </c>
      <c r="HT16" s="2">
        <v>85.253694689117481</v>
      </c>
      <c r="HU16" s="2">
        <v>100.97860480150133</v>
      </c>
      <c r="HV16" s="2">
        <v>90.219711846139205</v>
      </c>
      <c r="HW16" s="2">
        <v>70.314320183688551</v>
      </c>
      <c r="HX16" s="2">
        <v>90.326877018822884</v>
      </c>
      <c r="HY16" s="2">
        <v>82.879141424624109</v>
      </c>
      <c r="HZ16" s="2">
        <v>63.09330285910724</v>
      </c>
      <c r="IA16" s="2">
        <v>70.104611240113982</v>
      </c>
      <c r="IB16" s="2">
        <v>65.963758210420252</v>
      </c>
      <c r="IC16" s="2">
        <v>90.684766075992044</v>
      </c>
      <c r="ID16" s="2">
        <v>73.576131243486785</v>
      </c>
      <c r="IE16" s="2">
        <v>97.178066664937006</v>
      </c>
      <c r="IF16" s="2">
        <v>84.823904322388984</v>
      </c>
      <c r="IG16" s="2">
        <v>100.46932632393703</v>
      </c>
      <c r="IH16" s="2">
        <v>89.764503769550416</v>
      </c>
      <c r="II16" s="2">
        <v>69.959396526003076</v>
      </c>
      <c r="IJ16" s="2">
        <v>89.870744661875534</v>
      </c>
      <c r="IK16" s="2">
        <v>82.460442422198284</v>
      </c>
      <c r="IL16" s="2">
        <v>62.774426135405449</v>
      </c>
      <c r="IM16" s="2">
        <v>69.750149722607787</v>
      </c>
      <c r="IN16" s="2">
        <v>65.630093000981574</v>
      </c>
      <c r="IO16" s="2">
        <v>90.225860877969041</v>
      </c>
      <c r="IP16" s="2">
        <v>73.203646258988741</v>
      </c>
      <c r="IQ16" s="2">
        <v>96.685887374005986</v>
      </c>
      <c r="IR16" s="2">
        <v>84.394113955660487</v>
      </c>
      <c r="IS16" s="2">
        <v>99.960047846372703</v>
      </c>
      <c r="IT16" s="2">
        <v>89.309295692961626</v>
      </c>
      <c r="IU16" s="2">
        <v>69.6044728683176</v>
      </c>
      <c r="IV16" s="2">
        <v>89.414612304928198</v>
      </c>
      <c r="IW16" s="2">
        <v>82.041743419772445</v>
      </c>
      <c r="IX16" s="2">
        <v>62.455549411703657</v>
      </c>
      <c r="IY16" s="2">
        <v>69.395688205101592</v>
      </c>
      <c r="IZ16" s="2">
        <v>65.296427791542882</v>
      </c>
      <c r="JA16" s="2">
        <v>89.766955679946037</v>
      </c>
      <c r="JB16" s="2">
        <v>72.831161274490711</v>
      </c>
      <c r="JC16" s="2">
        <v>96.193708083074966</v>
      </c>
      <c r="JD16" s="2">
        <v>83.96432358893199</v>
      </c>
      <c r="JE16" s="2">
        <v>99.450769368808395</v>
      </c>
      <c r="JF16" s="2">
        <v>88.854087616372837</v>
      </c>
      <c r="JG16" s="2">
        <v>69.249549210632125</v>
      </c>
      <c r="JH16" s="2">
        <v>88.958479947980848</v>
      </c>
      <c r="JI16" s="2">
        <v>81.62304441734662</v>
      </c>
      <c r="JJ16" s="2">
        <v>62.136672688001866</v>
      </c>
      <c r="JK16" s="2">
        <v>69.041226687595397</v>
      </c>
      <c r="JL16" s="2">
        <v>64.962762582104205</v>
      </c>
      <c r="JM16" s="2">
        <v>89.308050481923019</v>
      </c>
      <c r="JN16" s="2">
        <v>72.458676289992681</v>
      </c>
      <c r="JO16" s="2">
        <v>95.701528792143932</v>
      </c>
      <c r="JP16" s="2">
        <v>83.534533222203493</v>
      </c>
      <c r="JQ16" s="2">
        <v>98.941490891244086</v>
      </c>
      <c r="JR16" s="2">
        <v>88.398879539784048</v>
      </c>
      <c r="JS16" s="2">
        <v>68.894625552946664</v>
      </c>
      <c r="JT16" s="2">
        <v>88.502347591033498</v>
      </c>
      <c r="JU16" s="2">
        <v>81.204345414920795</v>
      </c>
      <c r="JV16" s="2">
        <v>61.817795964300082</v>
      </c>
      <c r="JW16" s="2">
        <v>68.686765170089217</v>
      </c>
      <c r="JX16" s="2">
        <v>64.629097372665527</v>
      </c>
      <c r="JY16" s="2">
        <v>88.849145283900015</v>
      </c>
      <c r="JZ16" s="2">
        <v>72.086191305494651</v>
      </c>
      <c r="KA16" s="2">
        <v>95.209349501212913</v>
      </c>
      <c r="KB16" s="2">
        <v>83.104742855474996</v>
      </c>
      <c r="KC16" s="2">
        <v>98.432212413679807</v>
      </c>
      <c r="KD16" s="2">
        <v>87.943671463195273</v>
      </c>
      <c r="KE16" s="2">
        <v>68.539701895261203</v>
      </c>
      <c r="KF16" s="2">
        <v>88.046215234086191</v>
      </c>
      <c r="KG16" s="2">
        <v>80.785646412494984</v>
      </c>
      <c r="KH16" s="2">
        <v>61.498919240598298</v>
      </c>
      <c r="KI16" s="2">
        <v>68.332303652583036</v>
      </c>
      <c r="KJ16" s="2">
        <v>64.295432163226835</v>
      </c>
      <c r="KK16" s="2">
        <v>88.390240085877025</v>
      </c>
      <c r="KL16" s="2">
        <v>71.713706320996636</v>
      </c>
      <c r="KM16" s="2">
        <v>94.717170210281907</v>
      </c>
      <c r="KN16" s="2">
        <v>82.674952488746513</v>
      </c>
      <c r="KO16" s="2">
        <v>97.922933936115513</v>
      </c>
      <c r="KP16" s="2">
        <v>87.488463386606512</v>
      </c>
      <c r="KQ16" s="2">
        <v>68.184778237575742</v>
      </c>
      <c r="KR16" s="2">
        <v>87.59008287713884</v>
      </c>
      <c r="KS16" s="2">
        <v>80.366947410069173</v>
      </c>
      <c r="KT16" s="2">
        <v>61.180042516896521</v>
      </c>
      <c r="KU16" s="2">
        <v>67.977842135076855</v>
      </c>
      <c r="KV16" s="2">
        <v>63.961766953788178</v>
      </c>
      <c r="KW16" s="2">
        <v>87.931334887854021</v>
      </c>
      <c r="KX16" s="2">
        <v>71.341221336498606</v>
      </c>
      <c r="KY16" s="2">
        <v>94.224990919350901</v>
      </c>
      <c r="KZ16" s="2">
        <v>82.245162122018016</v>
      </c>
      <c r="LA16" s="2">
        <v>97.413655458551219</v>
      </c>
    </row>
    <row r="17" spans="1:313" ht="15.6">
      <c r="A17" s="8"/>
      <c r="B17" s="45"/>
      <c r="C17" s="45"/>
      <c r="D17" s="45"/>
      <c r="E17" s="45"/>
      <c r="F17" s="45"/>
      <c r="G17" s="45"/>
      <c r="H17" s="45"/>
      <c r="I17" s="45"/>
      <c r="J17" s="45"/>
      <c r="K17" s="2"/>
      <c r="L17" s="2"/>
      <c r="M17" s="2"/>
      <c r="N17" s="2">
        <v>218.43313944766632</v>
      </c>
      <c r="O17" s="2">
        <v>161.74991663697136</v>
      </c>
      <c r="P17" s="2">
        <v>178.85295047160926</v>
      </c>
      <c r="Q17" s="2">
        <v>118.71478358454416</v>
      </c>
      <c r="R17" s="2">
        <v>140.18226155135355</v>
      </c>
      <c r="S17" s="2">
        <v>123.98074588212857</v>
      </c>
      <c r="T17" s="2">
        <v>137.17617696365602</v>
      </c>
      <c r="U17" s="2">
        <v>162.95844195676719</v>
      </c>
      <c r="V17" s="2">
        <v>157.88081312193535</v>
      </c>
      <c r="W17" s="2">
        <v>186.40531288663234</v>
      </c>
      <c r="X17" s="2">
        <v>202.41369317506329</v>
      </c>
      <c r="Y17" s="2">
        <v>188.63244407223814</v>
      </c>
      <c r="Z17" s="2">
        <v>217.19390901799804</v>
      </c>
      <c r="AA17" s="2">
        <v>160.83183145482138</v>
      </c>
      <c r="AB17" s="2">
        <v>177.83730885137902</v>
      </c>
      <c r="AC17" s="2">
        <v>118.04032583154599</v>
      </c>
      <c r="AD17" s="2">
        <v>139.38546275168176</v>
      </c>
      <c r="AE17" s="2">
        <v>123.27570286746199</v>
      </c>
      <c r="AF17" s="2">
        <v>136.39572545901387</v>
      </c>
      <c r="AG17" s="2">
        <v>162.03086479685805</v>
      </c>
      <c r="AH17" s="2">
        <v>156.9817118953037</v>
      </c>
      <c r="AI17" s="2">
        <v>185.34326604180177</v>
      </c>
      <c r="AJ17" s="2">
        <v>201.25989054522748</v>
      </c>
      <c r="AK17" s="2">
        <v>187.5566865928665</v>
      </c>
      <c r="AL17" s="2">
        <v>215.95467858832976</v>
      </c>
      <c r="AM17" s="2">
        <v>159.91374627267137</v>
      </c>
      <c r="AN17" s="2">
        <v>176.82166723114875</v>
      </c>
      <c r="AO17" s="2">
        <v>117.36586807854779</v>
      </c>
      <c r="AP17" s="2">
        <v>138.58866395200994</v>
      </c>
      <c r="AQ17" s="2">
        <v>122.57065985279539</v>
      </c>
      <c r="AR17" s="2">
        <v>135.61527395437173</v>
      </c>
      <c r="AS17" s="2">
        <v>161.10328763694892</v>
      </c>
      <c r="AT17" s="2">
        <v>156.08261066867203</v>
      </c>
      <c r="AU17" s="2">
        <v>184.28121919697116</v>
      </c>
      <c r="AV17" s="2">
        <v>200.10608791539164</v>
      </c>
      <c r="AW17" s="2">
        <v>186.48092911349491</v>
      </c>
      <c r="AX17" s="2">
        <v>214.71544815866147</v>
      </c>
      <c r="AY17" s="2">
        <v>158.99566109052139</v>
      </c>
      <c r="AZ17" s="2">
        <v>175.80602561091848</v>
      </c>
      <c r="BA17" s="2">
        <v>116.69141032554961</v>
      </c>
      <c r="BB17" s="2">
        <v>137.79186515233809</v>
      </c>
      <c r="BC17" s="2">
        <v>121.86561683812879</v>
      </c>
      <c r="BD17" s="2">
        <v>134.83482244972956</v>
      </c>
      <c r="BE17" s="2">
        <v>160.17571047703976</v>
      </c>
      <c r="BF17" s="2">
        <v>155.18350944204039</v>
      </c>
      <c r="BG17" s="2">
        <v>183.21917235214056</v>
      </c>
      <c r="BH17" s="2">
        <v>198.95228528555583</v>
      </c>
      <c r="BI17" s="2">
        <v>185.40517163412329</v>
      </c>
      <c r="BJ17" s="2">
        <v>213.47621772899319</v>
      </c>
      <c r="BK17" s="2">
        <v>158.07757590837141</v>
      </c>
      <c r="BL17" s="2">
        <v>174.79038399068824</v>
      </c>
      <c r="BM17" s="2">
        <v>116.01695257255145</v>
      </c>
      <c r="BN17" s="2">
        <v>136.9950663526663</v>
      </c>
      <c r="BO17" s="2">
        <v>121.1605738234622</v>
      </c>
      <c r="BP17" s="2">
        <v>134.05437094508741</v>
      </c>
      <c r="BQ17" s="2">
        <v>159.24813331713059</v>
      </c>
      <c r="BR17" s="2">
        <v>154.28440821540869</v>
      </c>
      <c r="BS17" s="2">
        <v>182.15712550730996</v>
      </c>
      <c r="BT17" s="2">
        <v>197.79848265571999</v>
      </c>
      <c r="BU17" s="2">
        <v>184.32941415475167</v>
      </c>
      <c r="BV17" s="2">
        <v>212.23698729932494</v>
      </c>
      <c r="BW17" s="2">
        <v>157.15949072622141</v>
      </c>
      <c r="BX17" s="2">
        <v>173.77474237045797</v>
      </c>
      <c r="BY17" s="2">
        <v>115.34249481955327</v>
      </c>
      <c r="BZ17" s="2">
        <v>136.19826755299448</v>
      </c>
      <c r="CA17" s="2">
        <v>120.45553080879561</v>
      </c>
      <c r="CB17" s="2">
        <v>133.27391944044527</v>
      </c>
      <c r="CC17" s="2">
        <v>158.32055615722146</v>
      </c>
      <c r="CD17" s="2">
        <v>153.38530698877705</v>
      </c>
      <c r="CE17" s="2">
        <v>181.09507866247935</v>
      </c>
      <c r="CF17" s="2">
        <v>196.64468002588416</v>
      </c>
      <c r="CG17" s="2">
        <v>183.25365667538006</v>
      </c>
      <c r="CH17" s="2">
        <v>210.99775686965663</v>
      </c>
      <c r="CI17" s="2">
        <v>156.24140554407143</v>
      </c>
      <c r="CJ17" s="2">
        <v>172.7591007502277</v>
      </c>
      <c r="CK17" s="2">
        <v>114.66803706655507</v>
      </c>
      <c r="CL17" s="2">
        <v>135.40146875332266</v>
      </c>
      <c r="CM17" s="2">
        <v>119.75048779412901</v>
      </c>
      <c r="CN17" s="2">
        <v>132.4934679358031</v>
      </c>
      <c r="CO17" s="2">
        <v>157.3929789973123</v>
      </c>
      <c r="CP17" s="2">
        <v>152.48620576214535</v>
      </c>
      <c r="CQ17" s="2">
        <v>180.03303181764875</v>
      </c>
      <c r="CR17" s="2">
        <v>195.49087739604832</v>
      </c>
      <c r="CS17" s="2">
        <v>182.17789919600844</v>
      </c>
      <c r="CT17" s="2">
        <v>209.75852643998834</v>
      </c>
      <c r="CU17" s="2">
        <v>155.32332036192142</v>
      </c>
      <c r="CV17" s="2">
        <v>171.74345912999743</v>
      </c>
      <c r="CW17" s="2">
        <v>113.99357931355688</v>
      </c>
      <c r="CX17" s="2">
        <v>134.60466995365081</v>
      </c>
      <c r="CY17" s="2">
        <v>119.04544477946241</v>
      </c>
      <c r="CZ17" s="2">
        <v>131.71301643116095</v>
      </c>
      <c r="DA17" s="2">
        <v>156.46540183740314</v>
      </c>
      <c r="DB17" s="2">
        <v>151.58710453551367</v>
      </c>
      <c r="DC17" s="2">
        <v>178.97098497281812</v>
      </c>
      <c r="DD17" s="2">
        <v>194.33707476621248</v>
      </c>
      <c r="DE17" s="2">
        <v>181.10214171663679</v>
      </c>
      <c r="DF17" s="2">
        <v>208.51929601032003</v>
      </c>
      <c r="DG17" s="2">
        <v>154.40523517977141</v>
      </c>
      <c r="DH17" s="2">
        <v>170.72781750976716</v>
      </c>
      <c r="DI17" s="2">
        <v>113.31912156055868</v>
      </c>
      <c r="DJ17" s="2">
        <v>133.80787115397899</v>
      </c>
      <c r="DK17" s="2">
        <v>118.34040176479581</v>
      </c>
      <c r="DL17" s="2">
        <v>130.93256492651878</v>
      </c>
      <c r="DM17" s="2">
        <v>155.53782467749397</v>
      </c>
      <c r="DN17" s="2">
        <v>150.688003308882</v>
      </c>
      <c r="DO17" s="2">
        <v>177.90893812798751</v>
      </c>
      <c r="DP17" s="2">
        <v>193.18327213637664</v>
      </c>
      <c r="DQ17" s="2">
        <v>180.02638423726518</v>
      </c>
      <c r="DR17" s="2">
        <v>207.28006558065175</v>
      </c>
      <c r="DS17" s="2">
        <v>153.4871499976214</v>
      </c>
      <c r="DT17" s="2">
        <v>169.71217588953689</v>
      </c>
      <c r="DU17" s="2">
        <v>112.64466380756049</v>
      </c>
      <c r="DV17" s="2">
        <v>133.01107235430717</v>
      </c>
      <c r="DW17" s="2">
        <v>117.63535875012921</v>
      </c>
      <c r="DX17" s="2">
        <v>130.15211342187663</v>
      </c>
      <c r="DY17" s="2">
        <v>154.61024751758481</v>
      </c>
      <c r="DZ17" s="2">
        <v>149.7889020822503</v>
      </c>
      <c r="EA17" s="2">
        <v>176.84689128315688</v>
      </c>
      <c r="EB17" s="2">
        <v>192.02946950654078</v>
      </c>
      <c r="EC17" s="2">
        <v>178.95062675789353</v>
      </c>
      <c r="ED17" s="2">
        <v>206.04083515098344</v>
      </c>
      <c r="EE17" s="2">
        <v>152.56906481547142</v>
      </c>
      <c r="EF17" s="2">
        <v>168.69653426930662</v>
      </c>
      <c r="EG17" s="2">
        <v>111.9702060545623</v>
      </c>
      <c r="EH17" s="2">
        <v>132.21427355463533</v>
      </c>
      <c r="EI17" s="2">
        <v>116.93031573546261</v>
      </c>
      <c r="EJ17" s="2">
        <v>129.37166191723446</v>
      </c>
      <c r="EK17" s="2">
        <v>153.68267035767565</v>
      </c>
      <c r="EL17" s="2">
        <v>148.88980085561863</v>
      </c>
      <c r="EM17" s="2">
        <v>175.78484443832627</v>
      </c>
      <c r="EN17" s="2">
        <v>190.87566687670494</v>
      </c>
      <c r="EO17" s="2">
        <v>177.87486927852191</v>
      </c>
      <c r="EP17" s="2">
        <v>204.80160472131516</v>
      </c>
      <c r="EQ17" s="2">
        <v>151.65097963332141</v>
      </c>
      <c r="ER17" s="2">
        <v>167.68089264907636</v>
      </c>
      <c r="ES17" s="2">
        <v>111.2957483015641</v>
      </c>
      <c r="ET17" s="2">
        <v>131.41747475496351</v>
      </c>
      <c r="EU17" s="2">
        <v>116.22527272079601</v>
      </c>
      <c r="EV17" s="2">
        <v>128.59121041259229</v>
      </c>
      <c r="EW17" s="2">
        <v>152.75509319776648</v>
      </c>
      <c r="EX17" s="2">
        <v>147.99069962898696</v>
      </c>
      <c r="EY17" s="2">
        <v>174.72279759349564</v>
      </c>
      <c r="EZ17" s="2">
        <v>189.7218642468691</v>
      </c>
      <c r="FA17" s="2">
        <v>176.7991117991503</v>
      </c>
      <c r="FB17" s="2">
        <v>203.56237429164685</v>
      </c>
      <c r="FC17" s="2">
        <v>150.7328944511714</v>
      </c>
      <c r="FD17" s="2">
        <v>166.66525102884609</v>
      </c>
      <c r="FE17" s="2">
        <v>110.62129054856591</v>
      </c>
      <c r="FF17" s="2">
        <v>130.62067595529169</v>
      </c>
      <c r="FG17" s="2">
        <v>115.52022970612941</v>
      </c>
      <c r="FH17" s="2">
        <v>127.81075890795015</v>
      </c>
      <c r="FI17" s="2">
        <v>151.82751603785732</v>
      </c>
      <c r="FJ17" s="2">
        <v>147.09159840235529</v>
      </c>
      <c r="FK17" s="2">
        <v>173.66075074866504</v>
      </c>
      <c r="FL17" s="2">
        <v>188.56806161703327</v>
      </c>
      <c r="FM17" s="2">
        <v>175.72335431977865</v>
      </c>
      <c r="FN17" s="2">
        <v>202.32314386197854</v>
      </c>
      <c r="FO17" s="2">
        <v>149.8148092690214</v>
      </c>
      <c r="FP17" s="2">
        <v>165.64960940861582</v>
      </c>
      <c r="FQ17" s="2">
        <v>109.94683279556772</v>
      </c>
      <c r="FR17" s="2">
        <v>129.82387715561984</v>
      </c>
      <c r="FS17" s="2">
        <v>114.81518669146281</v>
      </c>
      <c r="FT17" s="2">
        <v>127.03030740330797</v>
      </c>
      <c r="FU17" s="2">
        <v>150.89993887794816</v>
      </c>
      <c r="FV17" s="2">
        <v>146.19249717572359</v>
      </c>
      <c r="FW17" s="2">
        <v>172.59870390383441</v>
      </c>
      <c r="FX17" s="2">
        <v>187.4142589871974</v>
      </c>
      <c r="FY17" s="2">
        <v>174.64759684040703</v>
      </c>
      <c r="FZ17" s="2">
        <v>201.08391343231025</v>
      </c>
      <c r="GA17" s="2">
        <v>148.89672408687139</v>
      </c>
      <c r="GB17" s="2">
        <v>164.63396778838555</v>
      </c>
      <c r="GC17" s="2">
        <v>109.27237504256952</v>
      </c>
      <c r="GD17" s="2">
        <v>129.02707835594802</v>
      </c>
      <c r="GE17" s="2">
        <v>114.1101436767962</v>
      </c>
      <c r="GF17" s="2">
        <v>126.24985589866581</v>
      </c>
      <c r="GG17" s="2">
        <v>149.972361718039</v>
      </c>
      <c r="GH17" s="2">
        <v>145.29339594909192</v>
      </c>
      <c r="GI17" s="2">
        <v>171.5366570590038</v>
      </c>
      <c r="GJ17" s="2">
        <v>186.26045635736156</v>
      </c>
      <c r="GK17" s="2">
        <v>173.57183936103542</v>
      </c>
      <c r="GL17" s="2">
        <v>199.84468300264194</v>
      </c>
      <c r="GM17" s="2">
        <v>147.97863890472141</v>
      </c>
      <c r="GN17" s="2">
        <v>163.61832616815525</v>
      </c>
      <c r="GO17" s="2">
        <v>108.59791728957134</v>
      </c>
      <c r="GP17" s="2">
        <v>128.2302795562762</v>
      </c>
      <c r="GQ17" s="2">
        <v>113.4051006621296</v>
      </c>
      <c r="GR17" s="2">
        <v>125.46940439402366</v>
      </c>
      <c r="GS17" s="2">
        <v>149.04478455812981</v>
      </c>
      <c r="GT17" s="2">
        <v>144.39429472246024</v>
      </c>
      <c r="GU17" s="2">
        <v>170.47461021417317</v>
      </c>
      <c r="GV17" s="2">
        <v>185.10665372752572</v>
      </c>
      <c r="GW17" s="2">
        <v>172.49608188166377</v>
      </c>
      <c r="GX17" s="2">
        <v>198.60545257297366</v>
      </c>
      <c r="GY17" s="2">
        <v>147.0605537225714</v>
      </c>
      <c r="GZ17" s="2">
        <v>162.60268454792498</v>
      </c>
      <c r="HA17" s="2">
        <v>107.92345953657315</v>
      </c>
      <c r="HB17" s="2">
        <v>127.43348075660437</v>
      </c>
      <c r="HC17" s="2">
        <v>112.700057647463</v>
      </c>
      <c r="HD17" s="2">
        <v>124.6889528893815</v>
      </c>
      <c r="HE17" s="2">
        <v>148.11720739822064</v>
      </c>
      <c r="HF17" s="2">
        <v>143.49519349582857</v>
      </c>
      <c r="HG17" s="2">
        <v>169.41256336934256</v>
      </c>
      <c r="HH17" s="2">
        <v>183.95285109768989</v>
      </c>
      <c r="HI17" s="2">
        <v>171.42032440229215</v>
      </c>
      <c r="HJ17" s="2">
        <v>197.36622214330535</v>
      </c>
      <c r="HK17" s="2">
        <v>146.14246854042139</v>
      </c>
      <c r="HL17" s="2">
        <v>161.58704292769471</v>
      </c>
      <c r="HM17" s="2">
        <v>107.24900178357495</v>
      </c>
      <c r="HN17" s="2">
        <v>126.63668195693253</v>
      </c>
      <c r="HO17" s="2">
        <v>111.9950146327964</v>
      </c>
      <c r="HP17" s="2">
        <v>123.90850138473934</v>
      </c>
      <c r="HQ17" s="2">
        <v>147.18963023831148</v>
      </c>
      <c r="HR17" s="2">
        <v>142.59609226919687</v>
      </c>
      <c r="HS17" s="2">
        <v>168.35051652451193</v>
      </c>
      <c r="HT17" s="2">
        <v>182.79904846785402</v>
      </c>
      <c r="HU17" s="2">
        <v>170.34456692292051</v>
      </c>
      <c r="HV17" s="2">
        <v>196.12699171363707</v>
      </c>
      <c r="HW17" s="2">
        <v>145.22438335827138</v>
      </c>
      <c r="HX17" s="2">
        <v>160.57140130746444</v>
      </c>
      <c r="HY17" s="2">
        <v>106.57454403057676</v>
      </c>
      <c r="HZ17" s="2">
        <v>125.83988315726072</v>
      </c>
      <c r="IA17" s="2">
        <v>111.2899716181298</v>
      </c>
      <c r="IB17" s="2">
        <v>123.12804988009717</v>
      </c>
      <c r="IC17" s="2">
        <v>146.26205307840232</v>
      </c>
      <c r="ID17" s="2">
        <v>141.6969910425652</v>
      </c>
      <c r="IE17" s="2">
        <v>167.28846967968133</v>
      </c>
      <c r="IF17" s="2">
        <v>181.64524583801818</v>
      </c>
      <c r="IG17" s="2">
        <v>169.26880944354889</v>
      </c>
      <c r="IH17" s="2">
        <v>194.88776128396876</v>
      </c>
      <c r="II17" s="2">
        <v>144.30629817612137</v>
      </c>
      <c r="IJ17" s="2">
        <v>159.55575968723417</v>
      </c>
      <c r="IK17" s="2">
        <v>105.90008627757857</v>
      </c>
      <c r="IL17" s="2">
        <v>125.04308435758888</v>
      </c>
      <c r="IM17" s="2">
        <v>110.5849286034632</v>
      </c>
      <c r="IN17" s="2">
        <v>122.34759837545501</v>
      </c>
      <c r="IO17" s="2">
        <v>145.33447591849315</v>
      </c>
      <c r="IP17" s="2">
        <v>140.79788981593353</v>
      </c>
      <c r="IQ17" s="2">
        <v>166.22642283485072</v>
      </c>
      <c r="IR17" s="2">
        <v>180.49144320818235</v>
      </c>
      <c r="IS17" s="2">
        <v>168.19305196417727</v>
      </c>
      <c r="IT17" s="2">
        <v>193.64853085430047</v>
      </c>
      <c r="IU17" s="2">
        <v>143.38821299397139</v>
      </c>
      <c r="IV17" s="2">
        <v>158.5401180670039</v>
      </c>
      <c r="IW17" s="2">
        <v>105.22562852458037</v>
      </c>
      <c r="IX17" s="2">
        <v>124.24628555791705</v>
      </c>
      <c r="IY17" s="2">
        <v>109.8798855887966</v>
      </c>
      <c r="IZ17" s="2">
        <v>121.56714687081285</v>
      </c>
      <c r="JA17" s="2">
        <v>144.40689875858399</v>
      </c>
      <c r="JB17" s="2">
        <v>139.89878858930183</v>
      </c>
      <c r="JC17" s="2">
        <v>165.16437599002009</v>
      </c>
      <c r="JD17" s="2">
        <v>179.33764057834651</v>
      </c>
      <c r="JE17" s="2">
        <v>167.11729448480563</v>
      </c>
      <c r="JF17" s="2">
        <v>192.40930042463216</v>
      </c>
      <c r="JG17" s="2">
        <v>142.47012781182138</v>
      </c>
      <c r="JH17" s="2">
        <v>157.52447644677363</v>
      </c>
      <c r="JI17" s="2">
        <v>104.55117077158218</v>
      </c>
      <c r="JJ17" s="2">
        <v>123.44948675824523</v>
      </c>
      <c r="JK17" s="2">
        <v>109.17484257413</v>
      </c>
      <c r="JL17" s="2">
        <v>120.78669536617069</v>
      </c>
      <c r="JM17" s="2">
        <v>143.47932159867483</v>
      </c>
      <c r="JN17" s="2">
        <v>138.99968736267016</v>
      </c>
      <c r="JO17" s="2">
        <v>164.10232914518949</v>
      </c>
      <c r="JP17" s="2">
        <v>178.18383794851064</v>
      </c>
      <c r="JQ17" s="2">
        <v>166.04153700543401</v>
      </c>
      <c r="JR17" s="2">
        <v>191.17006999496388</v>
      </c>
      <c r="JS17" s="2">
        <v>141.55204262967138</v>
      </c>
      <c r="JT17" s="2">
        <v>156.50883482654336</v>
      </c>
      <c r="JU17" s="2">
        <v>103.87671301858398</v>
      </c>
      <c r="JV17" s="2">
        <v>122.6526879585734</v>
      </c>
      <c r="JW17" s="2">
        <v>108.4697995594634</v>
      </c>
      <c r="JX17" s="2">
        <v>120.00624386152852</v>
      </c>
      <c r="JY17" s="2">
        <v>142.55174443876567</v>
      </c>
      <c r="JZ17" s="2">
        <v>138.10058613603849</v>
      </c>
      <c r="KA17" s="2">
        <v>163.04028230035885</v>
      </c>
      <c r="KB17" s="2">
        <v>177.03003531867481</v>
      </c>
      <c r="KC17" s="2">
        <v>164.96577952606236</v>
      </c>
      <c r="KD17" s="2">
        <v>189.93083956529557</v>
      </c>
      <c r="KE17" s="2">
        <v>140.63395744752137</v>
      </c>
      <c r="KF17" s="2">
        <v>155.49319320631309</v>
      </c>
      <c r="KG17" s="2">
        <v>103.20225526558579</v>
      </c>
      <c r="KH17" s="2">
        <v>121.85588915890156</v>
      </c>
      <c r="KI17" s="2">
        <v>107.7647565447968</v>
      </c>
      <c r="KJ17" s="2">
        <v>119.22579235688636</v>
      </c>
      <c r="KK17" s="2">
        <v>141.6241672788565</v>
      </c>
      <c r="KL17" s="2">
        <v>137.20148490940682</v>
      </c>
      <c r="KM17" s="2">
        <v>161.97823545552825</v>
      </c>
      <c r="KN17" s="2">
        <v>175.87623268883897</v>
      </c>
      <c r="KO17" s="2">
        <v>163.89002204669075</v>
      </c>
      <c r="KP17" s="2">
        <v>188.69160913562729</v>
      </c>
      <c r="KQ17" s="2">
        <v>139.71587226537139</v>
      </c>
      <c r="KR17" s="2">
        <v>154.4775515860828</v>
      </c>
      <c r="KS17" s="2">
        <v>102.52779751258761</v>
      </c>
      <c r="KT17" s="2">
        <v>121.05909035922974</v>
      </c>
      <c r="KU17" s="2">
        <v>107.0597135301302</v>
      </c>
      <c r="KV17" s="2">
        <v>118.4453408522442</v>
      </c>
      <c r="KW17" s="2">
        <v>140.69659011894734</v>
      </c>
      <c r="KX17" s="2">
        <v>136.30238368277512</v>
      </c>
      <c r="KY17" s="2">
        <v>160.91618861069762</v>
      </c>
      <c r="KZ17" s="2">
        <v>174.72243005900313</v>
      </c>
      <c r="LA17" s="2">
        <v>162.81426456731913</v>
      </c>
    </row>
    <row r="18" spans="1:313" ht="15.6">
      <c r="A18" s="8"/>
      <c r="B18" s="45"/>
      <c r="C18" s="45"/>
      <c r="D18" s="45"/>
      <c r="E18" s="45"/>
      <c r="F18" s="45"/>
      <c r="G18" s="45"/>
      <c r="H18" s="45"/>
      <c r="I18" s="45"/>
      <c r="J18" s="45"/>
      <c r="K18" s="2"/>
      <c r="L18" s="2"/>
      <c r="M18" s="2"/>
      <c r="N18" s="2">
        <v>218.43313944766632</v>
      </c>
      <c r="O18" s="2">
        <v>161.74991663697136</v>
      </c>
      <c r="P18" s="2">
        <v>178.85295047160926</v>
      </c>
      <c r="Q18" s="2">
        <v>118.71478358454416</v>
      </c>
      <c r="R18" s="2">
        <v>140.18226155135355</v>
      </c>
      <c r="S18" s="2">
        <v>123.98074588212857</v>
      </c>
      <c r="T18" s="2">
        <v>137.17617696365602</v>
      </c>
      <c r="U18" s="2">
        <v>162.95844195676719</v>
      </c>
      <c r="V18" s="2">
        <v>157.88081312193535</v>
      </c>
      <c r="W18" s="2">
        <v>186.40531288663234</v>
      </c>
      <c r="X18" s="2">
        <v>202.41369317506329</v>
      </c>
      <c r="Y18" s="2">
        <v>188.63244407223814</v>
      </c>
      <c r="Z18" s="2">
        <v>217.19390901799804</v>
      </c>
      <c r="AA18" s="2">
        <v>160.83183145482138</v>
      </c>
      <c r="AB18" s="2">
        <v>177.83730885137902</v>
      </c>
      <c r="AC18" s="2">
        <v>118.04032583154599</v>
      </c>
      <c r="AD18" s="2">
        <v>139.38546275168176</v>
      </c>
      <c r="AE18" s="2">
        <v>123.27570286746199</v>
      </c>
      <c r="AF18" s="2">
        <v>136.39572545901387</v>
      </c>
      <c r="AG18" s="2">
        <v>162.03086479685805</v>
      </c>
      <c r="AH18" s="2">
        <v>156.9817118953037</v>
      </c>
      <c r="AI18" s="2">
        <v>185.34326604180177</v>
      </c>
      <c r="AJ18" s="2">
        <v>201.25989054522748</v>
      </c>
      <c r="AK18" s="2">
        <v>187.5566865928665</v>
      </c>
      <c r="AL18" s="2">
        <v>215.95467858832976</v>
      </c>
      <c r="AM18" s="2">
        <v>159.91374627267137</v>
      </c>
      <c r="AN18" s="2">
        <v>176.82166723114875</v>
      </c>
      <c r="AO18" s="2">
        <v>117.36586807854779</v>
      </c>
      <c r="AP18" s="2">
        <v>138.58866395200994</v>
      </c>
      <c r="AQ18" s="2">
        <v>122.57065985279539</v>
      </c>
      <c r="AR18" s="2">
        <v>135.61527395437173</v>
      </c>
      <c r="AS18" s="2">
        <v>161.10328763694892</v>
      </c>
      <c r="AT18" s="2">
        <v>156.08261066867203</v>
      </c>
      <c r="AU18" s="2">
        <v>184.28121919697116</v>
      </c>
      <c r="AV18" s="2">
        <v>200.10608791539164</v>
      </c>
      <c r="AW18" s="2">
        <v>186.48092911349491</v>
      </c>
      <c r="AX18" s="2">
        <v>214.71544815866147</v>
      </c>
      <c r="AY18" s="2">
        <v>158.99566109052139</v>
      </c>
      <c r="AZ18" s="2">
        <v>175.80602561091848</v>
      </c>
      <c r="BA18" s="2">
        <v>116.69141032554961</v>
      </c>
      <c r="BB18" s="2">
        <v>137.79186515233809</v>
      </c>
      <c r="BC18" s="2">
        <v>121.86561683812879</v>
      </c>
      <c r="BD18" s="2">
        <v>134.83482244972956</v>
      </c>
      <c r="BE18" s="2">
        <v>160.17571047703976</v>
      </c>
      <c r="BF18" s="2">
        <v>155.18350944204039</v>
      </c>
      <c r="BG18" s="2">
        <v>183.21917235214056</v>
      </c>
      <c r="BH18" s="2">
        <v>198.95228528555583</v>
      </c>
      <c r="BI18" s="2">
        <v>185.40517163412329</v>
      </c>
      <c r="BJ18" s="2">
        <v>213.47621772899319</v>
      </c>
      <c r="BK18" s="2">
        <v>158.07757590837141</v>
      </c>
      <c r="BL18" s="2">
        <v>174.79038399068824</v>
      </c>
      <c r="BM18" s="2">
        <v>116.01695257255145</v>
      </c>
      <c r="BN18" s="2">
        <v>136.9950663526663</v>
      </c>
      <c r="BO18" s="2">
        <v>121.1605738234622</v>
      </c>
      <c r="BP18" s="2">
        <v>134.05437094508741</v>
      </c>
      <c r="BQ18" s="2">
        <v>159.24813331713059</v>
      </c>
      <c r="BR18" s="2">
        <v>154.28440821540869</v>
      </c>
      <c r="BS18" s="2">
        <v>182.15712550730996</v>
      </c>
      <c r="BT18" s="2">
        <v>197.79848265571999</v>
      </c>
      <c r="BU18" s="2">
        <v>184.32941415475167</v>
      </c>
      <c r="BV18" s="2">
        <v>212.23698729932494</v>
      </c>
      <c r="BW18" s="2">
        <v>157.15949072622141</v>
      </c>
      <c r="BX18" s="2">
        <v>173.77474237045797</v>
      </c>
      <c r="BY18" s="2">
        <v>115.34249481955327</v>
      </c>
      <c r="BZ18" s="2">
        <v>136.19826755299448</v>
      </c>
      <c r="CA18" s="2">
        <v>120.45553080879561</v>
      </c>
      <c r="CB18" s="2">
        <v>133.27391944044527</v>
      </c>
      <c r="CC18" s="2">
        <v>158.32055615722146</v>
      </c>
      <c r="CD18" s="2">
        <v>153.38530698877705</v>
      </c>
      <c r="CE18" s="2">
        <v>181.09507866247935</v>
      </c>
      <c r="CF18" s="2">
        <v>196.64468002588416</v>
      </c>
      <c r="CG18" s="2">
        <v>183.25365667538006</v>
      </c>
      <c r="CH18" s="2">
        <v>210.99775686965663</v>
      </c>
      <c r="CI18" s="2">
        <v>156.24140554407143</v>
      </c>
      <c r="CJ18" s="2">
        <v>172.7591007502277</v>
      </c>
      <c r="CK18" s="2">
        <v>114.66803706655507</v>
      </c>
      <c r="CL18" s="2">
        <v>135.40146875332266</v>
      </c>
      <c r="CM18" s="2">
        <v>119.75048779412901</v>
      </c>
      <c r="CN18" s="2">
        <v>132.4934679358031</v>
      </c>
      <c r="CO18" s="2">
        <v>157.3929789973123</v>
      </c>
      <c r="CP18" s="2">
        <v>152.48620576214535</v>
      </c>
      <c r="CQ18" s="2">
        <v>180.03303181764875</v>
      </c>
      <c r="CR18" s="2">
        <v>195.49087739604832</v>
      </c>
      <c r="CS18" s="2">
        <v>182.17789919600844</v>
      </c>
      <c r="CT18" s="2">
        <v>209.75852643998834</v>
      </c>
      <c r="CU18" s="2">
        <v>155.32332036192142</v>
      </c>
      <c r="CV18" s="2">
        <v>171.74345912999743</v>
      </c>
      <c r="CW18" s="2">
        <v>113.99357931355688</v>
      </c>
      <c r="CX18" s="2">
        <v>134.60466995365081</v>
      </c>
      <c r="CY18" s="2">
        <v>119.04544477946241</v>
      </c>
      <c r="CZ18" s="2">
        <v>131.71301643116095</v>
      </c>
      <c r="DA18" s="2">
        <v>156.46540183740314</v>
      </c>
      <c r="DB18" s="2">
        <v>151.58710453551367</v>
      </c>
      <c r="DC18" s="2">
        <v>178.97098497281812</v>
      </c>
      <c r="DD18" s="2">
        <v>194.33707476621248</v>
      </c>
      <c r="DE18" s="2">
        <v>181.10214171663679</v>
      </c>
      <c r="DF18" s="2">
        <v>208.51929601032003</v>
      </c>
      <c r="DG18" s="2">
        <v>154.40523517977141</v>
      </c>
      <c r="DH18" s="2">
        <v>170.72781750976716</v>
      </c>
      <c r="DI18" s="2">
        <v>113.31912156055868</v>
      </c>
      <c r="DJ18" s="2">
        <v>133.80787115397899</v>
      </c>
      <c r="DK18" s="2">
        <v>118.34040176479581</v>
      </c>
      <c r="DL18" s="2">
        <v>130.93256492651878</v>
      </c>
      <c r="DM18" s="2">
        <v>155.53782467749397</v>
      </c>
      <c r="DN18" s="2">
        <v>150.688003308882</v>
      </c>
      <c r="DO18" s="2">
        <v>177.90893812798751</v>
      </c>
      <c r="DP18" s="2">
        <v>193.18327213637664</v>
      </c>
      <c r="DQ18" s="2">
        <v>180.02638423726518</v>
      </c>
      <c r="DR18" s="2">
        <v>207.28006558065175</v>
      </c>
      <c r="DS18" s="2">
        <v>153.4871499976214</v>
      </c>
      <c r="DT18" s="2">
        <v>169.71217588953689</v>
      </c>
      <c r="DU18" s="2">
        <v>112.64466380756049</v>
      </c>
      <c r="DV18" s="2">
        <v>133.01107235430717</v>
      </c>
      <c r="DW18" s="2">
        <v>117.63535875012921</v>
      </c>
      <c r="DX18" s="2">
        <v>130.15211342187663</v>
      </c>
      <c r="DY18" s="2">
        <v>154.61024751758481</v>
      </c>
      <c r="DZ18" s="2">
        <v>149.7889020822503</v>
      </c>
      <c r="EA18" s="2">
        <v>176.84689128315688</v>
      </c>
      <c r="EB18" s="2">
        <v>192.02946950654078</v>
      </c>
      <c r="EC18" s="2">
        <v>178.95062675789353</v>
      </c>
      <c r="ED18" s="2">
        <v>206.04083515098344</v>
      </c>
      <c r="EE18" s="2">
        <v>152.56906481547142</v>
      </c>
      <c r="EF18" s="2">
        <v>168.69653426930662</v>
      </c>
      <c r="EG18" s="2">
        <v>111.9702060545623</v>
      </c>
      <c r="EH18" s="2">
        <v>132.21427355463533</v>
      </c>
      <c r="EI18" s="2">
        <v>116.93031573546261</v>
      </c>
      <c r="EJ18" s="2">
        <v>129.37166191723446</v>
      </c>
      <c r="EK18" s="2">
        <v>153.68267035767565</v>
      </c>
      <c r="EL18" s="2">
        <v>148.88980085561863</v>
      </c>
      <c r="EM18" s="2">
        <v>175.78484443832627</v>
      </c>
      <c r="EN18" s="2">
        <v>190.87566687670494</v>
      </c>
      <c r="EO18" s="2">
        <v>177.87486927852191</v>
      </c>
      <c r="EP18" s="2">
        <v>204.80160472131516</v>
      </c>
      <c r="EQ18" s="2">
        <v>151.65097963332141</v>
      </c>
      <c r="ER18" s="2">
        <v>167.68089264907636</v>
      </c>
      <c r="ES18" s="2">
        <v>111.2957483015641</v>
      </c>
      <c r="ET18" s="2">
        <v>131.41747475496351</v>
      </c>
      <c r="EU18" s="2">
        <v>116.22527272079601</v>
      </c>
      <c r="EV18" s="2">
        <v>128.59121041259229</v>
      </c>
      <c r="EW18" s="2">
        <v>152.75509319776648</v>
      </c>
      <c r="EX18" s="2">
        <v>147.99069962898696</v>
      </c>
      <c r="EY18" s="2">
        <v>174.72279759349564</v>
      </c>
      <c r="EZ18" s="2">
        <v>189.7218642468691</v>
      </c>
      <c r="FA18" s="2">
        <v>176.7991117991503</v>
      </c>
      <c r="FB18" s="2">
        <v>203.56237429164685</v>
      </c>
      <c r="FC18" s="2">
        <v>150.7328944511714</v>
      </c>
      <c r="FD18" s="2">
        <v>166.66525102884609</v>
      </c>
      <c r="FE18" s="2">
        <v>110.62129054856591</v>
      </c>
      <c r="FF18" s="2">
        <v>130.62067595529169</v>
      </c>
      <c r="FG18" s="2">
        <v>115.52022970612941</v>
      </c>
      <c r="FH18" s="2">
        <v>127.81075890795015</v>
      </c>
      <c r="FI18" s="2">
        <v>151.82751603785732</v>
      </c>
      <c r="FJ18" s="2">
        <v>147.09159840235529</v>
      </c>
      <c r="FK18" s="2">
        <v>173.66075074866504</v>
      </c>
      <c r="FL18" s="2">
        <v>188.56806161703327</v>
      </c>
      <c r="FM18" s="2">
        <v>175.72335431977865</v>
      </c>
      <c r="FN18" s="2">
        <v>202.32314386197854</v>
      </c>
      <c r="FO18" s="2">
        <v>149.8148092690214</v>
      </c>
      <c r="FP18" s="2">
        <v>165.64960940861582</v>
      </c>
      <c r="FQ18" s="2">
        <v>109.94683279556772</v>
      </c>
      <c r="FR18" s="2">
        <v>129.82387715561984</v>
      </c>
      <c r="FS18" s="2">
        <v>114.81518669146281</v>
      </c>
      <c r="FT18" s="2">
        <v>127.03030740330797</v>
      </c>
      <c r="FU18" s="2">
        <v>150.89993887794816</v>
      </c>
      <c r="FV18" s="2">
        <v>146.19249717572359</v>
      </c>
      <c r="FW18" s="2">
        <v>172.59870390383441</v>
      </c>
      <c r="FX18" s="2">
        <v>187.4142589871974</v>
      </c>
      <c r="FY18" s="2">
        <v>174.64759684040703</v>
      </c>
      <c r="FZ18" s="2">
        <v>201.08391343231025</v>
      </c>
      <c r="GA18" s="2">
        <v>148.89672408687139</v>
      </c>
      <c r="GB18" s="2">
        <v>164.63396778838555</v>
      </c>
      <c r="GC18" s="2">
        <v>109.27237504256952</v>
      </c>
      <c r="GD18" s="2">
        <v>129.02707835594802</v>
      </c>
      <c r="GE18" s="2">
        <v>114.1101436767962</v>
      </c>
      <c r="GF18" s="2">
        <v>126.24985589866581</v>
      </c>
      <c r="GG18" s="2">
        <v>149.972361718039</v>
      </c>
      <c r="GH18" s="2">
        <v>145.29339594909192</v>
      </c>
      <c r="GI18" s="2">
        <v>171.5366570590038</v>
      </c>
      <c r="GJ18" s="2">
        <v>186.26045635736156</v>
      </c>
      <c r="GK18" s="2">
        <v>173.57183936103542</v>
      </c>
      <c r="GL18" s="2">
        <v>199.84468300264194</v>
      </c>
      <c r="GM18" s="2">
        <v>147.97863890472141</v>
      </c>
      <c r="GN18" s="2">
        <v>163.61832616815525</v>
      </c>
      <c r="GO18" s="2">
        <v>108.59791728957134</v>
      </c>
      <c r="GP18" s="2">
        <v>128.2302795562762</v>
      </c>
      <c r="GQ18" s="2">
        <v>113.4051006621296</v>
      </c>
      <c r="GR18" s="2">
        <v>125.46940439402366</v>
      </c>
      <c r="GS18" s="2">
        <v>149.04478455812981</v>
      </c>
      <c r="GT18" s="2">
        <v>144.39429472246024</v>
      </c>
      <c r="GU18" s="2">
        <v>170.47461021417317</v>
      </c>
      <c r="GV18" s="2">
        <v>185.10665372752572</v>
      </c>
      <c r="GW18" s="2">
        <v>172.49608188166377</v>
      </c>
      <c r="GX18" s="2">
        <v>198.60545257297366</v>
      </c>
      <c r="GY18" s="2">
        <v>147.0605537225714</v>
      </c>
      <c r="GZ18" s="2">
        <v>162.60268454792498</v>
      </c>
      <c r="HA18" s="2">
        <v>107.92345953657315</v>
      </c>
      <c r="HB18" s="2">
        <v>127.43348075660437</v>
      </c>
      <c r="HC18" s="2">
        <v>112.700057647463</v>
      </c>
      <c r="HD18" s="2">
        <v>124.6889528893815</v>
      </c>
      <c r="HE18" s="2">
        <v>148.11720739822064</v>
      </c>
      <c r="HF18" s="2">
        <v>143.49519349582857</v>
      </c>
      <c r="HG18" s="2">
        <v>169.41256336934256</v>
      </c>
      <c r="HH18" s="2">
        <v>183.95285109768989</v>
      </c>
      <c r="HI18" s="2">
        <v>171.42032440229215</v>
      </c>
      <c r="HJ18" s="2">
        <v>197.36622214330535</v>
      </c>
      <c r="HK18" s="2">
        <v>146.14246854042139</v>
      </c>
      <c r="HL18" s="2">
        <v>161.58704292769471</v>
      </c>
      <c r="HM18" s="2">
        <v>107.24900178357495</v>
      </c>
      <c r="HN18" s="2">
        <v>126.63668195693253</v>
      </c>
      <c r="HO18" s="2">
        <v>111.9950146327964</v>
      </c>
      <c r="HP18" s="2">
        <v>123.90850138473934</v>
      </c>
      <c r="HQ18" s="2">
        <v>147.18963023831148</v>
      </c>
      <c r="HR18" s="2">
        <v>142.59609226919687</v>
      </c>
      <c r="HS18" s="2">
        <v>168.35051652451193</v>
      </c>
      <c r="HT18" s="2">
        <v>182.79904846785402</v>
      </c>
      <c r="HU18" s="2">
        <v>170.34456692292051</v>
      </c>
      <c r="HV18" s="2">
        <v>196.12699171363707</v>
      </c>
      <c r="HW18" s="2">
        <v>145.22438335827138</v>
      </c>
      <c r="HX18" s="2">
        <v>160.57140130746444</v>
      </c>
      <c r="HY18" s="2">
        <v>106.57454403057676</v>
      </c>
      <c r="HZ18" s="2">
        <v>125.83988315726072</v>
      </c>
      <c r="IA18" s="2">
        <v>111.2899716181298</v>
      </c>
      <c r="IB18" s="2">
        <v>123.12804988009717</v>
      </c>
      <c r="IC18" s="2">
        <v>146.26205307840232</v>
      </c>
      <c r="ID18" s="2">
        <v>141.6969910425652</v>
      </c>
      <c r="IE18" s="2">
        <v>167.28846967968133</v>
      </c>
      <c r="IF18" s="2">
        <v>181.64524583801818</v>
      </c>
      <c r="IG18" s="2">
        <v>169.26880944354889</v>
      </c>
      <c r="IH18" s="2">
        <v>194.88776128396876</v>
      </c>
      <c r="II18" s="2">
        <v>144.30629817612137</v>
      </c>
      <c r="IJ18" s="2">
        <v>159.55575968723417</v>
      </c>
      <c r="IK18" s="2">
        <v>105.90008627757857</v>
      </c>
      <c r="IL18" s="2">
        <v>125.04308435758888</v>
      </c>
      <c r="IM18" s="2">
        <v>110.5849286034632</v>
      </c>
      <c r="IN18" s="2">
        <v>122.34759837545501</v>
      </c>
      <c r="IO18" s="2">
        <v>145.33447591849315</v>
      </c>
      <c r="IP18" s="2">
        <v>140.79788981593353</v>
      </c>
      <c r="IQ18" s="2">
        <v>166.22642283485072</v>
      </c>
      <c r="IR18" s="2">
        <v>180.49144320818235</v>
      </c>
      <c r="IS18" s="2">
        <v>168.19305196417727</v>
      </c>
      <c r="IT18" s="2">
        <v>193.64853085430047</v>
      </c>
      <c r="IU18" s="2">
        <v>143.38821299397139</v>
      </c>
      <c r="IV18" s="2">
        <v>158.5401180670039</v>
      </c>
      <c r="IW18" s="2">
        <v>105.22562852458037</v>
      </c>
      <c r="IX18" s="2">
        <v>124.24628555791705</v>
      </c>
      <c r="IY18" s="2">
        <v>109.8798855887966</v>
      </c>
      <c r="IZ18" s="2">
        <v>121.56714687081285</v>
      </c>
      <c r="JA18" s="2">
        <v>144.40689875858399</v>
      </c>
      <c r="JB18" s="2">
        <v>139.89878858930183</v>
      </c>
      <c r="JC18" s="2">
        <v>165.16437599002009</v>
      </c>
      <c r="JD18" s="2">
        <v>179.33764057834651</v>
      </c>
      <c r="JE18" s="2">
        <v>167.11729448480563</v>
      </c>
      <c r="JF18" s="2">
        <v>192.40930042463216</v>
      </c>
      <c r="JG18" s="2">
        <v>142.47012781182138</v>
      </c>
      <c r="JH18" s="2">
        <v>157.52447644677363</v>
      </c>
      <c r="JI18" s="2">
        <v>104.55117077158218</v>
      </c>
      <c r="JJ18" s="2">
        <v>123.44948675824523</v>
      </c>
      <c r="JK18" s="2">
        <v>109.17484257413</v>
      </c>
      <c r="JL18" s="2">
        <v>120.78669536617069</v>
      </c>
      <c r="JM18" s="2">
        <v>143.47932159867483</v>
      </c>
      <c r="JN18" s="2">
        <v>138.99968736267016</v>
      </c>
      <c r="JO18" s="2">
        <v>164.10232914518949</v>
      </c>
      <c r="JP18" s="2">
        <v>178.18383794851064</v>
      </c>
      <c r="JQ18" s="2">
        <v>166.04153700543401</v>
      </c>
      <c r="JR18" s="2">
        <v>191.17006999496388</v>
      </c>
      <c r="JS18" s="2">
        <v>141.55204262967138</v>
      </c>
      <c r="JT18" s="2">
        <v>156.50883482654336</v>
      </c>
      <c r="JU18" s="2">
        <v>103.87671301858398</v>
      </c>
      <c r="JV18" s="2">
        <v>122.6526879585734</v>
      </c>
      <c r="JW18" s="2">
        <v>108.4697995594634</v>
      </c>
      <c r="JX18" s="2">
        <v>120.00624386152852</v>
      </c>
      <c r="JY18" s="2">
        <v>142.55174443876567</v>
      </c>
      <c r="JZ18" s="2">
        <v>138.10058613603849</v>
      </c>
      <c r="KA18" s="2">
        <v>163.04028230035885</v>
      </c>
      <c r="KB18" s="2">
        <v>177.03003531867481</v>
      </c>
      <c r="KC18" s="2">
        <v>164.96577952606236</v>
      </c>
      <c r="KD18" s="2">
        <v>189.93083956529557</v>
      </c>
      <c r="KE18" s="2">
        <v>140.63395744752137</v>
      </c>
      <c r="KF18" s="2">
        <v>155.49319320631309</v>
      </c>
      <c r="KG18" s="2">
        <v>103.20225526558579</v>
      </c>
      <c r="KH18" s="2">
        <v>121.85588915890156</v>
      </c>
      <c r="KI18" s="2">
        <v>107.7647565447968</v>
      </c>
      <c r="KJ18" s="2">
        <v>119.22579235688636</v>
      </c>
      <c r="KK18" s="2">
        <v>141.6241672788565</v>
      </c>
      <c r="KL18" s="2">
        <v>137.20148490940682</v>
      </c>
      <c r="KM18" s="2">
        <v>161.97823545552825</v>
      </c>
      <c r="KN18" s="2">
        <v>175.87623268883897</v>
      </c>
      <c r="KO18" s="2">
        <v>163.89002204669075</v>
      </c>
      <c r="KP18" s="2">
        <v>188.69160913562729</v>
      </c>
      <c r="KQ18" s="2">
        <v>139.71587226537139</v>
      </c>
      <c r="KR18" s="2">
        <v>154.4775515860828</v>
      </c>
      <c r="KS18" s="2">
        <v>102.52779751258761</v>
      </c>
      <c r="KT18" s="2">
        <v>121.05909035922974</v>
      </c>
      <c r="KU18" s="2">
        <v>107.0597135301302</v>
      </c>
      <c r="KV18" s="2">
        <v>118.4453408522442</v>
      </c>
      <c r="KW18" s="2">
        <v>140.69659011894734</v>
      </c>
      <c r="KX18" s="2">
        <v>136.30238368277512</v>
      </c>
      <c r="KY18" s="2">
        <v>160.91618861069762</v>
      </c>
      <c r="KZ18" s="2">
        <v>174.72243005900313</v>
      </c>
      <c r="LA18" s="2">
        <v>162.81426456731913</v>
      </c>
    </row>
    <row r="19" spans="1:313" ht="15.6">
      <c r="A19" s="8"/>
      <c r="B19" s="45"/>
      <c r="C19" s="45"/>
      <c r="D19" s="45"/>
      <c r="E19" s="45"/>
      <c r="F19" s="45"/>
      <c r="G19" s="45"/>
      <c r="H19" s="45"/>
      <c r="I19" s="45"/>
      <c r="J19" s="45"/>
      <c r="K19" s="2"/>
      <c r="L19" s="2"/>
      <c r="M19" s="2"/>
      <c r="N19" s="2">
        <v>109.58698400972855</v>
      </c>
      <c r="O19" s="2">
        <v>81.154341660391708</v>
      </c>
      <c r="P19" s="2">
        <v>89.644719333787592</v>
      </c>
      <c r="Q19" s="2">
        <v>59.48777155616007</v>
      </c>
      <c r="R19" s="2">
        <v>70.203087891075313</v>
      </c>
      <c r="S19" s="2">
        <v>62.116041193901381</v>
      </c>
      <c r="T19" s="2">
        <v>68.748654846971434</v>
      </c>
      <c r="U19" s="2">
        <v>81.663904303958873</v>
      </c>
      <c r="V19" s="2">
        <v>79.129267848855648</v>
      </c>
      <c r="W19" s="2">
        <v>93.505626470048185</v>
      </c>
      <c r="X19" s="2">
        <v>101.49594121199225</v>
      </c>
      <c r="Y19" s="2">
        <v>94.616853500084147</v>
      </c>
      <c r="Z19" s="2">
        <v>108.96526733421027</v>
      </c>
      <c r="AA19" s="2">
        <v>80.693713302154194</v>
      </c>
      <c r="AB19" s="2">
        <v>89.135659193883953</v>
      </c>
      <c r="AC19" s="2">
        <v>59.149801949316085</v>
      </c>
      <c r="AD19" s="2">
        <v>69.804052124739272</v>
      </c>
      <c r="AE19" s="2">
        <v>61.762805047184379</v>
      </c>
      <c r="AF19" s="2">
        <v>68.357515566776613</v>
      </c>
      <c r="AG19" s="2">
        <v>81.199064486446034</v>
      </c>
      <c r="AH19" s="2">
        <v>78.678641706397016</v>
      </c>
      <c r="AI19" s="2">
        <v>92.972876871720914</v>
      </c>
      <c r="AJ19" s="2">
        <v>100.91739199404593</v>
      </c>
      <c r="AK19" s="2">
        <v>94.077260280434473</v>
      </c>
      <c r="AL19" s="2">
        <v>108.34355065869195</v>
      </c>
      <c r="AM19" s="2">
        <v>80.233084943916666</v>
      </c>
      <c r="AN19" s="2">
        <v>88.626599053980314</v>
      </c>
      <c r="AO19" s="2">
        <v>58.811832342472101</v>
      </c>
      <c r="AP19" s="2">
        <v>69.40501635840323</v>
      </c>
      <c r="AQ19" s="2">
        <v>61.409568900467384</v>
      </c>
      <c r="AR19" s="2">
        <v>67.966376286581777</v>
      </c>
      <c r="AS19" s="2">
        <v>80.734224668933209</v>
      </c>
      <c r="AT19" s="2">
        <v>78.228015563938371</v>
      </c>
      <c r="AU19" s="2">
        <v>92.440127273393642</v>
      </c>
      <c r="AV19" s="2">
        <v>100.33884277609961</v>
      </c>
      <c r="AW19" s="2">
        <v>93.537667060784827</v>
      </c>
      <c r="AX19" s="2">
        <v>107.72183398317367</v>
      </c>
      <c r="AY19" s="2">
        <v>79.772456585679151</v>
      </c>
      <c r="AZ19" s="2">
        <v>88.11753891407669</v>
      </c>
      <c r="BA19" s="2">
        <v>58.473862735628117</v>
      </c>
      <c r="BB19" s="2">
        <v>69.005980592067189</v>
      </c>
      <c r="BC19" s="2">
        <v>61.056332753750382</v>
      </c>
      <c r="BD19" s="2">
        <v>67.575237006386956</v>
      </c>
      <c r="BE19" s="2">
        <v>80.269384851420384</v>
      </c>
      <c r="BF19" s="2">
        <v>77.777389421479725</v>
      </c>
      <c r="BG19" s="2">
        <v>91.907377675066371</v>
      </c>
      <c r="BH19" s="2">
        <v>99.760293558153293</v>
      </c>
      <c r="BI19" s="2">
        <v>92.998073841135167</v>
      </c>
      <c r="BJ19" s="2">
        <v>107.10011730765538</v>
      </c>
      <c r="BK19" s="2">
        <v>79.311828227441637</v>
      </c>
      <c r="BL19" s="2">
        <v>87.608478774173065</v>
      </c>
      <c r="BM19" s="2">
        <v>58.13589312878414</v>
      </c>
      <c r="BN19" s="2">
        <v>68.606944825731148</v>
      </c>
      <c r="BO19" s="2">
        <v>60.703096607033387</v>
      </c>
      <c r="BP19" s="2">
        <v>67.184097726192121</v>
      </c>
      <c r="BQ19" s="2">
        <v>79.804545033907544</v>
      </c>
      <c r="BR19" s="2">
        <v>77.32676327902108</v>
      </c>
      <c r="BS19" s="2">
        <v>91.374628076739086</v>
      </c>
      <c r="BT19" s="2">
        <v>99.181744340206976</v>
      </c>
      <c r="BU19" s="2">
        <v>92.458480621485492</v>
      </c>
      <c r="BV19" s="2">
        <v>106.4784006321371</v>
      </c>
      <c r="BW19" s="2">
        <v>78.851199869204123</v>
      </c>
      <c r="BX19" s="2">
        <v>87.099418634269426</v>
      </c>
      <c r="BY19" s="2">
        <v>57.797923521940156</v>
      </c>
      <c r="BZ19" s="2">
        <v>68.207909059395107</v>
      </c>
      <c r="CA19" s="2">
        <v>60.349860460316393</v>
      </c>
      <c r="CB19" s="2">
        <v>66.7929584459973</v>
      </c>
      <c r="CC19" s="2">
        <v>79.339705216394719</v>
      </c>
      <c r="CD19" s="2">
        <v>76.876137136562434</v>
      </c>
      <c r="CE19" s="2">
        <v>90.841878478411815</v>
      </c>
      <c r="CF19" s="2">
        <v>98.603195122260658</v>
      </c>
      <c r="CG19" s="2">
        <v>91.918887401835832</v>
      </c>
      <c r="CH19" s="2">
        <v>105.8566839566188</v>
      </c>
      <c r="CI19" s="2">
        <v>78.390571510966609</v>
      </c>
      <c r="CJ19" s="2">
        <v>86.590358494365788</v>
      </c>
      <c r="CK19" s="2">
        <v>57.459953915096172</v>
      </c>
      <c r="CL19" s="2">
        <v>67.808873293059065</v>
      </c>
      <c r="CM19" s="2">
        <v>59.996624313599391</v>
      </c>
      <c r="CN19" s="2">
        <v>66.401819165802465</v>
      </c>
      <c r="CO19" s="2">
        <v>78.87486539888188</v>
      </c>
      <c r="CP19" s="2">
        <v>76.425510994103789</v>
      </c>
      <c r="CQ19" s="2">
        <v>90.309128880084529</v>
      </c>
      <c r="CR19" s="2">
        <v>98.024645904314326</v>
      </c>
      <c r="CS19" s="2">
        <v>91.379294182186172</v>
      </c>
      <c r="CT19" s="2">
        <v>105.23496728110048</v>
      </c>
      <c r="CU19" s="2">
        <v>77.929943152729081</v>
      </c>
      <c r="CV19" s="2">
        <v>86.081298354462149</v>
      </c>
      <c r="CW19" s="2">
        <v>57.121984308252181</v>
      </c>
      <c r="CX19" s="2">
        <v>67.40983752672301</v>
      </c>
      <c r="CY19" s="2">
        <v>59.643388166882389</v>
      </c>
      <c r="CZ19" s="2">
        <v>66.01067988560763</v>
      </c>
      <c r="DA19" s="2">
        <v>78.410025581369041</v>
      </c>
      <c r="DB19" s="2">
        <v>75.974884851645143</v>
      </c>
      <c r="DC19" s="2">
        <v>89.776379281757244</v>
      </c>
      <c r="DD19" s="2">
        <v>97.446096686367994</v>
      </c>
      <c r="DE19" s="2">
        <v>90.839700962536497</v>
      </c>
      <c r="DF19" s="2">
        <v>104.61325060558218</v>
      </c>
      <c r="DG19" s="2">
        <v>77.469314794491567</v>
      </c>
      <c r="DH19" s="2">
        <v>85.57223821455851</v>
      </c>
      <c r="DI19" s="2">
        <v>56.784014701408196</v>
      </c>
      <c r="DJ19" s="2">
        <v>67.010801760386968</v>
      </c>
      <c r="DK19" s="2">
        <v>59.290152020165387</v>
      </c>
      <c r="DL19" s="2">
        <v>65.619540605412794</v>
      </c>
      <c r="DM19" s="2">
        <v>77.945185763856202</v>
      </c>
      <c r="DN19" s="2">
        <v>75.524258709186483</v>
      </c>
      <c r="DO19" s="2">
        <v>89.243629683429972</v>
      </c>
      <c r="DP19" s="2">
        <v>96.867547468421662</v>
      </c>
      <c r="DQ19" s="2">
        <v>90.300107742886823</v>
      </c>
      <c r="DR19" s="2">
        <v>103.99153393006388</v>
      </c>
      <c r="DS19" s="2">
        <v>77.008686436254038</v>
      </c>
      <c r="DT19" s="2">
        <v>85.063178074654871</v>
      </c>
      <c r="DU19" s="2">
        <v>56.446045094564205</v>
      </c>
      <c r="DV19" s="2">
        <v>66.611765994050913</v>
      </c>
      <c r="DW19" s="2">
        <v>58.936915873448378</v>
      </c>
      <c r="DX19" s="2">
        <v>65.228401325217959</v>
      </c>
      <c r="DY19" s="2">
        <v>77.480345946343377</v>
      </c>
      <c r="DZ19" s="2">
        <v>75.073632566727838</v>
      </c>
      <c r="EA19" s="2">
        <v>88.710880085102687</v>
      </c>
      <c r="EB19" s="2">
        <v>96.288998250475345</v>
      </c>
      <c r="EC19" s="2">
        <v>89.760514523237163</v>
      </c>
      <c r="ED19" s="2">
        <v>103.36981725454558</v>
      </c>
      <c r="EE19" s="2">
        <v>76.54805807801651</v>
      </c>
      <c r="EF19" s="2">
        <v>84.554117934751233</v>
      </c>
      <c r="EG19" s="2">
        <v>56.108075487720214</v>
      </c>
      <c r="EH19" s="2">
        <v>66.212730227714871</v>
      </c>
      <c r="EI19" s="2">
        <v>58.583679726731376</v>
      </c>
      <c r="EJ19" s="2">
        <v>64.837262045023138</v>
      </c>
      <c r="EK19" s="2">
        <v>77.015506128830538</v>
      </c>
      <c r="EL19" s="2">
        <v>74.623006424269178</v>
      </c>
      <c r="EM19" s="2">
        <v>88.178130486775402</v>
      </c>
      <c r="EN19" s="2">
        <v>95.710449032529013</v>
      </c>
      <c r="EO19" s="2">
        <v>89.220921303587488</v>
      </c>
      <c r="EP19" s="2">
        <v>102.74810057902728</v>
      </c>
      <c r="EQ19" s="2">
        <v>76.087429719778996</v>
      </c>
      <c r="ER19" s="2">
        <v>84.045057794847594</v>
      </c>
      <c r="ES19" s="2">
        <v>55.77010588087623</v>
      </c>
      <c r="ET19" s="2">
        <v>65.813694461378816</v>
      </c>
      <c r="EU19" s="2">
        <v>58.230443580014374</v>
      </c>
      <c r="EV19" s="2">
        <v>64.446122764828303</v>
      </c>
      <c r="EW19" s="2">
        <v>76.550666311317698</v>
      </c>
      <c r="EX19" s="2">
        <v>74.172380281810533</v>
      </c>
      <c r="EY19" s="2">
        <v>87.645380888448116</v>
      </c>
      <c r="EZ19" s="2">
        <v>95.131899814582681</v>
      </c>
      <c r="FA19" s="2">
        <v>88.681328083937814</v>
      </c>
      <c r="FB19" s="2">
        <v>102.12638390350898</v>
      </c>
      <c r="FC19" s="2">
        <v>75.626801361541467</v>
      </c>
      <c r="FD19" s="2">
        <v>83.535997654943955</v>
      </c>
      <c r="FE19" s="2">
        <v>55.432136274032239</v>
      </c>
      <c r="FF19" s="2">
        <v>65.414658695042775</v>
      </c>
      <c r="FG19" s="2">
        <v>57.877207433297372</v>
      </c>
      <c r="FH19" s="2">
        <v>64.054983484633468</v>
      </c>
      <c r="FI19" s="2">
        <v>76.085826493804859</v>
      </c>
      <c r="FJ19" s="2">
        <v>73.721754139351887</v>
      </c>
      <c r="FK19" s="2">
        <v>87.112631290120831</v>
      </c>
      <c r="FL19" s="2">
        <v>94.553350596636349</v>
      </c>
      <c r="FM19" s="2">
        <v>88.141734864288154</v>
      </c>
      <c r="FN19" s="2">
        <v>101.50466722799068</v>
      </c>
      <c r="FO19" s="2">
        <v>75.166173003303953</v>
      </c>
      <c r="FP19" s="2">
        <v>83.026937515040316</v>
      </c>
      <c r="FQ19" s="2">
        <v>55.094166667188254</v>
      </c>
      <c r="FR19" s="2">
        <v>65.015622928706719</v>
      </c>
      <c r="FS19" s="2">
        <v>57.52397128658037</v>
      </c>
      <c r="FT19" s="2">
        <v>63.663844204438632</v>
      </c>
      <c r="FU19" s="2">
        <v>75.62098667629202</v>
      </c>
      <c r="FV19" s="2">
        <v>73.271127996893227</v>
      </c>
      <c r="FW19" s="2">
        <v>86.579881691793545</v>
      </c>
      <c r="FX19" s="2">
        <v>93.974801378690032</v>
      </c>
      <c r="FY19" s="2">
        <v>87.602141644638479</v>
      </c>
      <c r="FZ19" s="2">
        <v>100.88295055247238</v>
      </c>
      <c r="GA19" s="2">
        <v>74.705544645066425</v>
      </c>
      <c r="GB19" s="2">
        <v>82.517877375136678</v>
      </c>
      <c r="GC19" s="2">
        <v>54.756197060344263</v>
      </c>
      <c r="GD19" s="2">
        <v>64.616587162370678</v>
      </c>
      <c r="GE19" s="2">
        <v>57.170735139863368</v>
      </c>
      <c r="GF19" s="2">
        <v>63.272704924243797</v>
      </c>
      <c r="GG19" s="2">
        <v>75.156146858779181</v>
      </c>
      <c r="GH19" s="2">
        <v>72.820501854434582</v>
      </c>
      <c r="GI19" s="2">
        <v>86.04713209346626</v>
      </c>
      <c r="GJ19" s="2">
        <v>93.3962521607437</v>
      </c>
      <c r="GK19" s="2">
        <v>87.062548424988805</v>
      </c>
      <c r="GL19" s="2">
        <v>100.26123387695408</v>
      </c>
      <c r="GM19" s="2">
        <v>74.244916286828911</v>
      </c>
      <c r="GN19" s="2">
        <v>82.008817235233039</v>
      </c>
      <c r="GO19" s="2">
        <v>54.418227453500279</v>
      </c>
      <c r="GP19" s="2">
        <v>64.217551396034622</v>
      </c>
      <c r="GQ19" s="2">
        <v>56.817498993146366</v>
      </c>
      <c r="GR19" s="2">
        <v>62.881565644048969</v>
      </c>
      <c r="GS19" s="2">
        <v>74.691307041266356</v>
      </c>
      <c r="GT19" s="2">
        <v>72.369875711975936</v>
      </c>
      <c r="GU19" s="2">
        <v>85.514382495138989</v>
      </c>
      <c r="GV19" s="2">
        <v>92.817702942797368</v>
      </c>
      <c r="GW19" s="2">
        <v>86.522955205339144</v>
      </c>
      <c r="GX19" s="2">
        <v>99.639517201435766</v>
      </c>
      <c r="GY19" s="2">
        <v>73.784287928591382</v>
      </c>
      <c r="GZ19" s="2">
        <v>81.4997570953294</v>
      </c>
      <c r="HA19" s="2">
        <v>54.080257846656288</v>
      </c>
      <c r="HB19" s="2">
        <v>63.818515629698581</v>
      </c>
      <c r="HC19" s="2">
        <v>56.464262846429357</v>
      </c>
      <c r="HD19" s="2">
        <v>62.490426363854134</v>
      </c>
      <c r="HE19" s="2">
        <v>74.226467223753517</v>
      </c>
      <c r="HF19" s="2">
        <v>71.919249569517277</v>
      </c>
      <c r="HG19" s="2">
        <v>84.981632896811703</v>
      </c>
      <c r="HH19" s="2">
        <v>92.239153724851036</v>
      </c>
      <c r="HI19" s="2">
        <v>85.98336198568947</v>
      </c>
      <c r="HJ19" s="2">
        <v>99.017800525917465</v>
      </c>
      <c r="HK19" s="2">
        <v>73.323659570353854</v>
      </c>
      <c r="HL19" s="2">
        <v>80.990696955425761</v>
      </c>
      <c r="HM19" s="2">
        <v>53.742288239812304</v>
      </c>
      <c r="HN19" s="2">
        <v>63.419479863362533</v>
      </c>
      <c r="HO19" s="2">
        <v>56.111026699712355</v>
      </c>
      <c r="HP19" s="2">
        <v>62.099287083659299</v>
      </c>
      <c r="HQ19" s="2">
        <v>73.761627406240677</v>
      </c>
      <c r="HR19" s="2">
        <v>71.468623427058631</v>
      </c>
      <c r="HS19" s="2">
        <v>84.448883298484418</v>
      </c>
      <c r="HT19" s="2">
        <v>91.660604506904718</v>
      </c>
      <c r="HU19" s="2">
        <v>85.44376876603981</v>
      </c>
      <c r="HV19" s="2">
        <v>98.396083850399165</v>
      </c>
      <c r="HW19" s="2">
        <v>72.86303121211634</v>
      </c>
      <c r="HX19" s="2">
        <v>80.481636815522123</v>
      </c>
      <c r="HY19" s="2">
        <v>53.404318632968312</v>
      </c>
      <c r="HZ19" s="2">
        <v>63.020444097026484</v>
      </c>
      <c r="IA19" s="2">
        <v>55.757790552995353</v>
      </c>
      <c r="IB19" s="2">
        <v>61.708147803464463</v>
      </c>
      <c r="IC19" s="2">
        <v>73.296787588727838</v>
      </c>
      <c r="ID19" s="2">
        <v>71.017997284599986</v>
      </c>
      <c r="IE19" s="2">
        <v>83.916133700157133</v>
      </c>
      <c r="IF19" s="2">
        <v>91.082055288958387</v>
      </c>
      <c r="IG19" s="2">
        <v>84.904175546390135</v>
      </c>
      <c r="IH19" s="2">
        <v>97.774367174880865</v>
      </c>
      <c r="II19" s="2">
        <v>72.402402853878812</v>
      </c>
      <c r="IJ19" s="2">
        <v>79.972576675618484</v>
      </c>
      <c r="IK19" s="2">
        <v>53.066349026124328</v>
      </c>
      <c r="IL19" s="2">
        <v>62.621408330690436</v>
      </c>
      <c r="IM19" s="2">
        <v>55.404554406278351</v>
      </c>
      <c r="IN19" s="2">
        <v>61.317008523269635</v>
      </c>
      <c r="IO19" s="2">
        <v>72.831947771214999</v>
      </c>
      <c r="IP19" s="2">
        <v>70.567371142141326</v>
      </c>
      <c r="IQ19" s="2">
        <v>83.383384101829847</v>
      </c>
      <c r="IR19" s="2">
        <v>90.503506071012055</v>
      </c>
      <c r="IS19" s="2">
        <v>84.364582326740461</v>
      </c>
      <c r="IT19" s="2">
        <v>97.152650499362565</v>
      </c>
      <c r="IU19" s="2">
        <v>71.941774495641297</v>
      </c>
      <c r="IV19" s="2">
        <v>79.463516535714845</v>
      </c>
      <c r="IW19" s="2">
        <v>52.728379419280337</v>
      </c>
      <c r="IX19" s="2">
        <v>62.222372564354387</v>
      </c>
      <c r="IY19" s="2">
        <v>55.051318259561349</v>
      </c>
      <c r="IZ19" s="2">
        <v>60.9258692430748</v>
      </c>
      <c r="JA19" s="2">
        <v>72.36710795370216</v>
      </c>
      <c r="JB19" s="2">
        <v>70.11674499968268</v>
      </c>
      <c r="JC19" s="2">
        <v>82.850634503502562</v>
      </c>
      <c r="JD19" s="2">
        <v>89.924956853065723</v>
      </c>
      <c r="JE19" s="2">
        <v>83.824989107090801</v>
      </c>
      <c r="JF19" s="2">
        <v>96.530933823844265</v>
      </c>
      <c r="JG19" s="2">
        <v>71.481146137403769</v>
      </c>
      <c r="JH19" s="2">
        <v>78.954456395811206</v>
      </c>
      <c r="JI19" s="2">
        <v>52.390409812436353</v>
      </c>
      <c r="JJ19" s="2">
        <v>61.823336798018339</v>
      </c>
      <c r="JK19" s="2">
        <v>54.698082112844347</v>
      </c>
      <c r="JL19" s="2">
        <v>60.534729962879965</v>
      </c>
      <c r="JM19" s="2">
        <v>71.902268136189321</v>
      </c>
      <c r="JN19" s="2">
        <v>69.666118857224035</v>
      </c>
      <c r="JO19" s="2">
        <v>82.317884905175291</v>
      </c>
      <c r="JP19" s="2">
        <v>89.346407635119405</v>
      </c>
      <c r="JQ19" s="2">
        <v>83.285395887441126</v>
      </c>
      <c r="JR19" s="2">
        <v>95.909217148325965</v>
      </c>
      <c r="JS19" s="2">
        <v>71.020517779166241</v>
      </c>
      <c r="JT19" s="2">
        <v>78.445396255907568</v>
      </c>
      <c r="JU19" s="2">
        <v>52.052440205592362</v>
      </c>
      <c r="JV19" s="2">
        <v>61.42430103168229</v>
      </c>
      <c r="JW19" s="2">
        <v>54.344845966127345</v>
      </c>
      <c r="JX19" s="2">
        <v>60.143590682685129</v>
      </c>
      <c r="JY19" s="2">
        <v>71.437428318676496</v>
      </c>
      <c r="JZ19" s="2">
        <v>69.215492714765375</v>
      </c>
      <c r="KA19" s="2">
        <v>81.785135306848005</v>
      </c>
      <c r="KB19" s="2">
        <v>88.767858417173073</v>
      </c>
      <c r="KC19" s="2">
        <v>82.745802667791452</v>
      </c>
      <c r="KD19" s="2">
        <v>95.287500472807665</v>
      </c>
      <c r="KE19" s="2">
        <v>70.559889420928727</v>
      </c>
      <c r="KF19" s="2">
        <v>77.936336116003929</v>
      </c>
      <c r="KG19" s="2">
        <v>51.714470598748377</v>
      </c>
      <c r="KH19" s="2">
        <v>61.025265265346242</v>
      </c>
      <c r="KI19" s="2">
        <v>53.991609819410336</v>
      </c>
      <c r="KJ19" s="2">
        <v>59.752451402490301</v>
      </c>
      <c r="KK19" s="2">
        <v>70.972588501163656</v>
      </c>
      <c r="KL19" s="2">
        <v>68.76486657230673</v>
      </c>
      <c r="KM19" s="2">
        <v>81.25238570852072</v>
      </c>
      <c r="KN19" s="2">
        <v>88.189309199226741</v>
      </c>
      <c r="KO19" s="2">
        <v>82.206209448141792</v>
      </c>
      <c r="KP19" s="2">
        <v>94.66578379728935</v>
      </c>
      <c r="KQ19" s="2">
        <v>70.099261062691198</v>
      </c>
      <c r="KR19" s="2">
        <v>77.42727597610029</v>
      </c>
      <c r="KS19" s="2">
        <v>51.376500991904386</v>
      </c>
      <c r="KT19" s="2">
        <v>60.626229499010194</v>
      </c>
      <c r="KU19" s="2">
        <v>53.638373672693334</v>
      </c>
      <c r="KV19" s="2">
        <v>59.361312122295466</v>
      </c>
      <c r="KW19" s="2">
        <v>70.507748683650817</v>
      </c>
      <c r="KX19" s="2">
        <v>68.314240429848084</v>
      </c>
      <c r="KY19" s="2">
        <v>80.719636110193434</v>
      </c>
      <c r="KZ19" s="2">
        <v>87.61075998128041</v>
      </c>
      <c r="LA19" s="2">
        <v>81.666616228492117</v>
      </c>
    </row>
    <row r="20" spans="1:313" ht="15.6">
      <c r="A20" s="8"/>
      <c r="B20" s="45"/>
      <c r="C20" s="45"/>
      <c r="D20" s="45"/>
      <c r="E20" s="45"/>
      <c r="F20" s="45"/>
      <c r="G20" s="45"/>
      <c r="H20" s="45"/>
      <c r="I20" s="45"/>
      <c r="J20" s="45"/>
      <c r="K20" s="2"/>
      <c r="L20" s="2"/>
      <c r="M20" s="2"/>
      <c r="N20" s="2">
        <v>540.07385900685904</v>
      </c>
      <c r="O20" s="2">
        <v>400.85072146899267</v>
      </c>
      <c r="P20" s="2">
        <v>443.29258325151966</v>
      </c>
      <c r="Q20" s="2">
        <v>294.36288422732162</v>
      </c>
      <c r="R20" s="2">
        <v>348.18469122406179</v>
      </c>
      <c r="S20" s="2">
        <v>308.33657100923779</v>
      </c>
      <c r="T20" s="2">
        <v>340.68545794109917</v>
      </c>
      <c r="U20" s="2">
        <v>404.45941865009087</v>
      </c>
      <c r="V20" s="2">
        <v>391.52374298000774</v>
      </c>
      <c r="W20" s="2">
        <v>461.44219267323251</v>
      </c>
      <c r="X20" s="2">
        <v>500.81227147492592</v>
      </c>
      <c r="Y20" s="2">
        <v>467.04174518716133</v>
      </c>
      <c r="Z20" s="2">
        <v>537.00987356013604</v>
      </c>
      <c r="AA20" s="2">
        <v>398.57551097561861</v>
      </c>
      <c r="AB20" s="2">
        <v>440.77528400483436</v>
      </c>
      <c r="AC20" s="2">
        <v>292.69051181112093</v>
      </c>
      <c r="AD20" s="2">
        <v>346.20560242237485</v>
      </c>
      <c r="AE20" s="2">
        <v>306.58314918547342</v>
      </c>
      <c r="AF20" s="2">
        <v>338.74715871053905</v>
      </c>
      <c r="AG20" s="2">
        <v>402.15719168752895</v>
      </c>
      <c r="AH20" s="2">
        <v>389.29408966997022</v>
      </c>
      <c r="AI20" s="2">
        <v>458.81311940696582</v>
      </c>
      <c r="AJ20" s="2">
        <v>497.95753123073672</v>
      </c>
      <c r="AK20" s="2">
        <v>464.37823916604731</v>
      </c>
      <c r="AL20" s="2">
        <v>533.94588811341293</v>
      </c>
      <c r="AM20" s="2">
        <v>396.30030048224455</v>
      </c>
      <c r="AN20" s="2">
        <v>438.25798475814901</v>
      </c>
      <c r="AO20" s="2">
        <v>291.01813939492024</v>
      </c>
      <c r="AP20" s="2">
        <v>344.22651362068791</v>
      </c>
      <c r="AQ20" s="2">
        <v>304.82972736170905</v>
      </c>
      <c r="AR20" s="2">
        <v>336.80885947997899</v>
      </c>
      <c r="AS20" s="2">
        <v>399.85496472496698</v>
      </c>
      <c r="AT20" s="2">
        <v>387.06443635993264</v>
      </c>
      <c r="AU20" s="2">
        <v>456.18404614069914</v>
      </c>
      <c r="AV20" s="2">
        <v>495.10279098654752</v>
      </c>
      <c r="AW20" s="2">
        <v>461.71473314493329</v>
      </c>
      <c r="AX20" s="2">
        <v>530.88190266668994</v>
      </c>
      <c r="AY20" s="2">
        <v>394.02508998887049</v>
      </c>
      <c r="AZ20" s="2">
        <v>435.74068551146371</v>
      </c>
      <c r="BA20" s="2">
        <v>289.34576697871955</v>
      </c>
      <c r="BB20" s="2">
        <v>342.24742481900091</v>
      </c>
      <c r="BC20" s="2">
        <v>303.07630553794462</v>
      </c>
      <c r="BD20" s="2">
        <v>334.87056024941887</v>
      </c>
      <c r="BE20" s="2">
        <v>397.55273776240506</v>
      </c>
      <c r="BF20" s="2">
        <v>384.83478304989507</v>
      </c>
      <c r="BG20" s="2">
        <v>453.55497287443251</v>
      </c>
      <c r="BH20" s="2">
        <v>492.24805074235832</v>
      </c>
      <c r="BI20" s="2">
        <v>459.05122712381927</v>
      </c>
      <c r="BJ20" s="2">
        <v>527.81791721996683</v>
      </c>
      <c r="BK20" s="2">
        <v>391.74987949549649</v>
      </c>
      <c r="BL20" s="2">
        <v>433.22338626477841</v>
      </c>
      <c r="BM20" s="2">
        <v>287.67339456251892</v>
      </c>
      <c r="BN20" s="2">
        <v>340.26833601731403</v>
      </c>
      <c r="BO20" s="2">
        <v>301.32288371418019</v>
      </c>
      <c r="BP20" s="2">
        <v>332.93226101885875</v>
      </c>
      <c r="BQ20" s="2">
        <v>395.25051079984303</v>
      </c>
      <c r="BR20" s="2">
        <v>382.60512973985749</v>
      </c>
      <c r="BS20" s="2">
        <v>450.92589960816576</v>
      </c>
      <c r="BT20" s="2">
        <v>489.393310498169</v>
      </c>
      <c r="BU20" s="2">
        <v>456.3877211027052</v>
      </c>
      <c r="BV20" s="2">
        <v>524.75393177324383</v>
      </c>
      <c r="BW20" s="2">
        <v>389.47466900212243</v>
      </c>
      <c r="BX20" s="2">
        <v>430.70608701809306</v>
      </c>
      <c r="BY20" s="2">
        <v>286.00102214631823</v>
      </c>
      <c r="BZ20" s="2">
        <v>338.28924721562709</v>
      </c>
      <c r="CA20" s="2">
        <v>299.56946189041582</v>
      </c>
      <c r="CB20" s="2">
        <v>330.99396178829869</v>
      </c>
      <c r="CC20" s="2">
        <v>392.94828383728111</v>
      </c>
      <c r="CD20" s="2">
        <v>380.37547642981991</v>
      </c>
      <c r="CE20" s="2">
        <v>448.29682634189908</v>
      </c>
      <c r="CF20" s="2">
        <v>486.5385702539798</v>
      </c>
      <c r="CG20" s="2">
        <v>453.72421508159124</v>
      </c>
      <c r="CH20" s="2">
        <v>521.68994632652073</v>
      </c>
      <c r="CI20" s="2">
        <v>387.19945850874836</v>
      </c>
      <c r="CJ20" s="2">
        <v>428.1887877714077</v>
      </c>
      <c r="CK20" s="2">
        <v>284.32864973011755</v>
      </c>
      <c r="CL20" s="2">
        <v>336.31015841394009</v>
      </c>
      <c r="CM20" s="2">
        <v>297.8160400666514</v>
      </c>
      <c r="CN20" s="2">
        <v>329.05566255773851</v>
      </c>
      <c r="CO20" s="2">
        <v>390.64605687471908</v>
      </c>
      <c r="CP20" s="2">
        <v>378.14582311978234</v>
      </c>
      <c r="CQ20" s="2">
        <v>445.66775307563239</v>
      </c>
      <c r="CR20" s="2">
        <v>483.68383000979054</v>
      </c>
      <c r="CS20" s="2">
        <v>451.06070906047717</v>
      </c>
      <c r="CT20" s="2">
        <v>518.62596087979762</v>
      </c>
      <c r="CU20" s="2">
        <v>384.9242480153743</v>
      </c>
      <c r="CV20" s="2">
        <v>425.67148852472235</v>
      </c>
      <c r="CW20" s="2">
        <v>282.65627731391686</v>
      </c>
      <c r="CX20" s="2">
        <v>334.33106961225309</v>
      </c>
      <c r="CY20" s="2">
        <v>296.06261824288697</v>
      </c>
      <c r="CZ20" s="2">
        <v>327.1173633271784</v>
      </c>
      <c r="DA20" s="2">
        <v>388.3438299121571</v>
      </c>
      <c r="DB20" s="2">
        <v>375.9161698097447</v>
      </c>
      <c r="DC20" s="2">
        <v>443.03867980936565</v>
      </c>
      <c r="DD20" s="2">
        <v>480.82908976560128</v>
      </c>
      <c r="DE20" s="2">
        <v>448.39720303936309</v>
      </c>
      <c r="DF20" s="2">
        <v>515.56197543307462</v>
      </c>
      <c r="DG20" s="2">
        <v>382.64903752200019</v>
      </c>
      <c r="DH20" s="2">
        <v>423.15418927803699</v>
      </c>
      <c r="DI20" s="2">
        <v>280.98390489771617</v>
      </c>
      <c r="DJ20" s="2">
        <v>332.35198081056615</v>
      </c>
      <c r="DK20" s="2">
        <v>294.30919641912254</v>
      </c>
      <c r="DL20" s="2">
        <v>325.17906409661828</v>
      </c>
      <c r="DM20" s="2">
        <v>386.04160294959513</v>
      </c>
      <c r="DN20" s="2">
        <v>373.68651649970712</v>
      </c>
      <c r="DO20" s="2">
        <v>440.40960654309896</v>
      </c>
      <c r="DP20" s="2">
        <v>477.97434952141197</v>
      </c>
      <c r="DQ20" s="2">
        <v>445.73369701824902</v>
      </c>
      <c r="DR20" s="2">
        <v>512.49798998635151</v>
      </c>
      <c r="DS20" s="2">
        <v>380.37382702862612</v>
      </c>
      <c r="DT20" s="2">
        <v>420.63689003135164</v>
      </c>
      <c r="DU20" s="2">
        <v>279.31153248151548</v>
      </c>
      <c r="DV20" s="2">
        <v>330.37289200887915</v>
      </c>
      <c r="DW20" s="2">
        <v>292.55577459535812</v>
      </c>
      <c r="DX20" s="2">
        <v>323.24076486605816</v>
      </c>
      <c r="DY20" s="2">
        <v>383.73937598703316</v>
      </c>
      <c r="DZ20" s="2">
        <v>371.45686318966949</v>
      </c>
      <c r="EA20" s="2">
        <v>437.78053327683222</v>
      </c>
      <c r="EB20" s="2">
        <v>475.11960927722271</v>
      </c>
      <c r="EC20" s="2">
        <v>443.070190997135</v>
      </c>
      <c r="ED20" s="2">
        <v>509.4340045396284</v>
      </c>
      <c r="EE20" s="2">
        <v>378.09861653525201</v>
      </c>
      <c r="EF20" s="2">
        <v>418.11959078466629</v>
      </c>
      <c r="EG20" s="2">
        <v>277.6391600653148</v>
      </c>
      <c r="EH20" s="2">
        <v>328.39380320719221</v>
      </c>
      <c r="EI20" s="2">
        <v>290.80235277159369</v>
      </c>
      <c r="EJ20" s="2">
        <v>321.30246563549804</v>
      </c>
      <c r="EK20" s="2">
        <v>381.43714902447113</v>
      </c>
      <c r="EL20" s="2">
        <v>369.22720987963191</v>
      </c>
      <c r="EM20" s="2">
        <v>435.15146001056553</v>
      </c>
      <c r="EN20" s="2">
        <v>472.26486903303345</v>
      </c>
      <c r="EO20" s="2">
        <v>440.40668497602093</v>
      </c>
      <c r="EP20" s="2">
        <v>506.3700190929053</v>
      </c>
      <c r="EQ20" s="2">
        <v>375.82340604187794</v>
      </c>
      <c r="ER20" s="2">
        <v>415.60229153798088</v>
      </c>
      <c r="ES20" s="2">
        <v>275.96678764911411</v>
      </c>
      <c r="ET20" s="2">
        <v>326.41471440550521</v>
      </c>
      <c r="EU20" s="2">
        <v>289.04893094782926</v>
      </c>
      <c r="EV20" s="2">
        <v>319.36416640493786</v>
      </c>
      <c r="EW20" s="2">
        <v>379.13492206190915</v>
      </c>
      <c r="EX20" s="2">
        <v>366.99755656959434</v>
      </c>
      <c r="EY20" s="2">
        <v>432.52238674429879</v>
      </c>
      <c r="EZ20" s="2">
        <v>469.41012878884419</v>
      </c>
      <c r="FA20" s="2">
        <v>437.74317895490685</v>
      </c>
      <c r="FB20" s="2">
        <v>503.30603364618219</v>
      </c>
      <c r="FC20" s="2">
        <v>373.54819554850388</v>
      </c>
      <c r="FD20" s="2">
        <v>413.08499229129552</v>
      </c>
      <c r="FE20" s="2">
        <v>274.29441523291342</v>
      </c>
      <c r="FF20" s="2">
        <v>324.43562560381821</v>
      </c>
      <c r="FG20" s="2">
        <v>287.29550912406484</v>
      </c>
      <c r="FH20" s="2">
        <v>317.42586717437774</v>
      </c>
      <c r="FI20" s="2">
        <v>376.83269509934718</v>
      </c>
      <c r="FJ20" s="2">
        <v>364.7679032595567</v>
      </c>
      <c r="FK20" s="2">
        <v>429.89331347803204</v>
      </c>
      <c r="FL20" s="2">
        <v>466.55538854465493</v>
      </c>
      <c r="FM20" s="2">
        <v>435.07967293379284</v>
      </c>
      <c r="FN20" s="2">
        <v>500.24204819945913</v>
      </c>
      <c r="FO20" s="2">
        <v>371.27298505512977</v>
      </c>
      <c r="FP20" s="2">
        <v>410.56769304461017</v>
      </c>
      <c r="FQ20" s="2">
        <v>272.62204281671274</v>
      </c>
      <c r="FR20" s="2">
        <v>322.45653680213127</v>
      </c>
      <c r="FS20" s="2">
        <v>285.54208730030041</v>
      </c>
      <c r="FT20" s="2">
        <v>315.48756794381762</v>
      </c>
      <c r="FU20" s="2">
        <v>374.53046813678515</v>
      </c>
      <c r="FV20" s="2">
        <v>362.53824994951913</v>
      </c>
      <c r="FW20" s="2">
        <v>427.26424021176535</v>
      </c>
      <c r="FX20" s="2">
        <v>463.70064830046562</v>
      </c>
      <c r="FY20" s="2">
        <v>432.41616691267876</v>
      </c>
      <c r="FZ20" s="2">
        <v>497.17806275273603</v>
      </c>
      <c r="GA20" s="2">
        <v>368.9977745617557</v>
      </c>
      <c r="GB20" s="2">
        <v>408.05039379792481</v>
      </c>
      <c r="GC20" s="2">
        <v>270.94967040051205</v>
      </c>
      <c r="GD20" s="2">
        <v>320.47744800044427</v>
      </c>
      <c r="GE20" s="2">
        <v>283.78866547653598</v>
      </c>
      <c r="GF20" s="2">
        <v>313.5492687132575</v>
      </c>
      <c r="GG20" s="2">
        <v>372.22824117422317</v>
      </c>
      <c r="GH20" s="2">
        <v>360.30859663948149</v>
      </c>
      <c r="GI20" s="2">
        <v>424.63516694549861</v>
      </c>
      <c r="GJ20" s="2">
        <v>460.84590805627636</v>
      </c>
      <c r="GK20" s="2">
        <v>429.75266089156469</v>
      </c>
      <c r="GL20" s="2">
        <v>494.11407730601292</v>
      </c>
      <c r="GM20" s="2">
        <v>366.72256406838164</v>
      </c>
      <c r="GN20" s="2">
        <v>405.53309455123946</v>
      </c>
      <c r="GO20" s="2">
        <v>269.27729798431136</v>
      </c>
      <c r="GP20" s="2">
        <v>318.49835919875727</v>
      </c>
      <c r="GQ20" s="2">
        <v>282.03524365277156</v>
      </c>
      <c r="GR20" s="2">
        <v>311.61096948269739</v>
      </c>
      <c r="GS20" s="2">
        <v>369.9260142116612</v>
      </c>
      <c r="GT20" s="2">
        <v>358.07894332944392</v>
      </c>
      <c r="GU20" s="2">
        <v>422.00609367923192</v>
      </c>
      <c r="GV20" s="2">
        <v>457.9911678120871</v>
      </c>
      <c r="GW20" s="2">
        <v>427.08915487045061</v>
      </c>
      <c r="GX20" s="2">
        <v>491.05009185928986</v>
      </c>
      <c r="GY20" s="2">
        <v>364.44735357500753</v>
      </c>
      <c r="GZ20" s="2">
        <v>403.0157953045541</v>
      </c>
      <c r="HA20" s="2">
        <v>267.60492556811067</v>
      </c>
      <c r="HB20" s="2">
        <v>316.51927039707033</v>
      </c>
      <c r="HC20" s="2">
        <v>280.28182182900713</v>
      </c>
      <c r="HD20" s="2">
        <v>309.67267025213721</v>
      </c>
      <c r="HE20" s="2">
        <v>367.62378724909917</v>
      </c>
      <c r="HF20" s="2">
        <v>355.84929001940628</v>
      </c>
      <c r="HG20" s="2">
        <v>419.37702041296518</v>
      </c>
      <c r="HH20" s="2">
        <v>455.13642756789784</v>
      </c>
      <c r="HI20" s="2">
        <v>424.4256488493366</v>
      </c>
      <c r="HJ20" s="2">
        <v>487.98610641256676</v>
      </c>
      <c r="HK20" s="2">
        <v>362.17214308163346</v>
      </c>
      <c r="HL20" s="2">
        <v>400.49849605786875</v>
      </c>
      <c r="HM20" s="2">
        <v>265.93255315190999</v>
      </c>
      <c r="HN20" s="2">
        <v>314.54018159538333</v>
      </c>
      <c r="HO20" s="2">
        <v>278.5284000052427</v>
      </c>
      <c r="HP20" s="2">
        <v>307.73437102157709</v>
      </c>
      <c r="HQ20" s="2">
        <v>365.32156028653719</v>
      </c>
      <c r="HR20" s="2">
        <v>353.61963670936871</v>
      </c>
      <c r="HS20" s="2">
        <v>416.74794714669849</v>
      </c>
      <c r="HT20" s="2">
        <v>452.28168732370852</v>
      </c>
      <c r="HU20" s="2">
        <v>421.76214282822252</v>
      </c>
      <c r="HV20" s="2">
        <v>484.92212096584365</v>
      </c>
      <c r="HW20" s="2">
        <v>359.8969325882594</v>
      </c>
      <c r="HX20" s="2">
        <v>397.98119681118339</v>
      </c>
      <c r="HY20" s="2">
        <v>264.26018073570924</v>
      </c>
      <c r="HZ20" s="2">
        <v>312.56109279369639</v>
      </c>
      <c r="IA20" s="2">
        <v>276.77497818147828</v>
      </c>
      <c r="IB20" s="2">
        <v>305.79607179101697</v>
      </c>
      <c r="IC20" s="2">
        <v>363.01933332397522</v>
      </c>
      <c r="ID20" s="2">
        <v>351.38998339933107</v>
      </c>
      <c r="IE20" s="2">
        <v>414.11887388043175</v>
      </c>
      <c r="IF20" s="2">
        <v>449.42694707951927</v>
      </c>
      <c r="IG20" s="2">
        <v>419.09863680710845</v>
      </c>
      <c r="IH20" s="2">
        <v>481.85813551912054</v>
      </c>
      <c r="II20" s="2">
        <v>357.62172209488529</v>
      </c>
      <c r="IJ20" s="2">
        <v>395.46389756449798</v>
      </c>
      <c r="IK20" s="2">
        <v>262.58780831950855</v>
      </c>
      <c r="IL20" s="2">
        <v>310.58200399200939</v>
      </c>
      <c r="IM20" s="2">
        <v>275.02155635771385</v>
      </c>
      <c r="IN20" s="2">
        <v>303.85777256045685</v>
      </c>
      <c r="IO20" s="2">
        <v>360.71710636141324</v>
      </c>
      <c r="IP20" s="2">
        <v>349.1603300892935</v>
      </c>
      <c r="IQ20" s="2">
        <v>411.48980061416501</v>
      </c>
      <c r="IR20" s="2">
        <v>446.57220683533001</v>
      </c>
      <c r="IS20" s="2">
        <v>416.43513078599443</v>
      </c>
      <c r="IT20" s="2">
        <v>478.79415007239749</v>
      </c>
      <c r="IU20" s="2">
        <v>355.34651160151122</v>
      </c>
      <c r="IV20" s="2">
        <v>392.94659831781263</v>
      </c>
      <c r="IW20" s="2">
        <v>260.91543590330787</v>
      </c>
      <c r="IX20" s="2">
        <v>308.60291519032239</v>
      </c>
      <c r="IY20" s="2">
        <v>273.26813453394942</v>
      </c>
      <c r="IZ20" s="2">
        <v>301.91947332989673</v>
      </c>
      <c r="JA20" s="2">
        <v>358.41487939885121</v>
      </c>
      <c r="JB20" s="2">
        <v>346.93067677925586</v>
      </c>
      <c r="JC20" s="2">
        <v>408.86072734789832</v>
      </c>
      <c r="JD20" s="2">
        <v>443.71746659114075</v>
      </c>
      <c r="JE20" s="2">
        <v>413.77162476488036</v>
      </c>
      <c r="JF20" s="2">
        <v>475.73016462567438</v>
      </c>
      <c r="JG20" s="2">
        <v>353.07130110813716</v>
      </c>
      <c r="JH20" s="2">
        <v>390.42929907112728</v>
      </c>
      <c r="JI20" s="2">
        <v>259.24306348710718</v>
      </c>
      <c r="JJ20" s="2">
        <v>306.62382638863545</v>
      </c>
      <c r="JK20" s="2">
        <v>271.51471271018499</v>
      </c>
      <c r="JL20" s="2">
        <v>299.98117409933656</v>
      </c>
      <c r="JM20" s="2">
        <v>356.11265243628924</v>
      </c>
      <c r="JN20" s="2">
        <v>344.70102346921828</v>
      </c>
      <c r="JO20" s="2">
        <v>406.23165408163158</v>
      </c>
      <c r="JP20" s="2">
        <v>440.86272634695149</v>
      </c>
      <c r="JQ20" s="2">
        <v>411.10811874376628</v>
      </c>
      <c r="JR20" s="2">
        <v>472.66617917895127</v>
      </c>
      <c r="JS20" s="2">
        <v>350.79609061476305</v>
      </c>
      <c r="JT20" s="2">
        <v>387.91199982444192</v>
      </c>
      <c r="JU20" s="2">
        <v>257.57069107090649</v>
      </c>
      <c r="JV20" s="2">
        <v>304.64473758694845</v>
      </c>
      <c r="JW20" s="2">
        <v>269.76129088642057</v>
      </c>
      <c r="JX20" s="2">
        <v>298.04287486877644</v>
      </c>
      <c r="JY20" s="2">
        <v>353.81042547372726</v>
      </c>
      <c r="JZ20" s="2">
        <v>342.47137015918071</v>
      </c>
      <c r="KA20" s="2">
        <v>403.60258081536489</v>
      </c>
      <c r="KB20" s="2">
        <v>438.00798610276217</v>
      </c>
      <c r="KC20" s="2">
        <v>408.44461272265221</v>
      </c>
      <c r="KD20" s="2">
        <v>469.60219373222822</v>
      </c>
      <c r="KE20" s="2">
        <v>348.52088012138898</v>
      </c>
      <c r="KF20" s="2">
        <v>385.39470057775657</v>
      </c>
      <c r="KG20" s="2">
        <v>255.8983186547058</v>
      </c>
      <c r="KH20" s="2">
        <v>302.66564878526145</v>
      </c>
      <c r="KI20" s="2">
        <v>268.00786906265614</v>
      </c>
      <c r="KJ20" s="2">
        <v>296.10457563821632</v>
      </c>
      <c r="KK20" s="2">
        <v>351.50819851116523</v>
      </c>
      <c r="KL20" s="2">
        <v>340.24171684914307</v>
      </c>
      <c r="KM20" s="2">
        <v>400.97350754909814</v>
      </c>
      <c r="KN20" s="2">
        <v>435.15324585857292</v>
      </c>
      <c r="KO20" s="2">
        <v>405.78110670153819</v>
      </c>
      <c r="KP20" s="2">
        <v>466.53820828550511</v>
      </c>
      <c r="KQ20" s="2">
        <v>346.24566962801492</v>
      </c>
      <c r="KR20" s="2">
        <v>382.87740133107121</v>
      </c>
      <c r="KS20" s="2">
        <v>254.22594623850512</v>
      </c>
      <c r="KT20" s="2">
        <v>300.68655998357451</v>
      </c>
      <c r="KU20" s="2">
        <v>266.25444723889171</v>
      </c>
      <c r="KV20" s="2">
        <v>294.1662764076562</v>
      </c>
      <c r="KW20" s="2">
        <v>349.20597154860326</v>
      </c>
      <c r="KX20" s="2">
        <v>338.0120635391055</v>
      </c>
      <c r="KY20" s="2">
        <v>398.3444342828314</v>
      </c>
      <c r="KZ20" s="2">
        <v>432.29850561438366</v>
      </c>
      <c r="LA20" s="2">
        <v>403.11760068042412</v>
      </c>
    </row>
    <row r="21" spans="1:313" ht="15.6">
      <c r="A21" s="8"/>
      <c r="B21" s="45"/>
      <c r="C21" s="45"/>
      <c r="D21" s="45"/>
      <c r="E21" s="45"/>
      <c r="F21" s="45"/>
      <c r="G21" s="45"/>
      <c r="H21" s="45"/>
      <c r="I21" s="45"/>
      <c r="J21" s="45"/>
      <c r="K21" s="2"/>
      <c r="L21" s="2"/>
      <c r="M21" s="2"/>
      <c r="N21" s="2">
        <v>306.50719609644159</v>
      </c>
      <c r="O21" s="2">
        <v>389.40622973721992</v>
      </c>
      <c r="P21" s="2">
        <v>418.40387958081476</v>
      </c>
      <c r="Q21" s="2">
        <v>261.19332736718223</v>
      </c>
      <c r="R21" s="2">
        <v>251.40168424726139</v>
      </c>
      <c r="S21" s="2">
        <v>284.82542323658572</v>
      </c>
      <c r="T21" s="2">
        <v>322.63402843163078</v>
      </c>
      <c r="U21" s="2">
        <v>363.06058903419239</v>
      </c>
      <c r="V21" s="2">
        <v>362.05660134310807</v>
      </c>
      <c r="W21" s="2">
        <v>382.18803319828442</v>
      </c>
      <c r="X21" s="2">
        <v>405.82699955768936</v>
      </c>
      <c r="Y21" s="2">
        <v>377.52864610946148</v>
      </c>
      <c r="Z21" s="2">
        <v>305.26333868921898</v>
      </c>
      <c r="AA21" s="2">
        <v>387.82541960296868</v>
      </c>
      <c r="AB21" s="2">
        <v>416.70477753175561</v>
      </c>
      <c r="AC21" s="2">
        <v>260.13228473739002</v>
      </c>
      <c r="AD21" s="2">
        <v>250.38007225573847</v>
      </c>
      <c r="AE21" s="2">
        <v>283.66759631285976</v>
      </c>
      <c r="AF21" s="2">
        <v>321.32206355830664</v>
      </c>
      <c r="AG21" s="2">
        <v>361.58373240083296</v>
      </c>
      <c r="AH21" s="2">
        <v>360.58332931322764</v>
      </c>
      <c r="AI21" s="2">
        <v>380.63231528838634</v>
      </c>
      <c r="AJ21" s="2">
        <v>404.17449735385753</v>
      </c>
      <c r="AK21" s="2">
        <v>375.99085121695862</v>
      </c>
      <c r="AL21" s="2">
        <v>304.01948128199638</v>
      </c>
      <c r="AM21" s="2">
        <v>386.24460946871744</v>
      </c>
      <c r="AN21" s="2">
        <v>415.00567548269646</v>
      </c>
      <c r="AO21" s="2">
        <v>259.07124210759781</v>
      </c>
      <c r="AP21" s="2">
        <v>249.35846026421558</v>
      </c>
      <c r="AQ21" s="2">
        <v>282.50976938913379</v>
      </c>
      <c r="AR21" s="2">
        <v>320.01009868498249</v>
      </c>
      <c r="AS21" s="2">
        <v>360.10687576747353</v>
      </c>
      <c r="AT21" s="2">
        <v>359.11005728334726</v>
      </c>
      <c r="AU21" s="2">
        <v>379.07659737848832</v>
      </c>
      <c r="AV21" s="2">
        <v>402.52199515002576</v>
      </c>
      <c r="AW21" s="2">
        <v>374.4530563244557</v>
      </c>
      <c r="AX21" s="2">
        <v>302.77562387477371</v>
      </c>
      <c r="AY21" s="2">
        <v>384.6637993344662</v>
      </c>
      <c r="AZ21" s="2">
        <v>413.30657343363731</v>
      </c>
      <c r="BA21" s="2">
        <v>258.0101994778056</v>
      </c>
      <c r="BB21" s="2">
        <v>248.33684827269266</v>
      </c>
      <c r="BC21" s="2">
        <v>281.35194246540783</v>
      </c>
      <c r="BD21" s="2">
        <v>318.69813381165829</v>
      </c>
      <c r="BE21" s="2">
        <v>358.63001913411409</v>
      </c>
      <c r="BF21" s="2">
        <v>357.63678525346688</v>
      </c>
      <c r="BG21" s="2">
        <v>377.52087946859024</v>
      </c>
      <c r="BH21" s="2">
        <v>400.86949294619399</v>
      </c>
      <c r="BI21" s="2">
        <v>372.91526143195279</v>
      </c>
      <c r="BJ21" s="2">
        <v>301.53176646755105</v>
      </c>
      <c r="BK21" s="2">
        <v>383.08298920021497</v>
      </c>
      <c r="BL21" s="2">
        <v>411.60747138457816</v>
      </c>
      <c r="BM21" s="2">
        <v>256.94915684801339</v>
      </c>
      <c r="BN21" s="2">
        <v>247.31523628116977</v>
      </c>
      <c r="BO21" s="2">
        <v>280.19411554168192</v>
      </c>
      <c r="BP21" s="2">
        <v>317.38616893833415</v>
      </c>
      <c r="BQ21" s="2">
        <v>357.15316250075466</v>
      </c>
      <c r="BR21" s="2">
        <v>356.16351322358645</v>
      </c>
      <c r="BS21" s="2">
        <v>375.96516155869222</v>
      </c>
      <c r="BT21" s="2">
        <v>399.21699074236221</v>
      </c>
      <c r="BU21" s="2">
        <v>371.37746653944987</v>
      </c>
      <c r="BV21" s="2">
        <v>300.2879090603285</v>
      </c>
      <c r="BW21" s="2">
        <v>381.50217906596373</v>
      </c>
      <c r="BX21" s="2">
        <v>409.90836933551907</v>
      </c>
      <c r="BY21" s="2">
        <v>255.88811421822118</v>
      </c>
      <c r="BZ21" s="2">
        <v>246.29362428964686</v>
      </c>
      <c r="CA21" s="2">
        <v>279.03628861795596</v>
      </c>
      <c r="CB21" s="2">
        <v>316.07420406501001</v>
      </c>
      <c r="CC21" s="2">
        <v>355.67630586739523</v>
      </c>
      <c r="CD21" s="2">
        <v>354.69024119370607</v>
      </c>
      <c r="CE21" s="2">
        <v>374.40944364879419</v>
      </c>
      <c r="CF21" s="2">
        <v>397.56448853853038</v>
      </c>
      <c r="CG21" s="2">
        <v>369.83967164694701</v>
      </c>
      <c r="CH21" s="2">
        <v>299.04405165310584</v>
      </c>
      <c r="CI21" s="2">
        <v>379.92136893171255</v>
      </c>
      <c r="CJ21" s="2">
        <v>408.20926728645992</v>
      </c>
      <c r="CK21" s="2">
        <v>254.82707158842896</v>
      </c>
      <c r="CL21" s="2">
        <v>245.27201229812397</v>
      </c>
      <c r="CM21" s="2">
        <v>277.87846169423</v>
      </c>
      <c r="CN21" s="2">
        <v>314.76223919168586</v>
      </c>
      <c r="CO21" s="2">
        <v>354.19944923403585</v>
      </c>
      <c r="CP21" s="2">
        <v>353.21696916382564</v>
      </c>
      <c r="CQ21" s="2">
        <v>372.85372573889617</v>
      </c>
      <c r="CR21" s="2">
        <v>395.91198633469867</v>
      </c>
      <c r="CS21" s="2">
        <v>368.30187675444409</v>
      </c>
      <c r="CT21" s="2">
        <v>297.80019424588323</v>
      </c>
      <c r="CU21" s="2">
        <v>378.34055879746131</v>
      </c>
      <c r="CV21" s="2">
        <v>406.51016523740077</v>
      </c>
      <c r="CW21" s="2">
        <v>253.76602895863678</v>
      </c>
      <c r="CX21" s="2">
        <v>244.25040030660108</v>
      </c>
      <c r="CY21" s="2">
        <v>276.72063477050403</v>
      </c>
      <c r="CZ21" s="2">
        <v>313.45027431836172</v>
      </c>
      <c r="DA21" s="2">
        <v>352.72259260067642</v>
      </c>
      <c r="DB21" s="2">
        <v>351.74369713394532</v>
      </c>
      <c r="DC21" s="2">
        <v>371.29800782899815</v>
      </c>
      <c r="DD21" s="2">
        <v>394.25948413086689</v>
      </c>
      <c r="DE21" s="2">
        <v>366.76408186194124</v>
      </c>
      <c r="DF21" s="2">
        <v>296.55633683866063</v>
      </c>
      <c r="DG21" s="2">
        <v>376.75974866321008</v>
      </c>
      <c r="DH21" s="2">
        <v>404.81106318834162</v>
      </c>
      <c r="DI21" s="2">
        <v>252.70498632884457</v>
      </c>
      <c r="DJ21" s="2">
        <v>243.22878831507816</v>
      </c>
      <c r="DK21" s="2">
        <v>275.56280784677807</v>
      </c>
      <c r="DL21" s="2">
        <v>312.13830944503758</v>
      </c>
      <c r="DM21" s="2">
        <v>351.24573596731699</v>
      </c>
      <c r="DN21" s="2">
        <v>350.27042510406488</v>
      </c>
      <c r="DO21" s="2">
        <v>369.74228991910013</v>
      </c>
      <c r="DP21" s="2">
        <v>392.60698192703506</v>
      </c>
      <c r="DQ21" s="2">
        <v>365.22628696943832</v>
      </c>
      <c r="DR21" s="2">
        <v>295.31247943143802</v>
      </c>
      <c r="DS21" s="2">
        <v>375.17893852895889</v>
      </c>
      <c r="DT21" s="2">
        <v>403.11196113928247</v>
      </c>
      <c r="DU21" s="2">
        <v>251.64394369905239</v>
      </c>
      <c r="DV21" s="2">
        <v>242.20717632355527</v>
      </c>
      <c r="DW21" s="2">
        <v>274.40498092305211</v>
      </c>
      <c r="DX21" s="2">
        <v>310.82634457171343</v>
      </c>
      <c r="DY21" s="2">
        <v>349.76887933395756</v>
      </c>
      <c r="DZ21" s="2">
        <v>348.79715307418451</v>
      </c>
      <c r="EA21" s="2">
        <v>368.18657200920211</v>
      </c>
      <c r="EB21" s="2">
        <v>390.95447972320329</v>
      </c>
      <c r="EC21" s="2">
        <v>363.68849207693546</v>
      </c>
      <c r="ED21" s="2">
        <v>294.06862202421541</v>
      </c>
      <c r="EE21" s="2">
        <v>373.59812839470766</v>
      </c>
      <c r="EF21" s="2">
        <v>401.41285909022332</v>
      </c>
      <c r="EG21" s="2">
        <v>250.58290106926017</v>
      </c>
      <c r="EH21" s="2">
        <v>241.18556433203238</v>
      </c>
      <c r="EI21" s="2">
        <v>273.2471539993262</v>
      </c>
      <c r="EJ21" s="2">
        <v>309.51437969838929</v>
      </c>
      <c r="EK21" s="2">
        <v>348.29202270059818</v>
      </c>
      <c r="EL21" s="2">
        <v>347.32388104430407</v>
      </c>
      <c r="EM21" s="2">
        <v>366.63085409930403</v>
      </c>
      <c r="EN21" s="2">
        <v>389.30197751937158</v>
      </c>
      <c r="EO21" s="2">
        <v>362.15069718443254</v>
      </c>
      <c r="EP21" s="2">
        <v>292.82476461699275</v>
      </c>
      <c r="EQ21" s="2">
        <v>372.01731826045648</v>
      </c>
      <c r="ER21" s="2">
        <v>399.71375704116423</v>
      </c>
      <c r="ES21" s="2">
        <v>249.52185843946796</v>
      </c>
      <c r="ET21" s="2">
        <v>240.16395234050947</v>
      </c>
      <c r="EU21" s="2">
        <v>272.08932707560024</v>
      </c>
      <c r="EV21" s="2">
        <v>308.20241482506515</v>
      </c>
      <c r="EW21" s="2">
        <v>346.81516606723875</v>
      </c>
      <c r="EX21" s="2">
        <v>345.85060901442375</v>
      </c>
      <c r="EY21" s="2">
        <v>365.07513618940601</v>
      </c>
      <c r="EZ21" s="2">
        <v>387.64947531553975</v>
      </c>
      <c r="FA21" s="2">
        <v>360.61290229192969</v>
      </c>
      <c r="FB21" s="2">
        <v>291.58090720977015</v>
      </c>
      <c r="FC21" s="2">
        <v>370.43650812620524</v>
      </c>
      <c r="FD21" s="2">
        <v>398.01465499210508</v>
      </c>
      <c r="FE21" s="2">
        <v>248.46081580967575</v>
      </c>
      <c r="FF21" s="2">
        <v>239.14234034898658</v>
      </c>
      <c r="FG21" s="2">
        <v>270.93150015187427</v>
      </c>
      <c r="FH21" s="2">
        <v>306.890449951741</v>
      </c>
      <c r="FI21" s="2">
        <v>345.33830943387932</v>
      </c>
      <c r="FJ21" s="2">
        <v>344.37733698454332</v>
      </c>
      <c r="FK21" s="2">
        <v>363.51941827950799</v>
      </c>
      <c r="FL21" s="2">
        <v>385.99697311170797</v>
      </c>
      <c r="FM21" s="2">
        <v>359.07510739942677</v>
      </c>
      <c r="FN21" s="2">
        <v>290.33704980254754</v>
      </c>
      <c r="FO21" s="2">
        <v>368.85569799195395</v>
      </c>
      <c r="FP21" s="2">
        <v>396.31555294304593</v>
      </c>
      <c r="FQ21" s="2">
        <v>247.39977317988354</v>
      </c>
      <c r="FR21" s="2">
        <v>238.12072835746363</v>
      </c>
      <c r="FS21" s="2">
        <v>269.77367322814831</v>
      </c>
      <c r="FT21" s="2">
        <v>305.5784850784168</v>
      </c>
      <c r="FU21" s="2">
        <v>343.86145280051988</v>
      </c>
      <c r="FV21" s="2">
        <v>342.90406495466289</v>
      </c>
      <c r="FW21" s="2">
        <v>361.96370036960997</v>
      </c>
      <c r="FX21" s="2">
        <v>384.34447090787614</v>
      </c>
      <c r="FY21" s="2">
        <v>357.53731250692385</v>
      </c>
      <c r="FZ21" s="2">
        <v>289.09319239532488</v>
      </c>
      <c r="GA21" s="2">
        <v>367.27488785770271</v>
      </c>
      <c r="GB21" s="2">
        <v>394.61645089398678</v>
      </c>
      <c r="GC21" s="2">
        <v>246.3387305500913</v>
      </c>
      <c r="GD21" s="2">
        <v>237.09911636594074</v>
      </c>
      <c r="GE21" s="2">
        <v>268.61584630442229</v>
      </c>
      <c r="GF21" s="2">
        <v>304.26652020509266</v>
      </c>
      <c r="GG21" s="2">
        <v>342.38459616716045</v>
      </c>
      <c r="GH21" s="2">
        <v>341.43079292478245</v>
      </c>
      <c r="GI21" s="2">
        <v>360.40798245971183</v>
      </c>
      <c r="GJ21" s="2">
        <v>382.69196870404437</v>
      </c>
      <c r="GK21" s="2">
        <v>355.99951761442088</v>
      </c>
      <c r="GL21" s="2">
        <v>287.84933498810221</v>
      </c>
      <c r="GM21" s="2">
        <v>365.69407772345147</v>
      </c>
      <c r="GN21" s="2">
        <v>392.91734884492757</v>
      </c>
      <c r="GO21" s="2">
        <v>245.27768792029909</v>
      </c>
      <c r="GP21" s="2">
        <v>236.0775043744178</v>
      </c>
      <c r="GQ21" s="2">
        <v>267.45801938069633</v>
      </c>
      <c r="GR21" s="2">
        <v>302.95455533176852</v>
      </c>
      <c r="GS21" s="2">
        <v>340.90773953380096</v>
      </c>
      <c r="GT21" s="2">
        <v>339.95752089490207</v>
      </c>
      <c r="GU21" s="2">
        <v>358.85226454981375</v>
      </c>
      <c r="GV21" s="2">
        <v>381.03946650021254</v>
      </c>
      <c r="GW21" s="2">
        <v>354.46172272191802</v>
      </c>
      <c r="GX21" s="2">
        <v>286.60547758087955</v>
      </c>
      <c r="GY21" s="2">
        <v>364.11326758920018</v>
      </c>
      <c r="GZ21" s="2">
        <v>391.21824679586842</v>
      </c>
      <c r="HA21" s="2">
        <v>244.21664529050685</v>
      </c>
      <c r="HB21" s="2">
        <v>235.05589238289491</v>
      </c>
      <c r="HC21" s="2">
        <v>266.30019245697036</v>
      </c>
      <c r="HD21" s="2">
        <v>301.64259045844432</v>
      </c>
      <c r="HE21" s="2">
        <v>339.43088290044153</v>
      </c>
      <c r="HF21" s="2">
        <v>338.48424886502158</v>
      </c>
      <c r="HG21" s="2">
        <v>357.29654663991573</v>
      </c>
      <c r="HH21" s="2">
        <v>379.38696429638077</v>
      </c>
      <c r="HI21" s="2">
        <v>352.92392782941505</v>
      </c>
      <c r="HJ21" s="2">
        <v>285.36162017365695</v>
      </c>
      <c r="HK21" s="2">
        <v>362.53245745494894</v>
      </c>
      <c r="HL21" s="2">
        <v>389.51914474680922</v>
      </c>
      <c r="HM21" s="2">
        <v>243.15560266071464</v>
      </c>
      <c r="HN21" s="2">
        <v>234.03428039137196</v>
      </c>
      <c r="HO21" s="2">
        <v>265.1423655332444</v>
      </c>
      <c r="HP21" s="2">
        <v>300.33062558512017</v>
      </c>
      <c r="HQ21" s="2">
        <v>337.95402626708204</v>
      </c>
      <c r="HR21" s="2">
        <v>337.01097683514121</v>
      </c>
      <c r="HS21" s="2">
        <v>355.74082873001771</v>
      </c>
      <c r="HT21" s="2">
        <v>377.73446209254894</v>
      </c>
      <c r="HU21" s="2">
        <v>351.38613293691213</v>
      </c>
      <c r="HV21" s="2">
        <v>284.11776276643428</v>
      </c>
      <c r="HW21" s="2">
        <v>360.9516473206977</v>
      </c>
      <c r="HX21" s="2">
        <v>387.82004269775007</v>
      </c>
      <c r="HY21" s="2">
        <v>242.09456003092239</v>
      </c>
      <c r="HZ21" s="2">
        <v>233.01266839984905</v>
      </c>
      <c r="IA21" s="2">
        <v>263.98453860951838</v>
      </c>
      <c r="IB21" s="2">
        <v>299.01866071179597</v>
      </c>
      <c r="IC21" s="2">
        <v>336.47716963372261</v>
      </c>
      <c r="ID21" s="2">
        <v>335.53770480526077</v>
      </c>
      <c r="IE21" s="2">
        <v>354.18511082011963</v>
      </c>
      <c r="IF21" s="2">
        <v>376.08195988871711</v>
      </c>
      <c r="IG21" s="2">
        <v>349.84833804440922</v>
      </c>
      <c r="IH21" s="2">
        <v>282.87390535921168</v>
      </c>
      <c r="II21" s="2">
        <v>359.37083718644647</v>
      </c>
      <c r="IJ21" s="2">
        <v>386.12094064869086</v>
      </c>
      <c r="IK21" s="2">
        <v>241.03351740113018</v>
      </c>
      <c r="IL21" s="2">
        <v>231.99105640832613</v>
      </c>
      <c r="IM21" s="2">
        <v>262.82671168579242</v>
      </c>
      <c r="IN21" s="2">
        <v>297.70669583847183</v>
      </c>
      <c r="IO21" s="2">
        <v>335.00031300036318</v>
      </c>
      <c r="IP21" s="2">
        <v>334.0644327753804</v>
      </c>
      <c r="IQ21" s="2">
        <v>352.62939291022155</v>
      </c>
      <c r="IR21" s="2">
        <v>374.42945768488528</v>
      </c>
      <c r="IS21" s="2">
        <v>348.3105431519063</v>
      </c>
      <c r="IT21" s="2">
        <v>281.63004795198901</v>
      </c>
      <c r="IU21" s="2">
        <v>357.79002705219517</v>
      </c>
      <c r="IV21" s="2">
        <v>384.42183859963171</v>
      </c>
      <c r="IW21" s="2">
        <v>239.97247477133794</v>
      </c>
      <c r="IX21" s="2">
        <v>230.96944441680321</v>
      </c>
      <c r="IY21" s="2">
        <v>261.66888476206651</v>
      </c>
      <c r="IZ21" s="2">
        <v>296.39473096514763</v>
      </c>
      <c r="JA21" s="2">
        <v>333.52345636700375</v>
      </c>
      <c r="JB21" s="2">
        <v>332.59116074549991</v>
      </c>
      <c r="JC21" s="2">
        <v>351.07367500032348</v>
      </c>
      <c r="JD21" s="2">
        <v>372.77695548105351</v>
      </c>
      <c r="JE21" s="2">
        <v>346.77274825940339</v>
      </c>
      <c r="JF21" s="2">
        <v>280.38619054476641</v>
      </c>
      <c r="JG21" s="2">
        <v>356.20921691794388</v>
      </c>
      <c r="JH21" s="2">
        <v>382.72273655057251</v>
      </c>
      <c r="JI21" s="2">
        <v>238.91143214154573</v>
      </c>
      <c r="JJ21" s="2">
        <v>229.9478324252803</v>
      </c>
      <c r="JK21" s="2">
        <v>260.51105783834049</v>
      </c>
      <c r="JL21" s="2">
        <v>295.08276609182349</v>
      </c>
      <c r="JM21" s="2">
        <v>332.04659973364426</v>
      </c>
      <c r="JN21" s="2">
        <v>331.11788871561953</v>
      </c>
      <c r="JO21" s="2">
        <v>349.51795709042545</v>
      </c>
      <c r="JP21" s="2">
        <v>371.12445327722168</v>
      </c>
      <c r="JQ21" s="2">
        <v>345.23495336690047</v>
      </c>
      <c r="JR21" s="2">
        <v>279.14233313754374</v>
      </c>
      <c r="JS21" s="2">
        <v>354.6284067836927</v>
      </c>
      <c r="JT21" s="2">
        <v>381.02363450151341</v>
      </c>
      <c r="JU21" s="2">
        <v>237.85038951175349</v>
      </c>
      <c r="JV21" s="2">
        <v>228.92622043375738</v>
      </c>
      <c r="JW21" s="2">
        <v>259.35323091461453</v>
      </c>
      <c r="JX21" s="2">
        <v>293.77080121849929</v>
      </c>
      <c r="JY21" s="2">
        <v>330.56974310028482</v>
      </c>
      <c r="JZ21" s="2">
        <v>329.64461668573909</v>
      </c>
      <c r="KA21" s="2">
        <v>347.96223918052738</v>
      </c>
      <c r="KB21" s="2">
        <v>369.4719510733899</v>
      </c>
      <c r="KC21" s="2">
        <v>343.69715847439755</v>
      </c>
      <c r="KD21" s="2">
        <v>277.89847573032108</v>
      </c>
      <c r="KE21" s="2">
        <v>353.04759664944146</v>
      </c>
      <c r="KF21" s="2">
        <v>379.32453245245421</v>
      </c>
      <c r="KG21" s="2">
        <v>236.78934688196128</v>
      </c>
      <c r="KH21" s="2">
        <v>227.90460844223443</v>
      </c>
      <c r="KI21" s="2">
        <v>258.19540399088856</v>
      </c>
      <c r="KJ21" s="2">
        <v>292.45883634517514</v>
      </c>
      <c r="KK21" s="2">
        <v>329.09288646692539</v>
      </c>
      <c r="KL21" s="2">
        <v>328.17134465585866</v>
      </c>
      <c r="KM21" s="2">
        <v>346.4065212706293</v>
      </c>
      <c r="KN21" s="2">
        <v>367.81944886955807</v>
      </c>
      <c r="KO21" s="2">
        <v>342.15936358189464</v>
      </c>
      <c r="KP21" s="2">
        <v>276.65461832309842</v>
      </c>
      <c r="KQ21" s="2">
        <v>351.46678651519017</v>
      </c>
      <c r="KR21" s="2">
        <v>377.62543040339506</v>
      </c>
      <c r="KS21" s="2">
        <v>235.72830425216904</v>
      </c>
      <c r="KT21" s="2">
        <v>226.88299645071154</v>
      </c>
      <c r="KU21" s="2">
        <v>257.0375770671626</v>
      </c>
      <c r="KV21" s="2">
        <v>291.14687147185094</v>
      </c>
      <c r="KW21" s="2">
        <v>327.61602983356596</v>
      </c>
      <c r="KX21" s="2">
        <v>326.69807262597823</v>
      </c>
      <c r="KY21" s="2">
        <v>344.85080336073128</v>
      </c>
      <c r="KZ21" s="2">
        <v>366.16694666572624</v>
      </c>
      <c r="LA21" s="2">
        <v>340.62156868939167</v>
      </c>
    </row>
    <row r="22" spans="1:313" ht="15.6">
      <c r="A22" s="8"/>
      <c r="B22" s="45"/>
      <c r="C22" s="45"/>
      <c r="D22" s="45"/>
      <c r="E22" s="45"/>
      <c r="F22" s="45"/>
      <c r="G22" s="45"/>
      <c r="H22" s="45"/>
      <c r="I22" s="45"/>
      <c r="J22" s="45"/>
      <c r="K22" s="2"/>
      <c r="L22" s="2"/>
      <c r="M22" s="2"/>
      <c r="N22" s="2">
        <v>383.39124102375257</v>
      </c>
      <c r="O22" s="2">
        <v>486.51470676902733</v>
      </c>
      <c r="P22" s="2">
        <v>523.96352993970504</v>
      </c>
      <c r="Q22" s="2">
        <v>413.60747918838979</v>
      </c>
      <c r="R22" s="2">
        <v>322.55706953411305</v>
      </c>
      <c r="S22" s="2">
        <v>357.40153454643348</v>
      </c>
      <c r="T22" s="2">
        <v>404.45196731298256</v>
      </c>
      <c r="U22" s="2">
        <v>454.963431630738</v>
      </c>
      <c r="V22" s="2">
        <v>412.90739882415755</v>
      </c>
      <c r="W22" s="2">
        <v>479.08941465215605</v>
      </c>
      <c r="X22" s="2">
        <v>505.97013250213428</v>
      </c>
      <c r="Y22" s="2">
        <v>469.17165882837759</v>
      </c>
      <c r="Z22" s="2">
        <v>381.83537531787329</v>
      </c>
      <c r="AA22" s="2">
        <v>484.5396808958107</v>
      </c>
      <c r="AB22" s="2">
        <v>521.83575925974685</v>
      </c>
      <c r="AC22" s="2">
        <v>411.9272863142325</v>
      </c>
      <c r="AD22" s="2">
        <v>321.2463059599819</v>
      </c>
      <c r="AE22" s="2">
        <v>355.94868277998455</v>
      </c>
      <c r="AF22" s="2">
        <v>402.8072964869047</v>
      </c>
      <c r="AG22" s="2">
        <v>453.11273292579938</v>
      </c>
      <c r="AH22" s="2">
        <v>411.22720595000027</v>
      </c>
      <c r="AI22" s="2">
        <v>477.13925421259501</v>
      </c>
      <c r="AJ22" s="2">
        <v>503.90985371352701</v>
      </c>
      <c r="AK22" s="2">
        <v>467.26057264170396</v>
      </c>
      <c r="AL22" s="2">
        <v>380.279509611994</v>
      </c>
      <c r="AM22" s="2">
        <v>482.56465502259408</v>
      </c>
      <c r="AN22" s="2">
        <v>519.70798857978855</v>
      </c>
      <c r="AO22" s="2">
        <v>410.24709344007516</v>
      </c>
      <c r="AP22" s="2">
        <v>319.93554238585068</v>
      </c>
      <c r="AQ22" s="2">
        <v>354.49583101353562</v>
      </c>
      <c r="AR22" s="2">
        <v>401.16262566082679</v>
      </c>
      <c r="AS22" s="2">
        <v>451.26203422086076</v>
      </c>
      <c r="AT22" s="2">
        <v>409.54701307584293</v>
      </c>
      <c r="AU22" s="2">
        <v>475.18909377303402</v>
      </c>
      <c r="AV22" s="2">
        <v>501.84957492491975</v>
      </c>
      <c r="AW22" s="2">
        <v>465.34948645503033</v>
      </c>
      <c r="AX22" s="2">
        <v>378.72364390611472</v>
      </c>
      <c r="AY22" s="2">
        <v>480.58962914937746</v>
      </c>
      <c r="AZ22" s="2">
        <v>517.58021789983036</v>
      </c>
      <c r="BA22" s="2">
        <v>408.56690056591782</v>
      </c>
      <c r="BB22" s="2">
        <v>318.62477881171952</v>
      </c>
      <c r="BC22" s="2">
        <v>353.04297924708669</v>
      </c>
      <c r="BD22" s="2">
        <v>399.51795483474888</v>
      </c>
      <c r="BE22" s="2">
        <v>449.41133551592219</v>
      </c>
      <c r="BF22" s="2">
        <v>407.86682020168564</v>
      </c>
      <c r="BG22" s="2">
        <v>473.23893333347291</v>
      </c>
      <c r="BH22" s="2">
        <v>499.78929613631249</v>
      </c>
      <c r="BI22" s="2">
        <v>463.4384002683567</v>
      </c>
      <c r="BJ22" s="2">
        <v>377.16777820023538</v>
      </c>
      <c r="BK22" s="2">
        <v>478.61460327616084</v>
      </c>
      <c r="BL22" s="2">
        <v>515.45244721987217</v>
      </c>
      <c r="BM22" s="2">
        <v>406.88670769176053</v>
      </c>
      <c r="BN22" s="2">
        <v>317.31401523758836</v>
      </c>
      <c r="BO22" s="2">
        <v>351.59012748063782</v>
      </c>
      <c r="BP22" s="2">
        <v>397.87328400867102</v>
      </c>
      <c r="BQ22" s="2">
        <v>447.56063681098357</v>
      </c>
      <c r="BR22" s="2">
        <v>406.18662732752836</v>
      </c>
      <c r="BS22" s="2">
        <v>471.28877289391193</v>
      </c>
      <c r="BT22" s="2">
        <v>497.72901734770522</v>
      </c>
      <c r="BU22" s="2">
        <v>461.52731408168307</v>
      </c>
      <c r="BV22" s="2">
        <v>375.61191249435615</v>
      </c>
      <c r="BW22" s="2">
        <v>476.63957740294421</v>
      </c>
      <c r="BX22" s="2">
        <v>513.32467653991398</v>
      </c>
      <c r="BY22" s="2">
        <v>405.20651481760325</v>
      </c>
      <c r="BZ22" s="2">
        <v>316.00325166345715</v>
      </c>
      <c r="CA22" s="2">
        <v>350.13727571418889</v>
      </c>
      <c r="CB22" s="2">
        <v>396.22861318259322</v>
      </c>
      <c r="CC22" s="2">
        <v>445.709938106045</v>
      </c>
      <c r="CD22" s="2">
        <v>404.50643445337101</v>
      </c>
      <c r="CE22" s="2">
        <v>469.33861245435094</v>
      </c>
      <c r="CF22" s="2">
        <v>495.66873855909796</v>
      </c>
      <c r="CG22" s="2">
        <v>459.61622789500944</v>
      </c>
      <c r="CH22" s="2">
        <v>374.05604678847686</v>
      </c>
      <c r="CI22" s="2">
        <v>474.66455152972765</v>
      </c>
      <c r="CJ22" s="2">
        <v>511.19690585995585</v>
      </c>
      <c r="CK22" s="2">
        <v>403.52632194344596</v>
      </c>
      <c r="CL22" s="2">
        <v>314.69248808932605</v>
      </c>
      <c r="CM22" s="2">
        <v>348.68442394773996</v>
      </c>
      <c r="CN22" s="2">
        <v>394.58394235651531</v>
      </c>
      <c r="CO22" s="2">
        <v>443.85923940110644</v>
      </c>
      <c r="CP22" s="2">
        <v>402.82624157921373</v>
      </c>
      <c r="CQ22" s="2">
        <v>467.38845201478995</v>
      </c>
      <c r="CR22" s="2">
        <v>493.60845977049075</v>
      </c>
      <c r="CS22" s="2">
        <v>457.70514170833576</v>
      </c>
      <c r="CT22" s="2">
        <v>372.50018108259758</v>
      </c>
      <c r="CU22" s="2">
        <v>472.68952565651102</v>
      </c>
      <c r="CV22" s="2">
        <v>509.0691351799976</v>
      </c>
      <c r="CW22" s="2">
        <v>401.84612906928862</v>
      </c>
      <c r="CX22" s="2">
        <v>313.38172451519483</v>
      </c>
      <c r="CY22" s="2">
        <v>347.23157218129103</v>
      </c>
      <c r="CZ22" s="2">
        <v>392.93927153043745</v>
      </c>
      <c r="DA22" s="2">
        <v>442.00854069616787</v>
      </c>
      <c r="DB22" s="2">
        <v>401.14604870505644</v>
      </c>
      <c r="DC22" s="2">
        <v>465.4382915752289</v>
      </c>
      <c r="DD22" s="2">
        <v>491.54818098188349</v>
      </c>
      <c r="DE22" s="2">
        <v>455.79405552166219</v>
      </c>
      <c r="DF22" s="2">
        <v>370.94431537671829</v>
      </c>
      <c r="DG22" s="2">
        <v>470.7144997832944</v>
      </c>
      <c r="DH22" s="2">
        <v>506.94136450003947</v>
      </c>
      <c r="DI22" s="2">
        <v>400.16593619513134</v>
      </c>
      <c r="DJ22" s="2">
        <v>312.07096094106367</v>
      </c>
      <c r="DK22" s="2">
        <v>345.77872041484216</v>
      </c>
      <c r="DL22" s="2">
        <v>391.2946007043596</v>
      </c>
      <c r="DM22" s="2">
        <v>440.15784199122925</v>
      </c>
      <c r="DN22" s="2">
        <v>399.46585583089916</v>
      </c>
      <c r="DO22" s="2">
        <v>463.48813113566797</v>
      </c>
      <c r="DP22" s="2">
        <v>489.48790219327623</v>
      </c>
      <c r="DQ22" s="2">
        <v>453.88296933498856</v>
      </c>
      <c r="DR22" s="2">
        <v>369.38844967083907</v>
      </c>
      <c r="DS22" s="2">
        <v>468.73947391007778</v>
      </c>
      <c r="DT22" s="2">
        <v>504.81359382008128</v>
      </c>
      <c r="DU22" s="2">
        <v>398.48574332097411</v>
      </c>
      <c r="DV22" s="2">
        <v>310.76019736693252</v>
      </c>
      <c r="DW22" s="2">
        <v>344.32586864839323</v>
      </c>
      <c r="DX22" s="2">
        <v>389.64992987828174</v>
      </c>
      <c r="DY22" s="2">
        <v>438.30714328629068</v>
      </c>
      <c r="DZ22" s="2">
        <v>397.78566295674187</v>
      </c>
      <c r="EA22" s="2">
        <v>461.53797069610692</v>
      </c>
      <c r="EB22" s="2">
        <v>487.42762340466891</v>
      </c>
      <c r="EC22" s="2">
        <v>451.97188314831493</v>
      </c>
      <c r="ED22" s="2">
        <v>367.83258396495978</v>
      </c>
      <c r="EE22" s="2">
        <v>466.76444803686115</v>
      </c>
      <c r="EF22" s="2">
        <v>502.68582314012309</v>
      </c>
      <c r="EG22" s="2">
        <v>396.80555044681677</v>
      </c>
      <c r="EH22" s="2">
        <v>309.44943379280136</v>
      </c>
      <c r="EI22" s="2">
        <v>342.87301688194435</v>
      </c>
      <c r="EJ22" s="2">
        <v>388.00525905220388</v>
      </c>
      <c r="EK22" s="2">
        <v>436.45644458135212</v>
      </c>
      <c r="EL22" s="2">
        <v>396.10547008258453</v>
      </c>
      <c r="EM22" s="2">
        <v>459.58781025654594</v>
      </c>
      <c r="EN22" s="2">
        <v>485.3673446160617</v>
      </c>
      <c r="EO22" s="2">
        <v>450.0607969616413</v>
      </c>
      <c r="EP22" s="2">
        <v>366.2767182590805</v>
      </c>
      <c r="EQ22" s="2">
        <v>464.78942216364459</v>
      </c>
      <c r="ER22" s="2">
        <v>500.5580524601649</v>
      </c>
      <c r="ES22" s="2">
        <v>395.12535757265948</v>
      </c>
      <c r="ET22" s="2">
        <v>308.1386702186702</v>
      </c>
      <c r="EU22" s="2">
        <v>341.42016511549548</v>
      </c>
      <c r="EV22" s="2">
        <v>386.36058822612603</v>
      </c>
      <c r="EW22" s="2">
        <v>434.60574587641349</v>
      </c>
      <c r="EX22" s="2">
        <v>394.4252772084273</v>
      </c>
      <c r="EY22" s="2">
        <v>457.63764981698489</v>
      </c>
      <c r="EZ22" s="2">
        <v>483.30706582745444</v>
      </c>
      <c r="FA22" s="2">
        <v>448.14971077496767</v>
      </c>
      <c r="FB22" s="2">
        <v>364.72085255320121</v>
      </c>
      <c r="FC22" s="2">
        <v>462.81439629042796</v>
      </c>
      <c r="FD22" s="2">
        <v>498.43028178020677</v>
      </c>
      <c r="FE22" s="2">
        <v>393.44516469850214</v>
      </c>
      <c r="FF22" s="2">
        <v>306.82790664453904</v>
      </c>
      <c r="FG22" s="2">
        <v>339.96731334904655</v>
      </c>
      <c r="FH22" s="2">
        <v>384.71591740004817</v>
      </c>
      <c r="FI22" s="2">
        <v>432.75504717147493</v>
      </c>
      <c r="FJ22" s="2">
        <v>392.74508433426996</v>
      </c>
      <c r="FK22" s="2">
        <v>455.6874893774239</v>
      </c>
      <c r="FL22" s="2">
        <v>481.24678703884717</v>
      </c>
      <c r="FM22" s="2">
        <v>446.23862458829399</v>
      </c>
      <c r="FN22" s="2">
        <v>363.16498684732193</v>
      </c>
      <c r="FO22" s="2">
        <v>460.83937041721128</v>
      </c>
      <c r="FP22" s="2">
        <v>496.30251110024852</v>
      </c>
      <c r="FQ22" s="2">
        <v>391.76497182434485</v>
      </c>
      <c r="FR22" s="2">
        <v>305.51714307040783</v>
      </c>
      <c r="FS22" s="2">
        <v>338.51446158259756</v>
      </c>
      <c r="FT22" s="2">
        <v>383.07124657397031</v>
      </c>
      <c r="FU22" s="2">
        <v>430.90434846653625</v>
      </c>
      <c r="FV22" s="2">
        <v>391.06489146011262</v>
      </c>
      <c r="FW22" s="2">
        <v>453.73732893786286</v>
      </c>
      <c r="FX22" s="2">
        <v>479.18650825023985</v>
      </c>
      <c r="FY22" s="2">
        <v>444.32753840162036</v>
      </c>
      <c r="FZ22" s="2">
        <v>361.60912114144264</v>
      </c>
      <c r="GA22" s="2">
        <v>458.86434454399466</v>
      </c>
      <c r="GB22" s="2">
        <v>494.17474042029033</v>
      </c>
      <c r="GC22" s="2">
        <v>390.08477895018751</v>
      </c>
      <c r="GD22" s="2">
        <v>304.20637949627661</v>
      </c>
      <c r="GE22" s="2">
        <v>337.06160981614863</v>
      </c>
      <c r="GF22" s="2">
        <v>381.42657574789234</v>
      </c>
      <c r="GG22" s="2">
        <v>429.05364976159768</v>
      </c>
      <c r="GH22" s="2">
        <v>389.38469858595528</v>
      </c>
      <c r="GI22" s="2">
        <v>451.78716849830181</v>
      </c>
      <c r="GJ22" s="2">
        <v>477.12622946163259</v>
      </c>
      <c r="GK22" s="2">
        <v>442.41645221494667</v>
      </c>
      <c r="GL22" s="2">
        <v>360.05325543556336</v>
      </c>
      <c r="GM22" s="2">
        <v>456.88931867077804</v>
      </c>
      <c r="GN22" s="2">
        <v>492.04696974033209</v>
      </c>
      <c r="GO22" s="2">
        <v>388.40458607603023</v>
      </c>
      <c r="GP22" s="2">
        <v>302.8956159221454</v>
      </c>
      <c r="GQ22" s="2">
        <v>335.6087580496997</v>
      </c>
      <c r="GR22" s="2">
        <v>379.78190492181449</v>
      </c>
      <c r="GS22" s="2">
        <v>427.202951056659</v>
      </c>
      <c r="GT22" s="2">
        <v>387.70450571179799</v>
      </c>
      <c r="GU22" s="2">
        <v>449.83700805874071</v>
      </c>
      <c r="GV22" s="2">
        <v>475.06595067302527</v>
      </c>
      <c r="GW22" s="2">
        <v>440.50536602827304</v>
      </c>
      <c r="GX22" s="2">
        <v>358.49738972968402</v>
      </c>
      <c r="GY22" s="2">
        <v>454.91429279756142</v>
      </c>
      <c r="GZ22" s="2">
        <v>489.9191990603739</v>
      </c>
      <c r="HA22" s="2">
        <v>386.72439320187283</v>
      </c>
      <c r="HB22" s="2">
        <v>301.58485234801424</v>
      </c>
      <c r="HC22" s="2">
        <v>334.15590628325077</v>
      </c>
      <c r="HD22" s="2">
        <v>378.13723409573657</v>
      </c>
      <c r="HE22" s="2">
        <v>425.35225235172044</v>
      </c>
      <c r="HF22" s="2">
        <v>386.02431283764065</v>
      </c>
      <c r="HG22" s="2">
        <v>447.88684761917972</v>
      </c>
      <c r="HH22" s="2">
        <v>473.00567188441801</v>
      </c>
      <c r="HI22" s="2">
        <v>438.59427984159936</v>
      </c>
      <c r="HJ22" s="2">
        <v>356.94152402380473</v>
      </c>
      <c r="HK22" s="2">
        <v>452.93926692434474</v>
      </c>
      <c r="HL22" s="2">
        <v>487.7914283804156</v>
      </c>
      <c r="HM22" s="2">
        <v>385.04420032771554</v>
      </c>
      <c r="HN22" s="2">
        <v>300.27408877388302</v>
      </c>
      <c r="HO22" s="2">
        <v>332.70305451680184</v>
      </c>
      <c r="HP22" s="2">
        <v>376.49256326965872</v>
      </c>
      <c r="HQ22" s="2">
        <v>423.50155364678176</v>
      </c>
      <c r="HR22" s="2">
        <v>384.34411996348331</v>
      </c>
      <c r="HS22" s="2">
        <v>445.93668717961867</v>
      </c>
      <c r="HT22" s="2">
        <v>470.94539309581069</v>
      </c>
      <c r="HU22" s="2">
        <v>436.68319365492573</v>
      </c>
      <c r="HV22" s="2">
        <v>355.38565831792539</v>
      </c>
      <c r="HW22" s="2">
        <v>450.96424105112811</v>
      </c>
      <c r="HX22" s="2">
        <v>485.66365770045741</v>
      </c>
      <c r="HY22" s="2">
        <v>383.3640074535582</v>
      </c>
      <c r="HZ22" s="2">
        <v>298.96332519975186</v>
      </c>
      <c r="IA22" s="2">
        <v>331.25020275035286</v>
      </c>
      <c r="IB22" s="2">
        <v>374.8478924435808</v>
      </c>
      <c r="IC22" s="2">
        <v>421.65085494184319</v>
      </c>
      <c r="ID22" s="2">
        <v>382.66392708932597</v>
      </c>
      <c r="IE22" s="2">
        <v>443.98652674005763</v>
      </c>
      <c r="IF22" s="2">
        <v>468.88511430720342</v>
      </c>
      <c r="IG22" s="2">
        <v>434.77210746825205</v>
      </c>
      <c r="IH22" s="2">
        <v>353.82979261204611</v>
      </c>
      <c r="II22" s="2">
        <v>448.98921517791149</v>
      </c>
      <c r="IJ22" s="2">
        <v>483.53588702049916</v>
      </c>
      <c r="IK22" s="2">
        <v>381.68381457940086</v>
      </c>
      <c r="IL22" s="2">
        <v>297.65256162562065</v>
      </c>
      <c r="IM22" s="2">
        <v>329.79735098390393</v>
      </c>
      <c r="IN22" s="2">
        <v>373.20322161750295</v>
      </c>
      <c r="IO22" s="2">
        <v>419.80015623690451</v>
      </c>
      <c r="IP22" s="2">
        <v>380.98373421516868</v>
      </c>
      <c r="IQ22" s="2">
        <v>442.03636630049652</v>
      </c>
      <c r="IR22" s="2">
        <v>466.8248355185961</v>
      </c>
      <c r="IS22" s="2">
        <v>432.86102128157836</v>
      </c>
      <c r="IT22" s="2">
        <v>352.27392690616682</v>
      </c>
      <c r="IU22" s="2">
        <v>447.01418930469481</v>
      </c>
      <c r="IV22" s="2">
        <v>481.40811634054097</v>
      </c>
      <c r="IW22" s="2">
        <v>380.00362170524352</v>
      </c>
      <c r="IX22" s="2">
        <v>296.34179805148949</v>
      </c>
      <c r="IY22" s="2">
        <v>328.34449921745505</v>
      </c>
      <c r="IZ22" s="2">
        <v>371.55855079142503</v>
      </c>
      <c r="JA22" s="2">
        <v>417.94945753196595</v>
      </c>
      <c r="JB22" s="2">
        <v>379.30354134101128</v>
      </c>
      <c r="JC22" s="2">
        <v>440.08620586093554</v>
      </c>
      <c r="JD22" s="2">
        <v>464.76455672998884</v>
      </c>
      <c r="JE22" s="2">
        <v>430.94993509490467</v>
      </c>
      <c r="JF22" s="2">
        <v>350.71806120028754</v>
      </c>
      <c r="JG22" s="2">
        <v>445.03916343147813</v>
      </c>
      <c r="JH22" s="2">
        <v>479.28034566058273</v>
      </c>
      <c r="JI22" s="2">
        <v>378.32342883108623</v>
      </c>
      <c r="JJ22" s="2">
        <v>295.03103447735828</v>
      </c>
      <c r="JK22" s="2">
        <v>326.89164745100607</v>
      </c>
      <c r="JL22" s="2">
        <v>369.91387996534712</v>
      </c>
      <c r="JM22" s="2">
        <v>416.09875882702727</v>
      </c>
      <c r="JN22" s="2">
        <v>377.623348466854</v>
      </c>
      <c r="JO22" s="2">
        <v>438.13604542137449</v>
      </c>
      <c r="JP22" s="2">
        <v>462.70427794138152</v>
      </c>
      <c r="JQ22" s="2">
        <v>429.03884890823105</v>
      </c>
      <c r="JR22" s="2">
        <v>349.16219549440819</v>
      </c>
      <c r="JS22" s="2">
        <v>443.06413755826151</v>
      </c>
      <c r="JT22" s="2">
        <v>477.15257498062454</v>
      </c>
      <c r="JU22" s="2">
        <v>376.64323595692889</v>
      </c>
      <c r="JV22" s="2">
        <v>293.72027090322706</v>
      </c>
      <c r="JW22" s="2">
        <v>325.43879568455714</v>
      </c>
      <c r="JX22" s="2">
        <v>368.26920913926921</v>
      </c>
      <c r="JY22" s="2">
        <v>414.2480601220887</v>
      </c>
      <c r="JZ22" s="2">
        <v>375.94315559269666</v>
      </c>
      <c r="KA22" s="2">
        <v>436.18588498181344</v>
      </c>
      <c r="KB22" s="2">
        <v>460.6439991527742</v>
      </c>
      <c r="KC22" s="2">
        <v>427.12776272155736</v>
      </c>
      <c r="KD22" s="2">
        <v>347.60632978852891</v>
      </c>
      <c r="KE22" s="2">
        <v>441.08911168504488</v>
      </c>
      <c r="KF22" s="2">
        <v>475.02480430066629</v>
      </c>
      <c r="KG22" s="2">
        <v>374.96304308277155</v>
      </c>
      <c r="KH22" s="2">
        <v>292.40950732909585</v>
      </c>
      <c r="KI22" s="2">
        <v>323.98594391810821</v>
      </c>
      <c r="KJ22" s="2">
        <v>366.62453831319135</v>
      </c>
      <c r="KK22" s="2">
        <v>412.39736141715002</v>
      </c>
      <c r="KL22" s="2">
        <v>374.26296271853931</v>
      </c>
      <c r="KM22" s="2">
        <v>434.23572454225234</v>
      </c>
      <c r="KN22" s="2">
        <v>458.58372036416688</v>
      </c>
      <c r="KO22" s="2">
        <v>425.21667653488373</v>
      </c>
      <c r="KP22" s="2">
        <v>346.05046408264957</v>
      </c>
      <c r="KQ22" s="2">
        <v>439.1140858118282</v>
      </c>
      <c r="KR22" s="2">
        <v>472.8970336207081</v>
      </c>
      <c r="KS22" s="2">
        <v>373.28285020861421</v>
      </c>
      <c r="KT22" s="2">
        <v>291.09874375496469</v>
      </c>
      <c r="KU22" s="2">
        <v>322.53309215165928</v>
      </c>
      <c r="KV22" s="2">
        <v>364.97986748711344</v>
      </c>
      <c r="KW22" s="2">
        <v>410.54666271221146</v>
      </c>
      <c r="KX22" s="2">
        <v>372.58276984438197</v>
      </c>
      <c r="KY22" s="2">
        <v>432.28556410269135</v>
      </c>
      <c r="KZ22" s="2">
        <v>456.52344157555962</v>
      </c>
      <c r="LA22" s="2">
        <v>423.30559034821005</v>
      </c>
    </row>
    <row r="23" spans="1:313" ht="15.6">
      <c r="A23" s="8"/>
      <c r="B23" s="45"/>
      <c r="C23" s="45"/>
      <c r="D23" s="45"/>
      <c r="E23" s="45"/>
      <c r="F23" s="45"/>
      <c r="G23" s="45"/>
      <c r="H23" s="45"/>
      <c r="I23" s="45"/>
      <c r="J23" s="45"/>
      <c r="K23" s="2"/>
      <c r="L23" s="2"/>
      <c r="M23" s="2"/>
      <c r="N23" s="2">
        <v>447.27792158530076</v>
      </c>
      <c r="O23" s="2">
        <v>458.66371722300028</v>
      </c>
      <c r="P23" s="2">
        <v>538.47983637899597</v>
      </c>
      <c r="Q23" s="2">
        <v>436.87243126417235</v>
      </c>
      <c r="R23" s="2">
        <v>406.04333747387847</v>
      </c>
      <c r="S23" s="2">
        <v>423.24509664977103</v>
      </c>
      <c r="T23" s="2">
        <v>416.39624599839937</v>
      </c>
      <c r="U23" s="2">
        <v>459.86882600262328</v>
      </c>
      <c r="V23" s="2">
        <v>507.66613937241561</v>
      </c>
      <c r="W23" s="2">
        <v>512.19565951380559</v>
      </c>
      <c r="X23" s="2">
        <v>438.06508714596947</v>
      </c>
      <c r="Y23" s="2">
        <v>449.76098078120134</v>
      </c>
      <c r="Z23" s="2">
        <v>443.86916224823261</v>
      </c>
      <c r="AA23" s="2">
        <v>455.16596395502648</v>
      </c>
      <c r="AB23" s="2">
        <v>534.370796929883</v>
      </c>
      <c r="AC23" s="2">
        <v>433.53661777210891</v>
      </c>
      <c r="AD23" s="2">
        <v>402.94095068582988</v>
      </c>
      <c r="AE23" s="2">
        <v>420.00921896536391</v>
      </c>
      <c r="AF23" s="2">
        <v>413.2107009470455</v>
      </c>
      <c r="AG23" s="2">
        <v>456.34845952269796</v>
      </c>
      <c r="AH23" s="2">
        <v>503.77739637521677</v>
      </c>
      <c r="AI23" s="2">
        <v>508.26971413565434</v>
      </c>
      <c r="AJ23" s="2">
        <v>434.70520152505446</v>
      </c>
      <c r="AK23" s="2">
        <v>446.30918339558042</v>
      </c>
      <c r="AL23" s="2">
        <v>440.46040291116446</v>
      </c>
      <c r="AM23" s="2">
        <v>451.66821068705264</v>
      </c>
      <c r="AN23" s="2">
        <v>530.26175748077003</v>
      </c>
      <c r="AO23" s="2">
        <v>430.20080428004536</v>
      </c>
      <c r="AP23" s="2">
        <v>399.83856389778134</v>
      </c>
      <c r="AQ23" s="2">
        <v>416.77334128095686</v>
      </c>
      <c r="AR23" s="2">
        <v>410.02515589569163</v>
      </c>
      <c r="AS23" s="2">
        <v>452.82809304277271</v>
      </c>
      <c r="AT23" s="2">
        <v>499.88865337801786</v>
      </c>
      <c r="AU23" s="2">
        <v>504.34376875750303</v>
      </c>
      <c r="AV23" s="2">
        <v>431.34531590413945</v>
      </c>
      <c r="AW23" s="2">
        <v>442.8573860099595</v>
      </c>
      <c r="AX23" s="2">
        <v>437.05164357409632</v>
      </c>
      <c r="AY23" s="2">
        <v>448.17045741907879</v>
      </c>
      <c r="AZ23" s="2">
        <v>526.15271803165706</v>
      </c>
      <c r="BA23" s="2">
        <v>426.86499078798192</v>
      </c>
      <c r="BB23" s="2">
        <v>396.73617710973281</v>
      </c>
      <c r="BC23" s="2">
        <v>413.5374635965498</v>
      </c>
      <c r="BD23" s="2">
        <v>406.83961084433776</v>
      </c>
      <c r="BE23" s="2">
        <v>449.30772656284739</v>
      </c>
      <c r="BF23" s="2">
        <v>495.99991038081902</v>
      </c>
      <c r="BG23" s="2">
        <v>500.41782337935183</v>
      </c>
      <c r="BH23" s="2">
        <v>427.98543028322439</v>
      </c>
      <c r="BI23" s="2">
        <v>439.40558862433863</v>
      </c>
      <c r="BJ23" s="2">
        <v>433.64288423702817</v>
      </c>
      <c r="BK23" s="2">
        <v>444.67270415110488</v>
      </c>
      <c r="BL23" s="2">
        <v>522.04367858254409</v>
      </c>
      <c r="BM23" s="2">
        <v>423.52917729591843</v>
      </c>
      <c r="BN23" s="2">
        <v>393.63379032168427</v>
      </c>
      <c r="BO23" s="2">
        <v>410.30158591214268</v>
      </c>
      <c r="BP23" s="2">
        <v>403.65406579298389</v>
      </c>
      <c r="BQ23" s="2">
        <v>445.78736008292213</v>
      </c>
      <c r="BR23" s="2">
        <v>492.11116738362011</v>
      </c>
      <c r="BS23" s="2">
        <v>496.49187800120063</v>
      </c>
      <c r="BT23" s="2">
        <v>424.62554466230944</v>
      </c>
      <c r="BU23" s="2">
        <v>435.95379123871771</v>
      </c>
      <c r="BV23" s="2">
        <v>430.23412489996002</v>
      </c>
      <c r="BW23" s="2">
        <v>441.17495088313109</v>
      </c>
      <c r="BX23" s="2">
        <v>517.93463913343112</v>
      </c>
      <c r="BY23" s="2">
        <v>420.19336380385499</v>
      </c>
      <c r="BZ23" s="2">
        <v>390.53140353363568</v>
      </c>
      <c r="CA23" s="2">
        <v>407.06570822773557</v>
      </c>
      <c r="CB23" s="2">
        <v>400.46852074163007</v>
      </c>
      <c r="CC23" s="2">
        <v>442.26699360299682</v>
      </c>
      <c r="CD23" s="2">
        <v>488.22242438642127</v>
      </c>
      <c r="CE23" s="2">
        <v>492.56593262304932</v>
      </c>
      <c r="CF23" s="2">
        <v>421.26565904139437</v>
      </c>
      <c r="CG23" s="2">
        <v>432.50199385309685</v>
      </c>
      <c r="CH23" s="2">
        <v>426.82536556289188</v>
      </c>
      <c r="CI23" s="2">
        <v>437.6771976151573</v>
      </c>
      <c r="CJ23" s="2">
        <v>513.82559968431815</v>
      </c>
      <c r="CK23" s="2">
        <v>416.85755031179144</v>
      </c>
      <c r="CL23" s="2">
        <v>387.42901674558721</v>
      </c>
      <c r="CM23" s="2">
        <v>403.82983054332851</v>
      </c>
      <c r="CN23" s="2">
        <v>397.28297569027615</v>
      </c>
      <c r="CO23" s="2">
        <v>438.74662712307156</v>
      </c>
      <c r="CP23" s="2">
        <v>484.33368138922242</v>
      </c>
      <c r="CQ23" s="2">
        <v>488.63998724489807</v>
      </c>
      <c r="CR23" s="2">
        <v>417.90577342047936</v>
      </c>
      <c r="CS23" s="2">
        <v>429.05019646747593</v>
      </c>
      <c r="CT23" s="2">
        <v>423.41660622582373</v>
      </c>
      <c r="CU23" s="2">
        <v>434.17944434718339</v>
      </c>
      <c r="CV23" s="2">
        <v>509.71656023520518</v>
      </c>
      <c r="CW23" s="2">
        <v>413.52173681972801</v>
      </c>
      <c r="CX23" s="2">
        <v>384.32662995753861</v>
      </c>
      <c r="CY23" s="2">
        <v>400.59395285892145</v>
      </c>
      <c r="CZ23" s="2">
        <v>394.09743063892233</v>
      </c>
      <c r="DA23" s="2">
        <v>435.22626064314625</v>
      </c>
      <c r="DB23" s="2">
        <v>480.44493839202357</v>
      </c>
      <c r="DC23" s="2">
        <v>484.71404186674687</v>
      </c>
      <c r="DD23" s="2">
        <v>414.54588779956435</v>
      </c>
      <c r="DE23" s="2">
        <v>425.59839908185501</v>
      </c>
      <c r="DF23" s="2">
        <v>420.00784688875558</v>
      </c>
      <c r="DG23" s="2">
        <v>430.68169107920954</v>
      </c>
      <c r="DH23" s="2">
        <v>505.60752078609227</v>
      </c>
      <c r="DI23" s="2">
        <v>410.18592332766451</v>
      </c>
      <c r="DJ23" s="2">
        <v>381.22424316949008</v>
      </c>
      <c r="DK23" s="2">
        <v>397.35807517451434</v>
      </c>
      <c r="DL23" s="2">
        <v>390.91188558756846</v>
      </c>
      <c r="DM23" s="2">
        <v>431.70589416322099</v>
      </c>
      <c r="DN23" s="2">
        <v>476.55619539482467</v>
      </c>
      <c r="DO23" s="2">
        <v>480.78809648859561</v>
      </c>
      <c r="DP23" s="2">
        <v>411.18600217864935</v>
      </c>
      <c r="DQ23" s="2">
        <v>422.14660169623409</v>
      </c>
      <c r="DR23" s="2">
        <v>416.59908755168743</v>
      </c>
      <c r="DS23" s="2">
        <v>427.18393781123569</v>
      </c>
      <c r="DT23" s="2">
        <v>501.4984813369793</v>
      </c>
      <c r="DU23" s="2">
        <v>406.85010983560107</v>
      </c>
      <c r="DV23" s="2">
        <v>378.12185638144155</v>
      </c>
      <c r="DW23" s="2">
        <v>394.12219749010723</v>
      </c>
      <c r="DX23" s="2">
        <v>387.72634053621459</v>
      </c>
      <c r="DY23" s="2">
        <v>428.18552768329567</v>
      </c>
      <c r="DZ23" s="2">
        <v>472.66745239762582</v>
      </c>
      <c r="EA23" s="2">
        <v>476.86215111044436</v>
      </c>
      <c r="EB23" s="2">
        <v>407.82611655773428</v>
      </c>
      <c r="EC23" s="2">
        <v>418.69480431061322</v>
      </c>
      <c r="ED23" s="2">
        <v>413.19032821461929</v>
      </c>
      <c r="EE23" s="2">
        <v>423.6861845432619</v>
      </c>
      <c r="EF23" s="2">
        <v>497.38944188786633</v>
      </c>
      <c r="EG23" s="2">
        <v>403.51429634353752</v>
      </c>
      <c r="EH23" s="2">
        <v>375.01946959339301</v>
      </c>
      <c r="EI23" s="2">
        <v>390.88631980570017</v>
      </c>
      <c r="EJ23" s="2">
        <v>384.54079548486072</v>
      </c>
      <c r="EK23" s="2">
        <v>424.66516120337042</v>
      </c>
      <c r="EL23" s="2">
        <v>468.77870940042692</v>
      </c>
      <c r="EM23" s="2">
        <v>472.9362057322931</v>
      </c>
      <c r="EN23" s="2">
        <v>404.46623093681927</v>
      </c>
      <c r="EO23" s="2">
        <v>415.2430069249923</v>
      </c>
      <c r="EP23" s="2">
        <v>409.78156887755114</v>
      </c>
      <c r="EQ23" s="2">
        <v>420.18843127528805</v>
      </c>
      <c r="ER23" s="2">
        <v>493.28040243875336</v>
      </c>
      <c r="ES23" s="2">
        <v>400.17848285147409</v>
      </c>
      <c r="ET23" s="2">
        <v>371.91708280534448</v>
      </c>
      <c r="EU23" s="2">
        <v>387.65044212129305</v>
      </c>
      <c r="EV23" s="2">
        <v>381.35525043350685</v>
      </c>
      <c r="EW23" s="2">
        <v>421.1447947234451</v>
      </c>
      <c r="EX23" s="2">
        <v>464.88996640322802</v>
      </c>
      <c r="EY23" s="2">
        <v>469.01026035414179</v>
      </c>
      <c r="EZ23" s="2">
        <v>401.10634531590421</v>
      </c>
      <c r="FA23" s="2">
        <v>411.79120953937138</v>
      </c>
      <c r="FB23" s="2">
        <v>406.37280954048293</v>
      </c>
      <c r="FC23" s="2">
        <v>416.69067800731409</v>
      </c>
      <c r="FD23" s="2">
        <v>489.17136298964039</v>
      </c>
      <c r="FE23" s="2">
        <v>396.84266935941054</v>
      </c>
      <c r="FF23" s="2">
        <v>368.81469601729583</v>
      </c>
      <c r="FG23" s="2">
        <v>384.41456443688588</v>
      </c>
      <c r="FH23" s="2">
        <v>378.16970538215287</v>
      </c>
      <c r="FI23" s="2">
        <v>417.62442824351973</v>
      </c>
      <c r="FJ23" s="2">
        <v>461.00122340602911</v>
      </c>
      <c r="FK23" s="2">
        <v>465.08431497599048</v>
      </c>
      <c r="FL23" s="2">
        <v>397.74645969498914</v>
      </c>
      <c r="FM23" s="2">
        <v>408.3394121537504</v>
      </c>
      <c r="FN23" s="2">
        <v>402.96405020341467</v>
      </c>
      <c r="FO23" s="2">
        <v>413.19292473934019</v>
      </c>
      <c r="FP23" s="2">
        <v>485.06232354052725</v>
      </c>
      <c r="FQ23" s="2">
        <v>393.50685586734699</v>
      </c>
      <c r="FR23" s="2">
        <v>365.71230922924724</v>
      </c>
      <c r="FS23" s="2">
        <v>381.17868675247871</v>
      </c>
      <c r="FT23" s="2">
        <v>374.984160330799</v>
      </c>
      <c r="FU23" s="2">
        <v>414.10406176359436</v>
      </c>
      <c r="FV23" s="2">
        <v>457.11248040883015</v>
      </c>
      <c r="FW23" s="2">
        <v>461.15836959783911</v>
      </c>
      <c r="FX23" s="2">
        <v>394.38657407407402</v>
      </c>
      <c r="FY23" s="2">
        <v>404.88761476812942</v>
      </c>
      <c r="FZ23" s="2">
        <v>399.55529086634647</v>
      </c>
      <c r="GA23" s="2">
        <v>409.69517147136628</v>
      </c>
      <c r="GB23" s="2">
        <v>480.95328409141422</v>
      </c>
      <c r="GC23" s="2">
        <v>390.17104237528343</v>
      </c>
      <c r="GD23" s="2">
        <v>362.60992244119865</v>
      </c>
      <c r="GE23" s="2">
        <v>377.9428090680716</v>
      </c>
      <c r="GF23" s="2">
        <v>371.79861527944502</v>
      </c>
      <c r="GG23" s="2">
        <v>410.58369528366899</v>
      </c>
      <c r="GH23" s="2">
        <v>453.22373741163119</v>
      </c>
      <c r="GI23" s="2">
        <v>457.2324242196878</v>
      </c>
      <c r="GJ23" s="2">
        <v>391.02668845315895</v>
      </c>
      <c r="GK23" s="2">
        <v>401.43581738250845</v>
      </c>
      <c r="GL23" s="2">
        <v>396.14653152927826</v>
      </c>
      <c r="GM23" s="2">
        <v>406.19741820339232</v>
      </c>
      <c r="GN23" s="2">
        <v>476.84424464230113</v>
      </c>
      <c r="GO23" s="2">
        <v>386.83522888321988</v>
      </c>
      <c r="GP23" s="2">
        <v>359.50753565315</v>
      </c>
      <c r="GQ23" s="2">
        <v>374.70693138366443</v>
      </c>
      <c r="GR23" s="2">
        <v>368.61307022809115</v>
      </c>
      <c r="GS23" s="2">
        <v>407.06332880374362</v>
      </c>
      <c r="GT23" s="2">
        <v>449.33499441443223</v>
      </c>
      <c r="GU23" s="2">
        <v>453.30647884153643</v>
      </c>
      <c r="GV23" s="2">
        <v>387.66680283224383</v>
      </c>
      <c r="GW23" s="2">
        <v>397.98401999688747</v>
      </c>
      <c r="GX23" s="2">
        <v>392.73777219221</v>
      </c>
      <c r="GY23" s="2">
        <v>402.69966493541841</v>
      </c>
      <c r="GZ23" s="2">
        <v>472.73520519318811</v>
      </c>
      <c r="HA23" s="2">
        <v>383.49941539115628</v>
      </c>
      <c r="HB23" s="2">
        <v>356.40514886510141</v>
      </c>
      <c r="HC23" s="2">
        <v>371.47105369925725</v>
      </c>
      <c r="HD23" s="2">
        <v>365.42752517673716</v>
      </c>
      <c r="HE23" s="2">
        <v>403.54296232381824</v>
      </c>
      <c r="HF23" s="2">
        <v>445.44625141723327</v>
      </c>
      <c r="HG23" s="2">
        <v>449.38053346338512</v>
      </c>
      <c r="HH23" s="2">
        <v>384.30691721132877</v>
      </c>
      <c r="HI23" s="2">
        <v>394.53222261126649</v>
      </c>
      <c r="HJ23" s="2">
        <v>389.3290128551418</v>
      </c>
      <c r="HK23" s="2">
        <v>399.20191166744451</v>
      </c>
      <c r="HL23" s="2">
        <v>468.62616574407502</v>
      </c>
      <c r="HM23" s="2">
        <v>380.16360189909273</v>
      </c>
      <c r="HN23" s="2">
        <v>353.30276207705276</v>
      </c>
      <c r="HO23" s="2">
        <v>368.23517601485008</v>
      </c>
      <c r="HP23" s="2">
        <v>362.24198012538324</v>
      </c>
      <c r="HQ23" s="2">
        <v>400.02259584389287</v>
      </c>
      <c r="HR23" s="2">
        <v>441.55750842003431</v>
      </c>
      <c r="HS23" s="2">
        <v>445.45458808523381</v>
      </c>
      <c r="HT23" s="2">
        <v>380.94703159041359</v>
      </c>
      <c r="HU23" s="2">
        <v>391.08042522564546</v>
      </c>
      <c r="HV23" s="2">
        <v>385.92025351807359</v>
      </c>
      <c r="HW23" s="2">
        <v>395.70415839947054</v>
      </c>
      <c r="HX23" s="2">
        <v>464.517126294962</v>
      </c>
      <c r="HY23" s="2">
        <v>376.82778840702917</v>
      </c>
      <c r="HZ23" s="2">
        <v>350.20037528900417</v>
      </c>
      <c r="IA23" s="2">
        <v>364.99929833044297</v>
      </c>
      <c r="IB23" s="2">
        <v>359.05643507402925</v>
      </c>
      <c r="IC23" s="2">
        <v>396.5022293639675</v>
      </c>
      <c r="ID23" s="2">
        <v>437.66876542283535</v>
      </c>
      <c r="IE23" s="2">
        <v>441.52864270708244</v>
      </c>
      <c r="IF23" s="2">
        <v>377.58714596949858</v>
      </c>
      <c r="IG23" s="2">
        <v>387.62862784002448</v>
      </c>
      <c r="IH23" s="2">
        <v>382.51149418100533</v>
      </c>
      <c r="II23" s="2">
        <v>392.20640513149664</v>
      </c>
      <c r="IJ23" s="2">
        <v>460.40808684584891</v>
      </c>
      <c r="IK23" s="2">
        <v>373.49197491496562</v>
      </c>
      <c r="IL23" s="2">
        <v>347.09798850095558</v>
      </c>
      <c r="IM23" s="2">
        <v>361.7634206460358</v>
      </c>
      <c r="IN23" s="2">
        <v>355.87089002267538</v>
      </c>
      <c r="IO23" s="2">
        <v>392.98186288404213</v>
      </c>
      <c r="IP23" s="2">
        <v>433.78002242563639</v>
      </c>
      <c r="IQ23" s="2">
        <v>437.60269732893113</v>
      </c>
      <c r="IR23" s="2">
        <v>374.2272603485834</v>
      </c>
      <c r="IS23" s="2">
        <v>384.1768304544035</v>
      </c>
      <c r="IT23" s="2">
        <v>379.10273484393713</v>
      </c>
      <c r="IU23" s="2">
        <v>388.70865186352273</v>
      </c>
      <c r="IV23" s="2">
        <v>456.29904739673589</v>
      </c>
      <c r="IW23" s="2">
        <v>370.15616142290207</v>
      </c>
      <c r="IX23" s="2">
        <v>343.99560171290693</v>
      </c>
      <c r="IY23" s="2">
        <v>358.52754296162863</v>
      </c>
      <c r="IZ23" s="2">
        <v>352.6853449713214</v>
      </c>
      <c r="JA23" s="2">
        <v>389.46149640411676</v>
      </c>
      <c r="JB23" s="2">
        <v>429.89127942843743</v>
      </c>
      <c r="JC23" s="2">
        <v>433.67675195077976</v>
      </c>
      <c r="JD23" s="2">
        <v>370.86737472766839</v>
      </c>
      <c r="JE23" s="2">
        <v>380.72503306878252</v>
      </c>
      <c r="JF23" s="2">
        <v>375.69397550686887</v>
      </c>
      <c r="JG23" s="2">
        <v>385.21089859554877</v>
      </c>
      <c r="JH23" s="2">
        <v>452.1900079476228</v>
      </c>
      <c r="JI23" s="2">
        <v>366.82034793083852</v>
      </c>
      <c r="JJ23" s="2">
        <v>340.89321492485834</v>
      </c>
      <c r="JK23" s="2">
        <v>355.29166527722145</v>
      </c>
      <c r="JL23" s="2">
        <v>349.49979991996753</v>
      </c>
      <c r="JM23" s="2">
        <v>385.94112992419139</v>
      </c>
      <c r="JN23" s="2">
        <v>426.00253643123852</v>
      </c>
      <c r="JO23" s="2">
        <v>429.75080657262845</v>
      </c>
      <c r="JP23" s="2">
        <v>367.50748910675321</v>
      </c>
      <c r="JQ23" s="2">
        <v>377.27323568316154</v>
      </c>
      <c r="JR23" s="2">
        <v>372.28521616980066</v>
      </c>
      <c r="JS23" s="2">
        <v>381.71314532757486</v>
      </c>
      <c r="JT23" s="2">
        <v>448.08096849850978</v>
      </c>
      <c r="JU23" s="2">
        <v>363.48453443877497</v>
      </c>
      <c r="JV23" s="2">
        <v>337.79082813680975</v>
      </c>
      <c r="JW23" s="2">
        <v>352.05578759281434</v>
      </c>
      <c r="JX23" s="2">
        <v>346.31425486861355</v>
      </c>
      <c r="JY23" s="2">
        <v>382.42076344426602</v>
      </c>
      <c r="JZ23" s="2">
        <v>422.11379343403956</v>
      </c>
      <c r="KA23" s="2">
        <v>425.82486119447708</v>
      </c>
      <c r="KB23" s="2">
        <v>364.1476034858382</v>
      </c>
      <c r="KC23" s="2">
        <v>373.82143829754057</v>
      </c>
      <c r="KD23" s="2">
        <v>368.87645683273246</v>
      </c>
      <c r="KE23" s="2">
        <v>378.21539205960096</v>
      </c>
      <c r="KF23" s="2">
        <v>443.97192904939669</v>
      </c>
      <c r="KG23" s="2">
        <v>360.14872094671142</v>
      </c>
      <c r="KH23" s="2">
        <v>334.6884413487611</v>
      </c>
      <c r="KI23" s="2">
        <v>348.81990990840717</v>
      </c>
      <c r="KJ23" s="2">
        <v>343.12870981725962</v>
      </c>
      <c r="KK23" s="2">
        <v>378.90039696434064</v>
      </c>
      <c r="KL23" s="2">
        <v>418.2250504368406</v>
      </c>
      <c r="KM23" s="2">
        <v>421.89891581632577</v>
      </c>
      <c r="KN23" s="2">
        <v>360.78771786492302</v>
      </c>
      <c r="KO23" s="2">
        <v>370.36964091191959</v>
      </c>
      <c r="KP23" s="2">
        <v>365.4676974956642</v>
      </c>
      <c r="KQ23" s="2">
        <v>374.717638791627</v>
      </c>
      <c r="KR23" s="2">
        <v>439.86288960028367</v>
      </c>
      <c r="KS23" s="2">
        <v>356.81290745464787</v>
      </c>
      <c r="KT23" s="2">
        <v>331.58605456071251</v>
      </c>
      <c r="KU23" s="2">
        <v>345.584032224</v>
      </c>
      <c r="KV23" s="2">
        <v>339.94316476590564</v>
      </c>
      <c r="KW23" s="2">
        <v>375.38003048441527</v>
      </c>
      <c r="KX23" s="2">
        <v>414.33630743964164</v>
      </c>
      <c r="KY23" s="2">
        <v>417.9729704381744</v>
      </c>
      <c r="KZ23" s="2">
        <v>357.42783224400796</v>
      </c>
      <c r="LA23" s="2">
        <v>366.91784352629861</v>
      </c>
    </row>
    <row r="24" spans="1:313" ht="15.6">
      <c r="A24" s="8"/>
      <c r="B24" s="45"/>
      <c r="C24" s="45"/>
      <c r="D24" s="45"/>
      <c r="E24" s="45"/>
      <c r="F24" s="45"/>
      <c r="G24" s="45"/>
      <c r="H24" s="45"/>
      <c r="I24" s="45"/>
      <c r="J24" s="45"/>
      <c r="K24" s="2"/>
      <c r="L24" s="2"/>
      <c r="M24" s="2"/>
      <c r="N24" s="2">
        <v>431.51813931113679</v>
      </c>
      <c r="O24" s="2">
        <v>463.25533435023493</v>
      </c>
      <c r="P24" s="2">
        <v>533.62741660237975</v>
      </c>
      <c r="Q24" s="2">
        <v>485.66625820753552</v>
      </c>
      <c r="R24" s="2">
        <v>404.95711955314778</v>
      </c>
      <c r="S24" s="2">
        <v>386.4944832905241</v>
      </c>
      <c r="T24" s="2">
        <v>421.396354933726</v>
      </c>
      <c r="U24" s="2">
        <v>465.39180618016104</v>
      </c>
      <c r="V24" s="2">
        <v>513.2311491499521</v>
      </c>
      <c r="W24" s="2">
        <v>517.27676242855398</v>
      </c>
      <c r="X24" s="2">
        <v>437.8985019695163</v>
      </c>
      <c r="Y24" s="2">
        <v>495.91712772415661</v>
      </c>
      <c r="Z24" s="2">
        <v>428.22948718791645</v>
      </c>
      <c r="AA24" s="2">
        <v>459.72256557262085</v>
      </c>
      <c r="AB24" s="2">
        <v>529.55540506580633</v>
      </c>
      <c r="AC24" s="2">
        <v>481.95787118004415</v>
      </c>
      <c r="AD24" s="2">
        <v>401.86303204701125</v>
      </c>
      <c r="AE24" s="2">
        <v>383.53957871271359</v>
      </c>
      <c r="AF24" s="2">
        <v>418.17255768286691</v>
      </c>
      <c r="AG24" s="2">
        <v>461.82916043887485</v>
      </c>
      <c r="AH24" s="2">
        <v>509.29977795456676</v>
      </c>
      <c r="AI24" s="2">
        <v>513.31187073734134</v>
      </c>
      <c r="AJ24" s="2">
        <v>434.53989402891739</v>
      </c>
      <c r="AK24" s="2">
        <v>492.11109403490781</v>
      </c>
      <c r="AL24" s="2">
        <v>424.94083506469599</v>
      </c>
      <c r="AM24" s="2">
        <v>456.18979679500671</v>
      </c>
      <c r="AN24" s="2">
        <v>525.48339352923301</v>
      </c>
      <c r="AO24" s="2">
        <v>478.24948415255272</v>
      </c>
      <c r="AP24" s="2">
        <v>398.76894454087483</v>
      </c>
      <c r="AQ24" s="2">
        <v>380.58467413490308</v>
      </c>
      <c r="AR24" s="2">
        <v>414.94876043200782</v>
      </c>
      <c r="AS24" s="2">
        <v>458.26651469758866</v>
      </c>
      <c r="AT24" s="2">
        <v>505.36840675918137</v>
      </c>
      <c r="AU24" s="2">
        <v>509.34697904612881</v>
      </c>
      <c r="AV24" s="2">
        <v>431.18128608831853</v>
      </c>
      <c r="AW24" s="2">
        <v>488.30506034565889</v>
      </c>
      <c r="AX24" s="2">
        <v>421.65218294147559</v>
      </c>
      <c r="AY24" s="2">
        <v>452.65702801739258</v>
      </c>
      <c r="AZ24" s="2">
        <v>521.41138199265959</v>
      </c>
      <c r="BA24" s="2">
        <v>474.54109712506136</v>
      </c>
      <c r="BB24" s="2">
        <v>395.67485703473835</v>
      </c>
      <c r="BC24" s="2">
        <v>377.62976955709263</v>
      </c>
      <c r="BD24" s="2">
        <v>411.72496318114872</v>
      </c>
      <c r="BE24" s="2">
        <v>454.70386895630247</v>
      </c>
      <c r="BF24" s="2">
        <v>501.43703556379603</v>
      </c>
      <c r="BG24" s="2">
        <v>505.38208735491628</v>
      </c>
      <c r="BH24" s="2">
        <v>427.82267814771956</v>
      </c>
      <c r="BI24" s="2">
        <v>484.49902665641002</v>
      </c>
      <c r="BJ24" s="2">
        <v>418.36353081825519</v>
      </c>
      <c r="BK24" s="2">
        <v>449.12425923977844</v>
      </c>
      <c r="BL24" s="2">
        <v>517.33937045608627</v>
      </c>
      <c r="BM24" s="2">
        <v>470.83271009756993</v>
      </c>
      <c r="BN24" s="2">
        <v>392.58076952860188</v>
      </c>
      <c r="BO24" s="2">
        <v>374.67486497928212</v>
      </c>
      <c r="BP24" s="2">
        <v>408.50116593028963</v>
      </c>
      <c r="BQ24" s="2">
        <v>451.14122321501628</v>
      </c>
      <c r="BR24" s="2">
        <v>497.50566436841063</v>
      </c>
      <c r="BS24" s="2">
        <v>501.41719566370375</v>
      </c>
      <c r="BT24" s="2">
        <v>424.4640702071207</v>
      </c>
      <c r="BU24" s="2">
        <v>480.6929929671611</v>
      </c>
      <c r="BV24" s="2">
        <v>415.07487869503478</v>
      </c>
      <c r="BW24" s="2">
        <v>445.59149046216436</v>
      </c>
      <c r="BX24" s="2">
        <v>513.26735891951284</v>
      </c>
      <c r="BY24" s="2">
        <v>467.12432307007856</v>
      </c>
      <c r="BZ24" s="2">
        <v>389.4866820224654</v>
      </c>
      <c r="CA24" s="2">
        <v>371.71996040147161</v>
      </c>
      <c r="CB24" s="2">
        <v>405.27736867943054</v>
      </c>
      <c r="CC24" s="2">
        <v>447.57857747373009</v>
      </c>
      <c r="CD24" s="2">
        <v>493.5742931730253</v>
      </c>
      <c r="CE24" s="2">
        <v>497.45230397249117</v>
      </c>
      <c r="CF24" s="2">
        <v>421.10546226652178</v>
      </c>
      <c r="CG24" s="2">
        <v>476.88695927791224</v>
      </c>
      <c r="CH24" s="2">
        <v>411.78622657181438</v>
      </c>
      <c r="CI24" s="2">
        <v>442.05872168455022</v>
      </c>
      <c r="CJ24" s="2">
        <v>509.19534738293947</v>
      </c>
      <c r="CK24" s="2">
        <v>463.41593604258719</v>
      </c>
      <c r="CL24" s="2">
        <v>386.39259451632898</v>
      </c>
      <c r="CM24" s="2">
        <v>368.7650558236611</v>
      </c>
      <c r="CN24" s="2">
        <v>402.05357142857144</v>
      </c>
      <c r="CO24" s="2">
        <v>444.0159317324439</v>
      </c>
      <c r="CP24" s="2">
        <v>489.64292197763996</v>
      </c>
      <c r="CQ24" s="2">
        <v>493.48741228127858</v>
      </c>
      <c r="CR24" s="2">
        <v>417.74685432592287</v>
      </c>
      <c r="CS24" s="2">
        <v>473.08092558866332</v>
      </c>
      <c r="CT24" s="2">
        <v>408.49757444859398</v>
      </c>
      <c r="CU24" s="2">
        <v>438.52595290693608</v>
      </c>
      <c r="CV24" s="2">
        <v>505.12333584636605</v>
      </c>
      <c r="CW24" s="2">
        <v>459.70754901509582</v>
      </c>
      <c r="CX24" s="2">
        <v>383.29850701019251</v>
      </c>
      <c r="CY24" s="2">
        <v>365.81015124585065</v>
      </c>
      <c r="CZ24" s="2">
        <v>398.82977417771235</v>
      </c>
      <c r="DA24" s="2">
        <v>440.45328599115771</v>
      </c>
      <c r="DB24" s="2">
        <v>485.71155078225462</v>
      </c>
      <c r="DC24" s="2">
        <v>489.52252059006605</v>
      </c>
      <c r="DD24" s="2">
        <v>414.38824638532395</v>
      </c>
      <c r="DE24" s="2">
        <v>469.27489189941451</v>
      </c>
      <c r="DF24" s="2">
        <v>405.20892232537352</v>
      </c>
      <c r="DG24" s="2">
        <v>434.99318412932195</v>
      </c>
      <c r="DH24" s="2">
        <v>501.05132430979273</v>
      </c>
      <c r="DI24" s="2">
        <v>455.9991619876044</v>
      </c>
      <c r="DJ24" s="2">
        <v>380.20441950405603</v>
      </c>
      <c r="DK24" s="2">
        <v>362.85524666804014</v>
      </c>
      <c r="DL24" s="2">
        <v>395.60597692685326</v>
      </c>
      <c r="DM24" s="2">
        <v>436.89064024987152</v>
      </c>
      <c r="DN24" s="2">
        <v>481.78017958686922</v>
      </c>
      <c r="DO24" s="2">
        <v>485.55762889885352</v>
      </c>
      <c r="DP24" s="2">
        <v>411.02963844472509</v>
      </c>
      <c r="DQ24" s="2">
        <v>465.46885821016559</v>
      </c>
      <c r="DR24" s="2">
        <v>401.92027020215318</v>
      </c>
      <c r="DS24" s="2">
        <v>431.46041535170781</v>
      </c>
      <c r="DT24" s="2">
        <v>496.97931277321931</v>
      </c>
      <c r="DU24" s="2">
        <v>452.29077496011303</v>
      </c>
      <c r="DV24" s="2">
        <v>377.11033199791956</v>
      </c>
      <c r="DW24" s="2">
        <v>359.90034209022963</v>
      </c>
      <c r="DX24" s="2">
        <v>392.38217967599417</v>
      </c>
      <c r="DY24" s="2">
        <v>433.32799450858528</v>
      </c>
      <c r="DZ24" s="2">
        <v>477.84880839148389</v>
      </c>
      <c r="EA24" s="2">
        <v>481.59273720764094</v>
      </c>
      <c r="EB24" s="2">
        <v>407.67103050412612</v>
      </c>
      <c r="EC24" s="2">
        <v>461.66282452091673</v>
      </c>
      <c r="ED24" s="2">
        <v>398.63161807893272</v>
      </c>
      <c r="EE24" s="2">
        <v>427.92764657409373</v>
      </c>
      <c r="EF24" s="2">
        <v>492.90730123664594</v>
      </c>
      <c r="EG24" s="2">
        <v>448.5823879326216</v>
      </c>
      <c r="EH24" s="2">
        <v>374.01624449178314</v>
      </c>
      <c r="EI24" s="2">
        <v>356.94543751241912</v>
      </c>
      <c r="EJ24" s="2">
        <v>389.15838242513507</v>
      </c>
      <c r="EK24" s="2">
        <v>429.76534876729914</v>
      </c>
      <c r="EL24" s="2">
        <v>473.91743719609849</v>
      </c>
      <c r="EM24" s="2">
        <v>477.62784551642835</v>
      </c>
      <c r="EN24" s="2">
        <v>404.31242256352726</v>
      </c>
      <c r="EO24" s="2">
        <v>457.85679083166781</v>
      </c>
      <c r="EP24" s="2">
        <v>395.34296595571232</v>
      </c>
      <c r="EQ24" s="2">
        <v>424.39487779647959</v>
      </c>
      <c r="ER24" s="2">
        <v>488.83528970007256</v>
      </c>
      <c r="ES24" s="2">
        <v>444.87400090513023</v>
      </c>
      <c r="ET24" s="2">
        <v>370.92215698564661</v>
      </c>
      <c r="EU24" s="2">
        <v>353.99053293460861</v>
      </c>
      <c r="EV24" s="2">
        <v>385.93458517427598</v>
      </c>
      <c r="EW24" s="2">
        <v>426.2027030260129</v>
      </c>
      <c r="EX24" s="2">
        <v>469.98606600071315</v>
      </c>
      <c r="EY24" s="2">
        <v>473.66295382521582</v>
      </c>
      <c r="EZ24" s="2">
        <v>400.95381462292829</v>
      </c>
      <c r="FA24" s="2">
        <v>454.05075714241889</v>
      </c>
      <c r="FB24" s="2">
        <v>392.05431383249186</v>
      </c>
      <c r="FC24" s="2">
        <v>420.8621090188654</v>
      </c>
      <c r="FD24" s="2">
        <v>484.76327816349914</v>
      </c>
      <c r="FE24" s="2">
        <v>441.16561387763875</v>
      </c>
      <c r="FF24" s="2">
        <v>367.82806947951008</v>
      </c>
      <c r="FG24" s="2">
        <v>351.03562835679804</v>
      </c>
      <c r="FH24" s="2">
        <v>382.71078792341677</v>
      </c>
      <c r="FI24" s="2">
        <v>422.64005728472665</v>
      </c>
      <c r="FJ24" s="2">
        <v>466.0546948053277</v>
      </c>
      <c r="FK24" s="2">
        <v>469.69806213400312</v>
      </c>
      <c r="FL24" s="2">
        <v>397.59520668232932</v>
      </c>
      <c r="FM24" s="2">
        <v>450.24472345316997</v>
      </c>
      <c r="FN24" s="2">
        <v>388.76566170927134</v>
      </c>
      <c r="FO24" s="2">
        <v>417.32934024125115</v>
      </c>
      <c r="FP24" s="2">
        <v>480.6912666269256</v>
      </c>
      <c r="FQ24" s="2">
        <v>437.45722685014726</v>
      </c>
      <c r="FR24" s="2">
        <v>364.73398197337355</v>
      </c>
      <c r="FS24" s="2">
        <v>348.08072377898748</v>
      </c>
      <c r="FT24" s="2">
        <v>379.48699067255768</v>
      </c>
      <c r="FU24" s="2">
        <v>419.07741154344035</v>
      </c>
      <c r="FV24" s="2">
        <v>462.12332360994225</v>
      </c>
      <c r="FW24" s="2">
        <v>465.73317044279048</v>
      </c>
      <c r="FX24" s="2">
        <v>394.23659874173029</v>
      </c>
      <c r="FY24" s="2">
        <v>446.43868976392099</v>
      </c>
      <c r="FZ24" s="2">
        <v>385.47700958605088</v>
      </c>
      <c r="GA24" s="2">
        <v>413.79657146363695</v>
      </c>
      <c r="GB24" s="2">
        <v>476.61925509035223</v>
      </c>
      <c r="GC24" s="2">
        <v>433.74883982265578</v>
      </c>
      <c r="GD24" s="2">
        <v>361.63989446723701</v>
      </c>
      <c r="GE24" s="2">
        <v>345.12581920117691</v>
      </c>
      <c r="GF24" s="2">
        <v>376.26319342169842</v>
      </c>
      <c r="GG24" s="2">
        <v>415.5147658021541</v>
      </c>
      <c r="GH24" s="2">
        <v>458.19195241455679</v>
      </c>
      <c r="GI24" s="2">
        <v>461.76827875157784</v>
      </c>
      <c r="GJ24" s="2">
        <v>390.87799080113138</v>
      </c>
      <c r="GK24" s="2">
        <v>442.63265607467201</v>
      </c>
      <c r="GL24" s="2">
        <v>382.18835746283037</v>
      </c>
      <c r="GM24" s="2">
        <v>410.26380268602276</v>
      </c>
      <c r="GN24" s="2">
        <v>472.54724355377869</v>
      </c>
      <c r="GO24" s="2">
        <v>430.0404527951643</v>
      </c>
      <c r="GP24" s="2">
        <v>358.54580696110048</v>
      </c>
      <c r="GQ24" s="2">
        <v>342.17091462336634</v>
      </c>
      <c r="GR24" s="2">
        <v>373.03939617083932</v>
      </c>
      <c r="GS24" s="2">
        <v>411.9521200608678</v>
      </c>
      <c r="GT24" s="2">
        <v>454.26058121917134</v>
      </c>
      <c r="GU24" s="2">
        <v>457.8033870603652</v>
      </c>
      <c r="GV24" s="2">
        <v>387.51938286053235</v>
      </c>
      <c r="GW24" s="2">
        <v>438.82662238542304</v>
      </c>
      <c r="GX24" s="2">
        <v>378.89970533960991</v>
      </c>
      <c r="GY24" s="2">
        <v>406.73103390840856</v>
      </c>
      <c r="GZ24" s="2">
        <v>468.47523201720526</v>
      </c>
      <c r="HA24" s="2">
        <v>426.33206576767282</v>
      </c>
      <c r="HB24" s="2">
        <v>355.45171945496395</v>
      </c>
      <c r="HC24" s="2">
        <v>339.21601004555583</v>
      </c>
      <c r="HD24" s="2">
        <v>369.81559891998012</v>
      </c>
      <c r="HE24" s="2">
        <v>408.38947431958155</v>
      </c>
      <c r="HF24" s="2">
        <v>450.32921002378589</v>
      </c>
      <c r="HG24" s="2">
        <v>453.83849536915255</v>
      </c>
      <c r="HH24" s="2">
        <v>384.16077491993337</v>
      </c>
      <c r="HI24" s="2">
        <v>435.02058869617406</v>
      </c>
      <c r="HJ24" s="2">
        <v>375.61105321638939</v>
      </c>
      <c r="HK24" s="2">
        <v>403.19826513079431</v>
      </c>
      <c r="HL24" s="2">
        <v>464.40322048063172</v>
      </c>
      <c r="HM24" s="2">
        <v>422.62367874018133</v>
      </c>
      <c r="HN24" s="2">
        <v>352.35763194882742</v>
      </c>
      <c r="HO24" s="2">
        <v>336.26110546774527</v>
      </c>
      <c r="HP24" s="2">
        <v>366.59180166912097</v>
      </c>
      <c r="HQ24" s="2">
        <v>404.82682857829531</v>
      </c>
      <c r="HR24" s="2">
        <v>446.39783882840044</v>
      </c>
      <c r="HS24" s="2">
        <v>449.87360367793991</v>
      </c>
      <c r="HT24" s="2">
        <v>380.80216697933434</v>
      </c>
      <c r="HU24" s="2">
        <v>431.21455500692508</v>
      </c>
      <c r="HV24" s="2">
        <v>372.32240109316893</v>
      </c>
      <c r="HW24" s="2">
        <v>399.66549635318012</v>
      </c>
      <c r="HX24" s="2">
        <v>460.33120894405835</v>
      </c>
      <c r="HY24" s="2">
        <v>418.91529171268985</v>
      </c>
      <c r="HZ24" s="2">
        <v>349.26354444269089</v>
      </c>
      <c r="IA24" s="2">
        <v>333.3062008899347</v>
      </c>
      <c r="IB24" s="2">
        <v>363.36800441826176</v>
      </c>
      <c r="IC24" s="2">
        <v>401.264182837009</v>
      </c>
      <c r="ID24" s="2">
        <v>442.46646763301499</v>
      </c>
      <c r="IE24" s="2">
        <v>445.90871198672727</v>
      </c>
      <c r="IF24" s="2">
        <v>377.44355903873543</v>
      </c>
      <c r="IG24" s="2">
        <v>427.4085213176761</v>
      </c>
      <c r="IH24" s="2">
        <v>369.03374896994842</v>
      </c>
      <c r="II24" s="2">
        <v>396.13272757556592</v>
      </c>
      <c r="IJ24" s="2">
        <v>456.25919740748481</v>
      </c>
      <c r="IK24" s="2">
        <v>415.20690468519837</v>
      </c>
      <c r="IL24" s="2">
        <v>346.16945693655435</v>
      </c>
      <c r="IM24" s="2">
        <v>330.35129631212413</v>
      </c>
      <c r="IN24" s="2">
        <v>360.14420716740267</v>
      </c>
      <c r="IO24" s="2">
        <v>397.70153709572276</v>
      </c>
      <c r="IP24" s="2">
        <v>438.53509643762953</v>
      </c>
      <c r="IQ24" s="2">
        <v>441.94382029551463</v>
      </c>
      <c r="IR24" s="2">
        <v>374.0849510981364</v>
      </c>
      <c r="IS24" s="2">
        <v>423.60248762842718</v>
      </c>
      <c r="IT24" s="2">
        <v>365.74509684672796</v>
      </c>
      <c r="IU24" s="2">
        <v>392.59995879795173</v>
      </c>
      <c r="IV24" s="2">
        <v>452.18718587091138</v>
      </c>
      <c r="IW24" s="2">
        <v>411.49851765770688</v>
      </c>
      <c r="IX24" s="2">
        <v>343.07536943041782</v>
      </c>
      <c r="IY24" s="2">
        <v>327.39639173431357</v>
      </c>
      <c r="IZ24" s="2">
        <v>356.92040991654341</v>
      </c>
      <c r="JA24" s="2">
        <v>394.13889135443645</v>
      </c>
      <c r="JB24" s="2">
        <v>434.60372524224408</v>
      </c>
      <c r="JC24" s="2">
        <v>437.97892860430198</v>
      </c>
      <c r="JD24" s="2">
        <v>370.72634315753749</v>
      </c>
      <c r="JE24" s="2">
        <v>419.79645393917821</v>
      </c>
      <c r="JF24" s="2">
        <v>362.4564447235075</v>
      </c>
      <c r="JG24" s="2">
        <v>389.06719002033753</v>
      </c>
      <c r="JH24" s="2">
        <v>448.11517433433784</v>
      </c>
      <c r="JI24" s="2">
        <v>407.7901306302154</v>
      </c>
      <c r="JJ24" s="2">
        <v>339.98128192428129</v>
      </c>
      <c r="JK24" s="2">
        <v>324.441487156503</v>
      </c>
      <c r="JL24" s="2">
        <v>353.69661266568431</v>
      </c>
      <c r="JM24" s="2">
        <v>390.57624561315021</v>
      </c>
      <c r="JN24" s="2">
        <v>430.67235404685869</v>
      </c>
      <c r="JO24" s="2">
        <v>434.01403691308934</v>
      </c>
      <c r="JP24" s="2">
        <v>367.3677352169384</v>
      </c>
      <c r="JQ24" s="2">
        <v>415.99042024992923</v>
      </c>
      <c r="JR24" s="2">
        <v>359.16779260028699</v>
      </c>
      <c r="JS24" s="2">
        <v>385.53442124272328</v>
      </c>
      <c r="JT24" s="2">
        <v>444.04316279776447</v>
      </c>
      <c r="JU24" s="2">
        <v>404.08174360272392</v>
      </c>
      <c r="JV24" s="2">
        <v>336.88719441814476</v>
      </c>
      <c r="JW24" s="2">
        <v>321.48658257869243</v>
      </c>
      <c r="JX24" s="2">
        <v>350.47281541482511</v>
      </c>
      <c r="JY24" s="2">
        <v>387.0135998718639</v>
      </c>
      <c r="JZ24" s="2">
        <v>426.74098285147323</v>
      </c>
      <c r="KA24" s="2">
        <v>430.0491452218767</v>
      </c>
      <c r="KB24" s="2">
        <v>364.00912727633948</v>
      </c>
      <c r="KC24" s="2">
        <v>412.18438656068025</v>
      </c>
      <c r="KD24" s="2">
        <v>355.87914047706653</v>
      </c>
      <c r="KE24" s="2">
        <v>382.00165246510909</v>
      </c>
      <c r="KF24" s="2">
        <v>439.97115126119093</v>
      </c>
      <c r="KG24" s="2">
        <v>400.37335657523244</v>
      </c>
      <c r="KH24" s="2">
        <v>333.79310691200823</v>
      </c>
      <c r="KI24" s="2">
        <v>318.53167800088187</v>
      </c>
      <c r="KJ24" s="2">
        <v>347.24901816396596</v>
      </c>
      <c r="KK24" s="2">
        <v>383.45095413057766</v>
      </c>
      <c r="KL24" s="2">
        <v>422.80961165608778</v>
      </c>
      <c r="KM24" s="2">
        <v>426.08425353066406</v>
      </c>
      <c r="KN24" s="2">
        <v>360.65051933574046</v>
      </c>
      <c r="KO24" s="2">
        <v>408.37835287143128</v>
      </c>
      <c r="KP24" s="2">
        <v>352.59048835384601</v>
      </c>
      <c r="KQ24" s="2">
        <v>378.46888368749489</v>
      </c>
      <c r="KR24" s="2">
        <v>435.8991397246175</v>
      </c>
      <c r="KS24" s="2">
        <v>396.66496954774095</v>
      </c>
      <c r="KT24" s="2">
        <v>330.6990194058717</v>
      </c>
      <c r="KU24" s="2">
        <v>315.5767734230713</v>
      </c>
      <c r="KV24" s="2">
        <v>344.02522091310675</v>
      </c>
      <c r="KW24" s="2">
        <v>379.88830838929135</v>
      </c>
      <c r="KX24" s="2">
        <v>418.87824046070233</v>
      </c>
      <c r="KY24" s="2">
        <v>422.11936183945141</v>
      </c>
      <c r="KZ24" s="2">
        <v>357.29191139514154</v>
      </c>
      <c r="LA24" s="2">
        <v>404.5723191821823</v>
      </c>
    </row>
    <row r="25" spans="1:313" ht="15.6">
      <c r="A25" s="8"/>
      <c r="B25" s="45"/>
      <c r="C25" s="45"/>
      <c r="D25" s="45"/>
      <c r="E25" s="45"/>
      <c r="F25" s="45"/>
      <c r="G25" s="45"/>
      <c r="H25" s="45"/>
      <c r="I25" s="45"/>
      <c r="J25" s="45"/>
      <c r="K25" s="2"/>
      <c r="L25" s="2"/>
      <c r="M25" s="2"/>
      <c r="N25" s="2">
        <v>374.87984926684686</v>
      </c>
      <c r="O25" s="2">
        <v>371.00290139553249</v>
      </c>
      <c r="P25" s="2">
        <v>381.58519646983052</v>
      </c>
      <c r="Q25" s="2">
        <v>365.21925286536674</v>
      </c>
      <c r="R25" s="2">
        <v>353.41245522953272</v>
      </c>
      <c r="S25" s="2">
        <v>248.90011414848408</v>
      </c>
      <c r="T25" s="2">
        <v>420.63318543708203</v>
      </c>
      <c r="U25" s="2">
        <v>437.05981752049763</v>
      </c>
      <c r="V25" s="2">
        <v>369.67307574226851</v>
      </c>
      <c r="W25" s="2">
        <v>318.17887094661972</v>
      </c>
      <c r="X25" s="2">
        <v>408.75669942762204</v>
      </c>
      <c r="Y25" s="2">
        <v>347.05314789576266</v>
      </c>
      <c r="Z25" s="2">
        <v>373.34816448945418</v>
      </c>
      <c r="AA25" s="2">
        <v>369.48654076312562</v>
      </c>
      <c r="AB25" s="2">
        <v>380.02505256603564</v>
      </c>
      <c r="AC25" s="2">
        <v>363.72551358984373</v>
      </c>
      <c r="AD25" s="2">
        <v>351.96651269194166</v>
      </c>
      <c r="AE25" s="2">
        <v>247.88142336752168</v>
      </c>
      <c r="AF25" s="2">
        <v>418.91104342915133</v>
      </c>
      <c r="AG25" s="2">
        <v>435.26981144191535</v>
      </c>
      <c r="AH25" s="2">
        <v>368.15853941283621</v>
      </c>
      <c r="AI25" s="2">
        <v>316.87485918044507</v>
      </c>
      <c r="AJ25" s="2">
        <v>407.08089471524363</v>
      </c>
      <c r="AK25" s="2">
        <v>345.62982671505551</v>
      </c>
      <c r="AL25" s="2">
        <v>371.81647971206155</v>
      </c>
      <c r="AM25" s="2">
        <v>367.9701801307188</v>
      </c>
      <c r="AN25" s="2">
        <v>378.46490866224076</v>
      </c>
      <c r="AO25" s="2">
        <v>362.23177431432077</v>
      </c>
      <c r="AP25" s="2">
        <v>350.52057015435065</v>
      </c>
      <c r="AQ25" s="2">
        <v>246.86273258655925</v>
      </c>
      <c r="AR25" s="2">
        <v>417.18890142122058</v>
      </c>
      <c r="AS25" s="2">
        <v>433.47980536333313</v>
      </c>
      <c r="AT25" s="2">
        <v>366.6440030834039</v>
      </c>
      <c r="AU25" s="2">
        <v>315.57084741427036</v>
      </c>
      <c r="AV25" s="2">
        <v>405.40509000286522</v>
      </c>
      <c r="AW25" s="2">
        <v>344.20650553434831</v>
      </c>
      <c r="AX25" s="2">
        <v>370.28479493466892</v>
      </c>
      <c r="AY25" s="2">
        <v>366.45381949831199</v>
      </c>
      <c r="AZ25" s="2">
        <v>376.90476475844588</v>
      </c>
      <c r="BA25" s="2">
        <v>360.73803503879782</v>
      </c>
      <c r="BB25" s="2">
        <v>349.0746276167597</v>
      </c>
      <c r="BC25" s="2">
        <v>245.84404180559682</v>
      </c>
      <c r="BD25" s="2">
        <v>415.46675941328988</v>
      </c>
      <c r="BE25" s="2">
        <v>431.6897992847509</v>
      </c>
      <c r="BF25" s="2">
        <v>365.1294667539716</v>
      </c>
      <c r="BG25" s="2">
        <v>314.26683564809571</v>
      </c>
      <c r="BH25" s="2">
        <v>403.72928529048693</v>
      </c>
      <c r="BI25" s="2">
        <v>342.78318435364116</v>
      </c>
      <c r="BJ25" s="2">
        <v>368.7531101572763</v>
      </c>
      <c r="BK25" s="2">
        <v>364.93745886590523</v>
      </c>
      <c r="BL25" s="2">
        <v>375.344620854651</v>
      </c>
      <c r="BM25" s="2">
        <v>359.24429576327481</v>
      </c>
      <c r="BN25" s="2">
        <v>347.62868507916869</v>
      </c>
      <c r="BO25" s="2">
        <v>244.82535102463441</v>
      </c>
      <c r="BP25" s="2">
        <v>413.74461740535912</v>
      </c>
      <c r="BQ25" s="2">
        <v>429.89979320616868</v>
      </c>
      <c r="BR25" s="2">
        <v>363.6149304245393</v>
      </c>
      <c r="BS25" s="2">
        <v>312.96282388192105</v>
      </c>
      <c r="BT25" s="2">
        <v>402.05348057810858</v>
      </c>
      <c r="BU25" s="2">
        <v>341.35986317293407</v>
      </c>
      <c r="BV25" s="2">
        <v>367.22142537988367</v>
      </c>
      <c r="BW25" s="2">
        <v>363.42109823349841</v>
      </c>
      <c r="BX25" s="2">
        <v>373.78447695085617</v>
      </c>
      <c r="BY25" s="2">
        <v>357.75055648775185</v>
      </c>
      <c r="BZ25" s="2">
        <v>346.18274254157774</v>
      </c>
      <c r="CA25" s="2">
        <v>243.80666024367201</v>
      </c>
      <c r="CB25" s="2">
        <v>412.02247539742837</v>
      </c>
      <c r="CC25" s="2">
        <v>428.10978712758646</v>
      </c>
      <c r="CD25" s="2">
        <v>362.10039409510705</v>
      </c>
      <c r="CE25" s="2">
        <v>311.65881211574634</v>
      </c>
      <c r="CF25" s="2">
        <v>400.37767586573023</v>
      </c>
      <c r="CG25" s="2">
        <v>339.93654199222686</v>
      </c>
      <c r="CH25" s="2">
        <v>365.6897406024911</v>
      </c>
      <c r="CI25" s="2">
        <v>361.9047376010916</v>
      </c>
      <c r="CJ25" s="2">
        <v>372.22433304706129</v>
      </c>
      <c r="CK25" s="2">
        <v>356.25681721222895</v>
      </c>
      <c r="CL25" s="2">
        <v>344.73680000398673</v>
      </c>
      <c r="CM25" s="2">
        <v>242.78796946270961</v>
      </c>
      <c r="CN25" s="2">
        <v>410.30033338949767</v>
      </c>
      <c r="CO25" s="2">
        <v>426.31978104900418</v>
      </c>
      <c r="CP25" s="2">
        <v>360.58585776567469</v>
      </c>
      <c r="CQ25" s="2">
        <v>310.35480034957175</v>
      </c>
      <c r="CR25" s="2">
        <v>398.70187115335182</v>
      </c>
      <c r="CS25" s="2">
        <v>338.51322081151972</v>
      </c>
      <c r="CT25" s="2">
        <v>364.15805582509842</v>
      </c>
      <c r="CU25" s="2">
        <v>360.38837696868478</v>
      </c>
      <c r="CV25" s="2">
        <v>370.66418914326641</v>
      </c>
      <c r="CW25" s="2">
        <v>354.76307793670594</v>
      </c>
      <c r="CX25" s="2">
        <v>343.29085746639572</v>
      </c>
      <c r="CY25" s="2">
        <v>241.76927868174718</v>
      </c>
      <c r="CZ25" s="2">
        <v>408.57819138156697</v>
      </c>
      <c r="DA25" s="2">
        <v>424.52977497042201</v>
      </c>
      <c r="DB25" s="2">
        <v>359.07132143624239</v>
      </c>
      <c r="DC25" s="2">
        <v>309.05078858339704</v>
      </c>
      <c r="DD25" s="2">
        <v>397.02606644097352</v>
      </c>
      <c r="DE25" s="2">
        <v>337.08989963081257</v>
      </c>
      <c r="DF25" s="2">
        <v>362.62637104770579</v>
      </c>
      <c r="DG25" s="2">
        <v>358.87201633627802</v>
      </c>
      <c r="DH25" s="2">
        <v>369.10404523947153</v>
      </c>
      <c r="DI25" s="2">
        <v>353.26933866118299</v>
      </c>
      <c r="DJ25" s="2">
        <v>341.84491492880477</v>
      </c>
      <c r="DK25" s="2">
        <v>240.75058790078475</v>
      </c>
      <c r="DL25" s="2">
        <v>406.85604937363621</v>
      </c>
      <c r="DM25" s="2">
        <v>422.73976889183973</v>
      </c>
      <c r="DN25" s="2">
        <v>357.55678510681014</v>
      </c>
      <c r="DO25" s="2">
        <v>307.74677681722238</v>
      </c>
      <c r="DP25" s="2">
        <v>395.35026172859517</v>
      </c>
      <c r="DQ25" s="2">
        <v>335.66657845010542</v>
      </c>
      <c r="DR25" s="2">
        <v>361.09468627031316</v>
      </c>
      <c r="DS25" s="2">
        <v>357.35565570387121</v>
      </c>
      <c r="DT25" s="2">
        <v>367.54390133567671</v>
      </c>
      <c r="DU25" s="2">
        <v>351.77559938566003</v>
      </c>
      <c r="DV25" s="2">
        <v>340.39897239121376</v>
      </c>
      <c r="DW25" s="2">
        <v>239.73189711982238</v>
      </c>
      <c r="DX25" s="2">
        <v>405.13390736570545</v>
      </c>
      <c r="DY25" s="2">
        <v>420.94976281325751</v>
      </c>
      <c r="DZ25" s="2">
        <v>356.04224877737784</v>
      </c>
      <c r="EA25" s="2">
        <v>306.44276505104773</v>
      </c>
      <c r="EB25" s="2">
        <v>393.67445701621682</v>
      </c>
      <c r="EC25" s="2">
        <v>334.24325726939827</v>
      </c>
      <c r="ED25" s="2">
        <v>359.56300149292053</v>
      </c>
      <c r="EE25" s="2">
        <v>355.83929507146445</v>
      </c>
      <c r="EF25" s="2">
        <v>365.98375743188183</v>
      </c>
      <c r="EG25" s="2">
        <v>350.28186011013707</v>
      </c>
      <c r="EH25" s="2">
        <v>338.95302985362275</v>
      </c>
      <c r="EI25" s="2">
        <v>238.71320633885995</v>
      </c>
      <c r="EJ25" s="2">
        <v>403.41176535777475</v>
      </c>
      <c r="EK25" s="2">
        <v>419.15975673467528</v>
      </c>
      <c r="EL25" s="2">
        <v>354.52771244794553</v>
      </c>
      <c r="EM25" s="2">
        <v>305.13875328487302</v>
      </c>
      <c r="EN25" s="2">
        <v>391.99865230383841</v>
      </c>
      <c r="EO25" s="2">
        <v>332.81993608869112</v>
      </c>
      <c r="EP25" s="2">
        <v>358.03131671552791</v>
      </c>
      <c r="EQ25" s="2">
        <v>354.32293443905763</v>
      </c>
      <c r="ER25" s="2">
        <v>364.42361352808695</v>
      </c>
      <c r="ES25" s="2">
        <v>348.78812083461406</v>
      </c>
      <c r="ET25" s="2">
        <v>337.50708731603174</v>
      </c>
      <c r="EU25" s="2">
        <v>237.69451555789752</v>
      </c>
      <c r="EV25" s="2">
        <v>401.689623349844</v>
      </c>
      <c r="EW25" s="2">
        <v>417.369750656093</v>
      </c>
      <c r="EX25" s="2">
        <v>353.01317611851317</v>
      </c>
      <c r="EY25" s="2">
        <v>303.83474151869837</v>
      </c>
      <c r="EZ25" s="2">
        <v>390.32284759146</v>
      </c>
      <c r="FA25" s="2">
        <v>331.39661490798392</v>
      </c>
      <c r="FB25" s="2">
        <v>356.49963193813528</v>
      </c>
      <c r="FC25" s="2">
        <v>352.80657380665076</v>
      </c>
      <c r="FD25" s="2">
        <v>362.86346962429201</v>
      </c>
      <c r="FE25" s="2">
        <v>347.29438155909111</v>
      </c>
      <c r="FF25" s="2">
        <v>336.06114477844073</v>
      </c>
      <c r="FG25" s="2">
        <v>236.67582477693509</v>
      </c>
      <c r="FH25" s="2">
        <v>399.96748134191324</v>
      </c>
      <c r="FI25" s="2">
        <v>415.57974457751072</v>
      </c>
      <c r="FJ25" s="2">
        <v>351.49863978908087</v>
      </c>
      <c r="FK25" s="2">
        <v>302.53072975252365</v>
      </c>
      <c r="FL25" s="2">
        <v>388.64704287908165</v>
      </c>
      <c r="FM25" s="2">
        <v>329.97329372727677</v>
      </c>
      <c r="FN25" s="2">
        <v>354.9679471607426</v>
      </c>
      <c r="FO25" s="2">
        <v>351.29021317424395</v>
      </c>
      <c r="FP25" s="2">
        <v>361.30332572049707</v>
      </c>
      <c r="FQ25" s="2">
        <v>345.8006422835681</v>
      </c>
      <c r="FR25" s="2">
        <v>334.61520224084973</v>
      </c>
      <c r="FS25" s="2">
        <v>235.65713399597263</v>
      </c>
      <c r="FT25" s="2">
        <v>398.24533933398249</v>
      </c>
      <c r="FU25" s="2">
        <v>413.7897384989285</v>
      </c>
      <c r="FV25" s="2">
        <v>349.98410345964851</v>
      </c>
      <c r="FW25" s="2">
        <v>301.226717986349</v>
      </c>
      <c r="FX25" s="2">
        <v>386.9712381667033</v>
      </c>
      <c r="FY25" s="2">
        <v>328.54997254656956</v>
      </c>
      <c r="FZ25" s="2">
        <v>353.43626238334997</v>
      </c>
      <c r="GA25" s="2">
        <v>349.77385254183707</v>
      </c>
      <c r="GB25" s="2">
        <v>359.74318181670219</v>
      </c>
      <c r="GC25" s="2">
        <v>344.30690300804508</v>
      </c>
      <c r="GD25" s="2">
        <v>333.16925970325872</v>
      </c>
      <c r="GE25" s="2">
        <v>234.63844321501023</v>
      </c>
      <c r="GF25" s="2">
        <v>396.52319732605167</v>
      </c>
      <c r="GG25" s="2">
        <v>411.99973242034616</v>
      </c>
      <c r="GH25" s="2">
        <v>348.46956713021621</v>
      </c>
      <c r="GI25" s="2">
        <v>299.92270622017429</v>
      </c>
      <c r="GJ25" s="2">
        <v>385.29543345432489</v>
      </c>
      <c r="GK25" s="2">
        <v>327.12665136586241</v>
      </c>
      <c r="GL25" s="2">
        <v>351.90457760595729</v>
      </c>
      <c r="GM25" s="2">
        <v>348.25749190943031</v>
      </c>
      <c r="GN25" s="2">
        <v>358.18303791290731</v>
      </c>
      <c r="GO25" s="2">
        <v>342.81316373252207</v>
      </c>
      <c r="GP25" s="2">
        <v>331.72331716566771</v>
      </c>
      <c r="GQ25" s="2">
        <v>233.61975243404777</v>
      </c>
      <c r="GR25" s="2">
        <v>394.80105531812097</v>
      </c>
      <c r="GS25" s="2">
        <v>410.20972634176394</v>
      </c>
      <c r="GT25" s="2">
        <v>346.95503080078385</v>
      </c>
      <c r="GU25" s="2">
        <v>298.61869445399958</v>
      </c>
      <c r="GV25" s="2">
        <v>383.61962874194649</v>
      </c>
      <c r="GW25" s="2">
        <v>325.70333018515521</v>
      </c>
      <c r="GX25" s="2">
        <v>350.37289282856466</v>
      </c>
      <c r="GY25" s="2">
        <v>346.74113127702344</v>
      </c>
      <c r="GZ25" s="2">
        <v>356.62289400911237</v>
      </c>
      <c r="HA25" s="2">
        <v>341.31942445699912</v>
      </c>
      <c r="HB25" s="2">
        <v>330.27737462807664</v>
      </c>
      <c r="HC25" s="2">
        <v>232.60106165308537</v>
      </c>
      <c r="HD25" s="2">
        <v>393.07891331019022</v>
      </c>
      <c r="HE25" s="2">
        <v>408.41972026318166</v>
      </c>
      <c r="HF25" s="2">
        <v>345.44049447135154</v>
      </c>
      <c r="HG25" s="2">
        <v>297.31468268782493</v>
      </c>
      <c r="HH25" s="2">
        <v>381.94382402956813</v>
      </c>
      <c r="HI25" s="2">
        <v>324.280009004448</v>
      </c>
      <c r="HJ25" s="2">
        <v>348.84120805117198</v>
      </c>
      <c r="HK25" s="2">
        <v>345.22477064461663</v>
      </c>
      <c r="HL25" s="2">
        <v>355.06275010531749</v>
      </c>
      <c r="HM25" s="2">
        <v>339.8256851814761</v>
      </c>
      <c r="HN25" s="2">
        <v>328.83143209048569</v>
      </c>
      <c r="HO25" s="2">
        <v>231.58237087212291</v>
      </c>
      <c r="HP25" s="2">
        <v>391.35677130225946</v>
      </c>
      <c r="HQ25" s="2">
        <v>406.62971418459938</v>
      </c>
      <c r="HR25" s="2">
        <v>343.92595814191924</v>
      </c>
      <c r="HS25" s="2">
        <v>296.01067092165022</v>
      </c>
      <c r="HT25" s="2">
        <v>380.26801931718973</v>
      </c>
      <c r="HU25" s="2">
        <v>322.85668782374086</v>
      </c>
      <c r="HV25" s="2">
        <v>347.30952327377935</v>
      </c>
      <c r="HW25" s="2">
        <v>343.70841001220975</v>
      </c>
      <c r="HX25" s="2">
        <v>353.50260620152261</v>
      </c>
      <c r="HY25" s="2">
        <v>338.33194590595309</v>
      </c>
      <c r="HZ25" s="2">
        <v>327.38548955289463</v>
      </c>
      <c r="IA25" s="2">
        <v>230.56368009116048</v>
      </c>
      <c r="IB25" s="2">
        <v>389.63462929432865</v>
      </c>
      <c r="IC25" s="2">
        <v>404.8397081060171</v>
      </c>
      <c r="ID25" s="2">
        <v>342.41142181248694</v>
      </c>
      <c r="IE25" s="2">
        <v>294.70665915547551</v>
      </c>
      <c r="IF25" s="2">
        <v>378.59221460481132</v>
      </c>
      <c r="IG25" s="2">
        <v>321.43336664303365</v>
      </c>
      <c r="IH25" s="2">
        <v>345.77783849638666</v>
      </c>
      <c r="II25" s="2">
        <v>342.19204937980294</v>
      </c>
      <c r="IJ25" s="2">
        <v>351.94246229772773</v>
      </c>
      <c r="IK25" s="2">
        <v>336.83820663043008</v>
      </c>
      <c r="IL25" s="2">
        <v>325.93954701530362</v>
      </c>
      <c r="IM25" s="2">
        <v>229.54498931019805</v>
      </c>
      <c r="IN25" s="2">
        <v>387.91248728639795</v>
      </c>
      <c r="IO25" s="2">
        <v>403.04970202743488</v>
      </c>
      <c r="IP25" s="2">
        <v>340.89688548305458</v>
      </c>
      <c r="IQ25" s="2">
        <v>293.40264738930085</v>
      </c>
      <c r="IR25" s="2">
        <v>376.91640989243291</v>
      </c>
      <c r="IS25" s="2">
        <v>320.01004546232645</v>
      </c>
      <c r="IT25" s="2">
        <v>344.24615371899404</v>
      </c>
      <c r="IU25" s="2">
        <v>340.67568874739612</v>
      </c>
      <c r="IV25" s="2">
        <v>350.38231839393279</v>
      </c>
      <c r="IW25" s="2">
        <v>335.34446735490712</v>
      </c>
      <c r="IX25" s="2">
        <v>324.49360447771261</v>
      </c>
      <c r="IY25" s="2">
        <v>228.52629852923562</v>
      </c>
      <c r="IZ25" s="2">
        <v>386.19034527846719</v>
      </c>
      <c r="JA25" s="2">
        <v>401.2596959488526</v>
      </c>
      <c r="JB25" s="2">
        <v>339.38234915362227</v>
      </c>
      <c r="JC25" s="2">
        <v>292.09863562312614</v>
      </c>
      <c r="JD25" s="2">
        <v>375.24060518005456</v>
      </c>
      <c r="JE25" s="2">
        <v>318.5867242816193</v>
      </c>
      <c r="JF25" s="2">
        <v>342.71446894160135</v>
      </c>
      <c r="JG25" s="2">
        <v>339.15932811498931</v>
      </c>
      <c r="JH25" s="2">
        <v>348.82217449013785</v>
      </c>
      <c r="JI25" s="2">
        <v>333.85072807938411</v>
      </c>
      <c r="JJ25" s="2">
        <v>323.0476619401216</v>
      </c>
      <c r="JK25" s="2">
        <v>227.50760774827319</v>
      </c>
      <c r="JL25" s="2">
        <v>384.46820327053638</v>
      </c>
      <c r="JM25" s="2">
        <v>399.46968987027032</v>
      </c>
      <c r="JN25" s="2">
        <v>337.86781282418991</v>
      </c>
      <c r="JO25" s="2">
        <v>290.79462385695149</v>
      </c>
      <c r="JP25" s="2">
        <v>373.56480046767621</v>
      </c>
      <c r="JQ25" s="2">
        <v>317.16340310091209</v>
      </c>
      <c r="JR25" s="2">
        <v>341.18278416420873</v>
      </c>
      <c r="JS25" s="2">
        <v>337.64296748258243</v>
      </c>
      <c r="JT25" s="2">
        <v>347.26203058634297</v>
      </c>
      <c r="JU25" s="2">
        <v>332.35698880386116</v>
      </c>
      <c r="JV25" s="2">
        <v>321.60171940253053</v>
      </c>
      <c r="JW25" s="2">
        <v>226.48891696731076</v>
      </c>
      <c r="JX25" s="2">
        <v>382.74606126260562</v>
      </c>
      <c r="JY25" s="2">
        <v>397.67968379168803</v>
      </c>
      <c r="JZ25" s="2">
        <v>336.35327649475761</v>
      </c>
      <c r="KA25" s="2">
        <v>289.49061209077678</v>
      </c>
      <c r="KB25" s="2">
        <v>371.8889957552978</v>
      </c>
      <c r="KC25" s="2">
        <v>315.74008192020494</v>
      </c>
      <c r="KD25" s="2">
        <v>339.65109938681604</v>
      </c>
      <c r="KE25" s="2">
        <v>336.12660685017562</v>
      </c>
      <c r="KF25" s="2">
        <v>345.70188668254809</v>
      </c>
      <c r="KG25" s="2">
        <v>330.86324952833814</v>
      </c>
      <c r="KH25" s="2">
        <v>320.15577686493958</v>
      </c>
      <c r="KI25" s="2">
        <v>225.4702261863483</v>
      </c>
      <c r="KJ25" s="2">
        <v>381.02391925467487</v>
      </c>
      <c r="KK25" s="2">
        <v>395.88967771310581</v>
      </c>
      <c r="KL25" s="2">
        <v>334.83874016532525</v>
      </c>
      <c r="KM25" s="2">
        <v>288.18660032460207</v>
      </c>
      <c r="KN25" s="2">
        <v>370.21319104291939</v>
      </c>
      <c r="KO25" s="2">
        <v>314.31676073949774</v>
      </c>
      <c r="KP25" s="2">
        <v>338.11941460942342</v>
      </c>
      <c r="KQ25" s="2">
        <v>334.6102462177688</v>
      </c>
      <c r="KR25" s="2">
        <v>344.14174277875321</v>
      </c>
      <c r="KS25" s="2">
        <v>329.36951025281513</v>
      </c>
      <c r="KT25" s="2">
        <v>318.70983432734852</v>
      </c>
      <c r="KU25" s="2">
        <v>224.4515354053859</v>
      </c>
      <c r="KV25" s="2">
        <v>379.30177724674417</v>
      </c>
      <c r="KW25" s="2">
        <v>394.09967163452347</v>
      </c>
      <c r="KX25" s="2">
        <v>333.32420383589294</v>
      </c>
      <c r="KY25" s="2">
        <v>286.88258855842736</v>
      </c>
      <c r="KZ25" s="2">
        <v>368.53738633054104</v>
      </c>
      <c r="LA25" s="2">
        <v>312.89343955879059</v>
      </c>
    </row>
    <row r="26" spans="1:313" ht="15.6">
      <c r="A26" s="8"/>
      <c r="B26" s="45"/>
      <c r="C26" s="45"/>
      <c r="D26" s="45"/>
      <c r="E26" s="45"/>
      <c r="F26" s="45"/>
      <c r="G26" s="45"/>
      <c r="H26" s="45"/>
      <c r="I26" s="45"/>
      <c r="J26" s="45"/>
      <c r="K26" s="2"/>
      <c r="L26" s="2"/>
      <c r="M26" s="2"/>
      <c r="N26" s="2">
        <v>110.15417671529296</v>
      </c>
      <c r="O26" s="2">
        <v>133.9373946936453</v>
      </c>
      <c r="P26" s="2">
        <v>152.29360187937507</v>
      </c>
      <c r="Q26" s="2">
        <v>174.1450047681713</v>
      </c>
      <c r="R26" s="2">
        <v>158.3384808049282</v>
      </c>
      <c r="S26" s="2">
        <v>173.44136586360486</v>
      </c>
      <c r="T26" s="2">
        <v>150.35229074010209</v>
      </c>
      <c r="U26" s="2">
        <v>170.08691999679294</v>
      </c>
      <c r="V26" s="2">
        <v>155.82093711587027</v>
      </c>
      <c r="W26" s="2">
        <v>184.05470241067226</v>
      </c>
      <c r="X26" s="2">
        <v>148.03790125014754</v>
      </c>
      <c r="Y26" s="2">
        <v>142.68522921059852</v>
      </c>
      <c r="Z26" s="2">
        <v>109.64249279764772</v>
      </c>
      <c r="AA26" s="2">
        <v>133.31499296278548</v>
      </c>
      <c r="AB26" s="2">
        <v>151.58562542435735</v>
      </c>
      <c r="AC26" s="2">
        <v>173.33513263645006</v>
      </c>
      <c r="AD26" s="2">
        <v>157.60183240624929</v>
      </c>
      <c r="AE26" s="2">
        <v>172.63414037283695</v>
      </c>
      <c r="AF26" s="2">
        <v>149.65225420794434</v>
      </c>
      <c r="AG26" s="2">
        <v>169.29469213809392</v>
      </c>
      <c r="AH26" s="2">
        <v>155.09487528100468</v>
      </c>
      <c r="AI26" s="2">
        <v>183.19674963496539</v>
      </c>
      <c r="AJ26" s="2">
        <v>147.34756906815204</v>
      </c>
      <c r="AK26" s="2">
        <v>142.01959901083418</v>
      </c>
      <c r="AL26" s="2">
        <v>109.13080888000249</v>
      </c>
      <c r="AM26" s="2">
        <v>132.69259123192563</v>
      </c>
      <c r="AN26" s="2">
        <v>150.87764896933956</v>
      </c>
      <c r="AO26" s="2">
        <v>172.52526050472881</v>
      </c>
      <c r="AP26" s="2">
        <v>156.86518400757038</v>
      </c>
      <c r="AQ26" s="2">
        <v>171.82691488206905</v>
      </c>
      <c r="AR26" s="2">
        <v>148.95221767578659</v>
      </c>
      <c r="AS26" s="2">
        <v>168.50246427939496</v>
      </c>
      <c r="AT26" s="2">
        <v>154.36881344613911</v>
      </c>
      <c r="AU26" s="2">
        <v>182.33879685925851</v>
      </c>
      <c r="AV26" s="2">
        <v>146.65723688615651</v>
      </c>
      <c r="AW26" s="2">
        <v>141.35396881106982</v>
      </c>
      <c r="AX26" s="2">
        <v>108.61912496235726</v>
      </c>
      <c r="AY26" s="2">
        <v>132.07018950106578</v>
      </c>
      <c r="AZ26" s="2">
        <v>150.16967251432183</v>
      </c>
      <c r="BA26" s="2">
        <v>171.71538837300756</v>
      </c>
      <c r="BB26" s="2">
        <v>156.12853560889147</v>
      </c>
      <c r="BC26" s="2">
        <v>171.01968939130111</v>
      </c>
      <c r="BD26" s="2">
        <v>148.25218114362883</v>
      </c>
      <c r="BE26" s="2">
        <v>167.71023642069594</v>
      </c>
      <c r="BF26" s="2">
        <v>153.64275161127355</v>
      </c>
      <c r="BG26" s="2">
        <v>181.48084408355166</v>
      </c>
      <c r="BH26" s="2">
        <v>145.96690470416101</v>
      </c>
      <c r="BI26" s="2">
        <v>140.68833861130545</v>
      </c>
      <c r="BJ26" s="2">
        <v>108.10744104471203</v>
      </c>
      <c r="BK26" s="2">
        <v>131.44778777020593</v>
      </c>
      <c r="BL26" s="2">
        <v>149.46169605930405</v>
      </c>
      <c r="BM26" s="2">
        <v>170.90551624128631</v>
      </c>
      <c r="BN26" s="2">
        <v>155.39188721021256</v>
      </c>
      <c r="BO26" s="2">
        <v>170.21246390053324</v>
      </c>
      <c r="BP26" s="2">
        <v>147.55214461147111</v>
      </c>
      <c r="BQ26" s="2">
        <v>166.91800856199694</v>
      </c>
      <c r="BR26" s="2">
        <v>152.91668977640799</v>
      </c>
      <c r="BS26" s="2">
        <v>180.62289130784475</v>
      </c>
      <c r="BT26" s="2">
        <v>145.27657252216551</v>
      </c>
      <c r="BU26" s="2">
        <v>140.02270841154109</v>
      </c>
      <c r="BV26" s="2">
        <v>107.59575712706679</v>
      </c>
      <c r="BW26" s="2">
        <v>130.82538603934609</v>
      </c>
      <c r="BX26" s="2">
        <v>148.75371960428632</v>
      </c>
      <c r="BY26" s="2">
        <v>170.09564410956506</v>
      </c>
      <c r="BZ26" s="2">
        <v>154.65523881153365</v>
      </c>
      <c r="CA26" s="2">
        <v>169.4052384097653</v>
      </c>
      <c r="CB26" s="2">
        <v>146.85210807931335</v>
      </c>
      <c r="CC26" s="2">
        <v>166.12578070329795</v>
      </c>
      <c r="CD26" s="2">
        <v>152.19062794154243</v>
      </c>
      <c r="CE26" s="2">
        <v>179.7649385321379</v>
      </c>
      <c r="CF26" s="2">
        <v>144.58624034017001</v>
      </c>
      <c r="CG26" s="2">
        <v>139.35707821177675</v>
      </c>
      <c r="CH26" s="2">
        <v>107.08407320942158</v>
      </c>
      <c r="CI26" s="2">
        <v>130.20298430848624</v>
      </c>
      <c r="CJ26" s="2">
        <v>148.04574314926853</v>
      </c>
      <c r="CK26" s="2">
        <v>169.28577197784381</v>
      </c>
      <c r="CL26" s="2">
        <v>153.91859041285474</v>
      </c>
      <c r="CM26" s="2">
        <v>168.5980129189974</v>
      </c>
      <c r="CN26" s="2">
        <v>146.15207154715563</v>
      </c>
      <c r="CO26" s="2">
        <v>165.33355284459896</v>
      </c>
      <c r="CP26" s="2">
        <v>151.46456610667687</v>
      </c>
      <c r="CQ26" s="2">
        <v>178.906985756431</v>
      </c>
      <c r="CR26" s="2">
        <v>143.89590815817448</v>
      </c>
      <c r="CS26" s="2">
        <v>138.69144801201239</v>
      </c>
      <c r="CT26" s="2">
        <v>106.57238929177633</v>
      </c>
      <c r="CU26" s="2">
        <v>129.58058257762639</v>
      </c>
      <c r="CV26" s="2">
        <v>147.3377666942508</v>
      </c>
      <c r="CW26" s="2">
        <v>168.47589984612259</v>
      </c>
      <c r="CX26" s="2">
        <v>153.18194201417583</v>
      </c>
      <c r="CY26" s="2">
        <v>167.79078742822949</v>
      </c>
      <c r="CZ26" s="2">
        <v>145.45203501499788</v>
      </c>
      <c r="DA26" s="2">
        <v>164.54132498589996</v>
      </c>
      <c r="DB26" s="2">
        <v>150.73850427181134</v>
      </c>
      <c r="DC26" s="2">
        <v>178.04903298072415</v>
      </c>
      <c r="DD26" s="2">
        <v>143.20557597617898</v>
      </c>
      <c r="DE26" s="2">
        <v>138.02581781224802</v>
      </c>
      <c r="DF26" s="2">
        <v>106.0607053741311</v>
      </c>
      <c r="DG26" s="2">
        <v>128.95818084676654</v>
      </c>
      <c r="DH26" s="2">
        <v>146.62979023923302</v>
      </c>
      <c r="DI26" s="2">
        <v>167.66602771440131</v>
      </c>
      <c r="DJ26" s="2">
        <v>152.44529361549689</v>
      </c>
      <c r="DK26" s="2">
        <v>166.98356193746159</v>
      </c>
      <c r="DL26" s="2">
        <v>144.75199848284012</v>
      </c>
      <c r="DM26" s="2">
        <v>163.74909712720097</v>
      </c>
      <c r="DN26" s="2">
        <v>150.01244243694575</v>
      </c>
      <c r="DO26" s="2">
        <v>177.19108020501724</v>
      </c>
      <c r="DP26" s="2">
        <v>142.51524379418348</v>
      </c>
      <c r="DQ26" s="2">
        <v>137.36018761248366</v>
      </c>
      <c r="DR26" s="2">
        <v>105.54902145648587</v>
      </c>
      <c r="DS26" s="2">
        <v>128.33577911590669</v>
      </c>
      <c r="DT26" s="2">
        <v>145.92181378421529</v>
      </c>
      <c r="DU26" s="2">
        <v>166.85615558268009</v>
      </c>
      <c r="DV26" s="2">
        <v>151.70864521681801</v>
      </c>
      <c r="DW26" s="2">
        <v>166.17633644669368</v>
      </c>
      <c r="DX26" s="2">
        <v>144.05196195068237</v>
      </c>
      <c r="DY26" s="2">
        <v>162.95686926850195</v>
      </c>
      <c r="DZ26" s="2">
        <v>149.28638060208019</v>
      </c>
      <c r="EA26" s="2">
        <v>176.33312742931039</v>
      </c>
      <c r="EB26" s="2">
        <v>141.82491161218798</v>
      </c>
      <c r="EC26" s="2">
        <v>136.69455741271932</v>
      </c>
      <c r="ED26" s="2">
        <v>105.03733753884065</v>
      </c>
      <c r="EE26" s="2">
        <v>127.71337738504684</v>
      </c>
      <c r="EF26" s="2">
        <v>145.21383732919753</v>
      </c>
      <c r="EG26" s="2">
        <v>166.04628345095881</v>
      </c>
      <c r="EH26" s="2">
        <v>150.9719968181391</v>
      </c>
      <c r="EI26" s="2">
        <v>165.36911095592578</v>
      </c>
      <c r="EJ26" s="2">
        <v>143.35192541852464</v>
      </c>
      <c r="EK26" s="2">
        <v>162.16464140980295</v>
      </c>
      <c r="EL26" s="2">
        <v>148.56031876721462</v>
      </c>
      <c r="EM26" s="2">
        <v>175.47517465360349</v>
      </c>
      <c r="EN26" s="2">
        <v>141.13457943019245</v>
      </c>
      <c r="EO26" s="2">
        <v>136.02892721295495</v>
      </c>
      <c r="EP26" s="2">
        <v>104.5256536211954</v>
      </c>
      <c r="EQ26" s="2">
        <v>127.09097565418701</v>
      </c>
      <c r="ER26" s="2">
        <v>144.50586087417977</v>
      </c>
      <c r="ES26" s="2">
        <v>165.23641131923759</v>
      </c>
      <c r="ET26" s="2">
        <v>150.23534841946017</v>
      </c>
      <c r="EU26" s="2">
        <v>164.56188546515784</v>
      </c>
      <c r="EV26" s="2">
        <v>142.65188888636689</v>
      </c>
      <c r="EW26" s="2">
        <v>161.37241355110396</v>
      </c>
      <c r="EX26" s="2">
        <v>147.83425693234906</v>
      </c>
      <c r="EY26" s="2">
        <v>174.61722187789664</v>
      </c>
      <c r="EZ26" s="2">
        <v>140.44424724819697</v>
      </c>
      <c r="FA26" s="2">
        <v>135.36329701319059</v>
      </c>
      <c r="FB26" s="2">
        <v>104.01396970355017</v>
      </c>
      <c r="FC26" s="2">
        <v>126.46857392332716</v>
      </c>
      <c r="FD26" s="2">
        <v>143.79788441916202</v>
      </c>
      <c r="FE26" s="2">
        <v>164.42653918751634</v>
      </c>
      <c r="FF26" s="2">
        <v>149.49870002078126</v>
      </c>
      <c r="FG26" s="2">
        <v>163.75465997438994</v>
      </c>
      <c r="FH26" s="2">
        <v>141.95185235420917</v>
      </c>
      <c r="FI26" s="2">
        <v>160.58018569240497</v>
      </c>
      <c r="FJ26" s="2">
        <v>147.1081950974835</v>
      </c>
      <c r="FK26" s="2">
        <v>173.75926910218973</v>
      </c>
      <c r="FL26" s="2">
        <v>139.75391506620144</v>
      </c>
      <c r="FM26" s="2">
        <v>134.69766681342622</v>
      </c>
      <c r="FN26" s="2">
        <v>103.50228578590495</v>
      </c>
      <c r="FO26" s="2">
        <v>125.84617219246731</v>
      </c>
      <c r="FP26" s="2">
        <v>143.08990796414426</v>
      </c>
      <c r="FQ26" s="2">
        <v>163.61666705579509</v>
      </c>
      <c r="FR26" s="2">
        <v>148.76205162210235</v>
      </c>
      <c r="FS26" s="2">
        <v>162.94743448362203</v>
      </c>
      <c r="FT26" s="2">
        <v>141.25181582205141</v>
      </c>
      <c r="FU26" s="2">
        <v>159.78795783370597</v>
      </c>
      <c r="FV26" s="2">
        <v>146.38213326261794</v>
      </c>
      <c r="FW26" s="2">
        <v>172.90131632648288</v>
      </c>
      <c r="FX26" s="2">
        <v>139.06358288420594</v>
      </c>
      <c r="FY26" s="2">
        <v>134.03203661366189</v>
      </c>
      <c r="FZ26" s="2">
        <v>102.99060186825972</v>
      </c>
      <c r="GA26" s="2">
        <v>125.22377046160746</v>
      </c>
      <c r="GB26" s="2">
        <v>142.3819315091265</v>
      </c>
      <c r="GC26" s="2">
        <v>162.80679492407384</v>
      </c>
      <c r="GD26" s="2">
        <v>148.02540322342344</v>
      </c>
      <c r="GE26" s="2">
        <v>162.14020899285413</v>
      </c>
      <c r="GF26" s="2">
        <v>140.55177928989366</v>
      </c>
      <c r="GG26" s="2">
        <v>158.99572997500698</v>
      </c>
      <c r="GH26" s="2">
        <v>145.65607142775238</v>
      </c>
      <c r="GI26" s="2">
        <v>172.04336355077601</v>
      </c>
      <c r="GJ26" s="2">
        <v>138.37325070221044</v>
      </c>
      <c r="GK26" s="2">
        <v>133.36640641389752</v>
      </c>
      <c r="GL26" s="2">
        <v>102.47891795061447</v>
      </c>
      <c r="GM26" s="2">
        <v>124.60136873074762</v>
      </c>
      <c r="GN26" s="2">
        <v>141.67395505410875</v>
      </c>
      <c r="GO26" s="2">
        <v>161.99692279235259</v>
      </c>
      <c r="GP26" s="2">
        <v>147.28875482474453</v>
      </c>
      <c r="GQ26" s="2">
        <v>161.33298350208622</v>
      </c>
      <c r="GR26" s="2">
        <v>139.85174275773591</v>
      </c>
      <c r="GS26" s="2">
        <v>158.20350211630796</v>
      </c>
      <c r="GT26" s="2">
        <v>144.93000959288682</v>
      </c>
      <c r="GU26" s="2">
        <v>171.18541077506913</v>
      </c>
      <c r="GV26" s="2">
        <v>137.68291852021494</v>
      </c>
      <c r="GW26" s="2">
        <v>132.70077621413316</v>
      </c>
      <c r="GX26" s="2">
        <v>101.96723403296924</v>
      </c>
      <c r="GY26" s="2">
        <v>123.97896699988776</v>
      </c>
      <c r="GZ26" s="2">
        <v>140.96597859909099</v>
      </c>
      <c r="HA26" s="2">
        <v>161.18705066063134</v>
      </c>
      <c r="HB26" s="2">
        <v>146.55210642606562</v>
      </c>
      <c r="HC26" s="2">
        <v>160.52575801131832</v>
      </c>
      <c r="HD26" s="2">
        <v>139.15170622557818</v>
      </c>
      <c r="HE26" s="2">
        <v>157.41127425760899</v>
      </c>
      <c r="HF26" s="2">
        <v>144.20394775802126</v>
      </c>
      <c r="HG26" s="2">
        <v>170.32745799936225</v>
      </c>
      <c r="HH26" s="2">
        <v>136.99258633821941</v>
      </c>
      <c r="HI26" s="2">
        <v>132.03514601436879</v>
      </c>
      <c r="HJ26" s="2">
        <v>101.45555011532402</v>
      </c>
      <c r="HK26" s="2">
        <v>123.35656526902793</v>
      </c>
      <c r="HL26" s="2">
        <v>140.25800214407323</v>
      </c>
      <c r="HM26" s="2">
        <v>160.37717852891009</v>
      </c>
      <c r="HN26" s="2">
        <v>145.81545802738671</v>
      </c>
      <c r="HO26" s="2">
        <v>159.71853252055038</v>
      </c>
      <c r="HP26" s="2">
        <v>138.45166969342043</v>
      </c>
      <c r="HQ26" s="2">
        <v>156.61904639890997</v>
      </c>
      <c r="HR26" s="2">
        <v>143.4778859231557</v>
      </c>
      <c r="HS26" s="2">
        <v>169.46950522365537</v>
      </c>
      <c r="HT26" s="2">
        <v>136.30225415622391</v>
      </c>
      <c r="HU26" s="2">
        <v>131.36951581460445</v>
      </c>
      <c r="HV26" s="2">
        <v>100.94386619767879</v>
      </c>
      <c r="HW26" s="2">
        <v>122.73416353816806</v>
      </c>
      <c r="HX26" s="2">
        <v>139.55002568905547</v>
      </c>
      <c r="HY26" s="2">
        <v>159.56730639718884</v>
      </c>
      <c r="HZ26" s="2">
        <v>145.0788096287078</v>
      </c>
      <c r="IA26" s="2">
        <v>158.91130702978251</v>
      </c>
      <c r="IB26" s="2">
        <v>137.75163316126267</v>
      </c>
      <c r="IC26" s="2">
        <v>155.82681854021098</v>
      </c>
      <c r="ID26" s="2">
        <v>142.75182408829014</v>
      </c>
      <c r="IE26" s="2">
        <v>168.6115524479485</v>
      </c>
      <c r="IF26" s="2">
        <v>135.61192197422841</v>
      </c>
      <c r="IG26" s="2">
        <v>130.70388561484009</v>
      </c>
      <c r="IH26" s="2">
        <v>100.43218228003354</v>
      </c>
      <c r="II26" s="2">
        <v>122.11176180730823</v>
      </c>
      <c r="IJ26" s="2">
        <v>138.84204923403772</v>
      </c>
      <c r="IK26" s="2">
        <v>158.75743426546762</v>
      </c>
      <c r="IL26" s="2">
        <v>144.34216123002889</v>
      </c>
      <c r="IM26" s="2">
        <v>158.10408153901457</v>
      </c>
      <c r="IN26" s="2">
        <v>137.05159662910492</v>
      </c>
      <c r="IO26" s="2">
        <v>155.03459068151199</v>
      </c>
      <c r="IP26" s="2">
        <v>142.02576225342457</v>
      </c>
      <c r="IQ26" s="2">
        <v>167.75359967224162</v>
      </c>
      <c r="IR26" s="2">
        <v>134.92158979223291</v>
      </c>
      <c r="IS26" s="2">
        <v>130.03825541507572</v>
      </c>
      <c r="IT26" s="2">
        <v>99.920498362388315</v>
      </c>
      <c r="IU26" s="2">
        <v>121.48936007644838</v>
      </c>
      <c r="IV26" s="2">
        <v>138.13407277901996</v>
      </c>
      <c r="IW26" s="2">
        <v>157.94756213374635</v>
      </c>
      <c r="IX26" s="2">
        <v>143.60551283134996</v>
      </c>
      <c r="IY26" s="2">
        <v>157.29685604824667</v>
      </c>
      <c r="IZ26" s="2">
        <v>136.3515600969472</v>
      </c>
      <c r="JA26" s="2">
        <v>154.24236282281299</v>
      </c>
      <c r="JB26" s="2">
        <v>141.29970041855901</v>
      </c>
      <c r="JC26" s="2">
        <v>166.89564689653474</v>
      </c>
      <c r="JD26" s="2">
        <v>134.23125761023738</v>
      </c>
      <c r="JE26" s="2">
        <v>129.37262521531139</v>
      </c>
      <c r="JF26" s="2">
        <v>99.408814444743086</v>
      </c>
      <c r="JG26" s="2">
        <v>120.86695834558853</v>
      </c>
      <c r="JH26" s="2">
        <v>137.4260963240022</v>
      </c>
      <c r="JI26" s="2">
        <v>157.13769000202512</v>
      </c>
      <c r="JJ26" s="2">
        <v>142.86886443267107</v>
      </c>
      <c r="JK26" s="2">
        <v>156.48963055747876</v>
      </c>
      <c r="JL26" s="2">
        <v>135.65152356478947</v>
      </c>
      <c r="JM26" s="2">
        <v>153.45013496411403</v>
      </c>
      <c r="JN26" s="2">
        <v>140.57363858369348</v>
      </c>
      <c r="JO26" s="2">
        <v>166.03769412082789</v>
      </c>
      <c r="JP26" s="2">
        <v>133.54092542824191</v>
      </c>
      <c r="JQ26" s="2">
        <v>128.70699501554702</v>
      </c>
      <c r="JR26" s="2">
        <v>98.897130527097872</v>
      </c>
      <c r="JS26" s="2">
        <v>120.24455661472871</v>
      </c>
      <c r="JT26" s="2">
        <v>136.71811986898447</v>
      </c>
      <c r="JU26" s="2">
        <v>156.32781787030393</v>
      </c>
      <c r="JV26" s="2">
        <v>142.13221603399219</v>
      </c>
      <c r="JW26" s="2">
        <v>155.68240506671088</v>
      </c>
      <c r="JX26" s="2">
        <v>134.95148703263175</v>
      </c>
      <c r="JY26" s="2">
        <v>152.65790710541503</v>
      </c>
      <c r="JZ26" s="2">
        <v>139.84757674882795</v>
      </c>
      <c r="KA26" s="2">
        <v>165.17974134512104</v>
      </c>
      <c r="KB26" s="2">
        <v>132.85059324624643</v>
      </c>
      <c r="KC26" s="2">
        <v>128.04136481578271</v>
      </c>
      <c r="KD26" s="2">
        <v>98.385446609452657</v>
      </c>
      <c r="KE26" s="2">
        <v>119.62215488386889</v>
      </c>
      <c r="KF26" s="2">
        <v>136.01014341396674</v>
      </c>
      <c r="KG26" s="2">
        <v>155.51794573858268</v>
      </c>
      <c r="KH26" s="2">
        <v>141.39556763531331</v>
      </c>
      <c r="KI26" s="2">
        <v>154.87517957594301</v>
      </c>
      <c r="KJ26" s="2">
        <v>134.25145050047402</v>
      </c>
      <c r="KK26" s="2">
        <v>151.8656792467161</v>
      </c>
      <c r="KL26" s="2">
        <v>139.12151491396241</v>
      </c>
      <c r="KM26" s="2">
        <v>164.3217885694142</v>
      </c>
      <c r="KN26" s="2">
        <v>132.16026106425093</v>
      </c>
      <c r="KO26" s="2">
        <v>127.37573461601836</v>
      </c>
      <c r="KP26" s="2">
        <v>97.873762691807457</v>
      </c>
      <c r="KQ26" s="2">
        <v>118.99975315300907</v>
      </c>
      <c r="KR26" s="2">
        <v>135.30216695894902</v>
      </c>
      <c r="KS26" s="2">
        <v>154.70807360686149</v>
      </c>
      <c r="KT26" s="2">
        <v>140.65891923663443</v>
      </c>
      <c r="KU26" s="2">
        <v>154.06795408517513</v>
      </c>
      <c r="KV26" s="2">
        <v>133.5514139683163</v>
      </c>
      <c r="KW26" s="2">
        <v>151.07345138801711</v>
      </c>
      <c r="KX26" s="2">
        <v>138.39545307909685</v>
      </c>
      <c r="KY26" s="2">
        <v>163.46383579370735</v>
      </c>
      <c r="KZ26" s="2">
        <v>131.46992888225546</v>
      </c>
      <c r="LA26" s="2">
        <v>126.71010441625404</v>
      </c>
    </row>
    <row r="27" spans="1:313" ht="15.6">
      <c r="A27" s="8"/>
      <c r="B27" s="45"/>
      <c r="C27" s="45"/>
      <c r="D27" s="45"/>
      <c r="E27" s="45"/>
      <c r="F27" s="45"/>
      <c r="G27" s="45"/>
      <c r="H27" s="45"/>
      <c r="I27" s="45"/>
      <c r="J27" s="45"/>
      <c r="K27" s="2"/>
      <c r="L27" s="2"/>
      <c r="M27" s="2"/>
      <c r="N27" s="2">
        <v>42.236414008368989</v>
      </c>
      <c r="O27" s="2">
        <v>45.691140309315507</v>
      </c>
      <c r="P27" s="2">
        <v>53.098220251005557</v>
      </c>
      <c r="Q27" s="2">
        <v>57.670114117825733</v>
      </c>
      <c r="R27" s="2">
        <v>54.816038935436119</v>
      </c>
      <c r="S27" s="2">
        <v>55.914665868337458</v>
      </c>
      <c r="T27" s="2">
        <v>58.967420280461937</v>
      </c>
      <c r="U27" s="2">
        <v>64.613508871704084</v>
      </c>
      <c r="V27" s="2">
        <v>55.627759625241296</v>
      </c>
      <c r="W27" s="2">
        <v>54.328107960843525</v>
      </c>
      <c r="X27" s="2">
        <v>46.251293243084504</v>
      </c>
      <c r="Y27" s="2">
        <v>45.53207101980535</v>
      </c>
      <c r="Z27" s="2">
        <v>41.997360468831012</v>
      </c>
      <c r="AA27" s="2">
        <v>45.432411360714859</v>
      </c>
      <c r="AB27" s="2">
        <v>52.797406299368959</v>
      </c>
      <c r="AC27" s="2">
        <v>57.343244992335023</v>
      </c>
      <c r="AD27" s="2">
        <v>54.505199639127262</v>
      </c>
      <c r="AE27" s="2">
        <v>55.597446807237162</v>
      </c>
      <c r="AF27" s="2">
        <v>58.63272388052124</v>
      </c>
      <c r="AG27" s="2">
        <v>64.246591978993195</v>
      </c>
      <c r="AH27" s="2">
        <v>55.311720016455389</v>
      </c>
      <c r="AI27" s="2">
        <v>54.019305900350425</v>
      </c>
      <c r="AJ27" s="2">
        <v>45.988275376977015</v>
      </c>
      <c r="AK27" s="2">
        <v>45.273020402391694</v>
      </c>
      <c r="AL27" s="2">
        <v>41.758306929293035</v>
      </c>
      <c r="AM27" s="2">
        <v>45.173682412114218</v>
      </c>
      <c r="AN27" s="2">
        <v>52.49659234773236</v>
      </c>
      <c r="AO27" s="2">
        <v>57.016375866844321</v>
      </c>
      <c r="AP27" s="2">
        <v>54.194360342818399</v>
      </c>
      <c r="AQ27" s="2">
        <v>55.280227746136866</v>
      </c>
      <c r="AR27" s="2">
        <v>58.298027480580537</v>
      </c>
      <c r="AS27" s="2">
        <v>63.879675086282283</v>
      </c>
      <c r="AT27" s="2">
        <v>54.995680407669468</v>
      </c>
      <c r="AU27" s="2">
        <v>53.710503839857324</v>
      </c>
      <c r="AV27" s="2">
        <v>45.725257510869525</v>
      </c>
      <c r="AW27" s="2">
        <v>45.013969784978038</v>
      </c>
      <c r="AX27" s="2">
        <v>41.519253389755058</v>
      </c>
      <c r="AY27" s="2">
        <v>44.914953463513577</v>
      </c>
      <c r="AZ27" s="2">
        <v>52.195778396095768</v>
      </c>
      <c r="BA27" s="2">
        <v>56.689506741353625</v>
      </c>
      <c r="BB27" s="2">
        <v>53.88352104650955</v>
      </c>
      <c r="BC27" s="2">
        <v>54.963008685036577</v>
      </c>
      <c r="BD27" s="2">
        <v>57.963331080639833</v>
      </c>
      <c r="BE27" s="2">
        <v>63.512758193571386</v>
      </c>
      <c r="BF27" s="2">
        <v>54.679640798883561</v>
      </c>
      <c r="BG27" s="2">
        <v>53.401701779364217</v>
      </c>
      <c r="BH27" s="2">
        <v>45.462239644762029</v>
      </c>
      <c r="BI27" s="2">
        <v>44.754919167564374</v>
      </c>
      <c r="BJ27" s="2">
        <v>41.280199850217087</v>
      </c>
      <c r="BK27" s="2">
        <v>44.656224514912928</v>
      </c>
      <c r="BL27" s="2">
        <v>51.89496444445917</v>
      </c>
      <c r="BM27" s="2">
        <v>56.362637615862923</v>
      </c>
      <c r="BN27" s="2">
        <v>53.572681750200694</v>
      </c>
      <c r="BO27" s="2">
        <v>54.645789623936288</v>
      </c>
      <c r="BP27" s="2">
        <v>57.628634680699136</v>
      </c>
      <c r="BQ27" s="2">
        <v>63.145841300860482</v>
      </c>
      <c r="BR27" s="2">
        <v>54.363601190097654</v>
      </c>
      <c r="BS27" s="2">
        <v>53.092899718871116</v>
      </c>
      <c r="BT27" s="2">
        <v>45.199221778654532</v>
      </c>
      <c r="BU27" s="2">
        <v>44.495868550150718</v>
      </c>
      <c r="BV27" s="2">
        <v>41.041146310679103</v>
      </c>
      <c r="BW27" s="2">
        <v>44.39749556631228</v>
      </c>
      <c r="BX27" s="2">
        <v>51.594150492822571</v>
      </c>
      <c r="BY27" s="2">
        <v>56.035768490372213</v>
      </c>
      <c r="BZ27" s="2">
        <v>53.26184245389183</v>
      </c>
      <c r="CA27" s="2">
        <v>54.328570562835992</v>
      </c>
      <c r="CB27" s="2">
        <v>57.293938280758439</v>
      </c>
      <c r="CC27" s="2">
        <v>62.778924408149585</v>
      </c>
      <c r="CD27" s="2">
        <v>54.047561581311747</v>
      </c>
      <c r="CE27" s="2">
        <v>52.784097658378016</v>
      </c>
      <c r="CF27" s="2">
        <v>44.936203912547043</v>
      </c>
      <c r="CG27" s="2">
        <v>44.236817932737061</v>
      </c>
      <c r="CH27" s="2">
        <v>40.802092771141133</v>
      </c>
      <c r="CI27" s="2">
        <v>44.138766617711639</v>
      </c>
      <c r="CJ27" s="2">
        <v>51.293336541185973</v>
      </c>
      <c r="CK27" s="2">
        <v>55.708899364881518</v>
      </c>
      <c r="CL27" s="2">
        <v>52.951003157582981</v>
      </c>
      <c r="CM27" s="2">
        <v>54.011351501735696</v>
      </c>
      <c r="CN27" s="2">
        <v>56.959241880817729</v>
      </c>
      <c r="CO27" s="2">
        <v>62.412007515438674</v>
      </c>
      <c r="CP27" s="2">
        <v>53.731521972525833</v>
      </c>
      <c r="CQ27" s="2">
        <v>52.475295597884909</v>
      </c>
      <c r="CR27" s="2">
        <v>44.673186046439547</v>
      </c>
      <c r="CS27" s="2">
        <v>43.977767315323398</v>
      </c>
      <c r="CT27" s="2">
        <v>40.563039231603149</v>
      </c>
      <c r="CU27" s="2">
        <v>43.88003766911099</v>
      </c>
      <c r="CV27" s="2">
        <v>50.992522589549374</v>
      </c>
      <c r="CW27" s="2">
        <v>55.382030239390808</v>
      </c>
      <c r="CX27" s="2">
        <v>52.640163861274118</v>
      </c>
      <c r="CY27" s="2">
        <v>53.6941324406354</v>
      </c>
      <c r="CZ27" s="2">
        <v>56.624545480877025</v>
      </c>
      <c r="DA27" s="2">
        <v>62.04509062272777</v>
      </c>
      <c r="DB27" s="2">
        <v>53.415482363739919</v>
      </c>
      <c r="DC27" s="2">
        <v>52.166493537391801</v>
      </c>
      <c r="DD27" s="2">
        <v>44.41016818033205</v>
      </c>
      <c r="DE27" s="2">
        <v>43.718716697909734</v>
      </c>
      <c r="DF27" s="2">
        <v>40.323985692065172</v>
      </c>
      <c r="DG27" s="2">
        <v>43.621308720510342</v>
      </c>
      <c r="DH27" s="2">
        <v>50.691708637912768</v>
      </c>
      <c r="DI27" s="2">
        <v>55.055161113900098</v>
      </c>
      <c r="DJ27" s="2">
        <v>52.329324564965262</v>
      </c>
      <c r="DK27" s="2">
        <v>53.376913379535104</v>
      </c>
      <c r="DL27" s="2">
        <v>56.289849080936321</v>
      </c>
      <c r="DM27" s="2">
        <v>61.678173730016866</v>
      </c>
      <c r="DN27" s="2">
        <v>53.099442754954005</v>
      </c>
      <c r="DO27" s="2">
        <v>51.857691476898694</v>
      </c>
      <c r="DP27" s="2">
        <v>44.147150314224554</v>
      </c>
      <c r="DQ27" s="2">
        <v>43.459666080496071</v>
      </c>
      <c r="DR27" s="2">
        <v>40.084932152527188</v>
      </c>
      <c r="DS27" s="2">
        <v>43.362579771909694</v>
      </c>
      <c r="DT27" s="2">
        <v>50.39089468627617</v>
      </c>
      <c r="DU27" s="2">
        <v>54.728291988409396</v>
      </c>
      <c r="DV27" s="2">
        <v>52.018485268656399</v>
      </c>
      <c r="DW27" s="2">
        <v>53.059694318434801</v>
      </c>
      <c r="DX27" s="2">
        <v>55.95515268099561</v>
      </c>
      <c r="DY27" s="2">
        <v>61.311256837305955</v>
      </c>
      <c r="DZ27" s="2">
        <v>52.783403146168091</v>
      </c>
      <c r="EA27" s="2">
        <v>51.548889416405586</v>
      </c>
      <c r="EB27" s="2">
        <v>43.884132448117057</v>
      </c>
      <c r="EC27" s="2">
        <v>43.200615463082414</v>
      </c>
      <c r="ED27" s="2">
        <v>39.84587861298921</v>
      </c>
      <c r="EE27" s="2">
        <v>43.103850823309045</v>
      </c>
      <c r="EF27" s="2">
        <v>50.090080734639571</v>
      </c>
      <c r="EG27" s="2">
        <v>54.401422862918686</v>
      </c>
      <c r="EH27" s="2">
        <v>51.707645972347542</v>
      </c>
      <c r="EI27" s="2">
        <v>52.742475257334505</v>
      </c>
      <c r="EJ27" s="2">
        <v>55.620456281054906</v>
      </c>
      <c r="EK27" s="2">
        <v>60.94433994459505</v>
      </c>
      <c r="EL27" s="2">
        <v>52.467363537382177</v>
      </c>
      <c r="EM27" s="2">
        <v>51.240087355912479</v>
      </c>
      <c r="EN27" s="2">
        <v>43.621114582009561</v>
      </c>
      <c r="EO27" s="2">
        <v>42.941564845668751</v>
      </c>
      <c r="EP27" s="2">
        <v>39.606825073451233</v>
      </c>
      <c r="EQ27" s="2">
        <v>42.845121874708397</v>
      </c>
      <c r="ER27" s="2">
        <v>49.789266783002965</v>
      </c>
      <c r="ES27" s="2">
        <v>54.074553737427976</v>
      </c>
      <c r="ET27" s="2">
        <v>51.396806676038679</v>
      </c>
      <c r="EU27" s="2">
        <v>52.425256196234209</v>
      </c>
      <c r="EV27" s="2">
        <v>55.285759881114203</v>
      </c>
      <c r="EW27" s="2">
        <v>60.577423051884139</v>
      </c>
      <c r="EX27" s="2">
        <v>52.151323928596263</v>
      </c>
      <c r="EY27" s="2">
        <v>50.931285295419372</v>
      </c>
      <c r="EZ27" s="2">
        <v>43.358096715902057</v>
      </c>
      <c r="FA27" s="2">
        <v>42.682514228255087</v>
      </c>
      <c r="FB27" s="2">
        <v>39.367771533913249</v>
      </c>
      <c r="FC27" s="2">
        <v>42.586392926107749</v>
      </c>
      <c r="FD27" s="2">
        <v>49.488452831366367</v>
      </c>
      <c r="FE27" s="2">
        <v>53.747684611937274</v>
      </c>
      <c r="FF27" s="2">
        <v>51.085967379729816</v>
      </c>
      <c r="FG27" s="2">
        <v>52.108037135133912</v>
      </c>
      <c r="FH27" s="2">
        <v>54.951063481173492</v>
      </c>
      <c r="FI27" s="2">
        <v>60.210506159173235</v>
      </c>
      <c r="FJ27" s="2">
        <v>51.835284319810349</v>
      </c>
      <c r="FK27" s="2">
        <v>50.622483234926264</v>
      </c>
      <c r="FL27" s="2">
        <v>43.095078849794561</v>
      </c>
      <c r="FM27" s="2">
        <v>42.423463610841424</v>
      </c>
      <c r="FN27" s="2">
        <v>39.128717994375272</v>
      </c>
      <c r="FO27" s="2">
        <v>42.3276639775071</v>
      </c>
      <c r="FP27" s="2">
        <v>49.187638879729768</v>
      </c>
      <c r="FQ27" s="2">
        <v>53.420815486446564</v>
      </c>
      <c r="FR27" s="2">
        <v>50.77512808342096</v>
      </c>
      <c r="FS27" s="2">
        <v>51.790818074033609</v>
      </c>
      <c r="FT27" s="2">
        <v>54.616367081232788</v>
      </c>
      <c r="FU27" s="2">
        <v>59.843589266462331</v>
      </c>
      <c r="FV27" s="2">
        <v>51.519244711024434</v>
      </c>
      <c r="FW27" s="2">
        <v>50.313681174433164</v>
      </c>
      <c r="FX27" s="2">
        <v>42.832060983687064</v>
      </c>
      <c r="FY27" s="2">
        <v>42.16441299342776</v>
      </c>
      <c r="FZ27" s="2">
        <v>38.889664454837288</v>
      </c>
      <c r="GA27" s="2">
        <v>42.068935028906452</v>
      </c>
      <c r="GB27" s="2">
        <v>48.886824928093162</v>
      </c>
      <c r="GC27" s="2">
        <v>53.093946360955854</v>
      </c>
      <c r="GD27" s="2">
        <v>50.464288787112096</v>
      </c>
      <c r="GE27" s="2">
        <v>51.473599012933313</v>
      </c>
      <c r="GF27" s="2">
        <v>54.281670681292084</v>
      </c>
      <c r="GG27" s="2">
        <v>59.47667237375142</v>
      </c>
      <c r="GH27" s="2">
        <v>51.20320510223852</v>
      </c>
      <c r="GI27" s="2">
        <v>50.004879113940056</v>
      </c>
      <c r="GJ27" s="2">
        <v>42.569043117579568</v>
      </c>
      <c r="GK27" s="2">
        <v>41.905362376014104</v>
      </c>
      <c r="GL27" s="2">
        <v>38.65061091529931</v>
      </c>
      <c r="GM27" s="2">
        <v>41.810206080305804</v>
      </c>
      <c r="GN27" s="2">
        <v>48.586010976456564</v>
      </c>
      <c r="GO27" s="2">
        <v>52.767077235465152</v>
      </c>
      <c r="GP27" s="2">
        <v>50.15344949080324</v>
      </c>
      <c r="GQ27" s="2">
        <v>51.156379951833017</v>
      </c>
      <c r="GR27" s="2">
        <v>53.946974281351373</v>
      </c>
      <c r="GS27" s="2">
        <v>59.109755481040516</v>
      </c>
      <c r="GT27" s="2">
        <v>50.887165493452606</v>
      </c>
      <c r="GU27" s="2">
        <v>49.696077053446949</v>
      </c>
      <c r="GV27" s="2">
        <v>42.306025251472072</v>
      </c>
      <c r="GW27" s="2">
        <v>41.64631175860044</v>
      </c>
      <c r="GX27" s="2">
        <v>38.411557375761333</v>
      </c>
      <c r="GY27" s="2">
        <v>41.551477131705155</v>
      </c>
      <c r="GZ27" s="2">
        <v>48.285197024819958</v>
      </c>
      <c r="HA27" s="2">
        <v>52.440208109974442</v>
      </c>
      <c r="HB27" s="2">
        <v>49.842610194494377</v>
      </c>
      <c r="HC27" s="2">
        <v>50.839160890732721</v>
      </c>
      <c r="HD27" s="2">
        <v>53.61227788141067</v>
      </c>
      <c r="HE27" s="2">
        <v>58.742838588329604</v>
      </c>
      <c r="HF27" s="2">
        <v>50.571125884666692</v>
      </c>
      <c r="HG27" s="2">
        <v>49.387274992953841</v>
      </c>
      <c r="HH27" s="2">
        <v>42.043007385364575</v>
      </c>
      <c r="HI27" s="2">
        <v>41.387261141186777</v>
      </c>
      <c r="HJ27" s="2">
        <v>38.172503836223349</v>
      </c>
      <c r="HK27" s="2">
        <v>41.292748183104507</v>
      </c>
      <c r="HL27" s="2">
        <v>47.984383073183359</v>
      </c>
      <c r="HM27" s="2">
        <v>52.113338984483732</v>
      </c>
      <c r="HN27" s="2">
        <v>49.53177089818552</v>
      </c>
      <c r="HO27" s="2">
        <v>50.521941829632425</v>
      </c>
      <c r="HP27" s="2">
        <v>53.277581481469966</v>
      </c>
      <c r="HQ27" s="2">
        <v>58.3759216956187</v>
      </c>
      <c r="HR27" s="2">
        <v>50.255086275880778</v>
      </c>
      <c r="HS27" s="2">
        <v>49.078472932460734</v>
      </c>
      <c r="HT27" s="2">
        <v>41.779989519257079</v>
      </c>
      <c r="HU27" s="2">
        <v>41.128210523773113</v>
      </c>
      <c r="HV27" s="2">
        <v>37.933450296685372</v>
      </c>
      <c r="HW27" s="2">
        <v>41.034019234503859</v>
      </c>
      <c r="HX27" s="2">
        <v>47.683569121546761</v>
      </c>
      <c r="HY27" s="2">
        <v>51.78646985899303</v>
      </c>
      <c r="HZ27" s="2">
        <v>49.220931601876657</v>
      </c>
      <c r="IA27" s="2">
        <v>50.204722768532122</v>
      </c>
      <c r="IB27" s="2">
        <v>52.942885081529255</v>
      </c>
      <c r="IC27" s="2">
        <v>58.009004802907789</v>
      </c>
      <c r="ID27" s="2">
        <v>49.939046667094864</v>
      </c>
      <c r="IE27" s="2">
        <v>48.769670871967627</v>
      </c>
      <c r="IF27" s="2">
        <v>41.516971653149582</v>
      </c>
      <c r="IG27" s="2">
        <v>40.869159906359457</v>
      </c>
      <c r="IH27" s="2">
        <v>37.694396757147395</v>
      </c>
      <c r="II27" s="2">
        <v>40.77529028590321</v>
      </c>
      <c r="IJ27" s="2">
        <v>47.382755169910155</v>
      </c>
      <c r="IK27" s="2">
        <v>51.45960073350232</v>
      </c>
      <c r="IL27" s="2">
        <v>48.910092305567801</v>
      </c>
      <c r="IM27" s="2">
        <v>49.887503707431826</v>
      </c>
      <c r="IN27" s="2">
        <v>52.608188681588551</v>
      </c>
      <c r="IO27" s="2">
        <v>57.642087910196885</v>
      </c>
      <c r="IP27" s="2">
        <v>49.62300705830895</v>
      </c>
      <c r="IQ27" s="2">
        <v>48.460868811474519</v>
      </c>
      <c r="IR27" s="2">
        <v>41.253953787042086</v>
      </c>
      <c r="IS27" s="2">
        <v>40.610109288945793</v>
      </c>
      <c r="IT27" s="2">
        <v>37.455343217609411</v>
      </c>
      <c r="IU27" s="2">
        <v>40.516561337302562</v>
      </c>
      <c r="IV27" s="2">
        <v>47.081941218273556</v>
      </c>
      <c r="IW27" s="2">
        <v>51.132731608011611</v>
      </c>
      <c r="IX27" s="2">
        <v>48.599253009258938</v>
      </c>
      <c r="IY27" s="2">
        <v>49.57028464633153</v>
      </c>
      <c r="IZ27" s="2">
        <v>52.273492281647847</v>
      </c>
      <c r="JA27" s="2">
        <v>57.275171017485981</v>
      </c>
      <c r="JB27" s="2">
        <v>49.306967449523036</v>
      </c>
      <c r="JC27" s="2">
        <v>48.152066750981412</v>
      </c>
      <c r="JD27" s="2">
        <v>40.990935920934589</v>
      </c>
      <c r="JE27" s="2">
        <v>40.35105867153213</v>
      </c>
      <c r="JF27" s="2">
        <v>37.216289678071433</v>
      </c>
      <c r="JG27" s="2">
        <v>40.257832388701914</v>
      </c>
      <c r="JH27" s="2">
        <v>46.781127266636958</v>
      </c>
      <c r="JI27" s="2">
        <v>50.805862482520908</v>
      </c>
      <c r="JJ27" s="2">
        <v>48.288413712950074</v>
      </c>
      <c r="JK27" s="2">
        <v>49.253065585231234</v>
      </c>
      <c r="JL27" s="2">
        <v>51.938795881707136</v>
      </c>
      <c r="JM27" s="2">
        <v>56.90825412477507</v>
      </c>
      <c r="JN27" s="2">
        <v>48.990927840737122</v>
      </c>
      <c r="JO27" s="2">
        <v>47.843264690488304</v>
      </c>
      <c r="JP27" s="2">
        <v>40.727918054827093</v>
      </c>
      <c r="JQ27" s="2">
        <v>40.092008054118466</v>
      </c>
      <c r="JR27" s="2">
        <v>36.977236138533449</v>
      </c>
      <c r="JS27" s="2">
        <v>39.999103440101266</v>
      </c>
      <c r="JT27" s="2">
        <v>46.480313315000352</v>
      </c>
      <c r="JU27" s="2">
        <v>50.478993357030198</v>
      </c>
      <c r="JV27" s="2">
        <v>47.977574416641218</v>
      </c>
      <c r="JW27" s="2">
        <v>48.93584652413093</v>
      </c>
      <c r="JX27" s="2">
        <v>51.604099481766433</v>
      </c>
      <c r="JY27" s="2">
        <v>56.541337232064166</v>
      </c>
      <c r="JZ27" s="2">
        <v>48.674888231951208</v>
      </c>
      <c r="KA27" s="2">
        <v>47.534462629995197</v>
      </c>
      <c r="KB27" s="2">
        <v>40.464900188719589</v>
      </c>
      <c r="KC27" s="2">
        <v>39.832957436704802</v>
      </c>
      <c r="KD27" s="2">
        <v>36.738182598995472</v>
      </c>
      <c r="KE27" s="2">
        <v>39.740374491500617</v>
      </c>
      <c r="KF27" s="2">
        <v>46.179499363363753</v>
      </c>
      <c r="KG27" s="2">
        <v>50.152124231539489</v>
      </c>
      <c r="KH27" s="2">
        <v>47.666735120332355</v>
      </c>
      <c r="KI27" s="2">
        <v>48.618627463030634</v>
      </c>
      <c r="KJ27" s="2">
        <v>51.269403081825729</v>
      </c>
      <c r="KK27" s="2">
        <v>56.174420339353254</v>
      </c>
      <c r="KL27" s="2">
        <v>48.358848623165294</v>
      </c>
      <c r="KM27" s="2">
        <v>47.225660569502089</v>
      </c>
      <c r="KN27" s="2">
        <v>40.201882322612093</v>
      </c>
      <c r="KO27" s="2">
        <v>39.573906819291146</v>
      </c>
      <c r="KP27" s="2">
        <v>36.499129059457495</v>
      </c>
      <c r="KQ27" s="2">
        <v>39.481645542899969</v>
      </c>
      <c r="KR27" s="2">
        <v>45.878685411727147</v>
      </c>
      <c r="KS27" s="2">
        <v>49.825255106048786</v>
      </c>
      <c r="KT27" s="2">
        <v>47.355895824023499</v>
      </c>
      <c r="KU27" s="2">
        <v>48.301408401930338</v>
      </c>
      <c r="KV27" s="2">
        <v>50.934706681885018</v>
      </c>
      <c r="KW27" s="2">
        <v>55.80750344664235</v>
      </c>
      <c r="KX27" s="2">
        <v>48.04280901437938</v>
      </c>
      <c r="KY27" s="2">
        <v>46.916858509008982</v>
      </c>
      <c r="KZ27" s="2">
        <v>39.938864456504596</v>
      </c>
      <c r="LA27" s="2">
        <v>39.314856201877483</v>
      </c>
    </row>
    <row r="28" spans="1:313" ht="15.6">
      <c r="A28" s="8"/>
      <c r="B28" s="45"/>
      <c r="C28" s="45"/>
      <c r="D28" s="45"/>
      <c r="E28" s="45"/>
      <c r="F28" s="45"/>
      <c r="G28" s="45"/>
      <c r="H28" s="45"/>
      <c r="I28" s="45"/>
      <c r="J28" s="45"/>
      <c r="K28" s="2"/>
      <c r="L28" s="2"/>
      <c r="M28" s="2"/>
      <c r="N28" s="2">
        <v>44.720952640539664</v>
      </c>
      <c r="O28" s="2">
        <v>46.093175896800595</v>
      </c>
      <c r="P28" s="2">
        <v>52.58944737996616</v>
      </c>
      <c r="Q28" s="2">
        <v>46.513675406568211</v>
      </c>
      <c r="R28" s="2">
        <v>46.993346751042665</v>
      </c>
      <c r="S28" s="2">
        <v>51.417552135375765</v>
      </c>
      <c r="T28" s="2">
        <v>55.336386373929621</v>
      </c>
      <c r="U28" s="2">
        <v>57.398995274417814</v>
      </c>
      <c r="V28" s="2">
        <v>47.008437445369559</v>
      </c>
      <c r="W28" s="2">
        <v>51.4902829878042</v>
      </c>
      <c r="X28" s="2">
        <v>49.323447702674343</v>
      </c>
      <c r="Y28" s="2">
        <v>47.337881688168949</v>
      </c>
      <c r="Z28" s="2">
        <v>44.467836880804171</v>
      </c>
      <c r="AA28" s="2">
        <v>45.832170396462658</v>
      </c>
      <c r="AB28" s="2">
        <v>52.291515746740593</v>
      </c>
      <c r="AC28" s="2">
        <v>46.250039992696117</v>
      </c>
      <c r="AD28" s="2">
        <v>46.726866736817321</v>
      </c>
      <c r="AE28" s="2">
        <v>51.125846419904519</v>
      </c>
      <c r="AF28" s="2">
        <v>55.022299557565731</v>
      </c>
      <c r="AG28" s="2">
        <v>57.073047011297874</v>
      </c>
      <c r="AH28" s="2">
        <v>46.741367042391651</v>
      </c>
      <c r="AI28" s="2">
        <v>51.197611181646934</v>
      </c>
      <c r="AJ28" s="2">
        <v>49.042959373501809</v>
      </c>
      <c r="AK28" s="2">
        <v>47.068557073590341</v>
      </c>
      <c r="AL28" s="2">
        <v>44.214721121068678</v>
      </c>
      <c r="AM28" s="2">
        <v>45.571164896124721</v>
      </c>
      <c r="AN28" s="2">
        <v>51.993584113515041</v>
      </c>
      <c r="AO28" s="2">
        <v>45.986404578824036</v>
      </c>
      <c r="AP28" s="2">
        <v>46.46038672259197</v>
      </c>
      <c r="AQ28" s="2">
        <v>50.83414070443326</v>
      </c>
      <c r="AR28" s="2">
        <v>54.708212741201834</v>
      </c>
      <c r="AS28" s="2">
        <v>56.747098748177926</v>
      </c>
      <c r="AT28" s="2">
        <v>46.474296639413737</v>
      </c>
      <c r="AU28" s="2">
        <v>50.904939375489676</v>
      </c>
      <c r="AV28" s="2">
        <v>48.762471044329267</v>
      </c>
      <c r="AW28" s="2">
        <v>46.799232459011733</v>
      </c>
      <c r="AX28" s="2">
        <v>43.961605361333184</v>
      </c>
      <c r="AY28" s="2">
        <v>45.310159395786783</v>
      </c>
      <c r="AZ28" s="2">
        <v>51.695652480289482</v>
      </c>
      <c r="BA28" s="2">
        <v>45.722769164951956</v>
      </c>
      <c r="BB28" s="2">
        <v>46.193906708366626</v>
      </c>
      <c r="BC28" s="2">
        <v>50.542434988962015</v>
      </c>
      <c r="BD28" s="2">
        <v>54.394125924837944</v>
      </c>
      <c r="BE28" s="2">
        <v>56.421150485057979</v>
      </c>
      <c r="BF28" s="2">
        <v>46.207226236435829</v>
      </c>
      <c r="BG28" s="2">
        <v>50.612267569332403</v>
      </c>
      <c r="BH28" s="2">
        <v>48.481982715156725</v>
      </c>
      <c r="BI28" s="2">
        <v>46.529907844433119</v>
      </c>
      <c r="BJ28" s="2">
        <v>43.708489601597691</v>
      </c>
      <c r="BK28" s="2">
        <v>45.049153895448846</v>
      </c>
      <c r="BL28" s="2">
        <v>51.39772084706393</v>
      </c>
      <c r="BM28" s="2">
        <v>45.459133751079868</v>
      </c>
      <c r="BN28" s="2">
        <v>45.927426694141282</v>
      </c>
      <c r="BO28" s="2">
        <v>50.250729273490762</v>
      </c>
      <c r="BP28" s="2">
        <v>54.080039108474054</v>
      </c>
      <c r="BQ28" s="2">
        <v>56.095202221938038</v>
      </c>
      <c r="BR28" s="2">
        <v>45.940155833457922</v>
      </c>
      <c r="BS28" s="2">
        <v>50.319595763175144</v>
      </c>
      <c r="BT28" s="2">
        <v>48.201494385984191</v>
      </c>
      <c r="BU28" s="2">
        <v>46.260583229854518</v>
      </c>
      <c r="BV28" s="2">
        <v>43.45537384186219</v>
      </c>
      <c r="BW28" s="2">
        <v>44.788148395110909</v>
      </c>
      <c r="BX28" s="2">
        <v>51.099789213838363</v>
      </c>
      <c r="BY28" s="2">
        <v>45.195498337207781</v>
      </c>
      <c r="BZ28" s="2">
        <v>45.660946679915931</v>
      </c>
      <c r="CA28" s="2">
        <v>49.959023558019517</v>
      </c>
      <c r="CB28" s="2">
        <v>53.765952292110164</v>
      </c>
      <c r="CC28" s="2">
        <v>55.769253958818091</v>
      </c>
      <c r="CD28" s="2">
        <v>45.673085430480008</v>
      </c>
      <c r="CE28" s="2">
        <v>50.026923957017885</v>
      </c>
      <c r="CF28" s="2">
        <v>47.921006056811649</v>
      </c>
      <c r="CG28" s="2">
        <v>45.99125861527591</v>
      </c>
      <c r="CH28" s="2">
        <v>43.202258082126697</v>
      </c>
      <c r="CI28" s="2">
        <v>44.527142894772972</v>
      </c>
      <c r="CJ28" s="2">
        <v>50.801857580612804</v>
      </c>
      <c r="CK28" s="2">
        <v>44.9318629233357</v>
      </c>
      <c r="CL28" s="2">
        <v>45.394466665690587</v>
      </c>
      <c r="CM28" s="2">
        <v>49.667317842548265</v>
      </c>
      <c r="CN28" s="2">
        <v>53.451865475746267</v>
      </c>
      <c r="CO28" s="2">
        <v>55.443305695698143</v>
      </c>
      <c r="CP28" s="2">
        <v>45.4060150275021</v>
      </c>
      <c r="CQ28" s="2">
        <v>49.734252150860613</v>
      </c>
      <c r="CR28" s="2">
        <v>47.640517727639107</v>
      </c>
      <c r="CS28" s="2">
        <v>45.721934000697296</v>
      </c>
      <c r="CT28" s="2">
        <v>42.949142322391197</v>
      </c>
      <c r="CU28" s="2">
        <v>44.266137394435027</v>
      </c>
      <c r="CV28" s="2">
        <v>50.503925947387245</v>
      </c>
      <c r="CW28" s="2">
        <v>44.668227509463613</v>
      </c>
      <c r="CX28" s="2">
        <v>45.127986651465235</v>
      </c>
      <c r="CY28" s="2">
        <v>49.375612127077005</v>
      </c>
      <c r="CZ28" s="2">
        <v>53.13777865938237</v>
      </c>
      <c r="DA28" s="2">
        <v>55.117357432578196</v>
      </c>
      <c r="DB28" s="2">
        <v>45.138944624524186</v>
      </c>
      <c r="DC28" s="2">
        <v>49.441580344703347</v>
      </c>
      <c r="DD28" s="2">
        <v>47.360029398466565</v>
      </c>
      <c r="DE28" s="2">
        <v>45.452609386118688</v>
      </c>
      <c r="DF28" s="2">
        <v>42.696026562655696</v>
      </c>
      <c r="DG28" s="2">
        <v>44.00513189409709</v>
      </c>
      <c r="DH28" s="2">
        <v>50.205994314161686</v>
      </c>
      <c r="DI28" s="2">
        <v>44.404592095591518</v>
      </c>
      <c r="DJ28" s="2">
        <v>44.861506637239884</v>
      </c>
      <c r="DK28" s="2">
        <v>49.083906411605753</v>
      </c>
      <c r="DL28" s="2">
        <v>52.823691843018473</v>
      </c>
      <c r="DM28" s="2">
        <v>54.791409169458241</v>
      </c>
      <c r="DN28" s="2">
        <v>44.871874221546271</v>
      </c>
      <c r="DO28" s="2">
        <v>49.148908538546081</v>
      </c>
      <c r="DP28" s="2">
        <v>47.079541069294017</v>
      </c>
      <c r="DQ28" s="2">
        <v>45.183284771540073</v>
      </c>
      <c r="DR28" s="2">
        <v>42.442910802920196</v>
      </c>
      <c r="DS28" s="2">
        <v>43.744126393759146</v>
      </c>
      <c r="DT28" s="2">
        <v>49.908062680936119</v>
      </c>
      <c r="DU28" s="2">
        <v>44.14095668171943</v>
      </c>
      <c r="DV28" s="2">
        <v>44.595026623014533</v>
      </c>
      <c r="DW28" s="2">
        <v>48.792200696134501</v>
      </c>
      <c r="DX28" s="2">
        <v>52.509605026654576</v>
      </c>
      <c r="DY28" s="2">
        <v>54.465460906338294</v>
      </c>
      <c r="DZ28" s="2">
        <v>44.604803818568357</v>
      </c>
      <c r="EA28" s="2">
        <v>48.856236732388808</v>
      </c>
      <c r="EB28" s="2">
        <v>46.799052740121475</v>
      </c>
      <c r="EC28" s="2">
        <v>44.913960156961465</v>
      </c>
      <c r="ED28" s="2">
        <v>42.189795043184702</v>
      </c>
      <c r="EE28" s="2">
        <v>43.483120893421209</v>
      </c>
      <c r="EF28" s="2">
        <v>49.61013104771056</v>
      </c>
      <c r="EG28" s="2">
        <v>43.877321267847343</v>
      </c>
      <c r="EH28" s="2">
        <v>44.328546608789182</v>
      </c>
      <c r="EI28" s="2">
        <v>48.500494980663248</v>
      </c>
      <c r="EJ28" s="2">
        <v>52.195518210290672</v>
      </c>
      <c r="EK28" s="2">
        <v>54.139512643218346</v>
      </c>
      <c r="EL28" s="2">
        <v>44.337733415590442</v>
      </c>
      <c r="EM28" s="2">
        <v>48.563564926231543</v>
      </c>
      <c r="EN28" s="2">
        <v>46.518564410948933</v>
      </c>
      <c r="EO28" s="2">
        <v>44.644635542382851</v>
      </c>
      <c r="EP28" s="2">
        <v>41.936679283449202</v>
      </c>
      <c r="EQ28" s="2">
        <v>43.222115393083264</v>
      </c>
      <c r="ER28" s="2">
        <v>49.312199414484994</v>
      </c>
      <c r="ES28" s="2">
        <v>43.613685853975255</v>
      </c>
      <c r="ET28" s="2">
        <v>44.062066594563838</v>
      </c>
      <c r="EU28" s="2">
        <v>48.208789265191989</v>
      </c>
      <c r="EV28" s="2">
        <v>51.881431393926775</v>
      </c>
      <c r="EW28" s="2">
        <v>53.813564380098391</v>
      </c>
      <c r="EX28" s="2">
        <v>44.070663012612528</v>
      </c>
      <c r="EY28" s="2">
        <v>48.270893120074277</v>
      </c>
      <c r="EZ28" s="2">
        <v>46.238076081776384</v>
      </c>
      <c r="FA28" s="2">
        <v>44.375310927804236</v>
      </c>
      <c r="FB28" s="2">
        <v>41.683563523713701</v>
      </c>
      <c r="FC28" s="2">
        <v>42.961109892745327</v>
      </c>
      <c r="FD28" s="2">
        <v>49.014267781259434</v>
      </c>
      <c r="FE28" s="2">
        <v>43.350050440103168</v>
      </c>
      <c r="FF28" s="2">
        <v>43.795586580338487</v>
      </c>
      <c r="FG28" s="2">
        <v>47.917083549720736</v>
      </c>
      <c r="FH28" s="2">
        <v>51.567344577562878</v>
      </c>
      <c r="FI28" s="2">
        <v>53.487616116978444</v>
      </c>
      <c r="FJ28" s="2">
        <v>43.803592609634613</v>
      </c>
      <c r="FK28" s="2">
        <v>47.978221313917011</v>
      </c>
      <c r="FL28" s="2">
        <v>45.957587752603843</v>
      </c>
      <c r="FM28" s="2">
        <v>44.105986313225628</v>
      </c>
      <c r="FN28" s="2">
        <v>41.430447763978201</v>
      </c>
      <c r="FO28" s="2">
        <v>42.700104392407383</v>
      </c>
      <c r="FP28" s="2">
        <v>48.716336148033868</v>
      </c>
      <c r="FQ28" s="2">
        <v>43.08641502623108</v>
      </c>
      <c r="FR28" s="2">
        <v>43.529106566113136</v>
      </c>
      <c r="FS28" s="2">
        <v>47.625377834249484</v>
      </c>
      <c r="FT28" s="2">
        <v>51.253257761198981</v>
      </c>
      <c r="FU28" s="2">
        <v>53.161667853858496</v>
      </c>
      <c r="FV28" s="2">
        <v>43.536522206656699</v>
      </c>
      <c r="FW28" s="2">
        <v>47.685549507759738</v>
      </c>
      <c r="FX28" s="2">
        <v>45.677099423431301</v>
      </c>
      <c r="FY28" s="2">
        <v>43.836661698647013</v>
      </c>
      <c r="FZ28" s="2">
        <v>41.177332004242707</v>
      </c>
      <c r="GA28" s="2">
        <v>42.439098892069438</v>
      </c>
      <c r="GB28" s="2">
        <v>48.418404514808309</v>
      </c>
      <c r="GC28" s="2">
        <v>42.822779612358993</v>
      </c>
      <c r="GD28" s="2">
        <v>43.262626551887784</v>
      </c>
      <c r="GE28" s="2">
        <v>47.333672118778225</v>
      </c>
      <c r="GF28" s="2">
        <v>50.939170944835084</v>
      </c>
      <c r="GG28" s="2">
        <v>52.835719590738542</v>
      </c>
      <c r="GH28" s="2">
        <v>43.269451803678784</v>
      </c>
      <c r="GI28" s="2">
        <v>47.392877701602472</v>
      </c>
      <c r="GJ28" s="2">
        <v>45.396611094258759</v>
      </c>
      <c r="GK28" s="2">
        <v>43.567337084068406</v>
      </c>
      <c r="GL28" s="2">
        <v>40.924216244507207</v>
      </c>
      <c r="GM28" s="2">
        <v>42.178093391731501</v>
      </c>
      <c r="GN28" s="2">
        <v>48.120472881582742</v>
      </c>
      <c r="GO28" s="2">
        <v>42.559144198486898</v>
      </c>
      <c r="GP28" s="2">
        <v>42.996146537662433</v>
      </c>
      <c r="GQ28" s="2">
        <v>47.041966403306972</v>
      </c>
      <c r="GR28" s="2">
        <v>50.625084128471187</v>
      </c>
      <c r="GS28" s="2">
        <v>52.509771327618594</v>
      </c>
      <c r="GT28" s="2">
        <v>43.00238140070087</v>
      </c>
      <c r="GU28" s="2">
        <v>47.100205895445207</v>
      </c>
      <c r="GV28" s="2">
        <v>45.11612276508621</v>
      </c>
      <c r="GW28" s="2">
        <v>43.298012469489791</v>
      </c>
      <c r="GX28" s="2">
        <v>40.671100484771706</v>
      </c>
      <c r="GY28" s="2">
        <v>41.917087891393557</v>
      </c>
      <c r="GZ28" s="2">
        <v>47.822541248357183</v>
      </c>
      <c r="HA28" s="2">
        <v>42.29550878461481</v>
      </c>
      <c r="HB28" s="2">
        <v>42.729666523437082</v>
      </c>
      <c r="HC28" s="2">
        <v>46.75026068783572</v>
      </c>
      <c r="HD28" s="2">
        <v>50.31099731210729</v>
      </c>
      <c r="HE28" s="2">
        <v>52.183823064498647</v>
      </c>
      <c r="HF28" s="2">
        <v>42.735310997722962</v>
      </c>
      <c r="HG28" s="2">
        <v>46.807534089287934</v>
      </c>
      <c r="HH28" s="2">
        <v>44.835634435913668</v>
      </c>
      <c r="HI28" s="2">
        <v>43.028687854911183</v>
      </c>
      <c r="HJ28" s="2">
        <v>40.417984725036213</v>
      </c>
      <c r="HK28" s="2">
        <v>41.656082391055619</v>
      </c>
      <c r="HL28" s="2">
        <v>47.524609615131617</v>
      </c>
      <c r="HM28" s="2">
        <v>42.031873370742723</v>
      </c>
      <c r="HN28" s="2">
        <v>42.463186509211738</v>
      </c>
      <c r="HO28" s="2">
        <v>46.458554972364468</v>
      </c>
      <c r="HP28" s="2">
        <v>49.996910495743393</v>
      </c>
      <c r="HQ28" s="2">
        <v>51.857874801378692</v>
      </c>
      <c r="HR28" s="2">
        <v>42.468240594745048</v>
      </c>
      <c r="HS28" s="2">
        <v>46.514862283130668</v>
      </c>
      <c r="HT28" s="2">
        <v>44.555146106741127</v>
      </c>
      <c r="HU28" s="2">
        <v>42.759363240332569</v>
      </c>
      <c r="HV28" s="2">
        <v>40.164868965300712</v>
      </c>
      <c r="HW28" s="2">
        <v>41.395076890717675</v>
      </c>
      <c r="HX28" s="2">
        <v>47.226677981906057</v>
      </c>
      <c r="HY28" s="2">
        <v>41.768237956870635</v>
      </c>
      <c r="HZ28" s="2">
        <v>42.196706494986387</v>
      </c>
      <c r="IA28" s="2">
        <v>46.166849256893208</v>
      </c>
      <c r="IB28" s="2">
        <v>49.682823679379496</v>
      </c>
      <c r="IC28" s="2">
        <v>51.531926538258745</v>
      </c>
      <c r="ID28" s="2">
        <v>42.201170191767133</v>
      </c>
      <c r="IE28" s="2">
        <v>46.222190476973402</v>
      </c>
      <c r="IF28" s="2">
        <v>44.274657777568578</v>
      </c>
      <c r="IG28" s="2">
        <v>42.490038625753954</v>
      </c>
      <c r="IH28" s="2">
        <v>39.911753205565212</v>
      </c>
      <c r="II28" s="2">
        <v>41.134071390379738</v>
      </c>
      <c r="IJ28" s="2">
        <v>46.928746348680491</v>
      </c>
      <c r="IK28" s="2">
        <v>41.504602542998548</v>
      </c>
      <c r="IL28" s="2">
        <v>41.930226480761036</v>
      </c>
      <c r="IM28" s="2">
        <v>45.875143541421956</v>
      </c>
      <c r="IN28" s="2">
        <v>49.368736863015599</v>
      </c>
      <c r="IO28" s="2">
        <v>51.205978275138797</v>
      </c>
      <c r="IP28" s="2">
        <v>41.934099788789219</v>
      </c>
      <c r="IQ28" s="2">
        <v>45.929518670816137</v>
      </c>
      <c r="IR28" s="2">
        <v>43.994169448396036</v>
      </c>
      <c r="IS28" s="2">
        <v>42.220714011175346</v>
      </c>
      <c r="IT28" s="2">
        <v>39.658637445829712</v>
      </c>
      <c r="IU28" s="2">
        <v>40.873065890041794</v>
      </c>
      <c r="IV28" s="2">
        <v>46.630814715454932</v>
      </c>
      <c r="IW28" s="2">
        <v>41.24096712912646</v>
      </c>
      <c r="IX28" s="2">
        <v>41.663746466535684</v>
      </c>
      <c r="IY28" s="2">
        <v>45.583437825950703</v>
      </c>
      <c r="IZ28" s="2">
        <v>49.054650046651702</v>
      </c>
      <c r="JA28" s="2">
        <v>50.880030012018842</v>
      </c>
      <c r="JB28" s="2">
        <v>41.667029385811304</v>
      </c>
      <c r="JC28" s="2">
        <v>45.636846864658864</v>
      </c>
      <c r="JD28" s="2">
        <v>43.713681119223494</v>
      </c>
      <c r="JE28" s="2">
        <v>41.951389396596731</v>
      </c>
      <c r="JF28" s="2">
        <v>39.405521686094218</v>
      </c>
      <c r="JG28" s="2">
        <v>40.612060389703856</v>
      </c>
      <c r="JH28" s="2">
        <v>46.332883082229365</v>
      </c>
      <c r="JI28" s="2">
        <v>40.977331715254373</v>
      </c>
      <c r="JJ28" s="2">
        <v>41.397266452310333</v>
      </c>
      <c r="JK28" s="2">
        <v>45.291732110479444</v>
      </c>
      <c r="JL28" s="2">
        <v>48.740563230287805</v>
      </c>
      <c r="JM28" s="2">
        <v>50.554081748898895</v>
      </c>
      <c r="JN28" s="2">
        <v>41.39995898283339</v>
      </c>
      <c r="JO28" s="2">
        <v>45.344175058501598</v>
      </c>
      <c r="JP28" s="2">
        <v>43.433192790050953</v>
      </c>
      <c r="JQ28" s="2">
        <v>41.682064782018124</v>
      </c>
      <c r="JR28" s="2">
        <v>39.152405926358718</v>
      </c>
      <c r="JS28" s="2">
        <v>40.351054889365912</v>
      </c>
      <c r="JT28" s="2">
        <v>46.034951449003806</v>
      </c>
      <c r="JU28" s="2">
        <v>40.713696301382278</v>
      </c>
      <c r="JV28" s="2">
        <v>41.130786438084982</v>
      </c>
      <c r="JW28" s="2">
        <v>45.000026395008192</v>
      </c>
      <c r="JX28" s="2">
        <v>48.426476413923908</v>
      </c>
      <c r="JY28" s="2">
        <v>50.228133485778947</v>
      </c>
      <c r="JZ28" s="2">
        <v>41.132888579855475</v>
      </c>
      <c r="KA28" s="2">
        <v>45.051503252344332</v>
      </c>
      <c r="KB28" s="2">
        <v>43.152704460878404</v>
      </c>
      <c r="KC28" s="2">
        <v>41.412740167439509</v>
      </c>
      <c r="KD28" s="2">
        <v>38.899290166623217</v>
      </c>
      <c r="KE28" s="2">
        <v>40.090049389027975</v>
      </c>
      <c r="KF28" s="2">
        <v>45.73701981577824</v>
      </c>
      <c r="KG28" s="2">
        <v>40.45006088751019</v>
      </c>
      <c r="KH28" s="2">
        <v>40.864306423859631</v>
      </c>
      <c r="KI28" s="2">
        <v>44.708320679536939</v>
      </c>
      <c r="KJ28" s="2">
        <v>48.112389597560011</v>
      </c>
      <c r="KK28" s="2">
        <v>49.902185222658993</v>
      </c>
      <c r="KL28" s="2">
        <v>40.865818176877561</v>
      </c>
      <c r="KM28" s="2">
        <v>44.75883144618706</v>
      </c>
      <c r="KN28" s="2">
        <v>42.872216131705862</v>
      </c>
      <c r="KO28" s="2">
        <v>41.143415552860901</v>
      </c>
      <c r="KP28" s="2">
        <v>38.646174406887717</v>
      </c>
      <c r="KQ28" s="2">
        <v>39.82904388869003</v>
      </c>
      <c r="KR28" s="2">
        <v>45.43908818255268</v>
      </c>
      <c r="KS28" s="2">
        <v>40.186425473638103</v>
      </c>
      <c r="KT28" s="2">
        <v>40.597826409634287</v>
      </c>
      <c r="KU28" s="2">
        <v>44.416614964065687</v>
      </c>
      <c r="KV28" s="2">
        <v>47.798302781196114</v>
      </c>
      <c r="KW28" s="2">
        <v>49.576236959539045</v>
      </c>
      <c r="KX28" s="2">
        <v>40.598747773899646</v>
      </c>
      <c r="KY28" s="2">
        <v>44.466159640029794</v>
      </c>
      <c r="KZ28" s="2">
        <v>42.59172780253332</v>
      </c>
      <c r="LA28" s="2">
        <v>40.874090938282286</v>
      </c>
    </row>
    <row r="29" spans="1:313" ht="15.6">
      <c r="A29" s="8"/>
      <c r="B29" s="45"/>
      <c r="C29" s="45"/>
      <c r="D29" s="45"/>
      <c r="E29" s="45"/>
      <c r="F29" s="45"/>
      <c r="G29" s="45"/>
      <c r="H29" s="45"/>
      <c r="I29" s="45"/>
      <c r="J29" s="45"/>
      <c r="K29" s="2"/>
      <c r="L29" s="2"/>
      <c r="M29" s="2"/>
      <c r="N29" s="2">
        <v>568.05724471058102</v>
      </c>
      <c r="O29" s="2">
        <v>525.69953904961767</v>
      </c>
      <c r="P29" s="2">
        <v>407.85012621260461</v>
      </c>
      <c r="Q29" s="2">
        <v>357.7594170931751</v>
      </c>
      <c r="R29" s="2">
        <v>213.02803244855124</v>
      </c>
      <c r="S29" s="2">
        <v>234.23068130715029</v>
      </c>
      <c r="T29" s="2">
        <v>244.23439674925584</v>
      </c>
      <c r="U29" s="2">
        <v>272.03634601794545</v>
      </c>
      <c r="V29" s="2">
        <v>370.71672631539491</v>
      </c>
      <c r="W29" s="2">
        <v>430.17787009872148</v>
      </c>
      <c r="X29" s="2">
        <v>522.00199357025065</v>
      </c>
      <c r="Y29" s="2">
        <v>447.92071760498527</v>
      </c>
      <c r="Z29" s="2">
        <v>565.43577812814522</v>
      </c>
      <c r="AA29" s="2">
        <v>523.27261119557988</v>
      </c>
      <c r="AB29" s="2">
        <v>405.96653358352779</v>
      </c>
      <c r="AC29" s="2">
        <v>356.10652450906906</v>
      </c>
      <c r="AD29" s="2">
        <v>212.04343761376532</v>
      </c>
      <c r="AE29" s="2">
        <v>233.14767276270419</v>
      </c>
      <c r="AF29" s="2">
        <v>243.1046989099942</v>
      </c>
      <c r="AG29" s="2">
        <v>270.77756601066449</v>
      </c>
      <c r="AH29" s="2">
        <v>369.0006658618326</v>
      </c>
      <c r="AI29" s="2">
        <v>428.18579351992628</v>
      </c>
      <c r="AJ29" s="2">
        <v>519.58376274171781</v>
      </c>
      <c r="AK29" s="2">
        <v>445.84487493843284</v>
      </c>
      <c r="AL29" s="2">
        <v>562.81431154570953</v>
      </c>
      <c r="AM29" s="2">
        <v>520.84568334154221</v>
      </c>
      <c r="AN29" s="2">
        <v>404.08294095445098</v>
      </c>
      <c r="AO29" s="2">
        <v>354.45363192496302</v>
      </c>
      <c r="AP29" s="2">
        <v>211.05884277897934</v>
      </c>
      <c r="AQ29" s="2">
        <v>232.06466421825809</v>
      </c>
      <c r="AR29" s="2">
        <v>241.97500107073259</v>
      </c>
      <c r="AS29" s="2">
        <v>269.51878600338352</v>
      </c>
      <c r="AT29" s="2">
        <v>367.28460540827029</v>
      </c>
      <c r="AU29" s="2">
        <v>426.19371694113107</v>
      </c>
      <c r="AV29" s="2">
        <v>517.16553191318496</v>
      </c>
      <c r="AW29" s="2">
        <v>443.76903227188041</v>
      </c>
      <c r="AX29" s="2">
        <v>560.19284496327384</v>
      </c>
      <c r="AY29" s="2">
        <v>518.41875548750443</v>
      </c>
      <c r="AZ29" s="2">
        <v>402.19934832537416</v>
      </c>
      <c r="BA29" s="2">
        <v>352.80073934085698</v>
      </c>
      <c r="BB29" s="2">
        <v>210.07424794419339</v>
      </c>
      <c r="BC29" s="2">
        <v>230.98165567381199</v>
      </c>
      <c r="BD29" s="2">
        <v>240.84530323147095</v>
      </c>
      <c r="BE29" s="2">
        <v>268.26000599610251</v>
      </c>
      <c r="BF29" s="2">
        <v>365.56854495470793</v>
      </c>
      <c r="BG29" s="2">
        <v>424.20164036233581</v>
      </c>
      <c r="BH29" s="2">
        <v>514.74730108465212</v>
      </c>
      <c r="BI29" s="2">
        <v>441.69318960532797</v>
      </c>
      <c r="BJ29" s="2">
        <v>557.57137838083815</v>
      </c>
      <c r="BK29" s="2">
        <v>515.99182763346676</v>
      </c>
      <c r="BL29" s="2">
        <v>400.31575569629734</v>
      </c>
      <c r="BM29" s="2">
        <v>351.14784675675094</v>
      </c>
      <c r="BN29" s="2">
        <v>209.08965310940741</v>
      </c>
      <c r="BO29" s="2">
        <v>229.89864712936586</v>
      </c>
      <c r="BP29" s="2">
        <v>239.71560539220934</v>
      </c>
      <c r="BQ29" s="2">
        <v>267.00122598882155</v>
      </c>
      <c r="BR29" s="2">
        <v>363.85248450114563</v>
      </c>
      <c r="BS29" s="2">
        <v>422.20956378354066</v>
      </c>
      <c r="BT29" s="2">
        <v>512.32907025611917</v>
      </c>
      <c r="BU29" s="2">
        <v>439.61734693877548</v>
      </c>
      <c r="BV29" s="2">
        <v>554.94991179840247</v>
      </c>
      <c r="BW29" s="2">
        <v>513.56489977942897</v>
      </c>
      <c r="BX29" s="2">
        <v>398.43216306722053</v>
      </c>
      <c r="BY29" s="2">
        <v>349.4949541726449</v>
      </c>
      <c r="BZ29" s="2">
        <v>208.10505827462146</v>
      </c>
      <c r="CA29" s="2">
        <v>228.81563858491975</v>
      </c>
      <c r="CB29" s="2">
        <v>238.5859075529477</v>
      </c>
      <c r="CC29" s="2">
        <v>265.74244598154053</v>
      </c>
      <c r="CD29" s="2">
        <v>362.13642404758326</v>
      </c>
      <c r="CE29" s="2">
        <v>420.2174872047454</v>
      </c>
      <c r="CF29" s="2">
        <v>509.91083942758632</v>
      </c>
      <c r="CG29" s="2">
        <v>437.54150427222305</v>
      </c>
      <c r="CH29" s="2">
        <v>552.32844521596678</v>
      </c>
      <c r="CI29" s="2">
        <v>511.1379719253913</v>
      </c>
      <c r="CJ29" s="2">
        <v>396.54857043814371</v>
      </c>
      <c r="CK29" s="2">
        <v>347.84206158853885</v>
      </c>
      <c r="CL29" s="2">
        <v>207.1204634398355</v>
      </c>
      <c r="CM29" s="2">
        <v>227.73263004047362</v>
      </c>
      <c r="CN29" s="2">
        <v>237.45620971368609</v>
      </c>
      <c r="CO29" s="2">
        <v>264.48366597425957</v>
      </c>
      <c r="CP29" s="2">
        <v>360.42036359402096</v>
      </c>
      <c r="CQ29" s="2">
        <v>418.22541062595019</v>
      </c>
      <c r="CR29" s="2">
        <v>507.49260859905337</v>
      </c>
      <c r="CS29" s="2">
        <v>435.46566160567056</v>
      </c>
      <c r="CT29" s="2">
        <v>549.70697863353098</v>
      </c>
      <c r="CU29" s="2">
        <v>508.71104407135351</v>
      </c>
      <c r="CV29" s="2">
        <v>394.6649778090669</v>
      </c>
      <c r="CW29" s="2">
        <v>346.18916900443281</v>
      </c>
      <c r="CX29" s="2">
        <v>206.13586860504955</v>
      </c>
      <c r="CY29" s="2">
        <v>226.64962149602755</v>
      </c>
      <c r="CZ29" s="2">
        <v>236.32651187442445</v>
      </c>
      <c r="DA29" s="2">
        <v>263.2248859669786</v>
      </c>
      <c r="DB29" s="2">
        <v>358.70430314045859</v>
      </c>
      <c r="DC29" s="2">
        <v>416.23333404715498</v>
      </c>
      <c r="DD29" s="2">
        <v>505.07437777052053</v>
      </c>
      <c r="DE29" s="2">
        <v>433.38981893911813</v>
      </c>
      <c r="DF29" s="2">
        <v>547.08551205109529</v>
      </c>
      <c r="DG29" s="2">
        <v>506.28411621731584</v>
      </c>
      <c r="DH29" s="2">
        <v>392.78138517999008</v>
      </c>
      <c r="DI29" s="2">
        <v>344.53627642032671</v>
      </c>
      <c r="DJ29" s="2">
        <v>205.15127377026357</v>
      </c>
      <c r="DK29" s="2">
        <v>225.56661295158142</v>
      </c>
      <c r="DL29" s="2">
        <v>235.19681403516284</v>
      </c>
      <c r="DM29" s="2">
        <v>261.96610595969759</v>
      </c>
      <c r="DN29" s="2">
        <v>356.98824268689629</v>
      </c>
      <c r="DO29" s="2">
        <v>414.24125746835978</v>
      </c>
      <c r="DP29" s="2">
        <v>502.65614694198763</v>
      </c>
      <c r="DQ29" s="2">
        <v>431.31397627256564</v>
      </c>
      <c r="DR29" s="2">
        <v>544.46404546865961</v>
      </c>
      <c r="DS29" s="2">
        <v>503.85718836327811</v>
      </c>
      <c r="DT29" s="2">
        <v>390.89779255091327</v>
      </c>
      <c r="DU29" s="2">
        <v>342.88338383622073</v>
      </c>
      <c r="DV29" s="2">
        <v>204.16667893547762</v>
      </c>
      <c r="DW29" s="2">
        <v>224.48360440713532</v>
      </c>
      <c r="DX29" s="2">
        <v>234.06711619590121</v>
      </c>
      <c r="DY29" s="2">
        <v>260.70732595241662</v>
      </c>
      <c r="DZ29" s="2">
        <v>355.27218223333392</v>
      </c>
      <c r="EA29" s="2">
        <v>412.24918088956457</v>
      </c>
      <c r="EB29" s="2">
        <v>500.23791611345479</v>
      </c>
      <c r="EC29" s="2">
        <v>429.23813360601321</v>
      </c>
      <c r="ED29" s="2">
        <v>541.84257888622392</v>
      </c>
      <c r="EE29" s="2">
        <v>501.43026050924038</v>
      </c>
      <c r="EF29" s="2">
        <v>389.01419992183645</v>
      </c>
      <c r="EG29" s="2">
        <v>341.23049125211463</v>
      </c>
      <c r="EH29" s="2">
        <v>203.18208410069164</v>
      </c>
      <c r="EI29" s="2">
        <v>223.40059586268922</v>
      </c>
      <c r="EJ29" s="2">
        <v>232.9374183566396</v>
      </c>
      <c r="EK29" s="2">
        <v>259.44854594513566</v>
      </c>
      <c r="EL29" s="2">
        <v>353.55612177977162</v>
      </c>
      <c r="EM29" s="2">
        <v>410.25710431076936</v>
      </c>
      <c r="EN29" s="2">
        <v>497.81968528492183</v>
      </c>
      <c r="EO29" s="2">
        <v>427.16229093946072</v>
      </c>
      <c r="EP29" s="2">
        <v>539.22111230378823</v>
      </c>
      <c r="EQ29" s="2">
        <v>499.0033326552026</v>
      </c>
      <c r="ER29" s="2">
        <v>387.13060729275963</v>
      </c>
      <c r="ES29" s="2">
        <v>339.57759866800865</v>
      </c>
      <c r="ET29" s="2">
        <v>202.19748926590569</v>
      </c>
      <c r="EU29" s="2">
        <v>222.31758731824308</v>
      </c>
      <c r="EV29" s="2">
        <v>231.80772051737796</v>
      </c>
      <c r="EW29" s="2">
        <v>258.18976593785465</v>
      </c>
      <c r="EX29" s="2">
        <v>351.84006132620931</v>
      </c>
      <c r="EY29" s="2">
        <v>408.26502773197416</v>
      </c>
      <c r="EZ29" s="2">
        <v>495.40145445638899</v>
      </c>
      <c r="FA29" s="2">
        <v>425.08644827290829</v>
      </c>
      <c r="FB29" s="2">
        <v>536.59964572135254</v>
      </c>
      <c r="FC29" s="2">
        <v>496.57640480116487</v>
      </c>
      <c r="FD29" s="2">
        <v>385.24701466368282</v>
      </c>
      <c r="FE29" s="2">
        <v>337.92470608390255</v>
      </c>
      <c r="FF29" s="2">
        <v>201.21289443111974</v>
      </c>
      <c r="FG29" s="2">
        <v>221.23457877379698</v>
      </c>
      <c r="FH29" s="2">
        <v>230.67802267811635</v>
      </c>
      <c r="FI29" s="2">
        <v>256.93098593057368</v>
      </c>
      <c r="FJ29" s="2">
        <v>350.124000872647</v>
      </c>
      <c r="FK29" s="2">
        <v>406.27295115317895</v>
      </c>
      <c r="FL29" s="2">
        <v>492.98322362785609</v>
      </c>
      <c r="FM29" s="2">
        <v>423.0106056063558</v>
      </c>
      <c r="FN29" s="2">
        <v>533.97817913891674</v>
      </c>
      <c r="FO29" s="2">
        <v>494.1494769471272</v>
      </c>
      <c r="FP29" s="2">
        <v>383.363422034606</v>
      </c>
      <c r="FQ29" s="2">
        <v>336.27181349979651</v>
      </c>
      <c r="FR29" s="2">
        <v>200.22829959633378</v>
      </c>
      <c r="FS29" s="2">
        <v>220.15157022935088</v>
      </c>
      <c r="FT29" s="2">
        <v>229.54832483885471</v>
      </c>
      <c r="FU29" s="2">
        <v>255.67220592329269</v>
      </c>
      <c r="FV29" s="2">
        <v>348.40794041908464</v>
      </c>
      <c r="FW29" s="2">
        <v>404.28087457438369</v>
      </c>
      <c r="FX29" s="2">
        <v>490.56499279932325</v>
      </c>
      <c r="FY29" s="2">
        <v>420.93476293980336</v>
      </c>
      <c r="FZ29" s="2">
        <v>531.35671255648117</v>
      </c>
      <c r="GA29" s="2">
        <v>491.72254909308941</v>
      </c>
      <c r="GB29" s="2">
        <v>381.47982940552919</v>
      </c>
      <c r="GC29" s="2">
        <v>334.61892091569047</v>
      </c>
      <c r="GD29" s="2">
        <v>199.2437047615478</v>
      </c>
      <c r="GE29" s="2">
        <v>219.06856168490478</v>
      </c>
      <c r="GF29" s="2">
        <v>228.4186269995931</v>
      </c>
      <c r="GG29" s="2">
        <v>254.4134259160117</v>
      </c>
      <c r="GH29" s="2">
        <v>346.69187996552233</v>
      </c>
      <c r="GI29" s="2">
        <v>402.28879799558854</v>
      </c>
      <c r="GJ29" s="2">
        <v>488.14676197079029</v>
      </c>
      <c r="GK29" s="2">
        <v>418.85892027325087</v>
      </c>
      <c r="GL29" s="2">
        <v>528.73524597404537</v>
      </c>
      <c r="GM29" s="2">
        <v>489.29562123905168</v>
      </c>
      <c r="GN29" s="2">
        <v>379.59623677645237</v>
      </c>
      <c r="GO29" s="2">
        <v>332.96602833158443</v>
      </c>
      <c r="GP29" s="2">
        <v>198.25910992676185</v>
      </c>
      <c r="GQ29" s="2">
        <v>217.98555314045865</v>
      </c>
      <c r="GR29" s="2">
        <v>227.28892916033146</v>
      </c>
      <c r="GS29" s="2">
        <v>253.15464590873071</v>
      </c>
      <c r="GT29" s="2">
        <v>344.97581951195997</v>
      </c>
      <c r="GU29" s="2">
        <v>400.29672141679333</v>
      </c>
      <c r="GV29" s="2">
        <v>485.72853114225745</v>
      </c>
      <c r="GW29" s="2">
        <v>416.78307760669844</v>
      </c>
      <c r="GX29" s="2">
        <v>526.11377939160968</v>
      </c>
      <c r="GY29" s="2">
        <v>486.86869338501396</v>
      </c>
      <c r="GZ29" s="2">
        <v>377.71264414737556</v>
      </c>
      <c r="HA29" s="2">
        <v>331.31313574747838</v>
      </c>
      <c r="HB29" s="2">
        <v>197.27451509197587</v>
      </c>
      <c r="HC29" s="2">
        <v>216.90254459601252</v>
      </c>
      <c r="HD29" s="2">
        <v>226.15923132106985</v>
      </c>
      <c r="HE29" s="2">
        <v>251.89586590144975</v>
      </c>
      <c r="HF29" s="2">
        <v>343.25975905839766</v>
      </c>
      <c r="HG29" s="2">
        <v>398.30464483799807</v>
      </c>
      <c r="HH29" s="2">
        <v>483.31030031372455</v>
      </c>
      <c r="HI29" s="2">
        <v>414.70723494014601</v>
      </c>
      <c r="HJ29" s="2">
        <v>523.492312809174</v>
      </c>
      <c r="HK29" s="2">
        <v>484.44176553097623</v>
      </c>
      <c r="HL29" s="2">
        <v>375.82905151829874</v>
      </c>
      <c r="HM29" s="2">
        <v>329.66024316337234</v>
      </c>
      <c r="HN29" s="2">
        <v>196.28992025718992</v>
      </c>
      <c r="HO29" s="2">
        <v>215.81953605156642</v>
      </c>
      <c r="HP29" s="2">
        <v>225.02953348180822</v>
      </c>
      <c r="HQ29" s="2">
        <v>250.63708589416876</v>
      </c>
      <c r="HR29" s="2">
        <v>341.5436986048353</v>
      </c>
      <c r="HS29" s="2">
        <v>396.31256825920286</v>
      </c>
      <c r="HT29" s="2">
        <v>480.89206948519171</v>
      </c>
      <c r="HU29" s="2">
        <v>412.63139227359358</v>
      </c>
      <c r="HV29" s="2">
        <v>520.87084622673831</v>
      </c>
      <c r="HW29" s="2">
        <v>482.0148376769385</v>
      </c>
      <c r="HX29" s="2">
        <v>373.94545888922192</v>
      </c>
      <c r="HY29" s="2">
        <v>328.0073505792663</v>
      </c>
      <c r="HZ29" s="2">
        <v>195.30532542240397</v>
      </c>
      <c r="IA29" s="2">
        <v>214.73652750712034</v>
      </c>
      <c r="IB29" s="2">
        <v>223.89983564254661</v>
      </c>
      <c r="IC29" s="2">
        <v>249.37830588688777</v>
      </c>
      <c r="ID29" s="2">
        <v>339.82763815127299</v>
      </c>
      <c r="IE29" s="2">
        <v>394.32049168040766</v>
      </c>
      <c r="IF29" s="2">
        <v>478.47383865665876</v>
      </c>
      <c r="IG29" s="2">
        <v>410.55554960704109</v>
      </c>
      <c r="IH29" s="2">
        <v>518.24937964430251</v>
      </c>
      <c r="II29" s="2">
        <v>479.58790982290071</v>
      </c>
      <c r="IJ29" s="2">
        <v>372.06186626014511</v>
      </c>
      <c r="IK29" s="2">
        <v>326.35445799516026</v>
      </c>
      <c r="IL29" s="2">
        <v>194.32073058761802</v>
      </c>
      <c r="IM29" s="2">
        <v>213.65351896267421</v>
      </c>
      <c r="IN29" s="2">
        <v>222.77013780328497</v>
      </c>
      <c r="IO29" s="2">
        <v>248.11952587960678</v>
      </c>
      <c r="IP29" s="2">
        <v>338.11157769771069</v>
      </c>
      <c r="IQ29" s="2">
        <v>392.32841510161245</v>
      </c>
      <c r="IR29" s="2">
        <v>476.05560782812591</v>
      </c>
      <c r="IS29" s="2">
        <v>408.47970694048865</v>
      </c>
      <c r="IT29" s="2">
        <v>515.62791306186693</v>
      </c>
      <c r="IU29" s="2">
        <v>477.16098196886304</v>
      </c>
      <c r="IV29" s="2">
        <v>370.17827363106829</v>
      </c>
      <c r="IW29" s="2">
        <v>324.70156541105416</v>
      </c>
      <c r="IX29" s="2">
        <v>193.33613575283204</v>
      </c>
      <c r="IY29" s="2">
        <v>212.57051041822808</v>
      </c>
      <c r="IZ29" s="2">
        <v>221.64043996402336</v>
      </c>
      <c r="JA29" s="2">
        <v>246.86074587232582</v>
      </c>
      <c r="JB29" s="2">
        <v>336.39551724414838</v>
      </c>
      <c r="JC29" s="2">
        <v>390.33633852281724</v>
      </c>
      <c r="JD29" s="2">
        <v>473.63737699959302</v>
      </c>
      <c r="JE29" s="2">
        <v>406.40386427393616</v>
      </c>
      <c r="JF29" s="2">
        <v>513.00644647943113</v>
      </c>
      <c r="JG29" s="2">
        <v>474.73405411482531</v>
      </c>
      <c r="JH29" s="2">
        <v>368.29468100199148</v>
      </c>
      <c r="JI29" s="2">
        <v>323.04867282694818</v>
      </c>
      <c r="JJ29" s="2">
        <v>192.35154091804608</v>
      </c>
      <c r="JK29" s="2">
        <v>211.48750187378198</v>
      </c>
      <c r="JL29" s="2">
        <v>220.51074212476172</v>
      </c>
      <c r="JM29" s="2">
        <v>245.60196586504483</v>
      </c>
      <c r="JN29" s="2">
        <v>334.67945679058602</v>
      </c>
      <c r="JO29" s="2">
        <v>388.34426194402198</v>
      </c>
      <c r="JP29" s="2">
        <v>471.21914617106017</v>
      </c>
      <c r="JQ29" s="2">
        <v>404.32802160738373</v>
      </c>
      <c r="JR29" s="2">
        <v>510.3849798969955</v>
      </c>
      <c r="JS29" s="2">
        <v>472.30712626078753</v>
      </c>
      <c r="JT29" s="2">
        <v>366.41108837291466</v>
      </c>
      <c r="JU29" s="2">
        <v>321.39578024284208</v>
      </c>
      <c r="JV29" s="2">
        <v>191.36694608326013</v>
      </c>
      <c r="JW29" s="2">
        <v>210.40449332933588</v>
      </c>
      <c r="JX29" s="2">
        <v>219.38104428550011</v>
      </c>
      <c r="JY29" s="2">
        <v>244.34318585776384</v>
      </c>
      <c r="JZ29" s="2">
        <v>332.96339633702371</v>
      </c>
      <c r="KA29" s="2">
        <v>386.35218536522683</v>
      </c>
      <c r="KB29" s="2">
        <v>468.80091534252733</v>
      </c>
      <c r="KC29" s="2">
        <v>402.2521789408313</v>
      </c>
      <c r="KD29" s="2">
        <v>507.76351331455987</v>
      </c>
      <c r="KE29" s="2">
        <v>469.88019840674991</v>
      </c>
      <c r="KF29" s="2">
        <v>364.5274957438379</v>
      </c>
      <c r="KG29" s="2">
        <v>319.74288765873609</v>
      </c>
      <c r="KH29" s="2">
        <v>190.38235124847418</v>
      </c>
      <c r="KI29" s="2">
        <v>209.3214847848898</v>
      </c>
      <c r="KJ29" s="2">
        <v>218.25134644623853</v>
      </c>
      <c r="KK29" s="2">
        <v>243.08440585048291</v>
      </c>
      <c r="KL29" s="2">
        <v>331.24733588346146</v>
      </c>
      <c r="KM29" s="2">
        <v>384.36010878643174</v>
      </c>
      <c r="KN29" s="2">
        <v>466.38268451399449</v>
      </c>
      <c r="KO29" s="2">
        <v>400.17633627427892</v>
      </c>
      <c r="KP29" s="2">
        <v>505.14204673212419</v>
      </c>
      <c r="KQ29" s="2">
        <v>467.45327055271224</v>
      </c>
      <c r="KR29" s="2">
        <v>362.64390311476114</v>
      </c>
      <c r="KS29" s="2">
        <v>318.08999507463011</v>
      </c>
      <c r="KT29" s="2">
        <v>189.39775641368828</v>
      </c>
      <c r="KU29" s="2">
        <v>208.23847624044376</v>
      </c>
      <c r="KV29" s="2">
        <v>217.12164860697695</v>
      </c>
      <c r="KW29" s="2">
        <v>241.82562584320198</v>
      </c>
      <c r="KX29" s="2">
        <v>329.53127542989915</v>
      </c>
      <c r="KY29" s="2">
        <v>382.36803220763659</v>
      </c>
      <c r="KZ29" s="2">
        <v>463.96445368546171</v>
      </c>
      <c r="LA29" s="2">
        <v>398.10049360772655</v>
      </c>
    </row>
    <row r="30" spans="1:313" ht="15.6">
      <c r="A30" s="8"/>
      <c r="B30" s="45"/>
      <c r="C30" s="45"/>
      <c r="D30" s="45"/>
      <c r="E30" s="45"/>
      <c r="F30" s="45"/>
      <c r="G30" s="45"/>
      <c r="H30" s="45"/>
      <c r="I30" s="45"/>
      <c r="J30" s="45"/>
      <c r="K30" s="2"/>
      <c r="L30" s="2"/>
      <c r="M30" s="2"/>
      <c r="N30" s="2">
        <v>582.50668808099169</v>
      </c>
      <c r="O30" s="2">
        <v>519.25564697083018</v>
      </c>
      <c r="P30" s="2">
        <v>408.38066633721547</v>
      </c>
      <c r="Q30" s="2">
        <v>358.69092851800406</v>
      </c>
      <c r="R30" s="2">
        <v>213.66902313281332</v>
      </c>
      <c r="S30" s="2">
        <v>235.02443236456887</v>
      </c>
      <c r="T30" s="2">
        <v>244.80919636179081</v>
      </c>
      <c r="U30" s="2">
        <v>299.9953119991452</v>
      </c>
      <c r="V30" s="2">
        <v>371.61786649214667</v>
      </c>
      <c r="W30" s="2">
        <v>429.17833502510956</v>
      </c>
      <c r="X30" s="2">
        <v>498.23057818677211</v>
      </c>
      <c r="Y30" s="2">
        <v>448.26398119457207</v>
      </c>
      <c r="Z30" s="2">
        <v>579.81854030879367</v>
      </c>
      <c r="AA30" s="2">
        <v>516.85846778501968</v>
      </c>
      <c r="AB30" s="2">
        <v>406.49462349075753</v>
      </c>
      <c r="AC30" s="2">
        <v>357.03373223635009</v>
      </c>
      <c r="AD30" s="2">
        <v>212.68146570146382</v>
      </c>
      <c r="AE30" s="2">
        <v>233.93775376642805</v>
      </c>
      <c r="AF30" s="2">
        <v>243.67683980660328</v>
      </c>
      <c r="AG30" s="2">
        <v>298.60715888449619</v>
      </c>
      <c r="AH30" s="2">
        <v>369.89763462976816</v>
      </c>
      <c r="AI30" s="2">
        <v>427.19088711400792</v>
      </c>
      <c r="AJ30" s="2">
        <v>495.92247101720278</v>
      </c>
      <c r="AK30" s="2">
        <v>446.18654770808848</v>
      </c>
      <c r="AL30" s="2">
        <v>577.13039253659588</v>
      </c>
      <c r="AM30" s="2">
        <v>514.4612885992093</v>
      </c>
      <c r="AN30" s="2">
        <v>404.60858064429954</v>
      </c>
      <c r="AO30" s="2">
        <v>355.37653595469601</v>
      </c>
      <c r="AP30" s="2">
        <v>211.69390827011429</v>
      </c>
      <c r="AQ30" s="2">
        <v>232.8510751682872</v>
      </c>
      <c r="AR30" s="2">
        <v>242.54448325141576</v>
      </c>
      <c r="AS30" s="2">
        <v>297.21900576984723</v>
      </c>
      <c r="AT30" s="2">
        <v>368.17740276738971</v>
      </c>
      <c r="AU30" s="2">
        <v>425.20343920290634</v>
      </c>
      <c r="AV30" s="2">
        <v>493.61436384763334</v>
      </c>
      <c r="AW30" s="2">
        <v>444.10911422160484</v>
      </c>
      <c r="AX30" s="2">
        <v>574.44224476439797</v>
      </c>
      <c r="AY30" s="2">
        <v>512.0641094133988</v>
      </c>
      <c r="AZ30" s="2">
        <v>402.72253779784165</v>
      </c>
      <c r="BA30" s="2">
        <v>353.71933967304204</v>
      </c>
      <c r="BB30" s="2">
        <v>210.70635083876482</v>
      </c>
      <c r="BC30" s="2">
        <v>231.76439657014637</v>
      </c>
      <c r="BD30" s="2">
        <v>241.41212669622823</v>
      </c>
      <c r="BE30" s="2">
        <v>295.83085265519821</v>
      </c>
      <c r="BF30" s="2">
        <v>366.45717090501125</v>
      </c>
      <c r="BG30" s="2">
        <v>423.2159912918047</v>
      </c>
      <c r="BH30" s="2">
        <v>491.30625667806396</v>
      </c>
      <c r="BI30" s="2">
        <v>442.03168073512131</v>
      </c>
      <c r="BJ30" s="2">
        <v>571.75409699220006</v>
      </c>
      <c r="BK30" s="2">
        <v>509.66693022758841</v>
      </c>
      <c r="BL30" s="2">
        <v>400.83649495138366</v>
      </c>
      <c r="BM30" s="2">
        <v>352.06214339138796</v>
      </c>
      <c r="BN30" s="2">
        <v>209.71879340741529</v>
      </c>
      <c r="BO30" s="2">
        <v>230.67771797200555</v>
      </c>
      <c r="BP30" s="2">
        <v>240.27977014104073</v>
      </c>
      <c r="BQ30" s="2">
        <v>294.4426995405492</v>
      </c>
      <c r="BR30" s="2">
        <v>364.7369390426328</v>
      </c>
      <c r="BS30" s="2">
        <v>421.22854338070312</v>
      </c>
      <c r="BT30" s="2">
        <v>488.99814950849452</v>
      </c>
      <c r="BU30" s="2">
        <v>439.95424724863767</v>
      </c>
      <c r="BV30" s="2">
        <v>569.06594922000215</v>
      </c>
      <c r="BW30" s="2">
        <v>507.26975104177791</v>
      </c>
      <c r="BX30" s="2">
        <v>398.95045210492572</v>
      </c>
      <c r="BY30" s="2">
        <v>350.404947109734</v>
      </c>
      <c r="BZ30" s="2">
        <v>208.73123597606582</v>
      </c>
      <c r="CA30" s="2">
        <v>229.59103937386473</v>
      </c>
      <c r="CB30" s="2">
        <v>239.1474135858532</v>
      </c>
      <c r="CC30" s="2">
        <v>293.05454642590018</v>
      </c>
      <c r="CD30" s="2">
        <v>363.01670718025434</v>
      </c>
      <c r="CE30" s="2">
        <v>419.24109546960148</v>
      </c>
      <c r="CF30" s="2">
        <v>486.69004233892514</v>
      </c>
      <c r="CG30" s="2">
        <v>437.87681376215409</v>
      </c>
      <c r="CH30" s="2">
        <v>566.37780144780436</v>
      </c>
      <c r="CI30" s="2">
        <v>504.87257185596752</v>
      </c>
      <c r="CJ30" s="2">
        <v>397.06440925846772</v>
      </c>
      <c r="CK30" s="2">
        <v>348.74775082807992</v>
      </c>
      <c r="CL30" s="2">
        <v>207.74367854471629</v>
      </c>
      <c r="CM30" s="2">
        <v>228.50436077572388</v>
      </c>
      <c r="CN30" s="2">
        <v>238.01505703066567</v>
      </c>
      <c r="CO30" s="2">
        <v>291.66639331125123</v>
      </c>
      <c r="CP30" s="2">
        <v>361.29647531787589</v>
      </c>
      <c r="CQ30" s="2">
        <v>417.25364755849984</v>
      </c>
      <c r="CR30" s="2">
        <v>484.3819351693557</v>
      </c>
      <c r="CS30" s="2">
        <v>435.79938027567044</v>
      </c>
      <c r="CT30" s="2">
        <v>563.68965367560645</v>
      </c>
      <c r="CU30" s="2">
        <v>502.47539267015702</v>
      </c>
      <c r="CV30" s="2">
        <v>395.17836641200978</v>
      </c>
      <c r="CW30" s="2">
        <v>347.09055454642589</v>
      </c>
      <c r="CX30" s="2">
        <v>206.75612111336679</v>
      </c>
      <c r="CY30" s="2">
        <v>227.41768217758306</v>
      </c>
      <c r="CZ30" s="2">
        <v>236.88270047547815</v>
      </c>
      <c r="DA30" s="2">
        <v>290.27824019660221</v>
      </c>
      <c r="DB30" s="2">
        <v>359.57624345549743</v>
      </c>
      <c r="DC30" s="2">
        <v>415.2661996473982</v>
      </c>
      <c r="DD30" s="2">
        <v>482.07382799978637</v>
      </c>
      <c r="DE30" s="2">
        <v>433.72194678918686</v>
      </c>
      <c r="DF30" s="2">
        <v>561.00150590340854</v>
      </c>
      <c r="DG30" s="2">
        <v>500.07821348434658</v>
      </c>
      <c r="DH30" s="2">
        <v>393.29232356555184</v>
      </c>
      <c r="DI30" s="2">
        <v>345.43335826477187</v>
      </c>
      <c r="DJ30" s="2">
        <v>205.76856368201729</v>
      </c>
      <c r="DK30" s="2">
        <v>226.33100357944224</v>
      </c>
      <c r="DL30" s="2">
        <v>235.75034392029065</v>
      </c>
      <c r="DM30" s="2">
        <v>288.8900870819532</v>
      </c>
      <c r="DN30" s="2">
        <v>357.85601159311898</v>
      </c>
      <c r="DO30" s="2">
        <v>413.27875173629661</v>
      </c>
      <c r="DP30" s="2">
        <v>479.76572083021694</v>
      </c>
      <c r="DQ30" s="2">
        <v>431.64451330270327</v>
      </c>
      <c r="DR30" s="2">
        <v>558.31335813121063</v>
      </c>
      <c r="DS30" s="2">
        <v>497.68103429853619</v>
      </c>
      <c r="DT30" s="2">
        <v>391.4062807190939</v>
      </c>
      <c r="DU30" s="2">
        <v>343.77616198311785</v>
      </c>
      <c r="DV30" s="2">
        <v>204.78100625066779</v>
      </c>
      <c r="DW30" s="2">
        <v>225.24432498130142</v>
      </c>
      <c r="DX30" s="2">
        <v>234.61798736510309</v>
      </c>
      <c r="DY30" s="2">
        <v>287.50193396730418</v>
      </c>
      <c r="DZ30" s="2">
        <v>356.13577973074047</v>
      </c>
      <c r="EA30" s="2">
        <v>411.29130382519497</v>
      </c>
      <c r="EB30" s="2">
        <v>477.45761366064755</v>
      </c>
      <c r="EC30" s="2">
        <v>429.56707981621969</v>
      </c>
      <c r="ED30" s="2">
        <v>555.62521035901273</v>
      </c>
      <c r="EE30" s="2">
        <v>495.28385511272569</v>
      </c>
      <c r="EF30" s="2">
        <v>389.5202378726359</v>
      </c>
      <c r="EG30" s="2">
        <v>342.11896570146382</v>
      </c>
      <c r="EH30" s="2">
        <v>203.79344881931829</v>
      </c>
      <c r="EI30" s="2">
        <v>224.1576463831606</v>
      </c>
      <c r="EJ30" s="2">
        <v>233.48563080991559</v>
      </c>
      <c r="EK30" s="2">
        <v>286.11378085265522</v>
      </c>
      <c r="EL30" s="2">
        <v>354.41554786836207</v>
      </c>
      <c r="EM30" s="2">
        <v>409.30385591409339</v>
      </c>
      <c r="EN30" s="2">
        <v>475.14950649107811</v>
      </c>
      <c r="EO30" s="2">
        <v>427.48964632973605</v>
      </c>
      <c r="EP30" s="2">
        <v>552.93706258681482</v>
      </c>
      <c r="EQ30" s="2">
        <v>492.88667592691525</v>
      </c>
      <c r="ER30" s="2">
        <v>387.63419502617796</v>
      </c>
      <c r="ES30" s="2">
        <v>340.4617694198098</v>
      </c>
      <c r="ET30" s="2">
        <v>202.80589138796879</v>
      </c>
      <c r="EU30" s="2">
        <v>223.07096778501975</v>
      </c>
      <c r="EV30" s="2">
        <v>232.35327425472806</v>
      </c>
      <c r="EW30" s="2">
        <v>284.72562773800615</v>
      </c>
      <c r="EX30" s="2">
        <v>352.69531600598356</v>
      </c>
      <c r="EY30" s="2">
        <v>407.31640800299181</v>
      </c>
      <c r="EZ30" s="2">
        <v>472.84139932150873</v>
      </c>
      <c r="FA30" s="2">
        <v>425.41221284325246</v>
      </c>
      <c r="FB30" s="2">
        <v>550.24891481461702</v>
      </c>
      <c r="FC30" s="2">
        <v>490.4894967411048</v>
      </c>
      <c r="FD30" s="2">
        <v>385.74815217972002</v>
      </c>
      <c r="FE30" s="2">
        <v>338.80457313815577</v>
      </c>
      <c r="FF30" s="2">
        <v>201.81833395661926</v>
      </c>
      <c r="FG30" s="2">
        <v>221.98428918687893</v>
      </c>
      <c r="FH30" s="2">
        <v>231.22091769954056</v>
      </c>
      <c r="FI30" s="2">
        <v>283.3374746233572</v>
      </c>
      <c r="FJ30" s="2">
        <v>350.9750841436051</v>
      </c>
      <c r="FK30" s="2">
        <v>405.32896009189017</v>
      </c>
      <c r="FL30" s="2">
        <v>470.53329215193935</v>
      </c>
      <c r="FM30" s="2">
        <v>423.33477935676888</v>
      </c>
      <c r="FN30" s="2">
        <v>547.56076704241912</v>
      </c>
      <c r="FO30" s="2">
        <v>488.09231755529436</v>
      </c>
      <c r="FP30" s="2">
        <v>383.86210933326208</v>
      </c>
      <c r="FQ30" s="2">
        <v>337.14737685650175</v>
      </c>
      <c r="FR30" s="2">
        <v>200.83077652526978</v>
      </c>
      <c r="FS30" s="2">
        <v>220.8976105887381</v>
      </c>
      <c r="FT30" s="2">
        <v>230.08856114435301</v>
      </c>
      <c r="FU30" s="2">
        <v>281.94932150870818</v>
      </c>
      <c r="FV30" s="2">
        <v>349.25485228122665</v>
      </c>
      <c r="FW30" s="2">
        <v>403.34151218078853</v>
      </c>
      <c r="FX30" s="2">
        <v>468.22518498236997</v>
      </c>
      <c r="FY30" s="2">
        <v>421.25734587028529</v>
      </c>
      <c r="FZ30" s="2">
        <v>544.87261927022121</v>
      </c>
      <c r="GA30" s="2">
        <v>485.69513836948391</v>
      </c>
      <c r="GB30" s="2">
        <v>381.97606648680409</v>
      </c>
      <c r="GC30" s="2">
        <v>335.49018057484773</v>
      </c>
      <c r="GD30" s="2">
        <v>199.84321909392025</v>
      </c>
      <c r="GE30" s="2">
        <v>219.81093199059728</v>
      </c>
      <c r="GF30" s="2">
        <v>228.95620458916551</v>
      </c>
      <c r="GG30" s="2">
        <v>280.56116839405917</v>
      </c>
      <c r="GH30" s="2">
        <v>347.53462041884819</v>
      </c>
      <c r="GI30" s="2">
        <v>401.35406426968694</v>
      </c>
      <c r="GJ30" s="2">
        <v>465.91707781280053</v>
      </c>
      <c r="GK30" s="2">
        <v>419.17991238380165</v>
      </c>
      <c r="GL30" s="2">
        <v>542.1844714980233</v>
      </c>
      <c r="GM30" s="2">
        <v>483.29795918367341</v>
      </c>
      <c r="GN30" s="2">
        <v>380.09002364034615</v>
      </c>
      <c r="GO30" s="2">
        <v>333.8329842931937</v>
      </c>
      <c r="GP30" s="2">
        <v>198.85566166257075</v>
      </c>
      <c r="GQ30" s="2">
        <v>218.72425339245646</v>
      </c>
      <c r="GR30" s="2">
        <v>227.82384803397798</v>
      </c>
      <c r="GS30" s="2">
        <v>279.17301527941015</v>
      </c>
      <c r="GT30" s="2">
        <v>345.81438855646974</v>
      </c>
      <c r="GU30" s="2">
        <v>399.36661635858536</v>
      </c>
      <c r="GV30" s="2">
        <v>463.60897064323115</v>
      </c>
      <c r="GW30" s="2">
        <v>417.10247889731806</v>
      </c>
      <c r="GX30" s="2">
        <v>539.49632372582539</v>
      </c>
      <c r="GY30" s="2">
        <v>480.90077999786297</v>
      </c>
      <c r="GZ30" s="2">
        <v>378.20398079388815</v>
      </c>
      <c r="HA30" s="2">
        <v>332.17578801153968</v>
      </c>
      <c r="HB30" s="2">
        <v>197.86810423122125</v>
      </c>
      <c r="HC30" s="2">
        <v>217.63757479431561</v>
      </c>
      <c r="HD30" s="2">
        <v>226.69149147879048</v>
      </c>
      <c r="HE30" s="2">
        <v>277.78486216476119</v>
      </c>
      <c r="HF30" s="2">
        <v>344.09415669409128</v>
      </c>
      <c r="HG30" s="2">
        <v>397.37916844748372</v>
      </c>
      <c r="HH30" s="2">
        <v>461.30086347366171</v>
      </c>
      <c r="HI30" s="2">
        <v>415.02504541083448</v>
      </c>
      <c r="HJ30" s="2">
        <v>536.80817595362748</v>
      </c>
      <c r="HK30" s="2">
        <v>478.50360081205258</v>
      </c>
      <c r="HL30" s="2">
        <v>376.31793794743021</v>
      </c>
      <c r="HM30" s="2">
        <v>330.51859172988566</v>
      </c>
      <c r="HN30" s="2">
        <v>196.88054679987175</v>
      </c>
      <c r="HO30" s="2">
        <v>216.55089619617479</v>
      </c>
      <c r="HP30" s="2">
        <v>225.55913492360293</v>
      </c>
      <c r="HQ30" s="2">
        <v>276.39670905011218</v>
      </c>
      <c r="HR30" s="2">
        <v>342.37392483171277</v>
      </c>
      <c r="HS30" s="2">
        <v>395.39172053638208</v>
      </c>
      <c r="HT30" s="2">
        <v>458.99275630409232</v>
      </c>
      <c r="HU30" s="2">
        <v>412.94761192435089</v>
      </c>
      <c r="HV30" s="2">
        <v>534.12002818142969</v>
      </c>
      <c r="HW30" s="2">
        <v>476.10642162624208</v>
      </c>
      <c r="HX30" s="2">
        <v>374.43189510097227</v>
      </c>
      <c r="HY30" s="2">
        <v>328.86139544823163</v>
      </c>
      <c r="HZ30" s="2">
        <v>195.89298936852225</v>
      </c>
      <c r="IA30" s="2">
        <v>215.46421759803397</v>
      </c>
      <c r="IB30" s="2">
        <v>224.42677836841543</v>
      </c>
      <c r="IC30" s="2">
        <v>275.00855593546316</v>
      </c>
      <c r="ID30" s="2">
        <v>340.65369296933437</v>
      </c>
      <c r="IE30" s="2">
        <v>393.4042726252805</v>
      </c>
      <c r="IF30" s="2">
        <v>456.68464913452294</v>
      </c>
      <c r="IG30" s="2">
        <v>410.87017843786725</v>
      </c>
      <c r="IH30" s="2">
        <v>531.43188040923178</v>
      </c>
      <c r="II30" s="2">
        <v>473.70924244043158</v>
      </c>
      <c r="IJ30" s="2">
        <v>372.54585225451433</v>
      </c>
      <c r="IK30" s="2">
        <v>327.20419916657761</v>
      </c>
      <c r="IL30" s="2">
        <v>194.90543193717275</v>
      </c>
      <c r="IM30" s="2">
        <v>214.37753899989315</v>
      </c>
      <c r="IN30" s="2">
        <v>223.2944218132279</v>
      </c>
      <c r="IO30" s="2">
        <v>273.62040282081415</v>
      </c>
      <c r="IP30" s="2">
        <v>338.93346110695586</v>
      </c>
      <c r="IQ30" s="2">
        <v>391.41682471417886</v>
      </c>
      <c r="IR30" s="2">
        <v>454.37654196495356</v>
      </c>
      <c r="IS30" s="2">
        <v>408.79274495138367</v>
      </c>
      <c r="IT30" s="2">
        <v>528.74373263703387</v>
      </c>
      <c r="IU30" s="2">
        <v>471.31206325462119</v>
      </c>
      <c r="IV30" s="2">
        <v>370.65980940805633</v>
      </c>
      <c r="IW30" s="2">
        <v>325.54700288492359</v>
      </c>
      <c r="IX30" s="2">
        <v>193.91787450582322</v>
      </c>
      <c r="IY30" s="2">
        <v>213.2908604017523</v>
      </c>
      <c r="IZ30" s="2">
        <v>222.16206525804037</v>
      </c>
      <c r="JA30" s="2">
        <v>272.23224970616519</v>
      </c>
      <c r="JB30" s="2">
        <v>337.21322924457746</v>
      </c>
      <c r="JC30" s="2">
        <v>389.42937680307722</v>
      </c>
      <c r="JD30" s="2">
        <v>452.06843479538412</v>
      </c>
      <c r="JE30" s="2">
        <v>406.71531146490003</v>
      </c>
      <c r="JF30" s="2">
        <v>526.05558486483596</v>
      </c>
      <c r="JG30" s="2">
        <v>468.91488406881075</v>
      </c>
      <c r="JH30" s="2">
        <v>368.77376656159839</v>
      </c>
      <c r="JI30" s="2">
        <v>323.88980660326956</v>
      </c>
      <c r="JJ30" s="2">
        <v>192.93031707447375</v>
      </c>
      <c r="JK30" s="2">
        <v>212.20418180361148</v>
      </c>
      <c r="JL30" s="2">
        <v>221.02970870285284</v>
      </c>
      <c r="JM30" s="2">
        <v>270.84409659151618</v>
      </c>
      <c r="JN30" s="2">
        <v>335.49299738219895</v>
      </c>
      <c r="JO30" s="2">
        <v>387.44192889197558</v>
      </c>
      <c r="JP30" s="2">
        <v>449.76032762581474</v>
      </c>
      <c r="JQ30" s="2">
        <v>404.6378779784165</v>
      </c>
      <c r="JR30" s="2">
        <v>523.36743709263817</v>
      </c>
      <c r="JS30" s="2">
        <v>466.51770488300025</v>
      </c>
      <c r="JT30" s="2">
        <v>366.88772371514045</v>
      </c>
      <c r="JU30" s="2">
        <v>322.23261032161554</v>
      </c>
      <c r="JV30" s="2">
        <v>191.94275964312425</v>
      </c>
      <c r="JW30" s="2">
        <v>211.11750320547065</v>
      </c>
      <c r="JX30" s="2">
        <v>219.89735214766534</v>
      </c>
      <c r="JY30" s="2">
        <v>269.45594347686716</v>
      </c>
      <c r="JZ30" s="2">
        <v>333.7727655198205</v>
      </c>
      <c r="KA30" s="2">
        <v>385.45448098087405</v>
      </c>
      <c r="KB30" s="2">
        <v>447.45222045624536</v>
      </c>
      <c r="KC30" s="2">
        <v>402.56044449193291</v>
      </c>
      <c r="KD30" s="2">
        <v>520.67928932044038</v>
      </c>
      <c r="KE30" s="2">
        <v>464.12052569718992</v>
      </c>
      <c r="KF30" s="2">
        <v>365.00168086868257</v>
      </c>
      <c r="KG30" s="2">
        <v>320.57541403996157</v>
      </c>
      <c r="KH30" s="2">
        <v>190.95520221177475</v>
      </c>
      <c r="KI30" s="2">
        <v>210.03082460732989</v>
      </c>
      <c r="KJ30" s="2">
        <v>218.76499559247787</v>
      </c>
      <c r="KK30" s="2">
        <v>268.0677903622182</v>
      </c>
      <c r="KL30" s="2">
        <v>332.05253365744215</v>
      </c>
      <c r="KM30" s="2">
        <v>383.46703306977253</v>
      </c>
      <c r="KN30" s="2">
        <v>445.14411328667603</v>
      </c>
      <c r="KO30" s="2">
        <v>400.48301100544938</v>
      </c>
      <c r="KP30" s="2">
        <v>517.99114154824247</v>
      </c>
      <c r="KQ30" s="2">
        <v>461.72334651137953</v>
      </c>
      <c r="KR30" s="2">
        <v>363.11563802222469</v>
      </c>
      <c r="KS30" s="2">
        <v>318.91821775830761</v>
      </c>
      <c r="KT30" s="2">
        <v>189.9676447804253</v>
      </c>
      <c r="KU30" s="2">
        <v>208.9441460091891</v>
      </c>
      <c r="KV30" s="2">
        <v>217.63263903729037</v>
      </c>
      <c r="KW30" s="2">
        <v>266.67963724756925</v>
      </c>
      <c r="KX30" s="2">
        <v>330.3323017950637</v>
      </c>
      <c r="KY30" s="2">
        <v>381.479585158671</v>
      </c>
      <c r="KZ30" s="2">
        <v>442.83600611710676</v>
      </c>
      <c r="LA30" s="2">
        <v>398.40557751896586</v>
      </c>
    </row>
    <row r="31" spans="1:313" ht="15.6">
      <c r="A31" s="8"/>
      <c r="B31" s="45"/>
      <c r="C31" s="45"/>
      <c r="D31" s="45"/>
      <c r="E31" s="45"/>
      <c r="F31" s="45"/>
      <c r="G31" s="45"/>
      <c r="H31" s="45"/>
      <c r="I31" s="45"/>
      <c r="J31" s="45"/>
      <c r="K31" s="2"/>
      <c r="L31" s="2"/>
      <c r="M31" s="2"/>
      <c r="N31" s="2">
        <v>162.27939010655808</v>
      </c>
      <c r="O31" s="2">
        <v>137.74694310713977</v>
      </c>
      <c r="P31" s="2">
        <v>155.19196049553841</v>
      </c>
      <c r="Q31" s="2">
        <v>143.68502803183128</v>
      </c>
      <c r="R31" s="2">
        <v>143.26351777824533</v>
      </c>
      <c r="S31" s="2">
        <v>126.18803170752837</v>
      </c>
      <c r="T31" s="2">
        <v>136.75010210269676</v>
      </c>
      <c r="U31" s="2">
        <v>155.25895347829857</v>
      </c>
      <c r="V31" s="2">
        <v>143.31691934505761</v>
      </c>
      <c r="W31" s="2">
        <v>162.44843628172919</v>
      </c>
      <c r="X31" s="2">
        <v>166.22160616824047</v>
      </c>
      <c r="Y31" s="2">
        <v>158.57990309525871</v>
      </c>
      <c r="Z31" s="2">
        <v>161.53021621019542</v>
      </c>
      <c r="AA31" s="2">
        <v>137.110780188364</v>
      </c>
      <c r="AB31" s="2">
        <v>154.47495451788964</v>
      </c>
      <c r="AC31" s="2">
        <v>143.02092981522506</v>
      </c>
      <c r="AD31" s="2">
        <v>142.60111260999247</v>
      </c>
      <c r="AE31" s="2">
        <v>125.60435328770683</v>
      </c>
      <c r="AF31" s="2">
        <v>136.11732528062771</v>
      </c>
      <c r="AG31" s="2">
        <v>154.54025445229638</v>
      </c>
      <c r="AH31" s="2">
        <v>142.65324439053973</v>
      </c>
      <c r="AI31" s="2">
        <v>161.6958762886598</v>
      </c>
      <c r="AJ31" s="2">
        <v>165.45126916746079</v>
      </c>
      <c r="AK31" s="2">
        <v>157.84469684781129</v>
      </c>
      <c r="AL31" s="2">
        <v>160.78104231383276</v>
      </c>
      <c r="AM31" s="2">
        <v>136.47461726958824</v>
      </c>
      <c r="AN31" s="2">
        <v>153.75794854024085</v>
      </c>
      <c r="AO31" s="2">
        <v>142.35683159861881</v>
      </c>
      <c r="AP31" s="2">
        <v>141.93870744173958</v>
      </c>
      <c r="AQ31" s="2">
        <v>125.02067486788529</v>
      </c>
      <c r="AR31" s="2">
        <v>135.48454845855869</v>
      </c>
      <c r="AS31" s="2">
        <v>153.82155542629425</v>
      </c>
      <c r="AT31" s="2">
        <v>141.98956943602184</v>
      </c>
      <c r="AU31" s="2">
        <v>160.94331629559039</v>
      </c>
      <c r="AV31" s="2">
        <v>164.68093216668109</v>
      </c>
      <c r="AW31" s="2">
        <v>157.10949060036384</v>
      </c>
      <c r="AX31" s="2">
        <v>160.03186841747006</v>
      </c>
      <c r="AY31" s="2">
        <v>135.8384543508125</v>
      </c>
      <c r="AZ31" s="2">
        <v>153.04094256259205</v>
      </c>
      <c r="BA31" s="2">
        <v>141.69273338201259</v>
      </c>
      <c r="BB31" s="2">
        <v>141.27630227348672</v>
      </c>
      <c r="BC31" s="2">
        <v>124.43699644806375</v>
      </c>
      <c r="BD31" s="2">
        <v>134.85177163648964</v>
      </c>
      <c r="BE31" s="2">
        <v>153.1028564002921</v>
      </c>
      <c r="BF31" s="2">
        <v>141.32589448150395</v>
      </c>
      <c r="BG31" s="2">
        <v>160.19075630252101</v>
      </c>
      <c r="BH31" s="2">
        <v>163.91059516590141</v>
      </c>
      <c r="BI31" s="2">
        <v>156.37428435291642</v>
      </c>
      <c r="BJ31" s="2">
        <v>159.2826945211074</v>
      </c>
      <c r="BK31" s="2">
        <v>135.20229143203673</v>
      </c>
      <c r="BL31" s="2">
        <v>152.32393658494325</v>
      </c>
      <c r="BM31" s="2">
        <v>141.02863516540634</v>
      </c>
      <c r="BN31" s="2">
        <v>140.61389710523383</v>
      </c>
      <c r="BO31" s="2">
        <v>123.85331802824223</v>
      </c>
      <c r="BP31" s="2">
        <v>134.21899481442063</v>
      </c>
      <c r="BQ31" s="2">
        <v>152.38415737428994</v>
      </c>
      <c r="BR31" s="2">
        <v>140.66221952698606</v>
      </c>
      <c r="BS31" s="2">
        <v>159.43819630945163</v>
      </c>
      <c r="BT31" s="2">
        <v>163.14025816512171</v>
      </c>
      <c r="BU31" s="2">
        <v>155.63907810546897</v>
      </c>
      <c r="BV31" s="2">
        <v>158.53352062474474</v>
      </c>
      <c r="BW31" s="2">
        <v>134.56612851326099</v>
      </c>
      <c r="BX31" s="2">
        <v>151.60693060729446</v>
      </c>
      <c r="BY31" s="2">
        <v>140.36453694880012</v>
      </c>
      <c r="BZ31" s="2">
        <v>139.95149193698097</v>
      </c>
      <c r="CA31" s="2">
        <v>123.26963960842068</v>
      </c>
      <c r="CB31" s="2">
        <v>133.58621799235158</v>
      </c>
      <c r="CC31" s="2">
        <v>151.66545834828779</v>
      </c>
      <c r="CD31" s="2">
        <v>139.99854457246818</v>
      </c>
      <c r="CE31" s="2">
        <v>158.68563631638224</v>
      </c>
      <c r="CF31" s="2">
        <v>162.369921164342</v>
      </c>
      <c r="CG31" s="2">
        <v>154.90387185802155</v>
      </c>
      <c r="CH31" s="2">
        <v>157.78434672838208</v>
      </c>
      <c r="CI31" s="2">
        <v>133.92996559448522</v>
      </c>
      <c r="CJ31" s="2">
        <v>150.88992462964566</v>
      </c>
      <c r="CK31" s="2">
        <v>139.7004387321939</v>
      </c>
      <c r="CL31" s="2">
        <v>139.28908676872811</v>
      </c>
      <c r="CM31" s="2">
        <v>122.68596118859915</v>
      </c>
      <c r="CN31" s="2">
        <v>132.95344117028256</v>
      </c>
      <c r="CO31" s="2">
        <v>150.94675932228563</v>
      </c>
      <c r="CP31" s="2">
        <v>139.33486961795029</v>
      </c>
      <c r="CQ31" s="2">
        <v>157.93307632331283</v>
      </c>
      <c r="CR31" s="2">
        <v>161.59958416356233</v>
      </c>
      <c r="CS31" s="2">
        <v>154.1686656105741</v>
      </c>
      <c r="CT31" s="2">
        <v>157.03517283201938</v>
      </c>
      <c r="CU31" s="2">
        <v>133.29380267570946</v>
      </c>
      <c r="CV31" s="2">
        <v>150.17291865199689</v>
      </c>
      <c r="CW31" s="2">
        <v>139.03634051558768</v>
      </c>
      <c r="CX31" s="2">
        <v>138.62668160047525</v>
      </c>
      <c r="CY31" s="2">
        <v>122.1022827687776</v>
      </c>
      <c r="CZ31" s="2">
        <v>132.32066434821351</v>
      </c>
      <c r="DA31" s="2">
        <v>150.22806029628347</v>
      </c>
      <c r="DB31" s="2">
        <v>138.67119466343237</v>
      </c>
      <c r="DC31" s="2">
        <v>157.18051633024345</v>
      </c>
      <c r="DD31" s="2">
        <v>160.82924716278262</v>
      </c>
      <c r="DE31" s="2">
        <v>153.43345936312667</v>
      </c>
      <c r="DF31" s="2">
        <v>156.28599893565672</v>
      </c>
      <c r="DG31" s="2">
        <v>132.65763975693369</v>
      </c>
      <c r="DH31" s="2">
        <v>149.45591267434807</v>
      </c>
      <c r="DI31" s="2">
        <v>138.37224229898143</v>
      </c>
      <c r="DJ31" s="2">
        <v>137.96427643222236</v>
      </c>
      <c r="DK31" s="2">
        <v>121.51860434895607</v>
      </c>
      <c r="DL31" s="2">
        <v>131.68788752614446</v>
      </c>
      <c r="DM31" s="2">
        <v>149.50936127028132</v>
      </c>
      <c r="DN31" s="2">
        <v>138.00751970891451</v>
      </c>
      <c r="DO31" s="2">
        <v>156.42795633717404</v>
      </c>
      <c r="DP31" s="2">
        <v>160.05891016200292</v>
      </c>
      <c r="DQ31" s="2">
        <v>152.69825311567925</v>
      </c>
      <c r="DR31" s="2">
        <v>155.53682503929409</v>
      </c>
      <c r="DS31" s="2">
        <v>132.02147683815795</v>
      </c>
      <c r="DT31" s="2">
        <v>148.7389066966993</v>
      </c>
      <c r="DU31" s="2">
        <v>137.70814408237521</v>
      </c>
      <c r="DV31" s="2">
        <v>137.3018712639695</v>
      </c>
      <c r="DW31" s="2">
        <v>120.93492592913452</v>
      </c>
      <c r="DX31" s="2">
        <v>131.05511070407545</v>
      </c>
      <c r="DY31" s="2">
        <v>148.79066224427916</v>
      </c>
      <c r="DZ31" s="2">
        <v>137.3438447543966</v>
      </c>
      <c r="EA31" s="2">
        <v>155.67539634410466</v>
      </c>
      <c r="EB31" s="2">
        <v>159.28857316122324</v>
      </c>
      <c r="EC31" s="2">
        <v>151.96304686823183</v>
      </c>
      <c r="ED31" s="2">
        <v>154.7876511429314</v>
      </c>
      <c r="EE31" s="2">
        <v>131.38531391938218</v>
      </c>
      <c r="EF31" s="2">
        <v>148.02190071905051</v>
      </c>
      <c r="EG31" s="2">
        <v>137.04404586576896</v>
      </c>
      <c r="EH31" s="2">
        <v>136.63946609571664</v>
      </c>
      <c r="EI31" s="2">
        <v>120.351247509313</v>
      </c>
      <c r="EJ31" s="2">
        <v>130.4223338820064</v>
      </c>
      <c r="EK31" s="2">
        <v>148.07196321827701</v>
      </c>
      <c r="EL31" s="2">
        <v>136.68016979987871</v>
      </c>
      <c r="EM31" s="2">
        <v>154.92283635103524</v>
      </c>
      <c r="EN31" s="2">
        <v>158.51823616044354</v>
      </c>
      <c r="EO31" s="2">
        <v>151.22784062078438</v>
      </c>
      <c r="EP31" s="2">
        <v>154.0384772465687</v>
      </c>
      <c r="EQ31" s="2">
        <v>130.74915100060642</v>
      </c>
      <c r="ER31" s="2">
        <v>147.30489474140171</v>
      </c>
      <c r="ES31" s="2">
        <v>136.37994764916274</v>
      </c>
      <c r="ET31" s="2">
        <v>135.97706092746375</v>
      </c>
      <c r="EU31" s="2">
        <v>119.76756908949146</v>
      </c>
      <c r="EV31" s="2">
        <v>129.78955705993738</v>
      </c>
      <c r="EW31" s="2">
        <v>147.35326419227485</v>
      </c>
      <c r="EX31" s="2">
        <v>136.01649484536085</v>
      </c>
      <c r="EY31" s="2">
        <v>154.17027635796586</v>
      </c>
      <c r="EZ31" s="2">
        <v>157.74789915966386</v>
      </c>
      <c r="FA31" s="2">
        <v>150.49263437333695</v>
      </c>
      <c r="FB31" s="2">
        <v>153.28930335020607</v>
      </c>
      <c r="FC31" s="2">
        <v>130.11298808183065</v>
      </c>
      <c r="FD31" s="2">
        <v>146.58788876375291</v>
      </c>
      <c r="FE31" s="2">
        <v>135.7158494325565</v>
      </c>
      <c r="FF31" s="2">
        <v>135.31465575921089</v>
      </c>
      <c r="FG31" s="2">
        <v>119.18389066966992</v>
      </c>
      <c r="FH31" s="2">
        <v>129.15678023786833</v>
      </c>
      <c r="FI31" s="2">
        <v>146.63456516627269</v>
      </c>
      <c r="FJ31" s="2">
        <v>135.35281989084294</v>
      </c>
      <c r="FK31" s="2">
        <v>153.41771636489648</v>
      </c>
      <c r="FL31" s="2">
        <v>156.97756215888415</v>
      </c>
      <c r="FM31" s="2">
        <v>149.7574281258895</v>
      </c>
      <c r="FN31" s="2">
        <v>152.54012945384341</v>
      </c>
      <c r="FO31" s="2">
        <v>129.47682516305491</v>
      </c>
      <c r="FP31" s="2">
        <v>145.87088278610412</v>
      </c>
      <c r="FQ31" s="2">
        <v>135.05175121595028</v>
      </c>
      <c r="FR31" s="2">
        <v>134.65225059095803</v>
      </c>
      <c r="FS31" s="2">
        <v>118.60021224984838</v>
      </c>
      <c r="FT31" s="2">
        <v>128.52400341579929</v>
      </c>
      <c r="FU31" s="2">
        <v>145.91586614027054</v>
      </c>
      <c r="FV31" s="2">
        <v>134.68914493632505</v>
      </c>
      <c r="FW31" s="2">
        <v>152.66515637182709</v>
      </c>
      <c r="FX31" s="2">
        <v>156.20722515810448</v>
      </c>
      <c r="FY31" s="2">
        <v>149.02222187844208</v>
      </c>
      <c r="FZ31" s="2">
        <v>151.79095555748071</v>
      </c>
      <c r="GA31" s="2">
        <v>128.84066224427914</v>
      </c>
      <c r="GB31" s="2">
        <v>145.15387680845532</v>
      </c>
      <c r="GC31" s="2">
        <v>134.38765299934406</v>
      </c>
      <c r="GD31" s="2">
        <v>133.98984542270517</v>
      </c>
      <c r="GE31" s="2">
        <v>118.01653383002684</v>
      </c>
      <c r="GF31" s="2">
        <v>127.89122659373027</v>
      </c>
      <c r="GG31" s="2">
        <v>145.19716711426841</v>
      </c>
      <c r="GH31" s="2">
        <v>134.02546998180716</v>
      </c>
      <c r="GI31" s="2">
        <v>151.91259637875768</v>
      </c>
      <c r="GJ31" s="2">
        <v>155.43688815732477</v>
      </c>
      <c r="GK31" s="2">
        <v>148.28701563099463</v>
      </c>
      <c r="GL31" s="2">
        <v>151.04178166111805</v>
      </c>
      <c r="GM31" s="2">
        <v>128.20449932550341</v>
      </c>
      <c r="GN31" s="2">
        <v>144.43687083080655</v>
      </c>
      <c r="GO31" s="2">
        <v>133.72355478273784</v>
      </c>
      <c r="GP31" s="2">
        <v>133.32744025445228</v>
      </c>
      <c r="GQ31" s="2">
        <v>117.43285541020531</v>
      </c>
      <c r="GR31" s="2">
        <v>127.25844977166123</v>
      </c>
      <c r="GS31" s="2">
        <v>144.47846808826623</v>
      </c>
      <c r="GT31" s="2">
        <v>133.36179502728928</v>
      </c>
      <c r="GU31" s="2">
        <v>151.1600363856883</v>
      </c>
      <c r="GV31" s="2">
        <v>154.66655115654507</v>
      </c>
      <c r="GW31" s="2">
        <v>147.55180938354721</v>
      </c>
      <c r="GX31" s="2">
        <v>150.29260776475539</v>
      </c>
      <c r="GY31" s="2">
        <v>127.56833640672762</v>
      </c>
      <c r="GZ31" s="2">
        <v>143.71986485315776</v>
      </c>
      <c r="HA31" s="2">
        <v>133.05945656613159</v>
      </c>
      <c r="HB31" s="2">
        <v>132.66503508619942</v>
      </c>
      <c r="HC31" s="2">
        <v>116.84917699038377</v>
      </c>
      <c r="HD31" s="2">
        <v>126.6256729495922</v>
      </c>
      <c r="HE31" s="2">
        <v>143.7597690622641</v>
      </c>
      <c r="HF31" s="2">
        <v>132.69812007277139</v>
      </c>
      <c r="HG31" s="2">
        <v>150.40747639261889</v>
      </c>
      <c r="HH31" s="2">
        <v>153.89621415576536</v>
      </c>
      <c r="HI31" s="2">
        <v>146.81660313609979</v>
      </c>
      <c r="HJ31" s="2">
        <v>149.54343386839273</v>
      </c>
      <c r="HK31" s="2">
        <v>126.93217348795189</v>
      </c>
      <c r="HL31" s="2">
        <v>143.00285887550896</v>
      </c>
      <c r="HM31" s="2">
        <v>132.39535834952537</v>
      </c>
      <c r="HN31" s="2">
        <v>132.00262991794656</v>
      </c>
      <c r="HO31" s="2">
        <v>116.26549857056223</v>
      </c>
      <c r="HP31" s="2">
        <v>125.99289612752317</v>
      </c>
      <c r="HQ31" s="2">
        <v>143.04107003626191</v>
      </c>
      <c r="HR31" s="2">
        <v>132.03444511825347</v>
      </c>
      <c r="HS31" s="2">
        <v>149.65491639954951</v>
      </c>
      <c r="HT31" s="2">
        <v>153.12587715498569</v>
      </c>
      <c r="HU31" s="2">
        <v>146.08139688865236</v>
      </c>
      <c r="HV31" s="2">
        <v>148.79425997203003</v>
      </c>
      <c r="HW31" s="2">
        <v>126.29601056917612</v>
      </c>
      <c r="HX31" s="2">
        <v>142.28585289786017</v>
      </c>
      <c r="HY31" s="2">
        <v>131.73126013291912</v>
      </c>
      <c r="HZ31" s="2">
        <v>131.3402247496937</v>
      </c>
      <c r="IA31" s="2">
        <v>115.68182015074071</v>
      </c>
      <c r="IB31" s="2">
        <v>125.36011930545413</v>
      </c>
      <c r="IC31" s="2">
        <v>142.32237101025979</v>
      </c>
      <c r="ID31" s="2">
        <v>131.37077016373561</v>
      </c>
      <c r="IE31" s="2">
        <v>148.9023564064801</v>
      </c>
      <c r="IF31" s="2">
        <v>152.35554015420598</v>
      </c>
      <c r="IG31" s="2">
        <v>145.34619064120491</v>
      </c>
      <c r="IH31" s="2">
        <v>148.04508607566737</v>
      </c>
      <c r="II31" s="2">
        <v>125.65984765040037</v>
      </c>
      <c r="IJ31" s="2">
        <v>141.56884692021137</v>
      </c>
      <c r="IK31" s="2">
        <v>131.0671619163129</v>
      </c>
      <c r="IL31" s="2">
        <v>130.67781958144081</v>
      </c>
      <c r="IM31" s="2">
        <v>115.09814173091915</v>
      </c>
      <c r="IN31" s="2">
        <v>124.72734248338509</v>
      </c>
      <c r="IO31" s="2">
        <v>141.60367198425763</v>
      </c>
      <c r="IP31" s="2">
        <v>130.70709520921773</v>
      </c>
      <c r="IQ31" s="2">
        <v>148.14979641341071</v>
      </c>
      <c r="IR31" s="2">
        <v>151.58520315342631</v>
      </c>
      <c r="IS31" s="2">
        <v>144.61098439375749</v>
      </c>
      <c r="IT31" s="2">
        <v>147.29591217930471</v>
      </c>
      <c r="IU31" s="2">
        <v>125.0236847316246</v>
      </c>
      <c r="IV31" s="2">
        <v>140.85184094256257</v>
      </c>
      <c r="IW31" s="2">
        <v>130.40306369970665</v>
      </c>
      <c r="IX31" s="2">
        <v>130.01541441318793</v>
      </c>
      <c r="IY31" s="2">
        <v>114.51446331109763</v>
      </c>
      <c r="IZ31" s="2">
        <v>124.09456566131607</v>
      </c>
      <c r="JA31" s="2">
        <v>140.88497295825547</v>
      </c>
      <c r="JB31" s="2">
        <v>130.04342025469981</v>
      </c>
      <c r="JC31" s="2">
        <v>147.39723642034133</v>
      </c>
      <c r="JD31" s="2">
        <v>150.8148661526466</v>
      </c>
      <c r="JE31" s="2">
        <v>143.87577814631004</v>
      </c>
      <c r="JF31" s="2">
        <v>146.54673828294204</v>
      </c>
      <c r="JG31" s="2">
        <v>124.38752181284885</v>
      </c>
      <c r="JH31" s="2">
        <v>140.13483496491381</v>
      </c>
      <c r="JI31" s="2">
        <v>129.73896548310043</v>
      </c>
      <c r="JJ31" s="2">
        <v>129.35300924493507</v>
      </c>
      <c r="JK31" s="2">
        <v>113.93078489127608</v>
      </c>
      <c r="JL31" s="2">
        <v>123.46178883924702</v>
      </c>
      <c r="JM31" s="2">
        <v>140.16627393225332</v>
      </c>
      <c r="JN31" s="2">
        <v>129.37974530018192</v>
      </c>
      <c r="JO31" s="2">
        <v>146.64467642727195</v>
      </c>
      <c r="JP31" s="2">
        <v>150.04452915186693</v>
      </c>
      <c r="JQ31" s="2">
        <v>143.14057189886262</v>
      </c>
      <c r="JR31" s="2">
        <v>145.79756438657935</v>
      </c>
      <c r="JS31" s="2">
        <v>123.75135889407308</v>
      </c>
      <c r="JT31" s="2">
        <v>139.41782898726498</v>
      </c>
      <c r="JU31" s="2">
        <v>129.07486726649421</v>
      </c>
      <c r="JV31" s="2">
        <v>128.69060407668221</v>
      </c>
      <c r="JW31" s="2">
        <v>113.34710647145455</v>
      </c>
      <c r="JX31" s="2">
        <v>122.829012017178</v>
      </c>
      <c r="JY31" s="2">
        <v>139.44757490625116</v>
      </c>
      <c r="JZ31" s="2">
        <v>128.71607034566406</v>
      </c>
      <c r="KA31" s="2">
        <v>145.89211643420256</v>
      </c>
      <c r="KB31" s="2">
        <v>149.27419215108722</v>
      </c>
      <c r="KC31" s="2">
        <v>142.40536565141522</v>
      </c>
      <c r="KD31" s="2">
        <v>145.04839049021672</v>
      </c>
      <c r="KE31" s="2">
        <v>123.11519597529734</v>
      </c>
      <c r="KF31" s="2">
        <v>138.70082300961622</v>
      </c>
      <c r="KG31" s="2">
        <v>128.41076904988799</v>
      </c>
      <c r="KH31" s="2">
        <v>128.02819890842937</v>
      </c>
      <c r="KI31" s="2">
        <v>112.76342805163303</v>
      </c>
      <c r="KJ31" s="2">
        <v>122.19623519510898</v>
      </c>
      <c r="KK31" s="2">
        <v>138.72887588024906</v>
      </c>
      <c r="KL31" s="2">
        <v>128.05239539114618</v>
      </c>
      <c r="KM31" s="2">
        <v>145.13955644113318</v>
      </c>
      <c r="KN31" s="2">
        <v>148.50385515030757</v>
      </c>
      <c r="KO31" s="2">
        <v>141.6701594039678</v>
      </c>
      <c r="KP31" s="2">
        <v>144.29921659385408</v>
      </c>
      <c r="KQ31" s="2">
        <v>122.47903305652162</v>
      </c>
      <c r="KR31" s="2">
        <v>137.98381703196748</v>
      </c>
      <c r="KS31" s="2">
        <v>127.74667083328181</v>
      </c>
      <c r="KT31" s="2">
        <v>127.36579374017653</v>
      </c>
      <c r="KU31" s="2">
        <v>112.17974963181152</v>
      </c>
      <c r="KV31" s="2">
        <v>121.56345837303998</v>
      </c>
      <c r="KW31" s="2">
        <v>138.01017685424691</v>
      </c>
      <c r="KX31" s="2">
        <v>127.38872043662832</v>
      </c>
      <c r="KY31" s="2">
        <v>144.38699644806383</v>
      </c>
      <c r="KZ31" s="2">
        <v>147.7335181495279</v>
      </c>
      <c r="LA31" s="2">
        <v>140.93495315652041</v>
      </c>
    </row>
    <row r="32" spans="1:313" ht="15.6">
      <c r="A32" s="8"/>
      <c r="B32" s="45"/>
      <c r="C32" s="45"/>
      <c r="D32" s="45"/>
      <c r="E32" s="45"/>
      <c r="F32" s="45"/>
      <c r="G32" s="45"/>
      <c r="H32" s="45"/>
      <c r="I32" s="45"/>
      <c r="J32" s="45"/>
      <c r="K32" s="2"/>
      <c r="L32" s="2"/>
      <c r="M32" s="2"/>
      <c r="N32" s="2">
        <v>814.57365097367244</v>
      </c>
      <c r="O32" s="2">
        <v>654.90667109081903</v>
      </c>
      <c r="P32" s="2">
        <v>710.95620152311619</v>
      </c>
      <c r="Q32" s="2">
        <v>603.43036921353371</v>
      </c>
      <c r="R32" s="2">
        <v>567.24757439814834</v>
      </c>
      <c r="S32" s="2">
        <v>484.91450408201695</v>
      </c>
      <c r="T32" s="2">
        <v>529.69948908040033</v>
      </c>
      <c r="U32" s="2">
        <v>640.23694738470056</v>
      </c>
      <c r="V32" s="2">
        <v>633.96181112870261</v>
      </c>
      <c r="W32" s="2">
        <v>773.40701595011546</v>
      </c>
      <c r="X32" s="2">
        <v>844.11285286606676</v>
      </c>
      <c r="Y32" s="2">
        <v>829.64619682463717</v>
      </c>
      <c r="Z32" s="2">
        <v>810.81311603714346</v>
      </c>
      <c r="AA32" s="2">
        <v>651.88208608000832</v>
      </c>
      <c r="AB32" s="2">
        <v>707.67149627993967</v>
      </c>
      <c r="AC32" s="2">
        <v>600.64137277089833</v>
      </c>
      <c r="AD32" s="2">
        <v>564.62480112839069</v>
      </c>
      <c r="AE32" s="2">
        <v>482.67154864748619</v>
      </c>
      <c r="AF32" s="2">
        <v>527.24843745997691</v>
      </c>
      <c r="AG32" s="2">
        <v>637.27326857463891</v>
      </c>
      <c r="AH32" s="2">
        <v>631.02604766065099</v>
      </c>
      <c r="AI32" s="2">
        <v>769.82412409910478</v>
      </c>
      <c r="AJ32" s="2">
        <v>840.20089834711996</v>
      </c>
      <c r="AK32" s="2">
        <v>825.79980106344112</v>
      </c>
      <c r="AL32" s="2">
        <v>807.05258110061459</v>
      </c>
      <c r="AM32" s="2">
        <v>648.85750106919761</v>
      </c>
      <c r="AN32" s="2">
        <v>704.38679103676293</v>
      </c>
      <c r="AO32" s="2">
        <v>597.85237632826284</v>
      </c>
      <c r="AP32" s="2">
        <v>562.00202785863303</v>
      </c>
      <c r="AQ32" s="2">
        <v>480.42859321295549</v>
      </c>
      <c r="AR32" s="2">
        <v>524.7973858395535</v>
      </c>
      <c r="AS32" s="2">
        <v>634.30958976457737</v>
      </c>
      <c r="AT32" s="2">
        <v>628.09028419259937</v>
      </c>
      <c r="AU32" s="2">
        <v>766.24123224809409</v>
      </c>
      <c r="AV32" s="2">
        <v>836.28894382817316</v>
      </c>
      <c r="AW32" s="2">
        <v>821.95340530224507</v>
      </c>
      <c r="AX32" s="2">
        <v>803.29204616408572</v>
      </c>
      <c r="AY32" s="2">
        <v>645.8329160583869</v>
      </c>
      <c r="AZ32" s="2">
        <v>701.10208579358641</v>
      </c>
      <c r="BA32" s="2">
        <v>595.06337988562746</v>
      </c>
      <c r="BB32" s="2">
        <v>559.37925458887537</v>
      </c>
      <c r="BC32" s="2">
        <v>478.18563777842473</v>
      </c>
      <c r="BD32" s="2">
        <v>522.34633421912997</v>
      </c>
      <c r="BE32" s="2">
        <v>631.3459109545156</v>
      </c>
      <c r="BF32" s="2">
        <v>625.15452072454775</v>
      </c>
      <c r="BG32" s="2">
        <v>762.65834039708341</v>
      </c>
      <c r="BH32" s="2">
        <v>832.37698930922647</v>
      </c>
      <c r="BI32" s="2">
        <v>818.10700954104914</v>
      </c>
      <c r="BJ32" s="2">
        <v>799.53151122755685</v>
      </c>
      <c r="BK32" s="2">
        <v>642.80833104757619</v>
      </c>
      <c r="BL32" s="2">
        <v>697.81738055040978</v>
      </c>
      <c r="BM32" s="2">
        <v>592.27438344299196</v>
      </c>
      <c r="BN32" s="2">
        <v>556.7564813191176</v>
      </c>
      <c r="BO32" s="2">
        <v>475.94268234389403</v>
      </c>
      <c r="BP32" s="2">
        <v>519.89528259870656</v>
      </c>
      <c r="BQ32" s="2">
        <v>628.38223214445406</v>
      </c>
      <c r="BR32" s="2">
        <v>622.21875725649613</v>
      </c>
      <c r="BS32" s="2">
        <v>759.07544854607261</v>
      </c>
      <c r="BT32" s="2">
        <v>828.46503479027967</v>
      </c>
      <c r="BU32" s="2">
        <v>814.26061377985309</v>
      </c>
      <c r="BV32" s="2">
        <v>795.77097629102798</v>
      </c>
      <c r="BW32" s="2">
        <v>639.78374603676548</v>
      </c>
      <c r="BX32" s="2">
        <v>694.53267530723315</v>
      </c>
      <c r="BY32" s="2">
        <v>589.4853870003567</v>
      </c>
      <c r="BZ32" s="2">
        <v>554.13370804935994</v>
      </c>
      <c r="CA32" s="2">
        <v>473.69972690936328</v>
      </c>
      <c r="CB32" s="2">
        <v>517.44423097828314</v>
      </c>
      <c r="CC32" s="2">
        <v>625.41855333439241</v>
      </c>
      <c r="CD32" s="2">
        <v>619.28299378844451</v>
      </c>
      <c r="CE32" s="2">
        <v>755.49255669506204</v>
      </c>
      <c r="CF32" s="2">
        <v>824.55308027133299</v>
      </c>
      <c r="CG32" s="2">
        <v>810.41421801865715</v>
      </c>
      <c r="CH32" s="2">
        <v>792.01044135449911</v>
      </c>
      <c r="CI32" s="2">
        <v>636.75916102595477</v>
      </c>
      <c r="CJ32" s="2">
        <v>691.24797006405652</v>
      </c>
      <c r="CK32" s="2">
        <v>586.6963905577212</v>
      </c>
      <c r="CL32" s="2">
        <v>551.51093477960228</v>
      </c>
      <c r="CM32" s="2">
        <v>471.45677147483258</v>
      </c>
      <c r="CN32" s="2">
        <v>514.99317935785973</v>
      </c>
      <c r="CO32" s="2">
        <v>622.45487452433088</v>
      </c>
      <c r="CP32" s="2">
        <v>616.3472303203929</v>
      </c>
      <c r="CQ32" s="2">
        <v>751.90966484405124</v>
      </c>
      <c r="CR32" s="2">
        <v>820.64112575238619</v>
      </c>
      <c r="CS32" s="2">
        <v>806.5678222574611</v>
      </c>
      <c r="CT32" s="2">
        <v>788.24990641797012</v>
      </c>
      <c r="CU32" s="2">
        <v>633.73457601514406</v>
      </c>
      <c r="CV32" s="2">
        <v>687.96326482087989</v>
      </c>
      <c r="CW32" s="2">
        <v>583.90739411508582</v>
      </c>
      <c r="CX32" s="2">
        <v>548.88816150984462</v>
      </c>
      <c r="CY32" s="2">
        <v>469.21381604030182</v>
      </c>
      <c r="CZ32" s="2">
        <v>512.5421277374362</v>
      </c>
      <c r="DA32" s="2">
        <v>619.49119571426911</v>
      </c>
      <c r="DB32" s="2">
        <v>613.41146685234128</v>
      </c>
      <c r="DC32" s="2">
        <v>748.32677299304055</v>
      </c>
      <c r="DD32" s="2">
        <v>816.7291712334395</v>
      </c>
      <c r="DE32" s="2">
        <v>802.72142649626517</v>
      </c>
      <c r="DF32" s="2">
        <v>784.48937148144137</v>
      </c>
      <c r="DG32" s="2">
        <v>630.70999100433335</v>
      </c>
      <c r="DH32" s="2">
        <v>684.67855957770325</v>
      </c>
      <c r="DI32" s="2">
        <v>581.11839767245033</v>
      </c>
      <c r="DJ32" s="2">
        <v>546.26538824008685</v>
      </c>
      <c r="DK32" s="2">
        <v>466.97086060577112</v>
      </c>
      <c r="DL32" s="2">
        <v>510.09107611701279</v>
      </c>
      <c r="DM32" s="2">
        <v>616.52751690420757</v>
      </c>
      <c r="DN32" s="2">
        <v>610.47570338428966</v>
      </c>
      <c r="DO32" s="2">
        <v>744.74388114202986</v>
      </c>
      <c r="DP32" s="2">
        <v>812.81721671449259</v>
      </c>
      <c r="DQ32" s="2">
        <v>798.87503073506912</v>
      </c>
      <c r="DR32" s="2">
        <v>780.7288365449125</v>
      </c>
      <c r="DS32" s="2">
        <v>627.68540599352264</v>
      </c>
      <c r="DT32" s="2">
        <v>681.39385433452662</v>
      </c>
      <c r="DU32" s="2">
        <v>578.32940122981495</v>
      </c>
      <c r="DV32" s="2">
        <v>543.64261497032919</v>
      </c>
      <c r="DW32" s="2">
        <v>464.72790517124037</v>
      </c>
      <c r="DX32" s="2">
        <v>507.64002449658932</v>
      </c>
      <c r="DY32" s="2">
        <v>613.56383809414592</v>
      </c>
      <c r="DZ32" s="2">
        <v>607.53993991623804</v>
      </c>
      <c r="EA32" s="2">
        <v>741.16098929101918</v>
      </c>
      <c r="EB32" s="2">
        <v>808.9052621955459</v>
      </c>
      <c r="EC32" s="2">
        <v>795.02863497387318</v>
      </c>
      <c r="ED32" s="2">
        <v>776.96830160838351</v>
      </c>
      <c r="EE32" s="2">
        <v>624.66082098271193</v>
      </c>
      <c r="EF32" s="2">
        <v>678.10914909134999</v>
      </c>
      <c r="EG32" s="2">
        <v>575.54040478717957</v>
      </c>
      <c r="EH32" s="2">
        <v>541.01984170057153</v>
      </c>
      <c r="EI32" s="2">
        <v>462.48494973670967</v>
      </c>
      <c r="EJ32" s="2">
        <v>505.18897287616591</v>
      </c>
      <c r="EK32" s="2">
        <v>610.60015928408438</v>
      </c>
      <c r="EL32" s="2">
        <v>604.60417644818642</v>
      </c>
      <c r="EM32" s="2">
        <v>737.57809744000838</v>
      </c>
      <c r="EN32" s="2">
        <v>804.9933076765991</v>
      </c>
      <c r="EO32" s="2">
        <v>791.18223921267713</v>
      </c>
      <c r="EP32" s="2">
        <v>773.20776667185464</v>
      </c>
      <c r="EQ32" s="2">
        <v>621.63623597190121</v>
      </c>
      <c r="ER32" s="2">
        <v>674.82444384817347</v>
      </c>
      <c r="ES32" s="2">
        <v>572.75140834454419</v>
      </c>
      <c r="ET32" s="2">
        <v>538.39706843081387</v>
      </c>
      <c r="EU32" s="2">
        <v>460.24199430217891</v>
      </c>
      <c r="EV32" s="2">
        <v>502.73792125574238</v>
      </c>
      <c r="EW32" s="2">
        <v>607.63648047402262</v>
      </c>
      <c r="EX32" s="2">
        <v>601.6684129801348</v>
      </c>
      <c r="EY32" s="2">
        <v>733.99520558899781</v>
      </c>
      <c r="EZ32" s="2">
        <v>801.08135315765242</v>
      </c>
      <c r="FA32" s="2">
        <v>787.3358434514812</v>
      </c>
      <c r="FB32" s="2">
        <v>769.44723173532577</v>
      </c>
      <c r="FC32" s="2">
        <v>618.6116509610905</v>
      </c>
      <c r="FD32" s="2">
        <v>671.53973860499673</v>
      </c>
      <c r="FE32" s="2">
        <v>569.96241190190869</v>
      </c>
      <c r="FF32" s="2">
        <v>535.7742951610561</v>
      </c>
      <c r="FG32" s="2">
        <v>457.99903886764827</v>
      </c>
      <c r="FH32" s="2">
        <v>500.28686963531896</v>
      </c>
      <c r="FI32" s="2">
        <v>604.67280166396108</v>
      </c>
      <c r="FJ32" s="2">
        <v>598.73264951208319</v>
      </c>
      <c r="FK32" s="2">
        <v>730.41231373798701</v>
      </c>
      <c r="FL32" s="2">
        <v>797.16939863870562</v>
      </c>
      <c r="FM32" s="2">
        <v>783.48944769028515</v>
      </c>
      <c r="FN32" s="2">
        <v>765.6866967987969</v>
      </c>
      <c r="FO32" s="2">
        <v>615.58706595027979</v>
      </c>
      <c r="FP32" s="2">
        <v>668.25503336182021</v>
      </c>
      <c r="FQ32" s="2">
        <v>567.17341545927331</v>
      </c>
      <c r="FR32" s="2">
        <v>533.15152189129844</v>
      </c>
      <c r="FS32" s="2">
        <v>455.75608343311751</v>
      </c>
      <c r="FT32" s="2">
        <v>497.83581801489549</v>
      </c>
      <c r="FU32" s="2">
        <v>601.70912285389943</v>
      </c>
      <c r="FV32" s="2">
        <v>595.79688604403157</v>
      </c>
      <c r="FW32" s="2">
        <v>726.82942188697632</v>
      </c>
      <c r="FX32" s="2">
        <v>793.25744411975893</v>
      </c>
      <c r="FY32" s="2">
        <v>779.6430519290891</v>
      </c>
      <c r="FZ32" s="2">
        <v>761.92616186226803</v>
      </c>
      <c r="GA32" s="2">
        <v>612.56248093946908</v>
      </c>
      <c r="GB32" s="2">
        <v>664.97032811864358</v>
      </c>
      <c r="GC32" s="2">
        <v>564.38441901663793</v>
      </c>
      <c r="GD32" s="2">
        <v>530.52874862154079</v>
      </c>
      <c r="GE32" s="2">
        <v>453.51312799858681</v>
      </c>
      <c r="GF32" s="2">
        <v>495.38476639447208</v>
      </c>
      <c r="GG32" s="2">
        <v>598.74544404383789</v>
      </c>
      <c r="GH32" s="2">
        <v>592.86112257597995</v>
      </c>
      <c r="GI32" s="2">
        <v>723.24653003596563</v>
      </c>
      <c r="GJ32" s="2">
        <v>789.34548960081213</v>
      </c>
      <c r="GK32" s="2">
        <v>775.79665616789305</v>
      </c>
      <c r="GL32" s="2">
        <v>758.16562692573905</v>
      </c>
      <c r="GM32" s="2">
        <v>609.53789592865837</v>
      </c>
      <c r="GN32" s="2">
        <v>661.68562287546695</v>
      </c>
      <c r="GO32" s="2">
        <v>561.59542257400255</v>
      </c>
      <c r="GP32" s="2">
        <v>527.90597535178313</v>
      </c>
      <c r="GQ32" s="2">
        <v>451.27017256405605</v>
      </c>
      <c r="GR32" s="2">
        <v>492.93371477404861</v>
      </c>
      <c r="GS32" s="2">
        <v>595.78176523377613</v>
      </c>
      <c r="GT32" s="2">
        <v>589.92535910792833</v>
      </c>
      <c r="GU32" s="2">
        <v>719.66363818495495</v>
      </c>
      <c r="GV32" s="2">
        <v>785.43353508186533</v>
      </c>
      <c r="GW32" s="2">
        <v>771.95026040669711</v>
      </c>
      <c r="GX32" s="2">
        <v>754.40509198921029</v>
      </c>
      <c r="GY32" s="2">
        <v>606.51331091784755</v>
      </c>
      <c r="GZ32" s="2">
        <v>658.40091763229032</v>
      </c>
      <c r="HA32" s="2">
        <v>558.80642613136706</v>
      </c>
      <c r="HB32" s="2">
        <v>525.28320208202535</v>
      </c>
      <c r="HC32" s="2">
        <v>449.02721712952535</v>
      </c>
      <c r="HD32" s="2">
        <v>490.4826631536252</v>
      </c>
      <c r="HE32" s="2">
        <v>592.81808642371459</v>
      </c>
      <c r="HF32" s="2">
        <v>586.98959563987671</v>
      </c>
      <c r="HG32" s="2">
        <v>716.08074633394415</v>
      </c>
      <c r="HH32" s="2">
        <v>781.52158056291853</v>
      </c>
      <c r="HI32" s="2">
        <v>768.10386464550106</v>
      </c>
      <c r="HJ32" s="2">
        <v>750.64455705268142</v>
      </c>
      <c r="HK32" s="2">
        <v>603.48872590703695</v>
      </c>
      <c r="HL32" s="2">
        <v>655.11621238911368</v>
      </c>
      <c r="HM32" s="2">
        <v>556.01742968873168</v>
      </c>
      <c r="HN32" s="2">
        <v>522.6604288122677</v>
      </c>
      <c r="HO32" s="2">
        <v>446.7842616949946</v>
      </c>
      <c r="HP32" s="2">
        <v>488.03161153320173</v>
      </c>
      <c r="HQ32" s="2">
        <v>589.85440761365294</v>
      </c>
      <c r="HR32" s="2">
        <v>584.05383217182509</v>
      </c>
      <c r="HS32" s="2">
        <v>712.49785448293358</v>
      </c>
      <c r="HT32" s="2">
        <v>777.60962604397184</v>
      </c>
      <c r="HU32" s="2">
        <v>764.25746888430513</v>
      </c>
      <c r="HV32" s="2">
        <v>746.88402211615244</v>
      </c>
      <c r="HW32" s="2">
        <v>600.46414089622613</v>
      </c>
      <c r="HX32" s="2">
        <v>651.83150714593705</v>
      </c>
      <c r="HY32" s="2">
        <v>553.22843324609619</v>
      </c>
      <c r="HZ32" s="2">
        <v>520.03765554251004</v>
      </c>
      <c r="IA32" s="2">
        <v>444.5413062604639</v>
      </c>
      <c r="IB32" s="2">
        <v>485.58055991277831</v>
      </c>
      <c r="IC32" s="2">
        <v>586.8907288035914</v>
      </c>
      <c r="ID32" s="2">
        <v>581.11806870377347</v>
      </c>
      <c r="IE32" s="2">
        <v>708.91496263192278</v>
      </c>
      <c r="IF32" s="2">
        <v>773.69767152502504</v>
      </c>
      <c r="IG32" s="2">
        <v>760.41107312310908</v>
      </c>
      <c r="IH32" s="2">
        <v>743.12348717962357</v>
      </c>
      <c r="II32" s="2">
        <v>597.43955588541553</v>
      </c>
      <c r="IJ32" s="2">
        <v>648.54680190276054</v>
      </c>
      <c r="IK32" s="2">
        <v>550.43943680346081</v>
      </c>
      <c r="IL32" s="2">
        <v>517.41488227275238</v>
      </c>
      <c r="IM32" s="2">
        <v>442.29835082593314</v>
      </c>
      <c r="IN32" s="2">
        <v>483.12950829235484</v>
      </c>
      <c r="IO32" s="2">
        <v>583.92704999352975</v>
      </c>
      <c r="IP32" s="2">
        <v>578.18230523572186</v>
      </c>
      <c r="IQ32" s="2">
        <v>705.33207078091209</v>
      </c>
      <c r="IR32" s="2">
        <v>769.78571700607836</v>
      </c>
      <c r="IS32" s="2">
        <v>756.56467736191314</v>
      </c>
      <c r="IT32" s="2">
        <v>739.3629522430947</v>
      </c>
      <c r="IU32" s="2">
        <v>594.41497087460471</v>
      </c>
      <c r="IV32" s="2">
        <v>645.26209665958379</v>
      </c>
      <c r="IW32" s="2">
        <v>547.65044036082543</v>
      </c>
      <c r="IX32" s="2">
        <v>514.79210900299461</v>
      </c>
      <c r="IY32" s="2">
        <v>440.05539539140244</v>
      </c>
      <c r="IZ32" s="2">
        <v>480.67845667193137</v>
      </c>
      <c r="JA32" s="2">
        <v>580.9633711834681</v>
      </c>
      <c r="JB32" s="2">
        <v>575.24654176767024</v>
      </c>
      <c r="JC32" s="2">
        <v>701.7491789299014</v>
      </c>
      <c r="JD32" s="2">
        <v>765.87376248713156</v>
      </c>
      <c r="JE32" s="2">
        <v>752.71828160071709</v>
      </c>
      <c r="JF32" s="2">
        <v>735.60241730656594</v>
      </c>
      <c r="JG32" s="2">
        <v>591.39038586379411</v>
      </c>
      <c r="JH32" s="2">
        <v>641.97739141640727</v>
      </c>
      <c r="JI32" s="2">
        <v>544.86144391819005</v>
      </c>
      <c r="JJ32" s="2">
        <v>512.16933573323695</v>
      </c>
      <c r="JK32" s="2">
        <v>437.81243995687169</v>
      </c>
      <c r="JL32" s="2">
        <v>478.2274050515079</v>
      </c>
      <c r="JM32" s="2">
        <v>577.99969237340645</v>
      </c>
      <c r="JN32" s="2">
        <v>572.31077829961851</v>
      </c>
      <c r="JO32" s="2">
        <v>698.16628707889072</v>
      </c>
      <c r="JP32" s="2">
        <v>761.96180796818476</v>
      </c>
      <c r="JQ32" s="2">
        <v>748.87188583952116</v>
      </c>
      <c r="JR32" s="2">
        <v>731.84188237003696</v>
      </c>
      <c r="JS32" s="2">
        <v>588.36580085298328</v>
      </c>
      <c r="JT32" s="2">
        <v>638.69268617323064</v>
      </c>
      <c r="JU32" s="2">
        <v>542.07244747555467</v>
      </c>
      <c r="JV32" s="2">
        <v>509.54656246347929</v>
      </c>
      <c r="JW32" s="2">
        <v>435.56948452234099</v>
      </c>
      <c r="JX32" s="2">
        <v>475.77635343108449</v>
      </c>
      <c r="JY32" s="2">
        <v>575.03601356334491</v>
      </c>
      <c r="JZ32" s="2">
        <v>569.375014831567</v>
      </c>
      <c r="KA32" s="2">
        <v>694.58339522788003</v>
      </c>
      <c r="KB32" s="2">
        <v>758.04985344923807</v>
      </c>
      <c r="KC32" s="2">
        <v>745.02549007832522</v>
      </c>
      <c r="KD32" s="2">
        <v>728.0813474335082</v>
      </c>
      <c r="KE32" s="2">
        <v>585.34121584217269</v>
      </c>
      <c r="KF32" s="2">
        <v>635.40798093005412</v>
      </c>
      <c r="KG32" s="2">
        <v>539.28345103291929</v>
      </c>
      <c r="KH32" s="2">
        <v>506.92378919372169</v>
      </c>
      <c r="KI32" s="2">
        <v>433.32652908781034</v>
      </c>
      <c r="KJ32" s="2">
        <v>473.32530181066113</v>
      </c>
      <c r="KK32" s="2">
        <v>572.07233475328337</v>
      </c>
      <c r="KL32" s="2">
        <v>566.4392513635155</v>
      </c>
      <c r="KM32" s="2">
        <v>691.00050337686946</v>
      </c>
      <c r="KN32" s="2">
        <v>754.1378989302915</v>
      </c>
      <c r="KO32" s="2">
        <v>741.17909431712928</v>
      </c>
      <c r="KP32" s="2">
        <v>724.32081249697944</v>
      </c>
      <c r="KQ32" s="2">
        <v>582.31663083136209</v>
      </c>
      <c r="KR32" s="2">
        <v>632.12327568687761</v>
      </c>
      <c r="KS32" s="2">
        <v>536.49445459028402</v>
      </c>
      <c r="KT32" s="2">
        <v>504.30101592396414</v>
      </c>
      <c r="KU32" s="2">
        <v>431.0835736532797</v>
      </c>
      <c r="KV32" s="2">
        <v>470.87425019023777</v>
      </c>
      <c r="KW32" s="2">
        <v>569.10865594322183</v>
      </c>
      <c r="KX32" s="2">
        <v>563.50348789546399</v>
      </c>
      <c r="KY32" s="2">
        <v>687.41761152585889</v>
      </c>
      <c r="KZ32" s="2">
        <v>750.22594441134481</v>
      </c>
      <c r="LA32" s="2">
        <v>737.33269855593358</v>
      </c>
    </row>
    <row r="33" spans="1:313" ht="15.6">
      <c r="A33" s="8"/>
      <c r="B33" s="45"/>
      <c r="C33" s="45"/>
      <c r="D33" s="45"/>
      <c r="E33" s="45"/>
      <c r="F33" s="45"/>
      <c r="G33" s="45"/>
      <c r="H33" s="45"/>
      <c r="I33" s="45"/>
      <c r="J33" s="45"/>
      <c r="K33" s="2"/>
      <c r="L33" s="2"/>
      <c r="M33" s="2"/>
      <c r="N33" s="2">
        <v>819.15810247908416</v>
      </c>
      <c r="O33" s="2">
        <v>727.80818065758876</v>
      </c>
      <c r="P33" s="2">
        <v>748.49607114177047</v>
      </c>
      <c r="Q33" s="2">
        <v>564.50692848936364</v>
      </c>
      <c r="R33" s="2">
        <v>560.84374839102691</v>
      </c>
      <c r="S33" s="2">
        <v>479.79465175068918</v>
      </c>
      <c r="T33" s="2">
        <v>565.1388188354166</v>
      </c>
      <c r="U33" s="2">
        <v>568.88997702682582</v>
      </c>
      <c r="V33" s="2">
        <v>598.6054718304689</v>
      </c>
      <c r="W33" s="2">
        <v>665.39797152784934</v>
      </c>
      <c r="X33" s="2">
        <v>670.07642157649502</v>
      </c>
      <c r="Y33" s="2">
        <v>762.52470674696929</v>
      </c>
      <c r="Z33" s="2">
        <v>814.53701313649515</v>
      </c>
      <c r="AA33" s="2">
        <v>723.70048954048593</v>
      </c>
      <c r="AB33" s="2">
        <v>744.26963141936312</v>
      </c>
      <c r="AC33" s="2">
        <v>561.31789679542396</v>
      </c>
      <c r="AD33" s="2">
        <v>557.67391859922145</v>
      </c>
      <c r="AE33" s="2">
        <v>477.08162510439496</v>
      </c>
      <c r="AF33" s="2">
        <v>561.94170213005191</v>
      </c>
      <c r="AG33" s="2">
        <v>565.67012122682831</v>
      </c>
      <c r="AH33" s="2">
        <v>595.21583079054687</v>
      </c>
      <c r="AI33" s="2">
        <v>661.62833495095333</v>
      </c>
      <c r="AJ33" s="2">
        <v>666.2784874596116</v>
      </c>
      <c r="AK33" s="2">
        <v>758.20074157424824</v>
      </c>
      <c r="AL33" s="2">
        <v>809.91592379390625</v>
      </c>
      <c r="AM33" s="2">
        <v>719.5927984233831</v>
      </c>
      <c r="AN33" s="2">
        <v>740.043191696956</v>
      </c>
      <c r="AO33" s="2">
        <v>558.12886510148417</v>
      </c>
      <c r="AP33" s="2">
        <v>554.504088807416</v>
      </c>
      <c r="AQ33" s="2">
        <v>474.36859845810085</v>
      </c>
      <c r="AR33" s="2">
        <v>558.74458542468722</v>
      </c>
      <c r="AS33" s="2">
        <v>562.45026542683081</v>
      </c>
      <c r="AT33" s="2">
        <v>591.82618975062485</v>
      </c>
      <c r="AU33" s="2">
        <v>657.85869837405744</v>
      </c>
      <c r="AV33" s="2">
        <v>662.48055334272829</v>
      </c>
      <c r="AW33" s="2">
        <v>753.8767764015272</v>
      </c>
      <c r="AX33" s="2">
        <v>805.29483445131723</v>
      </c>
      <c r="AY33" s="2">
        <v>715.48510730628016</v>
      </c>
      <c r="AZ33" s="2">
        <v>735.81675197454877</v>
      </c>
      <c r="BA33" s="2">
        <v>554.93983340754437</v>
      </c>
      <c r="BB33" s="2">
        <v>551.33425901561066</v>
      </c>
      <c r="BC33" s="2">
        <v>471.65557181180668</v>
      </c>
      <c r="BD33" s="2">
        <v>555.54746871932252</v>
      </c>
      <c r="BE33" s="2">
        <v>559.23040962683342</v>
      </c>
      <c r="BF33" s="2">
        <v>588.43654871070282</v>
      </c>
      <c r="BG33" s="2">
        <v>654.08906179716143</v>
      </c>
      <c r="BH33" s="2">
        <v>658.68261922584486</v>
      </c>
      <c r="BI33" s="2">
        <v>749.55281122880626</v>
      </c>
      <c r="BJ33" s="2">
        <v>800.67374510872833</v>
      </c>
      <c r="BK33" s="2">
        <v>711.37741618917732</v>
      </c>
      <c r="BL33" s="2">
        <v>731.59031225214153</v>
      </c>
      <c r="BM33" s="2">
        <v>551.75080171360469</v>
      </c>
      <c r="BN33" s="2">
        <v>548.1644292238052</v>
      </c>
      <c r="BO33" s="2">
        <v>468.94254516551251</v>
      </c>
      <c r="BP33" s="2">
        <v>552.35035201395772</v>
      </c>
      <c r="BQ33" s="2">
        <v>556.01055382683592</v>
      </c>
      <c r="BR33" s="2">
        <v>585.04690767078091</v>
      </c>
      <c r="BS33" s="2">
        <v>650.31942522026554</v>
      </c>
      <c r="BT33" s="2">
        <v>654.88468510896155</v>
      </c>
      <c r="BU33" s="2">
        <v>745.22884605608522</v>
      </c>
      <c r="BV33" s="2">
        <v>796.05265576613942</v>
      </c>
      <c r="BW33" s="2">
        <v>707.26972507207449</v>
      </c>
      <c r="BX33" s="2">
        <v>727.36387252973429</v>
      </c>
      <c r="BY33" s="2">
        <v>548.561770019665</v>
      </c>
      <c r="BZ33" s="2">
        <v>544.99459943199975</v>
      </c>
      <c r="CA33" s="2">
        <v>466.22951851921835</v>
      </c>
      <c r="CB33" s="2">
        <v>549.15323530859303</v>
      </c>
      <c r="CC33" s="2">
        <v>552.79069802683841</v>
      </c>
      <c r="CD33" s="2">
        <v>581.65726663085889</v>
      </c>
      <c r="CE33" s="2">
        <v>646.54978864336954</v>
      </c>
      <c r="CF33" s="2">
        <v>651.08675099207812</v>
      </c>
      <c r="CG33" s="2">
        <v>740.90488088336417</v>
      </c>
      <c r="CH33" s="2">
        <v>791.43156642355052</v>
      </c>
      <c r="CI33" s="2">
        <v>703.16203395497166</v>
      </c>
      <c r="CJ33" s="2">
        <v>723.13743280732717</v>
      </c>
      <c r="CK33" s="2">
        <v>545.37273832572532</v>
      </c>
      <c r="CL33" s="2">
        <v>541.8247696401944</v>
      </c>
      <c r="CM33" s="2">
        <v>463.51649187292423</v>
      </c>
      <c r="CN33" s="2">
        <v>545.95611860322833</v>
      </c>
      <c r="CO33" s="2">
        <v>549.57084222684102</v>
      </c>
      <c r="CP33" s="2">
        <v>578.26762559093686</v>
      </c>
      <c r="CQ33" s="2">
        <v>642.78015206647365</v>
      </c>
      <c r="CR33" s="2">
        <v>647.2888168751947</v>
      </c>
      <c r="CS33" s="2">
        <v>736.58091571064313</v>
      </c>
      <c r="CT33" s="2">
        <v>786.8104770809615</v>
      </c>
      <c r="CU33" s="2">
        <v>699.05434283786883</v>
      </c>
      <c r="CV33" s="2">
        <v>718.91099308491994</v>
      </c>
      <c r="CW33" s="2">
        <v>542.18370663178553</v>
      </c>
      <c r="CX33" s="2">
        <v>538.65493984838895</v>
      </c>
      <c r="CY33" s="2">
        <v>460.80346522663001</v>
      </c>
      <c r="CZ33" s="2">
        <v>542.75900189786364</v>
      </c>
      <c r="DA33" s="2">
        <v>546.35098642684352</v>
      </c>
      <c r="DB33" s="2">
        <v>574.87798455101483</v>
      </c>
      <c r="DC33" s="2">
        <v>639.01051548957753</v>
      </c>
      <c r="DD33" s="2">
        <v>643.49088275831127</v>
      </c>
      <c r="DE33" s="2">
        <v>732.25695053792208</v>
      </c>
      <c r="DF33" s="2">
        <v>782.18938773837249</v>
      </c>
      <c r="DG33" s="2">
        <v>694.94665172076589</v>
      </c>
      <c r="DH33" s="2">
        <v>714.68455336251259</v>
      </c>
      <c r="DI33" s="2">
        <v>538.99467493784573</v>
      </c>
      <c r="DJ33" s="2">
        <v>535.48511005658349</v>
      </c>
      <c r="DK33" s="2">
        <v>458.09043858033584</v>
      </c>
      <c r="DL33" s="2">
        <v>539.56188519249883</v>
      </c>
      <c r="DM33" s="2">
        <v>543.13113062684602</v>
      </c>
      <c r="DN33" s="2">
        <v>571.48834351109281</v>
      </c>
      <c r="DO33" s="2">
        <v>635.24087891268152</v>
      </c>
      <c r="DP33" s="2">
        <v>639.69294864142785</v>
      </c>
      <c r="DQ33" s="2">
        <v>727.93298536520103</v>
      </c>
      <c r="DR33" s="2">
        <v>777.56829839578347</v>
      </c>
      <c r="DS33" s="2">
        <v>690.83896060366294</v>
      </c>
      <c r="DT33" s="2">
        <v>710.45811364010535</v>
      </c>
      <c r="DU33" s="2">
        <v>535.80564324390593</v>
      </c>
      <c r="DV33" s="2">
        <v>532.31528026477804</v>
      </c>
      <c r="DW33" s="2">
        <v>455.37741193404162</v>
      </c>
      <c r="DX33" s="2">
        <v>536.36476848713414</v>
      </c>
      <c r="DY33" s="2">
        <v>539.91127482684851</v>
      </c>
      <c r="DZ33" s="2">
        <v>568.09870247117078</v>
      </c>
      <c r="EA33" s="2">
        <v>631.47124233578552</v>
      </c>
      <c r="EB33" s="2">
        <v>635.89501452454442</v>
      </c>
      <c r="EC33" s="2">
        <v>723.60902019247999</v>
      </c>
      <c r="ED33" s="2">
        <v>772.94720905319446</v>
      </c>
      <c r="EE33" s="2">
        <v>686.73126948656011</v>
      </c>
      <c r="EF33" s="2">
        <v>706.23167391769812</v>
      </c>
      <c r="EG33" s="2">
        <v>532.61661154996614</v>
      </c>
      <c r="EH33" s="2">
        <v>529.14545047297258</v>
      </c>
      <c r="EI33" s="2">
        <v>452.66438528774745</v>
      </c>
      <c r="EJ33" s="2">
        <v>533.16765178176934</v>
      </c>
      <c r="EK33" s="2">
        <v>536.69141902685101</v>
      </c>
      <c r="EL33" s="2">
        <v>564.70906143124876</v>
      </c>
      <c r="EM33" s="2">
        <v>627.70160575888951</v>
      </c>
      <c r="EN33" s="2">
        <v>632.097080407661</v>
      </c>
      <c r="EO33" s="2">
        <v>719.28505501975894</v>
      </c>
      <c r="EP33" s="2">
        <v>768.32611971060544</v>
      </c>
      <c r="EQ33" s="2">
        <v>682.62357836945716</v>
      </c>
      <c r="ER33" s="2">
        <v>702.00523419529077</v>
      </c>
      <c r="ES33" s="2">
        <v>529.42757985602645</v>
      </c>
      <c r="ET33" s="2">
        <v>525.97562068116713</v>
      </c>
      <c r="EU33" s="2">
        <v>449.95135864145323</v>
      </c>
      <c r="EV33" s="2">
        <v>529.97053507640464</v>
      </c>
      <c r="EW33" s="2">
        <v>533.4715632268535</v>
      </c>
      <c r="EX33" s="2">
        <v>561.31942039132662</v>
      </c>
      <c r="EY33" s="2">
        <v>623.93196918199351</v>
      </c>
      <c r="EZ33" s="2">
        <v>628.29914629077757</v>
      </c>
      <c r="FA33" s="2">
        <v>714.96108984703778</v>
      </c>
      <c r="FB33" s="2">
        <v>763.70503036801642</v>
      </c>
      <c r="FC33" s="2">
        <v>678.51588725235422</v>
      </c>
      <c r="FD33" s="2">
        <v>697.77879447288353</v>
      </c>
      <c r="FE33" s="2">
        <v>526.23854816208666</v>
      </c>
      <c r="FF33" s="2">
        <v>522.80579088936167</v>
      </c>
      <c r="FG33" s="2">
        <v>447.23833199515906</v>
      </c>
      <c r="FH33" s="2">
        <v>526.77341837103984</v>
      </c>
      <c r="FI33" s="2">
        <v>530.251707426856</v>
      </c>
      <c r="FJ33" s="2">
        <v>557.92977935140459</v>
      </c>
      <c r="FK33" s="2">
        <v>620.1623326050975</v>
      </c>
      <c r="FL33" s="2">
        <v>624.50121217389415</v>
      </c>
      <c r="FM33" s="2">
        <v>710.63712467431674</v>
      </c>
      <c r="FN33" s="2">
        <v>759.08394102542741</v>
      </c>
      <c r="FO33" s="2">
        <v>674.40819613525139</v>
      </c>
      <c r="FP33" s="2">
        <v>693.5523547504763</v>
      </c>
      <c r="FQ33" s="2">
        <v>523.04951646814686</v>
      </c>
      <c r="FR33" s="2">
        <v>519.63596109755622</v>
      </c>
      <c r="FS33" s="2">
        <v>444.52530534886483</v>
      </c>
      <c r="FT33" s="2">
        <v>523.57630166567503</v>
      </c>
      <c r="FU33" s="2">
        <v>527.0318516268585</v>
      </c>
      <c r="FV33" s="2">
        <v>554.54013831148256</v>
      </c>
      <c r="FW33" s="2">
        <v>616.3926960282015</v>
      </c>
      <c r="FX33" s="2">
        <v>620.70327805701072</v>
      </c>
      <c r="FY33" s="2">
        <v>706.31315950159569</v>
      </c>
      <c r="FZ33" s="2">
        <v>754.46285168283839</v>
      </c>
      <c r="GA33" s="2">
        <v>670.30050501814844</v>
      </c>
      <c r="GB33" s="2">
        <v>689.32591502806895</v>
      </c>
      <c r="GC33" s="2">
        <v>519.86048477420707</v>
      </c>
      <c r="GD33" s="2">
        <v>516.46613130575076</v>
      </c>
      <c r="GE33" s="2">
        <v>441.81227870257067</v>
      </c>
      <c r="GF33" s="2">
        <v>520.37918496031034</v>
      </c>
      <c r="GG33" s="2">
        <v>523.81199582686099</v>
      </c>
      <c r="GH33" s="2">
        <v>551.15049727156054</v>
      </c>
      <c r="GI33" s="2">
        <v>612.62305945130549</v>
      </c>
      <c r="GJ33" s="2">
        <v>616.9053439401273</v>
      </c>
      <c r="GK33" s="2">
        <v>701.98919432887465</v>
      </c>
      <c r="GL33" s="2">
        <v>749.84176234024937</v>
      </c>
      <c r="GM33" s="2">
        <v>666.1928139010455</v>
      </c>
      <c r="GN33" s="2">
        <v>685.09947530566171</v>
      </c>
      <c r="GO33" s="2">
        <v>516.67145308026727</v>
      </c>
      <c r="GP33" s="2">
        <v>513.29630151394531</v>
      </c>
      <c r="GQ33" s="2">
        <v>439.09925205627644</v>
      </c>
      <c r="GR33" s="2">
        <v>517.18206825494553</v>
      </c>
      <c r="GS33" s="2">
        <v>520.59214002686349</v>
      </c>
      <c r="GT33" s="2">
        <v>547.76085623163851</v>
      </c>
      <c r="GU33" s="2">
        <v>608.85342287440949</v>
      </c>
      <c r="GV33" s="2">
        <v>613.10740982324387</v>
      </c>
      <c r="GW33" s="2">
        <v>697.6652291561536</v>
      </c>
      <c r="GX33" s="2">
        <v>745.22067299766036</v>
      </c>
      <c r="GY33" s="2">
        <v>662.08512278394267</v>
      </c>
      <c r="GZ33" s="2">
        <v>680.87303558325448</v>
      </c>
      <c r="HA33" s="2">
        <v>513.48242138632747</v>
      </c>
      <c r="HB33" s="2">
        <v>510.12647172213985</v>
      </c>
      <c r="HC33" s="2">
        <v>436.38622540998227</v>
      </c>
      <c r="HD33" s="2">
        <v>513.98495154958084</v>
      </c>
      <c r="HE33" s="2">
        <v>517.37228422686599</v>
      </c>
      <c r="HF33" s="2">
        <v>544.37121519171649</v>
      </c>
      <c r="HG33" s="2">
        <v>605.08378629751348</v>
      </c>
      <c r="HH33" s="2">
        <v>609.30947570636044</v>
      </c>
      <c r="HI33" s="2">
        <v>693.34126398343244</v>
      </c>
      <c r="HJ33" s="2">
        <v>740.59958365507134</v>
      </c>
      <c r="HK33" s="2">
        <v>657.97743166683972</v>
      </c>
      <c r="HL33" s="2">
        <v>676.64659586084713</v>
      </c>
      <c r="HM33" s="2">
        <v>510.29338969238773</v>
      </c>
      <c r="HN33" s="2">
        <v>506.9566419303344</v>
      </c>
      <c r="HO33" s="2">
        <v>433.67319876368811</v>
      </c>
      <c r="HP33" s="2">
        <v>510.78783484421609</v>
      </c>
      <c r="HQ33" s="2">
        <v>514.15242842686848</v>
      </c>
      <c r="HR33" s="2">
        <v>540.98157415179435</v>
      </c>
      <c r="HS33" s="2">
        <v>601.31414972061748</v>
      </c>
      <c r="HT33" s="2">
        <v>605.51154158947691</v>
      </c>
      <c r="HU33" s="2">
        <v>689.0172988107114</v>
      </c>
      <c r="HV33" s="2">
        <v>735.97849431248233</v>
      </c>
      <c r="HW33" s="2">
        <v>653.86974054973678</v>
      </c>
      <c r="HX33" s="2">
        <v>672.42015613843989</v>
      </c>
      <c r="HY33" s="2">
        <v>507.10435799844794</v>
      </c>
      <c r="HZ33" s="2">
        <v>503.78681213852894</v>
      </c>
      <c r="IA33" s="2">
        <v>430.96017211739388</v>
      </c>
      <c r="IB33" s="2">
        <v>507.59071813885129</v>
      </c>
      <c r="IC33" s="2">
        <v>510.93257262687092</v>
      </c>
      <c r="ID33" s="2">
        <v>537.59193311187232</v>
      </c>
      <c r="IE33" s="2">
        <v>597.54451314372147</v>
      </c>
      <c r="IF33" s="2">
        <v>601.71360747259348</v>
      </c>
      <c r="IG33" s="2">
        <v>684.69333363799035</v>
      </c>
      <c r="IH33" s="2">
        <v>731.35740496989331</v>
      </c>
      <c r="II33" s="2">
        <v>649.76204943263394</v>
      </c>
      <c r="IJ33" s="2">
        <v>668.19371641603266</v>
      </c>
      <c r="IK33" s="2">
        <v>503.9153263045082</v>
      </c>
      <c r="IL33" s="2">
        <v>500.61698234672349</v>
      </c>
      <c r="IM33" s="2">
        <v>428.24714547109971</v>
      </c>
      <c r="IN33" s="2">
        <v>504.39360143348654</v>
      </c>
      <c r="IO33" s="2">
        <v>507.71271682687342</v>
      </c>
      <c r="IP33" s="2">
        <v>534.2022920719503</v>
      </c>
      <c r="IQ33" s="2">
        <v>593.77487656682547</v>
      </c>
      <c r="IR33" s="2">
        <v>597.91567335571006</v>
      </c>
      <c r="IS33" s="2">
        <v>680.3693684652693</v>
      </c>
      <c r="IT33" s="2">
        <v>726.73631562730429</v>
      </c>
      <c r="IU33" s="2">
        <v>645.654358315531</v>
      </c>
      <c r="IV33" s="2">
        <v>663.96727669362531</v>
      </c>
      <c r="IW33" s="2">
        <v>500.7262946105684</v>
      </c>
      <c r="IX33" s="2">
        <v>497.44715255491803</v>
      </c>
      <c r="IY33" s="2">
        <v>425.53411882480549</v>
      </c>
      <c r="IZ33" s="2">
        <v>501.19648472812179</v>
      </c>
      <c r="JA33" s="2">
        <v>504.49286102687591</v>
      </c>
      <c r="JB33" s="2">
        <v>530.81265103202827</v>
      </c>
      <c r="JC33" s="2">
        <v>590.00523998992946</v>
      </c>
      <c r="JD33" s="2">
        <v>594.11773923882663</v>
      </c>
      <c r="JE33" s="2">
        <v>676.04540329254826</v>
      </c>
      <c r="JF33" s="2">
        <v>722.11522628471528</v>
      </c>
      <c r="JG33" s="2">
        <v>641.54666719842805</v>
      </c>
      <c r="JH33" s="2">
        <v>659.74083697121807</v>
      </c>
      <c r="JI33" s="2">
        <v>497.53726291662866</v>
      </c>
      <c r="JJ33" s="2">
        <v>494.27732276311258</v>
      </c>
      <c r="JK33" s="2">
        <v>422.82109217851132</v>
      </c>
      <c r="JL33" s="2">
        <v>497.99936802275704</v>
      </c>
      <c r="JM33" s="2">
        <v>501.27300522687841</v>
      </c>
      <c r="JN33" s="2">
        <v>527.42300999210624</v>
      </c>
      <c r="JO33" s="2">
        <v>586.23560341303346</v>
      </c>
      <c r="JP33" s="2">
        <v>590.3198051219432</v>
      </c>
      <c r="JQ33" s="2">
        <v>671.7214381198271</v>
      </c>
      <c r="JR33" s="2">
        <v>717.49413694212626</v>
      </c>
      <c r="JS33" s="2">
        <v>637.43897608132522</v>
      </c>
      <c r="JT33" s="2">
        <v>655.51439724881084</v>
      </c>
      <c r="JU33" s="2">
        <v>494.34823122268887</v>
      </c>
      <c r="JV33" s="2">
        <v>491.10749297130718</v>
      </c>
      <c r="JW33" s="2">
        <v>420.1080655322171</v>
      </c>
      <c r="JX33" s="2">
        <v>494.80225131739229</v>
      </c>
      <c r="JY33" s="2">
        <v>498.05314942688091</v>
      </c>
      <c r="JZ33" s="2">
        <v>524.03336895218422</v>
      </c>
      <c r="KA33" s="2">
        <v>582.46596683613745</v>
      </c>
      <c r="KB33" s="2">
        <v>586.52187100505978</v>
      </c>
      <c r="KC33" s="2">
        <v>667.39747294710605</v>
      </c>
      <c r="KD33" s="2">
        <v>712.87304759953724</v>
      </c>
      <c r="KE33" s="2">
        <v>633.33128496422228</v>
      </c>
      <c r="KF33" s="2">
        <v>651.28795752640349</v>
      </c>
      <c r="KG33" s="2">
        <v>491.15919952874907</v>
      </c>
      <c r="KH33" s="2">
        <v>487.93766317950173</v>
      </c>
      <c r="KI33" s="2">
        <v>417.39503888592293</v>
      </c>
      <c r="KJ33" s="2">
        <v>491.60513461202754</v>
      </c>
      <c r="KK33" s="2">
        <v>494.8332936268834</v>
      </c>
      <c r="KL33" s="2">
        <v>520.64372791226219</v>
      </c>
      <c r="KM33" s="2">
        <v>578.69633025924134</v>
      </c>
      <c r="KN33" s="2">
        <v>582.72393688817635</v>
      </c>
      <c r="KO33" s="2">
        <v>663.07350777438501</v>
      </c>
      <c r="KP33" s="2">
        <v>708.25195825694823</v>
      </c>
      <c r="KQ33" s="2">
        <v>629.22359384711933</v>
      </c>
      <c r="KR33" s="2">
        <v>647.06151780399625</v>
      </c>
      <c r="KS33" s="2">
        <v>487.97016783480933</v>
      </c>
      <c r="KT33" s="2">
        <v>484.76783338769627</v>
      </c>
      <c r="KU33" s="2">
        <v>414.6820122396287</v>
      </c>
      <c r="KV33" s="2">
        <v>488.40801790666279</v>
      </c>
      <c r="KW33" s="2">
        <v>491.6134378268859</v>
      </c>
      <c r="KX33" s="2">
        <v>517.25408687234005</v>
      </c>
      <c r="KY33" s="2">
        <v>574.92669368234533</v>
      </c>
      <c r="KZ33" s="2">
        <v>578.92600277129293</v>
      </c>
      <c r="LA33" s="2">
        <v>658.74954260166396</v>
      </c>
    </row>
    <row r="34" spans="1:313" ht="15.6">
      <c r="A34" s="8"/>
      <c r="B34" s="45"/>
      <c r="C34" s="45"/>
      <c r="D34" s="45"/>
      <c r="E34" s="45"/>
      <c r="F34" s="45"/>
      <c r="G34" s="45"/>
      <c r="H34" s="45"/>
      <c r="I34" s="45"/>
      <c r="J34" s="45"/>
      <c r="K34" s="2"/>
      <c r="L34" s="2"/>
      <c r="M34" s="2"/>
      <c r="N34" s="2">
        <v>538.16914145407554</v>
      </c>
      <c r="O34" s="2">
        <v>837.09931340873095</v>
      </c>
      <c r="P34" s="2">
        <v>576.90119353698094</v>
      </c>
      <c r="Q34" s="2">
        <v>606.44467612899166</v>
      </c>
      <c r="R34" s="2">
        <v>588.36701599961134</v>
      </c>
      <c r="S34" s="2">
        <v>528.73191652290768</v>
      </c>
      <c r="T34" s="2">
        <v>515.53909934471665</v>
      </c>
      <c r="U34" s="2">
        <v>612.80321597812122</v>
      </c>
      <c r="V34" s="2">
        <v>623.9868547196362</v>
      </c>
      <c r="W34" s="2">
        <v>580.11056305846478</v>
      </c>
      <c r="X34" s="2">
        <v>557.32717078496432</v>
      </c>
      <c r="Y34" s="2">
        <v>551.13524070063511</v>
      </c>
      <c r="Z34" s="2">
        <v>535.99031901903879</v>
      </c>
      <c r="AA34" s="2">
        <v>833.7091035670486</v>
      </c>
      <c r="AB34" s="2">
        <v>574.56398411009241</v>
      </c>
      <c r="AC34" s="2">
        <v>603.98694694508481</v>
      </c>
      <c r="AD34" s="2">
        <v>585.98174431312646</v>
      </c>
      <c r="AE34" s="2">
        <v>526.5876843504592</v>
      </c>
      <c r="AF34" s="2">
        <v>513.4476628362188</v>
      </c>
      <c r="AG34" s="2">
        <v>610.31635815203481</v>
      </c>
      <c r="AH34" s="2">
        <v>621.45375517408968</v>
      </c>
      <c r="AI34" s="2">
        <v>577.75478412218672</v>
      </c>
      <c r="AJ34" s="2">
        <v>555.06314707155207</v>
      </c>
      <c r="AK34" s="2">
        <v>548.89561222504835</v>
      </c>
      <c r="AL34" s="2">
        <v>533.81149658400204</v>
      </c>
      <c r="AM34" s="2">
        <v>830.31889372536625</v>
      </c>
      <c r="AN34" s="2">
        <v>572.22677468320387</v>
      </c>
      <c r="AO34" s="2">
        <v>601.52921776117807</v>
      </c>
      <c r="AP34" s="2">
        <v>583.59647262664157</v>
      </c>
      <c r="AQ34" s="2">
        <v>524.44345217801083</v>
      </c>
      <c r="AR34" s="2">
        <v>511.35622632772095</v>
      </c>
      <c r="AS34" s="2">
        <v>607.8295003259484</v>
      </c>
      <c r="AT34" s="2">
        <v>618.92065562854316</v>
      </c>
      <c r="AU34" s="2">
        <v>575.39900518590866</v>
      </c>
      <c r="AV34" s="2">
        <v>552.79912335813992</v>
      </c>
      <c r="AW34" s="2">
        <v>546.6559837494616</v>
      </c>
      <c r="AX34" s="2">
        <v>531.63267414896529</v>
      </c>
      <c r="AY34" s="2">
        <v>826.9286838836839</v>
      </c>
      <c r="AZ34" s="2">
        <v>569.88956525631534</v>
      </c>
      <c r="BA34" s="2">
        <v>599.07148857727134</v>
      </c>
      <c r="BB34" s="2">
        <v>581.21120094015657</v>
      </c>
      <c r="BC34" s="2">
        <v>522.29922000556235</v>
      </c>
      <c r="BD34" s="2">
        <v>509.2647898192231</v>
      </c>
      <c r="BE34" s="2">
        <v>605.342642499862</v>
      </c>
      <c r="BF34" s="2">
        <v>616.38755608299653</v>
      </c>
      <c r="BG34" s="2">
        <v>573.04322624963061</v>
      </c>
      <c r="BH34" s="2">
        <v>550.53509964472767</v>
      </c>
      <c r="BI34" s="2">
        <v>544.41635527387496</v>
      </c>
      <c r="BJ34" s="2">
        <v>529.45385171392854</v>
      </c>
      <c r="BK34" s="2">
        <v>823.53847404200144</v>
      </c>
      <c r="BL34" s="2">
        <v>567.55235582942692</v>
      </c>
      <c r="BM34" s="2">
        <v>596.6137593933646</v>
      </c>
      <c r="BN34" s="2">
        <v>578.82592925367157</v>
      </c>
      <c r="BO34" s="2">
        <v>520.15498783311398</v>
      </c>
      <c r="BP34" s="2">
        <v>507.1733533107253</v>
      </c>
      <c r="BQ34" s="2">
        <v>602.85578467377559</v>
      </c>
      <c r="BR34" s="2">
        <v>613.85445653745001</v>
      </c>
      <c r="BS34" s="2">
        <v>570.68744731335266</v>
      </c>
      <c r="BT34" s="2">
        <v>548.27107593131552</v>
      </c>
      <c r="BU34" s="2">
        <v>542.1767267982882</v>
      </c>
      <c r="BV34" s="2">
        <v>527.27502927889179</v>
      </c>
      <c r="BW34" s="2">
        <v>820.14826420031909</v>
      </c>
      <c r="BX34" s="2">
        <v>565.21514640253838</v>
      </c>
      <c r="BY34" s="2">
        <v>594.15603020945787</v>
      </c>
      <c r="BZ34" s="2">
        <v>576.44065756718669</v>
      </c>
      <c r="CA34" s="2">
        <v>518.0107556606655</v>
      </c>
      <c r="CB34" s="2">
        <v>505.08191680222745</v>
      </c>
      <c r="CC34" s="2">
        <v>600.36892684768929</v>
      </c>
      <c r="CD34" s="2">
        <v>611.32135699190337</v>
      </c>
      <c r="CE34" s="2">
        <v>568.33166837707461</v>
      </c>
      <c r="CF34" s="2">
        <v>546.00705221790338</v>
      </c>
      <c r="CG34" s="2">
        <v>539.93709832270144</v>
      </c>
      <c r="CH34" s="2">
        <v>525.09620684385504</v>
      </c>
      <c r="CI34" s="2">
        <v>816.75805435863685</v>
      </c>
      <c r="CJ34" s="2">
        <v>562.87793697564985</v>
      </c>
      <c r="CK34" s="2">
        <v>591.69830102555113</v>
      </c>
      <c r="CL34" s="2">
        <v>574.05538588070192</v>
      </c>
      <c r="CM34" s="2">
        <v>515.86652348821713</v>
      </c>
      <c r="CN34" s="2">
        <v>502.9904802937296</v>
      </c>
      <c r="CO34" s="2">
        <v>597.88206902160289</v>
      </c>
      <c r="CP34" s="2">
        <v>608.78825744635697</v>
      </c>
      <c r="CQ34" s="2">
        <v>565.97588944079655</v>
      </c>
      <c r="CR34" s="2">
        <v>543.74302850449124</v>
      </c>
      <c r="CS34" s="2">
        <v>537.6974698471148</v>
      </c>
      <c r="CT34" s="2">
        <v>522.91738440881829</v>
      </c>
      <c r="CU34" s="2">
        <v>813.36784451695451</v>
      </c>
      <c r="CV34" s="2">
        <v>560.54072754876142</v>
      </c>
      <c r="CW34" s="2">
        <v>589.24057184164428</v>
      </c>
      <c r="CX34" s="2">
        <v>571.67011419421692</v>
      </c>
      <c r="CY34" s="2">
        <v>513.72229131576876</v>
      </c>
      <c r="CZ34" s="2">
        <v>500.89904378523175</v>
      </c>
      <c r="DA34" s="2">
        <v>595.39521119551648</v>
      </c>
      <c r="DB34" s="2">
        <v>606.25515790081033</v>
      </c>
      <c r="DC34" s="2">
        <v>563.62011050451849</v>
      </c>
      <c r="DD34" s="2">
        <v>541.47900479107898</v>
      </c>
      <c r="DE34" s="2">
        <v>535.45784137152805</v>
      </c>
      <c r="DF34" s="2">
        <v>520.73856197378154</v>
      </c>
      <c r="DG34" s="2">
        <v>809.97763467527216</v>
      </c>
      <c r="DH34" s="2">
        <v>558.20351812187289</v>
      </c>
      <c r="DI34" s="2">
        <v>586.78284265773766</v>
      </c>
      <c r="DJ34" s="2">
        <v>569.28484250773204</v>
      </c>
      <c r="DK34" s="2">
        <v>511.57805914332027</v>
      </c>
      <c r="DL34" s="2">
        <v>498.80760727673396</v>
      </c>
      <c r="DM34" s="2">
        <v>592.90835336943007</v>
      </c>
      <c r="DN34" s="2">
        <v>603.72205835526381</v>
      </c>
      <c r="DO34" s="2">
        <v>561.26433156824055</v>
      </c>
      <c r="DP34" s="2">
        <v>539.21498107766683</v>
      </c>
      <c r="DQ34" s="2">
        <v>533.21821289594129</v>
      </c>
      <c r="DR34" s="2">
        <v>518.55973953874491</v>
      </c>
      <c r="DS34" s="2">
        <v>806.58742483358981</v>
      </c>
      <c r="DT34" s="2">
        <v>555.86630869498435</v>
      </c>
      <c r="DU34" s="2">
        <v>584.32511347383092</v>
      </c>
      <c r="DV34" s="2">
        <v>566.89957082124715</v>
      </c>
      <c r="DW34" s="2">
        <v>509.43382697087185</v>
      </c>
      <c r="DX34" s="2">
        <v>496.71617076823617</v>
      </c>
      <c r="DY34" s="2">
        <v>590.42149554334378</v>
      </c>
      <c r="DZ34" s="2">
        <v>601.18895880971729</v>
      </c>
      <c r="EA34" s="2">
        <v>558.90855263196249</v>
      </c>
      <c r="EB34" s="2">
        <v>536.95095736425469</v>
      </c>
      <c r="EC34" s="2">
        <v>530.97858442035454</v>
      </c>
      <c r="ED34" s="2">
        <v>516.38091710370816</v>
      </c>
      <c r="EE34" s="2">
        <v>803.19721499190757</v>
      </c>
      <c r="EF34" s="2">
        <v>553.52909926809582</v>
      </c>
      <c r="EG34" s="2">
        <v>581.86738428992408</v>
      </c>
      <c r="EH34" s="2">
        <v>564.51429913476227</v>
      </c>
      <c r="EI34" s="2">
        <v>507.28959479842342</v>
      </c>
      <c r="EJ34" s="2">
        <v>494.62473425973832</v>
      </c>
      <c r="EK34" s="2">
        <v>587.93463771725737</v>
      </c>
      <c r="EL34" s="2">
        <v>598.65585926417066</v>
      </c>
      <c r="EM34" s="2">
        <v>556.55277369568455</v>
      </c>
      <c r="EN34" s="2">
        <v>534.68693365084255</v>
      </c>
      <c r="EO34" s="2">
        <v>528.73895594476789</v>
      </c>
      <c r="EP34" s="2">
        <v>514.20209466867141</v>
      </c>
      <c r="EQ34" s="2">
        <v>799.80700515022522</v>
      </c>
      <c r="ER34" s="2">
        <v>551.1918898412074</v>
      </c>
      <c r="ES34" s="2">
        <v>579.40965510601734</v>
      </c>
      <c r="ET34" s="2">
        <v>562.12902744827738</v>
      </c>
      <c r="EU34" s="2">
        <v>505.14536262597505</v>
      </c>
      <c r="EV34" s="2">
        <v>492.53329775124047</v>
      </c>
      <c r="EW34" s="2">
        <v>585.44777989117097</v>
      </c>
      <c r="EX34" s="2">
        <v>596.12275971862414</v>
      </c>
      <c r="EY34" s="2">
        <v>554.19699475940649</v>
      </c>
      <c r="EZ34" s="2">
        <v>532.4229099374304</v>
      </c>
      <c r="FA34" s="2">
        <v>526.49932746918114</v>
      </c>
      <c r="FB34" s="2">
        <v>512.02327223363477</v>
      </c>
      <c r="FC34" s="2">
        <v>796.41679530854287</v>
      </c>
      <c r="FD34" s="2">
        <v>548.85468041431886</v>
      </c>
      <c r="FE34" s="2">
        <v>576.95192592211072</v>
      </c>
      <c r="FF34" s="2">
        <v>559.7437557617925</v>
      </c>
      <c r="FG34" s="2">
        <v>503.00113045352663</v>
      </c>
      <c r="FH34" s="2">
        <v>490.44186124274268</v>
      </c>
      <c r="FI34" s="2">
        <v>582.96092206508456</v>
      </c>
      <c r="FJ34" s="2">
        <v>593.58966017307762</v>
      </c>
      <c r="FK34" s="2">
        <v>551.84121582312855</v>
      </c>
      <c r="FL34" s="2">
        <v>530.15888622401815</v>
      </c>
      <c r="FM34" s="2">
        <v>524.25969899359438</v>
      </c>
      <c r="FN34" s="2">
        <v>509.84444979859802</v>
      </c>
      <c r="FO34" s="2">
        <v>793.02658546686064</v>
      </c>
      <c r="FP34" s="2">
        <v>546.51747098743033</v>
      </c>
      <c r="FQ34" s="2">
        <v>574.49419673820387</v>
      </c>
      <c r="FR34" s="2">
        <v>557.3584840753075</v>
      </c>
      <c r="FS34" s="2">
        <v>500.8568982810782</v>
      </c>
      <c r="FT34" s="2">
        <v>488.35042473424477</v>
      </c>
      <c r="FU34" s="2">
        <v>580.47406423899815</v>
      </c>
      <c r="FV34" s="2">
        <v>591.05656062753098</v>
      </c>
      <c r="FW34" s="2">
        <v>549.48543688685038</v>
      </c>
      <c r="FX34" s="2">
        <v>527.894862510606</v>
      </c>
      <c r="FY34" s="2">
        <v>522.02007051800763</v>
      </c>
      <c r="FZ34" s="2">
        <v>507.66562736356121</v>
      </c>
      <c r="GA34" s="2">
        <v>789.63637562517829</v>
      </c>
      <c r="GB34" s="2">
        <v>544.18026156054179</v>
      </c>
      <c r="GC34" s="2">
        <v>572.03646755429713</v>
      </c>
      <c r="GD34" s="2">
        <v>554.97321238882262</v>
      </c>
      <c r="GE34" s="2">
        <v>498.71266610862972</v>
      </c>
      <c r="GF34" s="2">
        <v>486.25898822574698</v>
      </c>
      <c r="GG34" s="2">
        <v>577.98720641291175</v>
      </c>
      <c r="GH34" s="2">
        <v>588.52346108198446</v>
      </c>
      <c r="GI34" s="2">
        <v>547.12965795057244</v>
      </c>
      <c r="GJ34" s="2">
        <v>525.63083879719375</v>
      </c>
      <c r="GK34" s="2">
        <v>519.78044204242087</v>
      </c>
      <c r="GL34" s="2">
        <v>505.48680492852441</v>
      </c>
      <c r="GM34" s="2">
        <v>786.24616578349583</v>
      </c>
      <c r="GN34" s="2">
        <v>541.84305213365326</v>
      </c>
      <c r="GO34" s="2">
        <v>569.57873837039028</v>
      </c>
      <c r="GP34" s="2">
        <v>552.58794070233762</v>
      </c>
      <c r="GQ34" s="2">
        <v>496.56843393618129</v>
      </c>
      <c r="GR34" s="2">
        <v>484.16755171724907</v>
      </c>
      <c r="GS34" s="2">
        <v>575.50034858682534</v>
      </c>
      <c r="GT34" s="2">
        <v>585.99036153643783</v>
      </c>
      <c r="GU34" s="2">
        <v>544.77387901429427</v>
      </c>
      <c r="GV34" s="2">
        <v>523.3668150837816</v>
      </c>
      <c r="GW34" s="2">
        <v>517.54081356683412</v>
      </c>
      <c r="GX34" s="2">
        <v>503.30798249348766</v>
      </c>
      <c r="GY34" s="2">
        <v>782.85595594181348</v>
      </c>
      <c r="GZ34" s="2">
        <v>539.50584270676472</v>
      </c>
      <c r="HA34" s="2">
        <v>567.12100918648355</v>
      </c>
      <c r="HB34" s="2">
        <v>550.20266901585262</v>
      </c>
      <c r="HC34" s="2">
        <v>494.42420176373281</v>
      </c>
      <c r="HD34" s="2">
        <v>482.07611520875122</v>
      </c>
      <c r="HE34" s="2">
        <v>573.01349076073882</v>
      </c>
      <c r="HF34" s="2">
        <v>583.4572619908912</v>
      </c>
      <c r="HG34" s="2">
        <v>542.41810007801621</v>
      </c>
      <c r="HH34" s="2">
        <v>521.10279137036935</v>
      </c>
      <c r="HI34" s="2">
        <v>515.30118509124736</v>
      </c>
      <c r="HJ34" s="2">
        <v>501.12916005845091</v>
      </c>
      <c r="HK34" s="2">
        <v>779.46574610013101</v>
      </c>
      <c r="HL34" s="2">
        <v>537.16863327987619</v>
      </c>
      <c r="HM34" s="2">
        <v>564.6632800025767</v>
      </c>
      <c r="HN34" s="2">
        <v>547.81739732936774</v>
      </c>
      <c r="HO34" s="2">
        <v>492.27996959128438</v>
      </c>
      <c r="HP34" s="2">
        <v>479.98467870025331</v>
      </c>
      <c r="HQ34" s="2">
        <v>570.52663293465241</v>
      </c>
      <c r="HR34" s="2">
        <v>580.92416244534456</v>
      </c>
      <c r="HS34" s="2">
        <v>540.06232114173815</v>
      </c>
      <c r="HT34" s="2">
        <v>518.8387676569572</v>
      </c>
      <c r="HU34" s="2">
        <v>513.06155661566061</v>
      </c>
      <c r="HV34" s="2">
        <v>498.9503376234141</v>
      </c>
      <c r="HW34" s="2">
        <v>776.07553625844866</v>
      </c>
      <c r="HX34" s="2">
        <v>534.83142385298765</v>
      </c>
      <c r="HY34" s="2">
        <v>562.20555081866996</v>
      </c>
      <c r="HZ34" s="2">
        <v>545.43212564288285</v>
      </c>
      <c r="IA34" s="2">
        <v>490.1357374188359</v>
      </c>
      <c r="IB34" s="2">
        <v>477.89324219175546</v>
      </c>
      <c r="IC34" s="2">
        <v>568.039775108566</v>
      </c>
      <c r="ID34" s="2">
        <v>578.39106289979804</v>
      </c>
      <c r="IE34" s="2">
        <v>537.7065422054601</v>
      </c>
      <c r="IF34" s="2">
        <v>516.57474394354495</v>
      </c>
      <c r="IG34" s="2">
        <v>510.82192814007385</v>
      </c>
      <c r="IH34" s="2">
        <v>496.77151518837729</v>
      </c>
      <c r="II34" s="2">
        <v>772.6853264167662</v>
      </c>
      <c r="IJ34" s="2">
        <v>532.49421442609912</v>
      </c>
      <c r="IK34" s="2">
        <v>559.74782163476311</v>
      </c>
      <c r="IL34" s="2">
        <v>543.04685395639785</v>
      </c>
      <c r="IM34" s="2">
        <v>487.99150524638748</v>
      </c>
      <c r="IN34" s="2">
        <v>475.80180568325761</v>
      </c>
      <c r="IO34" s="2">
        <v>565.5529172824796</v>
      </c>
      <c r="IP34" s="2">
        <v>575.85796335425141</v>
      </c>
      <c r="IQ34" s="2">
        <v>535.35076326918204</v>
      </c>
      <c r="IR34" s="2">
        <v>514.3107202301328</v>
      </c>
      <c r="IS34" s="2">
        <v>508.58229966448704</v>
      </c>
      <c r="IT34" s="2">
        <v>494.59269275334054</v>
      </c>
      <c r="IU34" s="2">
        <v>769.29511657508385</v>
      </c>
      <c r="IV34" s="2">
        <v>530.15700499921047</v>
      </c>
      <c r="IW34" s="2">
        <v>557.29009245085638</v>
      </c>
      <c r="IX34" s="2">
        <v>540.66158226991286</v>
      </c>
      <c r="IY34" s="2">
        <v>485.84727307393899</v>
      </c>
      <c r="IZ34" s="2">
        <v>473.71036917475976</v>
      </c>
      <c r="JA34" s="2">
        <v>563.06605945639319</v>
      </c>
      <c r="JB34" s="2">
        <v>573.32486380870478</v>
      </c>
      <c r="JC34" s="2">
        <v>532.99498433290398</v>
      </c>
      <c r="JD34" s="2">
        <v>512.04669651672054</v>
      </c>
      <c r="JE34" s="2">
        <v>506.34267118890028</v>
      </c>
      <c r="JF34" s="2">
        <v>492.41387031830379</v>
      </c>
      <c r="JG34" s="2">
        <v>765.9049067334015</v>
      </c>
      <c r="JH34" s="2">
        <v>527.81979557232205</v>
      </c>
      <c r="JI34" s="2">
        <v>554.83236326694953</v>
      </c>
      <c r="JJ34" s="2">
        <v>538.27631058342797</v>
      </c>
      <c r="JK34" s="2">
        <v>483.70304090149057</v>
      </c>
      <c r="JL34" s="2">
        <v>471.61893266626186</v>
      </c>
      <c r="JM34" s="2">
        <v>560.57920163030678</v>
      </c>
      <c r="JN34" s="2">
        <v>570.79176426315814</v>
      </c>
      <c r="JO34" s="2">
        <v>530.63920539662593</v>
      </c>
      <c r="JP34" s="2">
        <v>509.78267280330834</v>
      </c>
      <c r="JQ34" s="2">
        <v>504.10304271331353</v>
      </c>
      <c r="JR34" s="2">
        <v>490.23504788326699</v>
      </c>
      <c r="JS34" s="2">
        <v>762.51469689171915</v>
      </c>
      <c r="JT34" s="2">
        <v>525.4825861454334</v>
      </c>
      <c r="JU34" s="2">
        <v>552.37463408304279</v>
      </c>
      <c r="JV34" s="2">
        <v>535.89103889694309</v>
      </c>
      <c r="JW34" s="2">
        <v>481.55880872904208</v>
      </c>
      <c r="JX34" s="2">
        <v>469.52749615776401</v>
      </c>
      <c r="JY34" s="2">
        <v>558.09234380422026</v>
      </c>
      <c r="JZ34" s="2">
        <v>568.25866471761162</v>
      </c>
      <c r="KA34" s="2">
        <v>528.28342646034787</v>
      </c>
      <c r="KB34" s="2">
        <v>507.51864908989609</v>
      </c>
      <c r="KC34" s="2">
        <v>501.86341423772677</v>
      </c>
      <c r="KD34" s="2">
        <v>488.05622544823018</v>
      </c>
      <c r="KE34" s="2">
        <v>759.12448705003669</v>
      </c>
      <c r="KF34" s="2">
        <v>523.14537671854487</v>
      </c>
      <c r="KG34" s="2">
        <v>549.91690489913594</v>
      </c>
      <c r="KH34" s="2">
        <v>533.50576721045809</v>
      </c>
      <c r="KI34" s="2">
        <v>479.41457655659366</v>
      </c>
      <c r="KJ34" s="2">
        <v>467.4360596492661</v>
      </c>
      <c r="KK34" s="2">
        <v>555.60548597813386</v>
      </c>
      <c r="KL34" s="2">
        <v>565.7255651720651</v>
      </c>
      <c r="KM34" s="2">
        <v>525.92764752406981</v>
      </c>
      <c r="KN34" s="2">
        <v>505.25462537648389</v>
      </c>
      <c r="KO34" s="2">
        <v>499.62378576213996</v>
      </c>
      <c r="KP34" s="2">
        <v>485.87740301319343</v>
      </c>
      <c r="KQ34" s="2">
        <v>755.73427720835434</v>
      </c>
      <c r="KR34" s="2">
        <v>520.80816729165633</v>
      </c>
      <c r="KS34" s="2">
        <v>547.45917571522921</v>
      </c>
      <c r="KT34" s="2">
        <v>531.12049552397309</v>
      </c>
      <c r="KU34" s="2">
        <v>477.27034438414518</v>
      </c>
      <c r="KV34" s="2">
        <v>465.34462314076831</v>
      </c>
      <c r="KW34" s="2">
        <v>553.11862815204745</v>
      </c>
      <c r="KX34" s="2">
        <v>563.19246562651847</v>
      </c>
      <c r="KY34" s="2">
        <v>523.57186858779176</v>
      </c>
      <c r="KZ34" s="2">
        <v>502.99060166307169</v>
      </c>
      <c r="LA34" s="2">
        <v>497.38415728655326</v>
      </c>
    </row>
    <row r="35" spans="1:313" ht="15.6">
      <c r="A35" s="8"/>
      <c r="B35" s="45"/>
      <c r="C35" s="45"/>
      <c r="D35" s="45"/>
      <c r="E35" s="45"/>
      <c r="F35" s="45"/>
      <c r="G35" s="45"/>
      <c r="H35" s="45"/>
      <c r="I35" s="45"/>
      <c r="J35" s="45"/>
      <c r="K35" s="2"/>
      <c r="L35" s="2"/>
      <c r="M35" s="2"/>
      <c r="N35" s="2">
        <v>641.40156082800672</v>
      </c>
      <c r="O35" s="2">
        <v>784.97461876355305</v>
      </c>
      <c r="P35" s="2">
        <v>843.94859346862108</v>
      </c>
      <c r="Q35" s="2">
        <v>678.80679328111012</v>
      </c>
      <c r="R35" s="2">
        <v>570.5767312613707</v>
      </c>
      <c r="S35" s="2">
        <v>596.32981904154929</v>
      </c>
      <c r="T35" s="2">
        <v>559.17478407095859</v>
      </c>
      <c r="U35" s="2">
        <v>728.50074881201238</v>
      </c>
      <c r="V35" s="2">
        <v>641.26058155937926</v>
      </c>
      <c r="W35" s="2">
        <v>589.30848440993668</v>
      </c>
      <c r="X35" s="2">
        <v>563.73775877313039</v>
      </c>
      <c r="Y35" s="2">
        <v>666.32340178231811</v>
      </c>
      <c r="Z35" s="2">
        <v>638.79335387106471</v>
      </c>
      <c r="AA35" s="2">
        <v>781.78150167027763</v>
      </c>
      <c r="AB35" s="2">
        <v>840.51441811371319</v>
      </c>
      <c r="AC35" s="2">
        <v>676.04367200588172</v>
      </c>
      <c r="AD35" s="2">
        <v>568.25337843641773</v>
      </c>
      <c r="AE35" s="2">
        <v>593.90077700879351</v>
      </c>
      <c r="AF35" s="2">
        <v>556.89631296438768</v>
      </c>
      <c r="AG35" s="2">
        <v>725.53131641196342</v>
      </c>
      <c r="AH35" s="2">
        <v>638.64585951428501</v>
      </c>
      <c r="AI35" s="2">
        <v>586.90477883110623</v>
      </c>
      <c r="AJ35" s="2">
        <v>561.43757070605193</v>
      </c>
      <c r="AK35" s="2">
        <v>663.60371442810458</v>
      </c>
      <c r="AL35" s="2">
        <v>636.18514691412258</v>
      </c>
      <c r="AM35" s="2">
        <v>778.5883845770021</v>
      </c>
      <c r="AN35" s="2">
        <v>837.08024275880518</v>
      </c>
      <c r="AO35" s="2">
        <v>673.28055073065332</v>
      </c>
      <c r="AP35" s="2">
        <v>565.93002561146477</v>
      </c>
      <c r="AQ35" s="2">
        <v>591.47173497603774</v>
      </c>
      <c r="AR35" s="2">
        <v>554.61784185781664</v>
      </c>
      <c r="AS35" s="2">
        <v>722.56188401191446</v>
      </c>
      <c r="AT35" s="2">
        <v>636.03113746919064</v>
      </c>
      <c r="AU35" s="2">
        <v>584.50107325227566</v>
      </c>
      <c r="AV35" s="2">
        <v>559.13738263897358</v>
      </c>
      <c r="AW35" s="2">
        <v>660.88402707389105</v>
      </c>
      <c r="AX35" s="2">
        <v>633.57693995718046</v>
      </c>
      <c r="AY35" s="2">
        <v>775.39526748372668</v>
      </c>
      <c r="AZ35" s="2">
        <v>833.64606740389729</v>
      </c>
      <c r="BA35" s="2">
        <v>670.51742945542492</v>
      </c>
      <c r="BB35" s="2">
        <v>563.60667278651181</v>
      </c>
      <c r="BC35" s="2">
        <v>589.04269294328196</v>
      </c>
      <c r="BD35" s="2">
        <v>552.33937075124561</v>
      </c>
      <c r="BE35" s="2">
        <v>719.5924516118655</v>
      </c>
      <c r="BF35" s="2">
        <v>633.41641542409639</v>
      </c>
      <c r="BG35" s="2">
        <v>582.09736767344521</v>
      </c>
      <c r="BH35" s="2">
        <v>556.83719457189511</v>
      </c>
      <c r="BI35" s="2">
        <v>658.16433971967751</v>
      </c>
      <c r="BJ35" s="2">
        <v>630.96873300023833</v>
      </c>
      <c r="BK35" s="2">
        <v>772.20215039045115</v>
      </c>
      <c r="BL35" s="2">
        <v>830.2118920489894</v>
      </c>
      <c r="BM35" s="2">
        <v>667.75430818019652</v>
      </c>
      <c r="BN35" s="2">
        <v>561.28331996155885</v>
      </c>
      <c r="BO35" s="2">
        <v>586.61365091052608</v>
      </c>
      <c r="BP35" s="2">
        <v>550.06089964467481</v>
      </c>
      <c r="BQ35" s="2">
        <v>716.62301921181654</v>
      </c>
      <c r="BR35" s="2">
        <v>630.80169337900202</v>
      </c>
      <c r="BS35" s="2">
        <v>579.69366209461487</v>
      </c>
      <c r="BT35" s="2">
        <v>554.53700650481676</v>
      </c>
      <c r="BU35" s="2">
        <v>655.44465236546398</v>
      </c>
      <c r="BV35" s="2">
        <v>628.36052604329632</v>
      </c>
      <c r="BW35" s="2">
        <v>769.00903329717573</v>
      </c>
      <c r="BX35" s="2">
        <v>826.77771669408151</v>
      </c>
      <c r="BY35" s="2">
        <v>664.99118690496812</v>
      </c>
      <c r="BZ35" s="2">
        <v>558.95996713660577</v>
      </c>
      <c r="CA35" s="2">
        <v>584.1846088777703</v>
      </c>
      <c r="CB35" s="2">
        <v>547.78242853810377</v>
      </c>
      <c r="CC35" s="2">
        <v>713.65358681176758</v>
      </c>
      <c r="CD35" s="2">
        <v>628.18697133390776</v>
      </c>
      <c r="CE35" s="2">
        <v>577.28995651578441</v>
      </c>
      <c r="CF35" s="2">
        <v>552.23681843773841</v>
      </c>
      <c r="CG35" s="2">
        <v>652.72496501125045</v>
      </c>
      <c r="CH35" s="2">
        <v>625.7523190863543</v>
      </c>
      <c r="CI35" s="2">
        <v>765.81591620390031</v>
      </c>
      <c r="CJ35" s="2">
        <v>823.3435413391735</v>
      </c>
      <c r="CK35" s="2">
        <v>662.22806562973972</v>
      </c>
      <c r="CL35" s="2">
        <v>556.63661431165292</v>
      </c>
      <c r="CM35" s="2">
        <v>581.75556684501453</v>
      </c>
      <c r="CN35" s="2">
        <v>545.50395743153285</v>
      </c>
      <c r="CO35" s="2">
        <v>710.68415441171862</v>
      </c>
      <c r="CP35" s="2">
        <v>625.5722492888134</v>
      </c>
      <c r="CQ35" s="2">
        <v>574.88625093695384</v>
      </c>
      <c r="CR35" s="2">
        <v>549.93663037066005</v>
      </c>
      <c r="CS35" s="2">
        <v>650.00527765703691</v>
      </c>
      <c r="CT35" s="2">
        <v>623.14411212941218</v>
      </c>
      <c r="CU35" s="2">
        <v>762.6227991106249</v>
      </c>
      <c r="CV35" s="2">
        <v>819.90936598426572</v>
      </c>
      <c r="CW35" s="2">
        <v>659.46494435451132</v>
      </c>
      <c r="CX35" s="2">
        <v>554.31326148669996</v>
      </c>
      <c r="CY35" s="2">
        <v>579.32652481225875</v>
      </c>
      <c r="CZ35" s="2">
        <v>543.22548632496182</v>
      </c>
      <c r="DA35" s="2">
        <v>707.71472201166966</v>
      </c>
      <c r="DB35" s="2">
        <v>622.95752724371914</v>
      </c>
      <c r="DC35" s="2">
        <v>572.48254535812339</v>
      </c>
      <c r="DD35" s="2">
        <v>547.63644230358159</v>
      </c>
      <c r="DE35" s="2">
        <v>647.28559030282338</v>
      </c>
      <c r="DF35" s="2">
        <v>620.53590517247005</v>
      </c>
      <c r="DG35" s="2">
        <v>759.42968201734936</v>
      </c>
      <c r="DH35" s="2">
        <v>816.47519062935783</v>
      </c>
      <c r="DI35" s="2">
        <v>656.70182307928292</v>
      </c>
      <c r="DJ35" s="2">
        <v>551.98990866174688</v>
      </c>
      <c r="DK35" s="2">
        <v>576.89748277950298</v>
      </c>
      <c r="DL35" s="2">
        <v>540.9470152183909</v>
      </c>
      <c r="DM35" s="2">
        <v>704.74528961162071</v>
      </c>
      <c r="DN35" s="2">
        <v>620.34280519862489</v>
      </c>
      <c r="DO35" s="2">
        <v>570.07883977929305</v>
      </c>
      <c r="DP35" s="2">
        <v>545.33625423650324</v>
      </c>
      <c r="DQ35" s="2">
        <v>644.56590294860985</v>
      </c>
      <c r="DR35" s="2">
        <v>617.92769821552804</v>
      </c>
      <c r="DS35" s="2">
        <v>756.23656492407395</v>
      </c>
      <c r="DT35" s="2">
        <v>813.04101527444982</v>
      </c>
      <c r="DU35" s="2">
        <v>653.93870180405463</v>
      </c>
      <c r="DV35" s="2">
        <v>549.66655583679392</v>
      </c>
      <c r="DW35" s="2">
        <v>574.46844074674721</v>
      </c>
      <c r="DX35" s="2">
        <v>538.66854411181998</v>
      </c>
      <c r="DY35" s="2">
        <v>701.77585721157175</v>
      </c>
      <c r="DZ35" s="2">
        <v>617.72808315353052</v>
      </c>
      <c r="EA35" s="2">
        <v>567.67513420046259</v>
      </c>
      <c r="EB35" s="2">
        <v>543.03606616942488</v>
      </c>
      <c r="EC35" s="2">
        <v>641.84621559439631</v>
      </c>
      <c r="ED35" s="2">
        <v>615.31949125858603</v>
      </c>
      <c r="EE35" s="2">
        <v>753.04344783079853</v>
      </c>
      <c r="EF35" s="2">
        <v>809.60683991954193</v>
      </c>
      <c r="EG35" s="2">
        <v>651.17558052882623</v>
      </c>
      <c r="EH35" s="2">
        <v>547.34320301184096</v>
      </c>
      <c r="EI35" s="2">
        <v>572.03939871399132</v>
      </c>
      <c r="EJ35" s="2">
        <v>536.39007300524895</v>
      </c>
      <c r="EK35" s="2">
        <v>698.8064248115229</v>
      </c>
      <c r="EL35" s="2">
        <v>615.11336110843627</v>
      </c>
      <c r="EM35" s="2">
        <v>565.27142862163203</v>
      </c>
      <c r="EN35" s="2">
        <v>540.73587810234653</v>
      </c>
      <c r="EO35" s="2">
        <v>639.12652824018278</v>
      </c>
      <c r="EP35" s="2">
        <v>612.7112843016439</v>
      </c>
      <c r="EQ35" s="2">
        <v>749.85033073752311</v>
      </c>
      <c r="ER35" s="2">
        <v>806.17266456463403</v>
      </c>
      <c r="ES35" s="2">
        <v>648.41245925359783</v>
      </c>
      <c r="ET35" s="2">
        <v>545.01985018688799</v>
      </c>
      <c r="EU35" s="2">
        <v>569.61035668123566</v>
      </c>
      <c r="EV35" s="2">
        <v>534.11160189867803</v>
      </c>
      <c r="EW35" s="2">
        <v>695.83699241147394</v>
      </c>
      <c r="EX35" s="2">
        <v>612.4986390633419</v>
      </c>
      <c r="EY35" s="2">
        <v>562.86772304280157</v>
      </c>
      <c r="EZ35" s="2">
        <v>538.43569003526807</v>
      </c>
      <c r="FA35" s="2">
        <v>636.40684088596925</v>
      </c>
      <c r="FB35" s="2">
        <v>610.10307734470189</v>
      </c>
      <c r="FC35" s="2">
        <v>746.65721364424758</v>
      </c>
      <c r="FD35" s="2">
        <v>802.73848920972614</v>
      </c>
      <c r="FE35" s="2">
        <v>645.64933797836943</v>
      </c>
      <c r="FF35" s="2">
        <v>542.69649736193503</v>
      </c>
      <c r="FG35" s="2">
        <v>567.18131464847977</v>
      </c>
      <c r="FH35" s="2">
        <v>531.833130792107</v>
      </c>
      <c r="FI35" s="2">
        <v>692.86756001142487</v>
      </c>
      <c r="FJ35" s="2">
        <v>609.88391701824764</v>
      </c>
      <c r="FK35" s="2">
        <v>560.46401746397112</v>
      </c>
      <c r="FL35" s="2">
        <v>536.1355019681896</v>
      </c>
      <c r="FM35" s="2">
        <v>633.68715353175571</v>
      </c>
      <c r="FN35" s="2">
        <v>607.49487038775965</v>
      </c>
      <c r="FO35" s="2">
        <v>743.46409655097204</v>
      </c>
      <c r="FP35" s="2">
        <v>799.30431385481813</v>
      </c>
      <c r="FQ35" s="2">
        <v>642.88621670314092</v>
      </c>
      <c r="FR35" s="2">
        <v>540.37314453698195</v>
      </c>
      <c r="FS35" s="2">
        <v>564.75227261572388</v>
      </c>
      <c r="FT35" s="2">
        <v>529.55465968553597</v>
      </c>
      <c r="FU35" s="2">
        <v>689.89812761137591</v>
      </c>
      <c r="FV35" s="2">
        <v>607.26919497315328</v>
      </c>
      <c r="FW35" s="2">
        <v>558.06031188514055</v>
      </c>
      <c r="FX35" s="2">
        <v>533.83531390111125</v>
      </c>
      <c r="FY35" s="2">
        <v>630.96746617754206</v>
      </c>
      <c r="FZ35" s="2">
        <v>604.88666343081763</v>
      </c>
      <c r="GA35" s="2">
        <v>740.27097945769651</v>
      </c>
      <c r="GB35" s="2">
        <v>795.87013849991013</v>
      </c>
      <c r="GC35" s="2">
        <v>640.12309542791252</v>
      </c>
      <c r="GD35" s="2">
        <v>538.04979171202888</v>
      </c>
      <c r="GE35" s="2">
        <v>562.32323058296811</v>
      </c>
      <c r="GF35" s="2">
        <v>527.27618857896505</v>
      </c>
      <c r="GG35" s="2">
        <v>686.92869521132684</v>
      </c>
      <c r="GH35" s="2">
        <v>604.65447292805891</v>
      </c>
      <c r="GI35" s="2">
        <v>555.6566063063101</v>
      </c>
      <c r="GJ35" s="2">
        <v>531.53512583403278</v>
      </c>
      <c r="GK35" s="2">
        <v>628.24777882332853</v>
      </c>
      <c r="GL35" s="2">
        <v>602.27845647387551</v>
      </c>
      <c r="GM35" s="2">
        <v>737.07786236442098</v>
      </c>
      <c r="GN35" s="2">
        <v>792.43596314500223</v>
      </c>
      <c r="GO35" s="2">
        <v>637.35997415268412</v>
      </c>
      <c r="GP35" s="2">
        <v>535.72643888707591</v>
      </c>
      <c r="GQ35" s="2">
        <v>559.89418855021222</v>
      </c>
      <c r="GR35" s="2">
        <v>524.99771747239402</v>
      </c>
      <c r="GS35" s="2">
        <v>683.95926281127788</v>
      </c>
      <c r="GT35" s="2">
        <v>602.03975088296454</v>
      </c>
      <c r="GU35" s="2">
        <v>553.25290072747953</v>
      </c>
      <c r="GV35" s="2">
        <v>529.23493776695432</v>
      </c>
      <c r="GW35" s="2">
        <v>625.52809146911488</v>
      </c>
      <c r="GX35" s="2">
        <v>599.67024951693338</v>
      </c>
      <c r="GY35" s="2">
        <v>733.88474527114556</v>
      </c>
      <c r="GZ35" s="2">
        <v>789.00178779009423</v>
      </c>
      <c r="HA35" s="2">
        <v>634.59685287745572</v>
      </c>
      <c r="HB35" s="2">
        <v>533.40308606212295</v>
      </c>
      <c r="HC35" s="2">
        <v>557.46514651745645</v>
      </c>
      <c r="HD35" s="2">
        <v>522.71924636582298</v>
      </c>
      <c r="HE35" s="2">
        <v>680.98983041122881</v>
      </c>
      <c r="HF35" s="2">
        <v>599.42502883787029</v>
      </c>
      <c r="HG35" s="2">
        <v>550.84919514864907</v>
      </c>
      <c r="HH35" s="2">
        <v>526.93474969987597</v>
      </c>
      <c r="HI35" s="2">
        <v>622.80840411490135</v>
      </c>
      <c r="HJ35" s="2">
        <v>597.06204255999126</v>
      </c>
      <c r="HK35" s="2">
        <v>730.69162817786992</v>
      </c>
      <c r="HL35" s="2">
        <v>785.56761243518633</v>
      </c>
      <c r="HM35" s="2">
        <v>631.8337316022272</v>
      </c>
      <c r="HN35" s="2">
        <v>531.07973323716988</v>
      </c>
      <c r="HO35" s="2">
        <v>555.03610448470056</v>
      </c>
      <c r="HP35" s="2">
        <v>520.44077525925195</v>
      </c>
      <c r="HQ35" s="2">
        <v>678.02039801117985</v>
      </c>
      <c r="HR35" s="2">
        <v>596.81030679277592</v>
      </c>
      <c r="HS35" s="2">
        <v>548.44548956981862</v>
      </c>
      <c r="HT35" s="2">
        <v>524.6345616327975</v>
      </c>
      <c r="HU35" s="2">
        <v>620.0887167606877</v>
      </c>
      <c r="HV35" s="2">
        <v>594.45383560304913</v>
      </c>
      <c r="HW35" s="2">
        <v>727.4985110845945</v>
      </c>
      <c r="HX35" s="2">
        <v>782.13343708027833</v>
      </c>
      <c r="HY35" s="2">
        <v>629.0706103269988</v>
      </c>
      <c r="HZ35" s="2">
        <v>528.7563804122168</v>
      </c>
      <c r="IA35" s="2">
        <v>552.60706245194467</v>
      </c>
      <c r="IB35" s="2">
        <v>518.16230415268103</v>
      </c>
      <c r="IC35" s="2">
        <v>675.05096561113078</v>
      </c>
      <c r="ID35" s="2">
        <v>594.19558474768155</v>
      </c>
      <c r="IE35" s="2">
        <v>546.04178399098805</v>
      </c>
      <c r="IF35" s="2">
        <v>522.33437356571903</v>
      </c>
      <c r="IG35" s="2">
        <v>617.36902940647417</v>
      </c>
      <c r="IH35" s="2">
        <v>591.845628646107</v>
      </c>
      <c r="II35" s="2">
        <v>724.30539399131897</v>
      </c>
      <c r="IJ35" s="2">
        <v>778.69926172537032</v>
      </c>
      <c r="IK35" s="2">
        <v>626.30748905177029</v>
      </c>
      <c r="IL35" s="2">
        <v>526.43302758726384</v>
      </c>
      <c r="IM35" s="2">
        <v>550.1780204191889</v>
      </c>
      <c r="IN35" s="2">
        <v>515.88383304611</v>
      </c>
      <c r="IO35" s="2">
        <v>672.08153321108182</v>
      </c>
      <c r="IP35" s="2">
        <v>591.58086270258718</v>
      </c>
      <c r="IQ35" s="2">
        <v>543.6380784121576</v>
      </c>
      <c r="IR35" s="2">
        <v>520.03418549864068</v>
      </c>
      <c r="IS35" s="2">
        <v>614.64934205226052</v>
      </c>
      <c r="IT35" s="2">
        <v>589.23742168916488</v>
      </c>
      <c r="IU35" s="2">
        <v>721.11227689804343</v>
      </c>
      <c r="IV35" s="2">
        <v>775.26508637046231</v>
      </c>
      <c r="IW35" s="2">
        <v>623.54436777654189</v>
      </c>
      <c r="IX35" s="2">
        <v>524.10967476231087</v>
      </c>
      <c r="IY35" s="2">
        <v>547.74897838643301</v>
      </c>
      <c r="IZ35" s="2">
        <v>513.60536193953908</v>
      </c>
      <c r="JA35" s="2">
        <v>669.11210081103286</v>
      </c>
      <c r="JB35" s="2">
        <v>588.96614065749282</v>
      </c>
      <c r="JC35" s="2">
        <v>541.23437283332714</v>
      </c>
      <c r="JD35" s="2">
        <v>517.73399743156222</v>
      </c>
      <c r="JE35" s="2">
        <v>611.92965469804699</v>
      </c>
      <c r="JF35" s="2">
        <v>586.62921473222275</v>
      </c>
      <c r="JG35" s="2">
        <v>717.9191598047679</v>
      </c>
      <c r="JH35" s="2">
        <v>771.83091101555442</v>
      </c>
      <c r="JI35" s="2">
        <v>620.78124650131338</v>
      </c>
      <c r="JJ35" s="2">
        <v>521.7863219373578</v>
      </c>
      <c r="JK35" s="2">
        <v>545.31993635367724</v>
      </c>
      <c r="JL35" s="2">
        <v>511.32689083296799</v>
      </c>
      <c r="JM35" s="2">
        <v>666.1426684109839</v>
      </c>
      <c r="JN35" s="2">
        <v>586.35141861239856</v>
      </c>
      <c r="JO35" s="2">
        <v>538.83066725449657</v>
      </c>
      <c r="JP35" s="2">
        <v>515.43380936448375</v>
      </c>
      <c r="JQ35" s="2">
        <v>609.20996734383345</v>
      </c>
      <c r="JR35" s="2">
        <v>584.02100777528062</v>
      </c>
      <c r="JS35" s="2">
        <v>714.72604271149237</v>
      </c>
      <c r="JT35" s="2">
        <v>768.39673566064641</v>
      </c>
      <c r="JU35" s="2">
        <v>618.01812522608498</v>
      </c>
      <c r="JV35" s="2">
        <v>519.46296911240472</v>
      </c>
      <c r="JW35" s="2">
        <v>542.89089432092135</v>
      </c>
      <c r="JX35" s="2">
        <v>509.04841972639701</v>
      </c>
      <c r="JY35" s="2">
        <v>663.17323601093483</v>
      </c>
      <c r="JZ35" s="2">
        <v>583.73669656730419</v>
      </c>
      <c r="KA35" s="2">
        <v>536.42696167566612</v>
      </c>
      <c r="KB35" s="2">
        <v>513.13362129740528</v>
      </c>
      <c r="KC35" s="2">
        <v>606.49027998961981</v>
      </c>
      <c r="KD35" s="2">
        <v>581.41280081833861</v>
      </c>
      <c r="KE35" s="2">
        <v>711.53292561821684</v>
      </c>
      <c r="KF35" s="2">
        <v>764.96256030573852</v>
      </c>
      <c r="KG35" s="2">
        <v>615.25500395085658</v>
      </c>
      <c r="KH35" s="2">
        <v>517.13961628745176</v>
      </c>
      <c r="KI35" s="2">
        <v>540.46185228816557</v>
      </c>
      <c r="KJ35" s="2">
        <v>506.76994861982598</v>
      </c>
      <c r="KK35" s="2">
        <v>660.20380361088587</v>
      </c>
      <c r="KL35" s="2">
        <v>581.12197452220983</v>
      </c>
      <c r="KM35" s="2">
        <v>534.02325609683555</v>
      </c>
      <c r="KN35" s="2">
        <v>510.83343323032693</v>
      </c>
      <c r="KO35" s="2">
        <v>603.77059263540627</v>
      </c>
      <c r="KP35" s="2">
        <v>578.80459386139637</v>
      </c>
      <c r="KQ35" s="2">
        <v>708.33980852494142</v>
      </c>
      <c r="KR35" s="2">
        <v>761.52838495083051</v>
      </c>
      <c r="KS35" s="2">
        <v>612.49188267562818</v>
      </c>
      <c r="KT35" s="2">
        <v>514.8162634624988</v>
      </c>
      <c r="KU35" s="2">
        <v>538.03281025540969</v>
      </c>
      <c r="KV35" s="2">
        <v>504.49147751325501</v>
      </c>
      <c r="KW35" s="2">
        <v>657.2343712108368</v>
      </c>
      <c r="KX35" s="2">
        <v>578.50725247711546</v>
      </c>
      <c r="KY35" s="2">
        <v>531.6195505180051</v>
      </c>
      <c r="KZ35" s="2">
        <v>508.53324516324847</v>
      </c>
      <c r="LA35" s="2">
        <v>601.05090528119274</v>
      </c>
    </row>
    <row r="36" spans="1:313" ht="15.6">
      <c r="A36" s="8"/>
      <c r="B36" s="45"/>
      <c r="C36" s="45"/>
      <c r="D36" s="45"/>
      <c r="E36" s="45"/>
      <c r="F36" s="45"/>
      <c r="G36" s="45"/>
      <c r="H36" s="45"/>
      <c r="I36" s="45"/>
      <c r="J36" s="45"/>
      <c r="K36" s="2"/>
      <c r="L36" s="2"/>
      <c r="M36" s="2"/>
      <c r="N36" s="2">
        <v>594.68726797751708</v>
      </c>
      <c r="O36" s="2">
        <v>451.07050347306449</v>
      </c>
      <c r="P36" s="2">
        <v>562.83131671604372</v>
      </c>
      <c r="Q36" s="2">
        <v>509.73639616774648</v>
      </c>
      <c r="R36" s="2">
        <v>462.08715692713639</v>
      </c>
      <c r="S36" s="2">
        <v>394.98195036276383</v>
      </c>
      <c r="T36" s="2">
        <v>453.19969220827574</v>
      </c>
      <c r="U36" s="2">
        <v>478.76462676217665</v>
      </c>
      <c r="V36" s="2">
        <v>527.41329654222568</v>
      </c>
      <c r="W36" s="2">
        <v>597.25991702547481</v>
      </c>
      <c r="X36" s="2">
        <v>570.80755816431736</v>
      </c>
      <c r="Y36" s="2">
        <v>570.05619089345532</v>
      </c>
      <c r="Z36" s="2">
        <v>592.28206163584866</v>
      </c>
      <c r="AA36" s="2">
        <v>449.2455385230723</v>
      </c>
      <c r="AB36" s="2">
        <v>560.55341594012725</v>
      </c>
      <c r="AC36" s="2">
        <v>507.6726860618042</v>
      </c>
      <c r="AD36" s="2">
        <v>460.2157273344514</v>
      </c>
      <c r="AE36" s="2">
        <v>393.3817533997817</v>
      </c>
      <c r="AF36" s="2">
        <v>451.36301665727967</v>
      </c>
      <c r="AG36" s="2">
        <v>476.82368908611375</v>
      </c>
      <c r="AH36" s="2">
        <v>525.27441193306493</v>
      </c>
      <c r="AI36" s="2">
        <v>594.83695590163916</v>
      </c>
      <c r="AJ36" s="2">
        <v>568.49112573348486</v>
      </c>
      <c r="AK36" s="2">
        <v>567.74202503055903</v>
      </c>
      <c r="AL36" s="2">
        <v>589.87685529418025</v>
      </c>
      <c r="AM36" s="2">
        <v>447.42057357308011</v>
      </c>
      <c r="AN36" s="2">
        <v>558.27551516421067</v>
      </c>
      <c r="AO36" s="2">
        <v>505.60897595586187</v>
      </c>
      <c r="AP36" s="2">
        <v>458.34429774176641</v>
      </c>
      <c r="AQ36" s="2">
        <v>391.78155643679952</v>
      </c>
      <c r="AR36" s="2">
        <v>449.52634110628367</v>
      </c>
      <c r="AS36" s="2">
        <v>474.88275141005084</v>
      </c>
      <c r="AT36" s="2">
        <v>523.13552732390417</v>
      </c>
      <c r="AU36" s="2">
        <v>592.41399477780351</v>
      </c>
      <c r="AV36" s="2">
        <v>566.17469330265226</v>
      </c>
      <c r="AW36" s="2">
        <v>565.42785916766275</v>
      </c>
      <c r="AX36" s="2">
        <v>587.47164895251183</v>
      </c>
      <c r="AY36" s="2">
        <v>445.59560862308797</v>
      </c>
      <c r="AZ36" s="2">
        <v>555.9976143882941</v>
      </c>
      <c r="BA36" s="2">
        <v>503.54526584991959</v>
      </c>
      <c r="BB36" s="2">
        <v>456.47286814908142</v>
      </c>
      <c r="BC36" s="2">
        <v>390.18135947381734</v>
      </c>
      <c r="BD36" s="2">
        <v>447.6896655552876</v>
      </c>
      <c r="BE36" s="2">
        <v>472.941813733988</v>
      </c>
      <c r="BF36" s="2">
        <v>520.9966427147433</v>
      </c>
      <c r="BG36" s="2">
        <v>589.99103365396797</v>
      </c>
      <c r="BH36" s="2">
        <v>563.85826087181977</v>
      </c>
      <c r="BI36" s="2">
        <v>563.11369330476646</v>
      </c>
      <c r="BJ36" s="2">
        <v>585.06644261084341</v>
      </c>
      <c r="BK36" s="2">
        <v>443.77064367309572</v>
      </c>
      <c r="BL36" s="2">
        <v>553.71971361237763</v>
      </c>
      <c r="BM36" s="2">
        <v>501.48155574397731</v>
      </c>
      <c r="BN36" s="2">
        <v>454.60143855639637</v>
      </c>
      <c r="BO36" s="2">
        <v>388.58116251083521</v>
      </c>
      <c r="BP36" s="2">
        <v>445.85299000429154</v>
      </c>
      <c r="BQ36" s="2">
        <v>471.00087605792504</v>
      </c>
      <c r="BR36" s="2">
        <v>518.85775810558255</v>
      </c>
      <c r="BS36" s="2">
        <v>587.56807253013233</v>
      </c>
      <c r="BT36" s="2">
        <v>561.54182844098716</v>
      </c>
      <c r="BU36" s="2">
        <v>560.79952744187017</v>
      </c>
      <c r="BV36" s="2">
        <v>582.66123626917499</v>
      </c>
      <c r="BW36" s="2">
        <v>441.94567872310358</v>
      </c>
      <c r="BX36" s="2">
        <v>551.44181283646105</v>
      </c>
      <c r="BY36" s="2">
        <v>499.41784563803503</v>
      </c>
      <c r="BZ36" s="2">
        <v>452.73000896371138</v>
      </c>
      <c r="CA36" s="2">
        <v>386.98096554785303</v>
      </c>
      <c r="CB36" s="2">
        <v>444.01631445329548</v>
      </c>
      <c r="CC36" s="2">
        <v>469.0599383818622</v>
      </c>
      <c r="CD36" s="2">
        <v>516.71887349642179</v>
      </c>
      <c r="CE36" s="2">
        <v>585.14511140629679</v>
      </c>
      <c r="CF36" s="2">
        <v>559.22539601015467</v>
      </c>
      <c r="CG36" s="2">
        <v>558.48536157897377</v>
      </c>
      <c r="CH36" s="2">
        <v>580.25602992750657</v>
      </c>
      <c r="CI36" s="2">
        <v>440.12071377311145</v>
      </c>
      <c r="CJ36" s="2">
        <v>549.16391206054459</v>
      </c>
      <c r="CK36" s="2">
        <v>497.3541355320927</v>
      </c>
      <c r="CL36" s="2">
        <v>450.85857937102645</v>
      </c>
      <c r="CM36" s="2">
        <v>385.38076858487085</v>
      </c>
      <c r="CN36" s="2">
        <v>442.17963890229942</v>
      </c>
      <c r="CO36" s="2">
        <v>467.11900070579935</v>
      </c>
      <c r="CP36" s="2">
        <v>514.57998888726104</v>
      </c>
      <c r="CQ36" s="2">
        <v>582.72215028246114</v>
      </c>
      <c r="CR36" s="2">
        <v>556.90896357932218</v>
      </c>
      <c r="CS36" s="2">
        <v>556.17119571607759</v>
      </c>
      <c r="CT36" s="2">
        <v>577.85082358583816</v>
      </c>
      <c r="CU36" s="2">
        <v>438.29574882311925</v>
      </c>
      <c r="CV36" s="2">
        <v>546.88601128462801</v>
      </c>
      <c r="CW36" s="2">
        <v>495.29042542615042</v>
      </c>
      <c r="CX36" s="2">
        <v>448.98714977834146</v>
      </c>
      <c r="CY36" s="2">
        <v>383.78057162188873</v>
      </c>
      <c r="CZ36" s="2">
        <v>440.34296335130335</v>
      </c>
      <c r="DA36" s="2">
        <v>465.17806302973645</v>
      </c>
      <c r="DB36" s="2">
        <v>512.4411042781004</v>
      </c>
      <c r="DC36" s="2">
        <v>580.29918915862561</v>
      </c>
      <c r="DD36" s="2">
        <v>554.59253114848957</v>
      </c>
      <c r="DE36" s="2">
        <v>553.8570298531813</v>
      </c>
      <c r="DF36" s="2">
        <v>575.44561724416963</v>
      </c>
      <c r="DG36" s="2">
        <v>436.47078387312712</v>
      </c>
      <c r="DH36" s="2">
        <v>544.60811050871155</v>
      </c>
      <c r="DI36" s="2">
        <v>493.22671532020814</v>
      </c>
      <c r="DJ36" s="2">
        <v>447.11572018565647</v>
      </c>
      <c r="DK36" s="2">
        <v>382.1803746589066</v>
      </c>
      <c r="DL36" s="2">
        <v>438.50628780030735</v>
      </c>
      <c r="DM36" s="2">
        <v>463.2371253536736</v>
      </c>
      <c r="DN36" s="2">
        <v>510.30221966893959</v>
      </c>
      <c r="DO36" s="2">
        <v>577.87622803479007</v>
      </c>
      <c r="DP36" s="2">
        <v>552.27609871765708</v>
      </c>
      <c r="DQ36" s="2">
        <v>551.54286399028501</v>
      </c>
      <c r="DR36" s="2">
        <v>573.04041090250132</v>
      </c>
      <c r="DS36" s="2">
        <v>434.64581892313493</v>
      </c>
      <c r="DT36" s="2">
        <v>542.33020973279497</v>
      </c>
      <c r="DU36" s="2">
        <v>491.16300521426587</v>
      </c>
      <c r="DV36" s="2">
        <v>445.24429059297142</v>
      </c>
      <c r="DW36" s="2">
        <v>380.58017769592442</v>
      </c>
      <c r="DX36" s="2">
        <v>436.66961224931134</v>
      </c>
      <c r="DY36" s="2">
        <v>461.29618767761076</v>
      </c>
      <c r="DZ36" s="2">
        <v>508.16333505977883</v>
      </c>
      <c r="EA36" s="2">
        <v>575.45326691095443</v>
      </c>
      <c r="EB36" s="2">
        <v>549.95966628682459</v>
      </c>
      <c r="EC36" s="2">
        <v>549.22869812738861</v>
      </c>
      <c r="ED36" s="2">
        <v>570.6352045608329</v>
      </c>
      <c r="EE36" s="2">
        <v>432.82085397314279</v>
      </c>
      <c r="EF36" s="2">
        <v>540.05230895687851</v>
      </c>
      <c r="EG36" s="2">
        <v>489.09929510832359</v>
      </c>
      <c r="EH36" s="2">
        <v>443.37286100028649</v>
      </c>
      <c r="EI36" s="2">
        <v>378.97998073294224</v>
      </c>
      <c r="EJ36" s="2">
        <v>434.83293669831528</v>
      </c>
      <c r="EK36" s="2">
        <v>459.35525000154786</v>
      </c>
      <c r="EL36" s="2">
        <v>506.02445045061802</v>
      </c>
      <c r="EM36" s="2">
        <v>573.03030578711878</v>
      </c>
      <c r="EN36" s="2">
        <v>547.64323385599209</v>
      </c>
      <c r="EO36" s="2">
        <v>546.91453226449232</v>
      </c>
      <c r="EP36" s="2">
        <v>568.22999821916449</v>
      </c>
      <c r="EQ36" s="2">
        <v>430.99588902315065</v>
      </c>
      <c r="ER36" s="2">
        <v>537.77440818096193</v>
      </c>
      <c r="ES36" s="2">
        <v>487.03558500238131</v>
      </c>
      <c r="ET36" s="2">
        <v>441.5014314076015</v>
      </c>
      <c r="EU36" s="2">
        <v>377.37978376996011</v>
      </c>
      <c r="EV36" s="2">
        <v>432.99626114731922</v>
      </c>
      <c r="EW36" s="2">
        <v>457.41431232548501</v>
      </c>
      <c r="EX36" s="2">
        <v>503.88556584145732</v>
      </c>
      <c r="EY36" s="2">
        <v>570.60734466328324</v>
      </c>
      <c r="EZ36" s="2">
        <v>545.32680142515949</v>
      </c>
      <c r="FA36" s="2">
        <v>544.60036640159615</v>
      </c>
      <c r="FB36" s="2">
        <v>565.82479187749607</v>
      </c>
      <c r="FC36" s="2">
        <v>429.17092407315846</v>
      </c>
      <c r="FD36" s="2">
        <v>535.49650740504546</v>
      </c>
      <c r="FE36" s="2">
        <v>484.97187489643903</v>
      </c>
      <c r="FF36" s="2">
        <v>439.63000181491651</v>
      </c>
      <c r="FG36" s="2">
        <v>375.77958680697799</v>
      </c>
      <c r="FH36" s="2">
        <v>431.15958559632321</v>
      </c>
      <c r="FI36" s="2">
        <v>455.47337464942211</v>
      </c>
      <c r="FJ36" s="2">
        <v>501.74668123229657</v>
      </c>
      <c r="FK36" s="2">
        <v>568.18438353944771</v>
      </c>
      <c r="FL36" s="2">
        <v>543.010368994327</v>
      </c>
      <c r="FM36" s="2">
        <v>542.28620053869986</v>
      </c>
      <c r="FN36" s="2">
        <v>563.41958553582765</v>
      </c>
      <c r="FO36" s="2">
        <v>427.34595912316632</v>
      </c>
      <c r="FP36" s="2">
        <v>533.21860662912889</v>
      </c>
      <c r="FQ36" s="2">
        <v>482.90816479049676</v>
      </c>
      <c r="FR36" s="2">
        <v>437.75857222223152</v>
      </c>
      <c r="FS36" s="2">
        <v>374.17938984399581</v>
      </c>
      <c r="FT36" s="2">
        <v>429.32291004532709</v>
      </c>
      <c r="FU36" s="2">
        <v>453.53243697335921</v>
      </c>
      <c r="FV36" s="2">
        <v>499.60779662313581</v>
      </c>
      <c r="FW36" s="2">
        <v>565.76142241561206</v>
      </c>
      <c r="FX36" s="2">
        <v>540.6939365634945</v>
      </c>
      <c r="FY36" s="2">
        <v>539.97203467580346</v>
      </c>
      <c r="FZ36" s="2">
        <v>561.01437919415923</v>
      </c>
      <c r="GA36" s="2">
        <v>425.52099417317413</v>
      </c>
      <c r="GB36" s="2">
        <v>530.94070585321231</v>
      </c>
      <c r="GC36" s="2">
        <v>480.84445468455442</v>
      </c>
      <c r="GD36" s="2">
        <v>435.88714262954653</v>
      </c>
      <c r="GE36" s="2">
        <v>372.57919288101357</v>
      </c>
      <c r="GF36" s="2">
        <v>427.48623449433103</v>
      </c>
      <c r="GG36" s="2">
        <v>451.59149929729637</v>
      </c>
      <c r="GH36" s="2">
        <v>497.46891201397494</v>
      </c>
      <c r="GI36" s="2">
        <v>563.33846129177641</v>
      </c>
      <c r="GJ36" s="2">
        <v>538.3775041326619</v>
      </c>
      <c r="GK36" s="2">
        <v>537.65786881290717</v>
      </c>
      <c r="GL36" s="2">
        <v>558.60917285249081</v>
      </c>
      <c r="GM36" s="2">
        <v>423.69602922318188</v>
      </c>
      <c r="GN36" s="2">
        <v>528.66280507729573</v>
      </c>
      <c r="GO36" s="2">
        <v>478.78074457861203</v>
      </c>
      <c r="GP36" s="2">
        <v>434.01571303686148</v>
      </c>
      <c r="GQ36" s="2">
        <v>370.97899591803144</v>
      </c>
      <c r="GR36" s="2">
        <v>425.64955894333497</v>
      </c>
      <c r="GS36" s="2">
        <v>449.65056162123341</v>
      </c>
      <c r="GT36" s="2">
        <v>495.33002740481419</v>
      </c>
      <c r="GU36" s="2">
        <v>560.91550016794076</v>
      </c>
      <c r="GV36" s="2">
        <v>536.06107170182929</v>
      </c>
      <c r="GW36" s="2">
        <v>535.34370295001088</v>
      </c>
      <c r="GX36" s="2">
        <v>556.20396651082228</v>
      </c>
      <c r="GY36" s="2">
        <v>421.87106427318975</v>
      </c>
      <c r="GZ36" s="2">
        <v>526.38490430137915</v>
      </c>
      <c r="HA36" s="2">
        <v>476.71703447266975</v>
      </c>
      <c r="HB36" s="2">
        <v>432.14428344417649</v>
      </c>
      <c r="HC36" s="2">
        <v>369.37879895504921</v>
      </c>
      <c r="HD36" s="2">
        <v>423.8128833923389</v>
      </c>
      <c r="HE36" s="2">
        <v>447.70962394517051</v>
      </c>
      <c r="HF36" s="2">
        <v>493.19114279565338</v>
      </c>
      <c r="HG36" s="2">
        <v>558.49253904410511</v>
      </c>
      <c r="HH36" s="2">
        <v>533.74463927099669</v>
      </c>
      <c r="HI36" s="2">
        <v>533.02953708711448</v>
      </c>
      <c r="HJ36" s="2">
        <v>553.79876016915387</v>
      </c>
      <c r="HK36" s="2">
        <v>420.0460993231975</v>
      </c>
      <c r="HL36" s="2">
        <v>524.10700352546269</v>
      </c>
      <c r="HM36" s="2">
        <v>474.65332436672747</v>
      </c>
      <c r="HN36" s="2">
        <v>430.27285385149145</v>
      </c>
      <c r="HO36" s="2">
        <v>367.77860199206708</v>
      </c>
      <c r="HP36" s="2">
        <v>421.97620784134278</v>
      </c>
      <c r="HQ36" s="2">
        <v>445.7686862691076</v>
      </c>
      <c r="HR36" s="2">
        <v>491.05225818649262</v>
      </c>
      <c r="HS36" s="2">
        <v>556.06957792026947</v>
      </c>
      <c r="HT36" s="2">
        <v>531.42820684016419</v>
      </c>
      <c r="HU36" s="2">
        <v>530.71537122421807</v>
      </c>
      <c r="HV36" s="2">
        <v>551.39355382748533</v>
      </c>
      <c r="HW36" s="2">
        <v>418.22113437320536</v>
      </c>
      <c r="HX36" s="2">
        <v>521.829102749546</v>
      </c>
      <c r="HY36" s="2">
        <v>472.58961426078508</v>
      </c>
      <c r="HZ36" s="2">
        <v>428.40142425880646</v>
      </c>
      <c r="IA36" s="2">
        <v>366.17840502908484</v>
      </c>
      <c r="IB36" s="2">
        <v>420.13953229034672</v>
      </c>
      <c r="IC36" s="2">
        <v>443.82774859304476</v>
      </c>
      <c r="ID36" s="2">
        <v>488.91337357733175</v>
      </c>
      <c r="IE36" s="2">
        <v>553.64661679643393</v>
      </c>
      <c r="IF36" s="2">
        <v>529.11177440933159</v>
      </c>
      <c r="IG36" s="2">
        <v>528.40120536132179</v>
      </c>
      <c r="IH36" s="2">
        <v>548.98834748581692</v>
      </c>
      <c r="II36" s="2">
        <v>416.39616942321311</v>
      </c>
      <c r="IJ36" s="2">
        <v>519.55120197362953</v>
      </c>
      <c r="IK36" s="2">
        <v>470.52590415484275</v>
      </c>
      <c r="IL36" s="2">
        <v>426.52999466612141</v>
      </c>
      <c r="IM36" s="2">
        <v>364.57820806610266</v>
      </c>
      <c r="IN36" s="2">
        <v>418.30285673935066</v>
      </c>
      <c r="IO36" s="2">
        <v>441.8868109169818</v>
      </c>
      <c r="IP36" s="2">
        <v>486.774488968171</v>
      </c>
      <c r="IQ36" s="2">
        <v>551.22365567259817</v>
      </c>
      <c r="IR36" s="2">
        <v>526.79534197849898</v>
      </c>
      <c r="IS36" s="2">
        <v>526.0870394984255</v>
      </c>
      <c r="IT36" s="2">
        <v>546.5831411441485</v>
      </c>
      <c r="IU36" s="2">
        <v>414.57120447322097</v>
      </c>
      <c r="IV36" s="2">
        <v>517.27330119771295</v>
      </c>
      <c r="IW36" s="2">
        <v>468.46219404890047</v>
      </c>
      <c r="IX36" s="2">
        <v>424.65856507343642</v>
      </c>
      <c r="IY36" s="2">
        <v>362.97801110312048</v>
      </c>
      <c r="IZ36" s="2">
        <v>416.4661811883546</v>
      </c>
      <c r="JA36" s="2">
        <v>439.94587324091884</v>
      </c>
      <c r="JB36" s="2">
        <v>484.63560435901019</v>
      </c>
      <c r="JC36" s="2">
        <v>548.80069454876264</v>
      </c>
      <c r="JD36" s="2">
        <v>524.47890954766649</v>
      </c>
      <c r="JE36" s="2">
        <v>523.77287363552909</v>
      </c>
      <c r="JF36" s="2">
        <v>544.17793480248008</v>
      </c>
      <c r="JG36" s="2">
        <v>412.74623952322872</v>
      </c>
      <c r="JH36" s="2">
        <v>514.99540042179638</v>
      </c>
      <c r="JI36" s="2">
        <v>466.39848394295814</v>
      </c>
      <c r="JJ36" s="2">
        <v>422.78713548075137</v>
      </c>
      <c r="JK36" s="2">
        <v>361.3778141401383</v>
      </c>
      <c r="JL36" s="2">
        <v>414.62950563735848</v>
      </c>
      <c r="JM36" s="2">
        <v>438.004935564856</v>
      </c>
      <c r="JN36" s="2">
        <v>482.49671974984943</v>
      </c>
      <c r="JO36" s="2">
        <v>546.37773342492699</v>
      </c>
      <c r="JP36" s="2">
        <v>522.16247711683388</v>
      </c>
      <c r="JQ36" s="2">
        <v>521.45870777263281</v>
      </c>
      <c r="JR36" s="2">
        <v>541.77272846081155</v>
      </c>
      <c r="JS36" s="2">
        <v>410.92127457323659</v>
      </c>
      <c r="JT36" s="2">
        <v>512.7174996458798</v>
      </c>
      <c r="JU36" s="2">
        <v>464.3347738370158</v>
      </c>
      <c r="JV36" s="2">
        <v>420.91570588806633</v>
      </c>
      <c r="JW36" s="2">
        <v>359.77761717715612</v>
      </c>
      <c r="JX36" s="2">
        <v>412.79283008636241</v>
      </c>
      <c r="JY36" s="2">
        <v>436.0639978887931</v>
      </c>
      <c r="JZ36" s="2">
        <v>480.35783514068856</v>
      </c>
      <c r="KA36" s="2">
        <v>543.95477230109134</v>
      </c>
      <c r="KB36" s="2">
        <v>519.84604468600128</v>
      </c>
      <c r="KC36" s="2">
        <v>519.14454190973652</v>
      </c>
      <c r="KD36" s="2">
        <v>539.36752211914313</v>
      </c>
      <c r="KE36" s="2">
        <v>409.09630962324434</v>
      </c>
      <c r="KF36" s="2">
        <v>510.43959886996322</v>
      </c>
      <c r="KG36" s="2">
        <v>462.27106373107347</v>
      </c>
      <c r="KH36" s="2">
        <v>419.04427629538128</v>
      </c>
      <c r="KI36" s="2">
        <v>358.17742021417394</v>
      </c>
      <c r="KJ36" s="2">
        <v>410.9561545353663</v>
      </c>
      <c r="KK36" s="2">
        <v>434.12306021273019</v>
      </c>
      <c r="KL36" s="2">
        <v>478.21895053152781</v>
      </c>
      <c r="KM36" s="2">
        <v>541.53181117725569</v>
      </c>
      <c r="KN36" s="2">
        <v>517.52961225516879</v>
      </c>
      <c r="KO36" s="2">
        <v>516.83037604684023</v>
      </c>
      <c r="KP36" s="2">
        <v>536.9623157774746</v>
      </c>
      <c r="KQ36" s="2">
        <v>407.27134467325214</v>
      </c>
      <c r="KR36" s="2">
        <v>508.16169809404664</v>
      </c>
      <c r="KS36" s="2">
        <v>460.20735362513119</v>
      </c>
      <c r="KT36" s="2">
        <v>417.17284670269629</v>
      </c>
      <c r="KU36" s="2">
        <v>356.57722325119175</v>
      </c>
      <c r="KV36" s="2">
        <v>409.11947898437029</v>
      </c>
      <c r="KW36" s="2">
        <v>432.18212253666724</v>
      </c>
      <c r="KX36" s="2">
        <v>476.080065922367</v>
      </c>
      <c r="KY36" s="2">
        <v>539.10885005342004</v>
      </c>
      <c r="KZ36" s="2">
        <v>515.21317982433618</v>
      </c>
      <c r="LA36" s="2">
        <v>514.51621018394383</v>
      </c>
    </row>
    <row r="37" spans="1:313" ht="15.6">
      <c r="A37" s="8"/>
      <c r="B37" s="45"/>
      <c r="C37" s="45"/>
      <c r="D37" s="45"/>
      <c r="E37" s="45"/>
      <c r="F37" s="45"/>
      <c r="G37" s="45"/>
      <c r="H37" s="45"/>
      <c r="I37" s="45"/>
      <c r="J37" s="45"/>
      <c r="K37" s="2"/>
      <c r="L37" s="2"/>
      <c r="M37" s="2"/>
      <c r="N37" s="2">
        <v>227.45354912275545</v>
      </c>
      <c r="O37" s="2">
        <v>223.23815564110853</v>
      </c>
      <c r="P37" s="2">
        <v>253.39078040967465</v>
      </c>
      <c r="Q37" s="2">
        <v>249.59141305433917</v>
      </c>
      <c r="R37" s="2">
        <v>221.32478857965731</v>
      </c>
      <c r="S37" s="2">
        <v>219.31004202545034</v>
      </c>
      <c r="T37" s="2">
        <v>245.96592861551119</v>
      </c>
      <c r="U37" s="2">
        <v>227.3383865753666</v>
      </c>
      <c r="V37" s="2">
        <v>234.92966021100889</v>
      </c>
      <c r="W37" s="2">
        <v>261.13193052575895</v>
      </c>
      <c r="X37" s="2">
        <v>251.78081141446498</v>
      </c>
      <c r="Y37" s="2">
        <v>254.13685943515438</v>
      </c>
      <c r="Z37" s="2">
        <v>226.53361565815379</v>
      </c>
      <c r="AA37" s="2">
        <v>222.33496687924296</v>
      </c>
      <c r="AB37" s="2">
        <v>252.36525279924763</v>
      </c>
      <c r="AC37" s="2">
        <v>248.58092150351189</v>
      </c>
      <c r="AD37" s="2">
        <v>220.42843439033706</v>
      </c>
      <c r="AE37" s="2">
        <v>218.42154759455724</v>
      </c>
      <c r="AF37" s="2">
        <v>244.96910620977457</v>
      </c>
      <c r="AG37" s="2">
        <v>226.41674446762863</v>
      </c>
      <c r="AH37" s="2">
        <v>233.97692079818967</v>
      </c>
      <c r="AI37" s="2">
        <v>260.07257178123251</v>
      </c>
      <c r="AJ37" s="2">
        <v>250.7590428189379</v>
      </c>
      <c r="AK37" s="2">
        <v>253.10518070943655</v>
      </c>
      <c r="AL37" s="2">
        <v>225.61368219355217</v>
      </c>
      <c r="AM37" s="2">
        <v>221.43177811737738</v>
      </c>
      <c r="AN37" s="2">
        <v>251.33972518882061</v>
      </c>
      <c r="AO37" s="2">
        <v>247.57042995268461</v>
      </c>
      <c r="AP37" s="2">
        <v>219.53208020101681</v>
      </c>
      <c r="AQ37" s="2">
        <v>217.53305316366411</v>
      </c>
      <c r="AR37" s="2">
        <v>243.97228380403794</v>
      </c>
      <c r="AS37" s="2">
        <v>225.49510235989064</v>
      </c>
      <c r="AT37" s="2">
        <v>233.02418138537044</v>
      </c>
      <c r="AU37" s="2">
        <v>259.01321303670613</v>
      </c>
      <c r="AV37" s="2">
        <v>249.73727422341082</v>
      </c>
      <c r="AW37" s="2">
        <v>252.07350198371873</v>
      </c>
      <c r="AX37" s="2">
        <v>224.69374872895051</v>
      </c>
      <c r="AY37" s="2">
        <v>220.5285893555118</v>
      </c>
      <c r="AZ37" s="2">
        <v>250.31419757839359</v>
      </c>
      <c r="BA37" s="2">
        <v>246.55993840185729</v>
      </c>
      <c r="BB37" s="2">
        <v>218.63572601169659</v>
      </c>
      <c r="BC37" s="2">
        <v>216.644558732771</v>
      </c>
      <c r="BD37" s="2">
        <v>242.97546139830132</v>
      </c>
      <c r="BE37" s="2">
        <v>224.57346025215267</v>
      </c>
      <c r="BF37" s="2">
        <v>232.07144197255121</v>
      </c>
      <c r="BG37" s="2">
        <v>257.9538542921797</v>
      </c>
      <c r="BH37" s="2">
        <v>248.71550562788374</v>
      </c>
      <c r="BI37" s="2">
        <v>251.04182325800093</v>
      </c>
      <c r="BJ37" s="2">
        <v>223.77381526434888</v>
      </c>
      <c r="BK37" s="2">
        <v>219.62540059364622</v>
      </c>
      <c r="BL37" s="2">
        <v>249.28866996796657</v>
      </c>
      <c r="BM37" s="2">
        <v>245.54944685103001</v>
      </c>
      <c r="BN37" s="2">
        <v>217.73937182237631</v>
      </c>
      <c r="BO37" s="2">
        <v>215.7560643018779</v>
      </c>
      <c r="BP37" s="2">
        <v>241.9786389925647</v>
      </c>
      <c r="BQ37" s="2">
        <v>223.65181814441468</v>
      </c>
      <c r="BR37" s="2">
        <v>231.11870255973196</v>
      </c>
      <c r="BS37" s="2">
        <v>256.89449554765332</v>
      </c>
      <c r="BT37" s="2">
        <v>247.69373703235664</v>
      </c>
      <c r="BU37" s="2">
        <v>250.01014453228311</v>
      </c>
      <c r="BV37" s="2">
        <v>222.85388179974723</v>
      </c>
      <c r="BW37" s="2">
        <v>218.72221183178064</v>
      </c>
      <c r="BX37" s="2">
        <v>248.26314235753958</v>
      </c>
      <c r="BY37" s="2">
        <v>244.53895530020273</v>
      </c>
      <c r="BZ37" s="2">
        <v>216.84301763305606</v>
      </c>
      <c r="CA37" s="2">
        <v>214.86756987098477</v>
      </c>
      <c r="CB37" s="2">
        <v>240.98181658682807</v>
      </c>
      <c r="CC37" s="2">
        <v>222.73017603667671</v>
      </c>
      <c r="CD37" s="2">
        <v>230.16596314691273</v>
      </c>
      <c r="CE37" s="2">
        <v>255.83513680312689</v>
      </c>
      <c r="CF37" s="2">
        <v>246.67196843682956</v>
      </c>
      <c r="CG37" s="2">
        <v>248.97846580656531</v>
      </c>
      <c r="CH37" s="2">
        <v>221.9339483351456</v>
      </c>
      <c r="CI37" s="2">
        <v>217.81902306991506</v>
      </c>
      <c r="CJ37" s="2">
        <v>247.23761474711256</v>
      </c>
      <c r="CK37" s="2">
        <v>243.52846374937545</v>
      </c>
      <c r="CL37" s="2">
        <v>215.94666344373584</v>
      </c>
      <c r="CM37" s="2">
        <v>213.97907544009166</v>
      </c>
      <c r="CN37" s="2">
        <v>239.98499418109145</v>
      </c>
      <c r="CO37" s="2">
        <v>221.80853392893874</v>
      </c>
      <c r="CP37" s="2">
        <v>229.2132237340935</v>
      </c>
      <c r="CQ37" s="2">
        <v>254.77577805860048</v>
      </c>
      <c r="CR37" s="2">
        <v>245.65019984130248</v>
      </c>
      <c r="CS37" s="2">
        <v>247.94678708084751</v>
      </c>
      <c r="CT37" s="2">
        <v>221.01401487054395</v>
      </c>
      <c r="CU37" s="2">
        <v>216.91583430804948</v>
      </c>
      <c r="CV37" s="2">
        <v>246.21208713668557</v>
      </c>
      <c r="CW37" s="2">
        <v>242.51797219854816</v>
      </c>
      <c r="CX37" s="2">
        <v>215.05030925441559</v>
      </c>
      <c r="CY37" s="2">
        <v>213.09058100919856</v>
      </c>
      <c r="CZ37" s="2">
        <v>238.98817177535483</v>
      </c>
      <c r="DA37" s="2">
        <v>220.88689182120078</v>
      </c>
      <c r="DB37" s="2">
        <v>228.2604843212743</v>
      </c>
      <c r="DC37" s="2">
        <v>253.71641931407407</v>
      </c>
      <c r="DD37" s="2">
        <v>244.6284312457754</v>
      </c>
      <c r="DE37" s="2">
        <v>246.91510835512969</v>
      </c>
      <c r="DF37" s="2">
        <v>220.09408140594232</v>
      </c>
      <c r="DG37" s="2">
        <v>216.01264554618393</v>
      </c>
      <c r="DH37" s="2">
        <v>245.18655952625855</v>
      </c>
      <c r="DI37" s="2">
        <v>241.50748064772088</v>
      </c>
      <c r="DJ37" s="2">
        <v>214.15395506509535</v>
      </c>
      <c r="DK37" s="2">
        <v>212.20208657830545</v>
      </c>
      <c r="DL37" s="2">
        <v>237.99134936961823</v>
      </c>
      <c r="DM37" s="2">
        <v>219.96524971346281</v>
      </c>
      <c r="DN37" s="2">
        <v>227.30774490845505</v>
      </c>
      <c r="DO37" s="2">
        <v>252.65706056954772</v>
      </c>
      <c r="DP37" s="2">
        <v>243.60666265024832</v>
      </c>
      <c r="DQ37" s="2">
        <v>245.88342962941189</v>
      </c>
      <c r="DR37" s="2">
        <v>219.17414794134069</v>
      </c>
      <c r="DS37" s="2">
        <v>215.10945678431835</v>
      </c>
      <c r="DT37" s="2">
        <v>244.16103191583153</v>
      </c>
      <c r="DU37" s="2">
        <v>240.49698909689363</v>
      </c>
      <c r="DV37" s="2">
        <v>213.2576008757751</v>
      </c>
      <c r="DW37" s="2">
        <v>211.31359214741235</v>
      </c>
      <c r="DX37" s="2">
        <v>236.99452696388161</v>
      </c>
      <c r="DY37" s="2">
        <v>219.04360760572484</v>
      </c>
      <c r="DZ37" s="2">
        <v>226.35500549563582</v>
      </c>
      <c r="EA37" s="2">
        <v>251.59770182502132</v>
      </c>
      <c r="EB37" s="2">
        <v>242.58489405472127</v>
      </c>
      <c r="EC37" s="2">
        <v>244.85175090369407</v>
      </c>
      <c r="ED37" s="2">
        <v>218.25421447673907</v>
      </c>
      <c r="EE37" s="2">
        <v>214.20626802245278</v>
      </c>
      <c r="EF37" s="2">
        <v>243.13550430540451</v>
      </c>
      <c r="EG37" s="2">
        <v>239.48649754606635</v>
      </c>
      <c r="EH37" s="2">
        <v>212.36124668645488</v>
      </c>
      <c r="EI37" s="2">
        <v>210.42509771651922</v>
      </c>
      <c r="EJ37" s="2">
        <v>235.99770455814499</v>
      </c>
      <c r="EK37" s="2">
        <v>218.12196549798688</v>
      </c>
      <c r="EL37" s="2">
        <v>225.4022660828166</v>
      </c>
      <c r="EM37" s="2">
        <v>250.53834308049491</v>
      </c>
      <c r="EN37" s="2">
        <v>241.5631254591942</v>
      </c>
      <c r="EO37" s="2">
        <v>243.82007217797627</v>
      </c>
      <c r="EP37" s="2">
        <v>217.33428101213741</v>
      </c>
      <c r="EQ37" s="2">
        <v>213.3030792605872</v>
      </c>
      <c r="ER37" s="2">
        <v>242.10997669497755</v>
      </c>
      <c r="ES37" s="2">
        <v>238.47600599523906</v>
      </c>
      <c r="ET37" s="2">
        <v>211.46489249713463</v>
      </c>
      <c r="EU37" s="2">
        <v>209.53660328562614</v>
      </c>
      <c r="EV37" s="2">
        <v>235.00088215240837</v>
      </c>
      <c r="EW37" s="2">
        <v>217.20032339024891</v>
      </c>
      <c r="EX37" s="2">
        <v>224.4495266699974</v>
      </c>
      <c r="EY37" s="2">
        <v>249.47898433596851</v>
      </c>
      <c r="EZ37" s="2">
        <v>240.54135686366712</v>
      </c>
      <c r="FA37" s="2">
        <v>242.78839345225848</v>
      </c>
      <c r="FB37" s="2">
        <v>216.41434754753578</v>
      </c>
      <c r="FC37" s="2">
        <v>212.39989049872162</v>
      </c>
      <c r="FD37" s="2">
        <v>241.08444908455053</v>
      </c>
      <c r="FE37" s="2">
        <v>237.46551444441181</v>
      </c>
      <c r="FF37" s="2">
        <v>210.56853830781438</v>
      </c>
      <c r="FG37" s="2">
        <v>208.64810885473301</v>
      </c>
      <c r="FH37" s="2">
        <v>234.00405974667177</v>
      </c>
      <c r="FI37" s="2">
        <v>216.27868128251095</v>
      </c>
      <c r="FJ37" s="2">
        <v>223.49678725717817</v>
      </c>
      <c r="FK37" s="2">
        <v>248.41962559144213</v>
      </c>
      <c r="FL37" s="2">
        <v>239.51958826814001</v>
      </c>
      <c r="FM37" s="2">
        <v>241.75671472654068</v>
      </c>
      <c r="FN37" s="2">
        <v>215.49441408293416</v>
      </c>
      <c r="FO37" s="2">
        <v>211.49670173685604</v>
      </c>
      <c r="FP37" s="2">
        <v>240.05892147412351</v>
      </c>
      <c r="FQ37" s="2">
        <v>236.45502289358453</v>
      </c>
      <c r="FR37" s="2">
        <v>209.67218411849413</v>
      </c>
      <c r="FS37" s="2">
        <v>207.75961442383991</v>
      </c>
      <c r="FT37" s="2">
        <v>233.00723734093512</v>
      </c>
      <c r="FU37" s="2">
        <v>215.35703917477295</v>
      </c>
      <c r="FV37" s="2">
        <v>222.54404784435891</v>
      </c>
      <c r="FW37" s="2">
        <v>247.36026684691569</v>
      </c>
      <c r="FX37" s="2">
        <v>238.49781967261293</v>
      </c>
      <c r="FY37" s="2">
        <v>240.72503600082283</v>
      </c>
      <c r="FZ37" s="2">
        <v>214.5744806183325</v>
      </c>
      <c r="GA37" s="2">
        <v>210.59351297499049</v>
      </c>
      <c r="GB37" s="2">
        <v>239.03339386369646</v>
      </c>
      <c r="GC37" s="2">
        <v>235.44453134275719</v>
      </c>
      <c r="GD37" s="2">
        <v>208.77582992917388</v>
      </c>
      <c r="GE37" s="2">
        <v>206.87111999294677</v>
      </c>
      <c r="GF37" s="2">
        <v>232.0104149351985</v>
      </c>
      <c r="GG37" s="2">
        <v>214.43539706703498</v>
      </c>
      <c r="GH37" s="2">
        <v>221.59130843153966</v>
      </c>
      <c r="GI37" s="2">
        <v>246.30090810238929</v>
      </c>
      <c r="GJ37" s="2">
        <v>237.47605107708583</v>
      </c>
      <c r="GK37" s="2">
        <v>239.693357275105</v>
      </c>
      <c r="GL37" s="2">
        <v>213.65454715373085</v>
      </c>
      <c r="GM37" s="2">
        <v>209.69032421312488</v>
      </c>
      <c r="GN37" s="2">
        <v>238.00786625326944</v>
      </c>
      <c r="GO37" s="2">
        <v>234.43403979192988</v>
      </c>
      <c r="GP37" s="2">
        <v>207.87947573985363</v>
      </c>
      <c r="GQ37" s="2">
        <v>205.98262556205364</v>
      </c>
      <c r="GR37" s="2">
        <v>231.01359252946185</v>
      </c>
      <c r="GS37" s="2">
        <v>213.51375495929699</v>
      </c>
      <c r="GT37" s="2">
        <v>220.63856901872043</v>
      </c>
      <c r="GU37" s="2">
        <v>245.24154935786282</v>
      </c>
      <c r="GV37" s="2">
        <v>236.45428248155875</v>
      </c>
      <c r="GW37" s="2">
        <v>238.6616785493872</v>
      </c>
      <c r="GX37" s="2">
        <v>212.73461368912919</v>
      </c>
      <c r="GY37" s="2">
        <v>208.7871354512593</v>
      </c>
      <c r="GZ37" s="2">
        <v>236.98233864284239</v>
      </c>
      <c r="HA37" s="2">
        <v>233.42354824110259</v>
      </c>
      <c r="HB37" s="2">
        <v>206.98312155053338</v>
      </c>
      <c r="HC37" s="2">
        <v>205.09413113116051</v>
      </c>
      <c r="HD37" s="2">
        <v>230.01677012372522</v>
      </c>
      <c r="HE37" s="2">
        <v>212.59211285155899</v>
      </c>
      <c r="HF37" s="2">
        <v>219.68582960590118</v>
      </c>
      <c r="HG37" s="2">
        <v>244.18219061333642</v>
      </c>
      <c r="HH37" s="2">
        <v>235.43251388603164</v>
      </c>
      <c r="HI37" s="2">
        <v>237.62999982366935</v>
      </c>
      <c r="HJ37" s="2">
        <v>211.81468022452754</v>
      </c>
      <c r="HK37" s="2">
        <v>207.8839466893937</v>
      </c>
      <c r="HL37" s="2">
        <v>235.9568110324154</v>
      </c>
      <c r="HM37" s="2">
        <v>232.41305669027531</v>
      </c>
      <c r="HN37" s="2">
        <v>206.08676736121311</v>
      </c>
      <c r="HO37" s="2">
        <v>204.20563670026741</v>
      </c>
      <c r="HP37" s="2">
        <v>229.01994771798857</v>
      </c>
      <c r="HQ37" s="2">
        <v>211.67047074382103</v>
      </c>
      <c r="HR37" s="2">
        <v>218.73309019308195</v>
      </c>
      <c r="HS37" s="2">
        <v>243.12283186880998</v>
      </c>
      <c r="HT37" s="2">
        <v>234.41074529050456</v>
      </c>
      <c r="HU37" s="2">
        <v>236.59832109795153</v>
      </c>
      <c r="HV37" s="2">
        <v>210.89474675992588</v>
      </c>
      <c r="HW37" s="2">
        <v>206.98075792752812</v>
      </c>
      <c r="HX37" s="2">
        <v>234.93128342198835</v>
      </c>
      <c r="HY37" s="2">
        <v>231.402565139448</v>
      </c>
      <c r="HZ37" s="2">
        <v>205.19041317189286</v>
      </c>
      <c r="IA37" s="2">
        <v>203.31714226937424</v>
      </c>
      <c r="IB37" s="2">
        <v>228.02312531225195</v>
      </c>
      <c r="IC37" s="2">
        <v>210.74882863608303</v>
      </c>
      <c r="ID37" s="2">
        <v>217.78035078026269</v>
      </c>
      <c r="IE37" s="2">
        <v>242.06347312428358</v>
      </c>
      <c r="IF37" s="2">
        <v>233.38897669497743</v>
      </c>
      <c r="IG37" s="2">
        <v>235.5666423722337</v>
      </c>
      <c r="IH37" s="2">
        <v>209.97481329532425</v>
      </c>
      <c r="II37" s="2">
        <v>206.07756916566251</v>
      </c>
      <c r="IJ37" s="2">
        <v>233.90575581156133</v>
      </c>
      <c r="IK37" s="2">
        <v>230.39207358862069</v>
      </c>
      <c r="IL37" s="2">
        <v>204.29405898257258</v>
      </c>
      <c r="IM37" s="2">
        <v>202.42864783848114</v>
      </c>
      <c r="IN37" s="2">
        <v>227.0263029065153</v>
      </c>
      <c r="IO37" s="2">
        <v>209.82718652834504</v>
      </c>
      <c r="IP37" s="2">
        <v>216.82761136744344</v>
      </c>
      <c r="IQ37" s="2">
        <v>241.00411437975714</v>
      </c>
      <c r="IR37" s="2">
        <v>232.36720809945035</v>
      </c>
      <c r="IS37" s="2">
        <v>234.53496364651588</v>
      </c>
      <c r="IT37" s="2">
        <v>209.05487983072257</v>
      </c>
      <c r="IU37" s="2">
        <v>205.17438040379693</v>
      </c>
      <c r="IV37" s="2">
        <v>232.88022820113429</v>
      </c>
      <c r="IW37" s="2">
        <v>229.38158203779341</v>
      </c>
      <c r="IX37" s="2">
        <v>203.39770479325233</v>
      </c>
      <c r="IY37" s="2">
        <v>201.54015340758801</v>
      </c>
      <c r="IZ37" s="2">
        <v>226.0294805007787</v>
      </c>
      <c r="JA37" s="2">
        <v>208.90554442060704</v>
      </c>
      <c r="JB37" s="2">
        <v>215.87487195462418</v>
      </c>
      <c r="JC37" s="2">
        <v>239.94475563523073</v>
      </c>
      <c r="JD37" s="2">
        <v>231.34543950392325</v>
      </c>
      <c r="JE37" s="2">
        <v>233.50328492079805</v>
      </c>
      <c r="JF37" s="2">
        <v>208.13494636612094</v>
      </c>
      <c r="JG37" s="2">
        <v>204.27119164193132</v>
      </c>
      <c r="JH37" s="2">
        <v>231.85470059070727</v>
      </c>
      <c r="JI37" s="2">
        <v>228.37109048696612</v>
      </c>
      <c r="JJ37" s="2">
        <v>202.50135060393208</v>
      </c>
      <c r="JK37" s="2">
        <v>200.65165897669488</v>
      </c>
      <c r="JL37" s="2">
        <v>225.03265809504205</v>
      </c>
      <c r="JM37" s="2">
        <v>207.98390231286908</v>
      </c>
      <c r="JN37" s="2">
        <v>214.92213254180496</v>
      </c>
      <c r="JO37" s="2">
        <v>238.8853968907043</v>
      </c>
      <c r="JP37" s="2">
        <v>230.32367090839617</v>
      </c>
      <c r="JQ37" s="2">
        <v>232.4716061950802</v>
      </c>
      <c r="JR37" s="2">
        <v>207.21501290151926</v>
      </c>
      <c r="JS37" s="2">
        <v>203.36800288006575</v>
      </c>
      <c r="JT37" s="2">
        <v>230.82917298028022</v>
      </c>
      <c r="JU37" s="2">
        <v>227.36059893613881</v>
      </c>
      <c r="JV37" s="2">
        <v>201.60499641461183</v>
      </c>
      <c r="JW37" s="2">
        <v>199.76316454580174</v>
      </c>
      <c r="JX37" s="2">
        <v>224.03583568930543</v>
      </c>
      <c r="JY37" s="2">
        <v>207.06226020513111</v>
      </c>
      <c r="JZ37" s="2">
        <v>213.9693931289857</v>
      </c>
      <c r="KA37" s="2">
        <v>237.82603814617789</v>
      </c>
      <c r="KB37" s="2">
        <v>229.30190231286906</v>
      </c>
      <c r="KC37" s="2">
        <v>231.4399274693624</v>
      </c>
      <c r="KD37" s="2">
        <v>206.29507943691763</v>
      </c>
      <c r="KE37" s="2">
        <v>202.46481411820014</v>
      </c>
      <c r="KF37" s="2">
        <v>229.80364536985323</v>
      </c>
      <c r="KG37" s="2">
        <v>226.3501073853115</v>
      </c>
      <c r="KH37" s="2">
        <v>200.70864222529156</v>
      </c>
      <c r="KI37" s="2">
        <v>198.87467011490864</v>
      </c>
      <c r="KJ37" s="2">
        <v>223.03901328356878</v>
      </c>
      <c r="KK37" s="2">
        <v>206.14061809739309</v>
      </c>
      <c r="KL37" s="2">
        <v>213.01665371616647</v>
      </c>
      <c r="KM37" s="2">
        <v>236.76667940165146</v>
      </c>
      <c r="KN37" s="2">
        <v>228.28013371734198</v>
      </c>
      <c r="KO37" s="2">
        <v>230.40824874364458</v>
      </c>
      <c r="KP37" s="2">
        <v>205.37514597231595</v>
      </c>
      <c r="KQ37" s="2">
        <v>201.56162535633456</v>
      </c>
      <c r="KR37" s="2">
        <v>228.77811775942618</v>
      </c>
      <c r="KS37" s="2">
        <v>225.33961583448422</v>
      </c>
      <c r="KT37" s="2">
        <v>199.81228803597131</v>
      </c>
      <c r="KU37" s="2">
        <v>197.98617568401548</v>
      </c>
      <c r="KV37" s="2">
        <v>222.04219087783216</v>
      </c>
      <c r="KW37" s="2">
        <v>205.21897598965509</v>
      </c>
      <c r="KX37" s="2">
        <v>212.06391430334722</v>
      </c>
      <c r="KY37" s="2">
        <v>235.70732065712505</v>
      </c>
      <c r="KZ37" s="2">
        <v>227.25836512181488</v>
      </c>
      <c r="LA37" s="2">
        <v>229.37657001792672</v>
      </c>
    </row>
    <row r="38" spans="1:313" ht="15.6">
      <c r="A38" s="8"/>
      <c r="B38" s="45"/>
      <c r="C38" s="45"/>
      <c r="D38" s="45"/>
      <c r="E38" s="45"/>
      <c r="F38" s="45"/>
      <c r="G38" s="45"/>
      <c r="H38" s="45"/>
      <c r="I38" s="45"/>
      <c r="J38" s="45"/>
      <c r="K38" s="2"/>
      <c r="L38" s="2"/>
      <c r="M38" s="2"/>
      <c r="N38" s="2">
        <v>815.51994681590668</v>
      </c>
      <c r="O38" s="2">
        <v>736.47927774039408</v>
      </c>
      <c r="P38" s="2">
        <v>780.51021651656004</v>
      </c>
      <c r="Q38" s="2">
        <v>846.6817483772943</v>
      </c>
      <c r="R38" s="2">
        <v>944.20021686112284</v>
      </c>
      <c r="S38" s="2">
        <v>954.82132833472906</v>
      </c>
      <c r="T38" s="2">
        <v>951.5870158061532</v>
      </c>
      <c r="U38" s="2">
        <v>1088.5791599912784</v>
      </c>
      <c r="V38" s="2">
        <v>861.21770126108083</v>
      </c>
      <c r="W38" s="2">
        <v>858.95407256495162</v>
      </c>
      <c r="X38" s="2">
        <v>833.66288280629033</v>
      </c>
      <c r="Y38" s="2">
        <v>790.902234603436</v>
      </c>
      <c r="Z38" s="2">
        <v>810.76164566754812</v>
      </c>
      <c r="AA38" s="2">
        <v>732.1800635359748</v>
      </c>
      <c r="AB38" s="2">
        <v>775.95175321438671</v>
      </c>
      <c r="AC38" s="2">
        <v>841.73441142849026</v>
      </c>
      <c r="AD38" s="2">
        <v>938.68037148811197</v>
      </c>
      <c r="AE38" s="2">
        <v>949.2366706872798</v>
      </c>
      <c r="AF38" s="2">
        <v>946.01856122731351</v>
      </c>
      <c r="AG38" s="2">
        <v>1082.2059530048275</v>
      </c>
      <c r="AH38" s="2">
        <v>856.17314590061903</v>
      </c>
      <c r="AI38" s="2">
        <v>853.92031925022945</v>
      </c>
      <c r="AJ38" s="2">
        <v>828.77495710905475</v>
      </c>
      <c r="AK38" s="2">
        <v>786.2627559582146</v>
      </c>
      <c r="AL38" s="2">
        <v>806.00334451918945</v>
      </c>
      <c r="AM38" s="2">
        <v>727.8808493315554</v>
      </c>
      <c r="AN38" s="2">
        <v>771.39328991221362</v>
      </c>
      <c r="AO38" s="2">
        <v>836.78707447968611</v>
      </c>
      <c r="AP38" s="2">
        <v>933.16052611510122</v>
      </c>
      <c r="AQ38" s="2">
        <v>943.65201303983054</v>
      </c>
      <c r="AR38" s="2">
        <v>940.45010664847382</v>
      </c>
      <c r="AS38" s="2">
        <v>1075.8327460183768</v>
      </c>
      <c r="AT38" s="2">
        <v>851.12859054015712</v>
      </c>
      <c r="AU38" s="2">
        <v>848.88656593550729</v>
      </c>
      <c r="AV38" s="2">
        <v>823.88703141181918</v>
      </c>
      <c r="AW38" s="2">
        <v>781.6232773129932</v>
      </c>
      <c r="AX38" s="2">
        <v>801.2450433708309</v>
      </c>
      <c r="AY38" s="2">
        <v>723.58163512713611</v>
      </c>
      <c r="AZ38" s="2">
        <v>766.8348266100403</v>
      </c>
      <c r="BA38" s="2">
        <v>831.83973753088185</v>
      </c>
      <c r="BB38" s="2">
        <v>927.64068074209047</v>
      </c>
      <c r="BC38" s="2">
        <v>938.06735539238139</v>
      </c>
      <c r="BD38" s="2">
        <v>934.88165206963436</v>
      </c>
      <c r="BE38" s="2">
        <v>1069.4595390319262</v>
      </c>
      <c r="BF38" s="2">
        <v>846.08403517969521</v>
      </c>
      <c r="BG38" s="2">
        <v>843.85281262078513</v>
      </c>
      <c r="BH38" s="2">
        <v>818.99910571458361</v>
      </c>
      <c r="BI38" s="2">
        <v>776.98379866777191</v>
      </c>
      <c r="BJ38" s="2">
        <v>796.48674222247234</v>
      </c>
      <c r="BK38" s="2">
        <v>719.28242092271682</v>
      </c>
      <c r="BL38" s="2">
        <v>762.27636330786697</v>
      </c>
      <c r="BM38" s="2">
        <v>826.8924005820777</v>
      </c>
      <c r="BN38" s="2">
        <v>922.12083536907983</v>
      </c>
      <c r="BO38" s="2">
        <v>932.48269774493212</v>
      </c>
      <c r="BP38" s="2">
        <v>929.31319749079466</v>
      </c>
      <c r="BQ38" s="2">
        <v>1063.0863320454753</v>
      </c>
      <c r="BR38" s="2">
        <v>841.03947981923329</v>
      </c>
      <c r="BS38" s="2">
        <v>838.81905930606297</v>
      </c>
      <c r="BT38" s="2">
        <v>814.11118001734815</v>
      </c>
      <c r="BU38" s="2">
        <v>772.34432002255051</v>
      </c>
      <c r="BV38" s="2">
        <v>791.72844107411379</v>
      </c>
      <c r="BW38" s="2">
        <v>714.98320671829742</v>
      </c>
      <c r="BX38" s="2">
        <v>757.71790000569376</v>
      </c>
      <c r="BY38" s="2">
        <v>821.94506363327355</v>
      </c>
      <c r="BZ38" s="2">
        <v>916.60098999606885</v>
      </c>
      <c r="CA38" s="2">
        <v>926.89804009748286</v>
      </c>
      <c r="CB38" s="2">
        <v>923.74474291195509</v>
      </c>
      <c r="CC38" s="2">
        <v>1056.7131250590246</v>
      </c>
      <c r="CD38" s="2">
        <v>835.99492445877138</v>
      </c>
      <c r="CE38" s="2">
        <v>833.78530599134081</v>
      </c>
      <c r="CF38" s="2">
        <v>809.22325432011246</v>
      </c>
      <c r="CG38" s="2">
        <v>767.7048413773291</v>
      </c>
      <c r="CH38" s="2">
        <v>786.97013992575501</v>
      </c>
      <c r="CI38" s="2">
        <v>710.68399251387802</v>
      </c>
      <c r="CJ38" s="2">
        <v>753.15943670352044</v>
      </c>
      <c r="CK38" s="2">
        <v>816.9977266844694</v>
      </c>
      <c r="CL38" s="2">
        <v>911.08114462305809</v>
      </c>
      <c r="CM38" s="2">
        <v>921.31338245003349</v>
      </c>
      <c r="CN38" s="2">
        <v>918.17628833311528</v>
      </c>
      <c r="CO38" s="2">
        <v>1050.3399180725737</v>
      </c>
      <c r="CP38" s="2">
        <v>830.95036909830935</v>
      </c>
      <c r="CQ38" s="2">
        <v>828.75155267661864</v>
      </c>
      <c r="CR38" s="2">
        <v>804.33532862287689</v>
      </c>
      <c r="CS38" s="2">
        <v>763.0653627321077</v>
      </c>
      <c r="CT38" s="2">
        <v>782.21183877739645</v>
      </c>
      <c r="CU38" s="2">
        <v>706.38477830945862</v>
      </c>
      <c r="CV38" s="2">
        <v>748.60097340134701</v>
      </c>
      <c r="CW38" s="2">
        <v>812.05038973566514</v>
      </c>
      <c r="CX38" s="2">
        <v>905.56129925004723</v>
      </c>
      <c r="CY38" s="2">
        <v>915.72872480258411</v>
      </c>
      <c r="CZ38" s="2">
        <v>912.6078337542757</v>
      </c>
      <c r="DA38" s="2">
        <v>1043.9667110861228</v>
      </c>
      <c r="DB38" s="2">
        <v>825.90581373784755</v>
      </c>
      <c r="DC38" s="2">
        <v>823.71779936189637</v>
      </c>
      <c r="DD38" s="2">
        <v>799.4474029256412</v>
      </c>
      <c r="DE38" s="2">
        <v>758.42588408688619</v>
      </c>
      <c r="DF38" s="2">
        <v>777.45353762903778</v>
      </c>
      <c r="DG38" s="2">
        <v>702.08556410503934</v>
      </c>
      <c r="DH38" s="2">
        <v>744.0425100991738</v>
      </c>
      <c r="DI38" s="2">
        <v>807.10305278686087</v>
      </c>
      <c r="DJ38" s="2">
        <v>900.04145387703647</v>
      </c>
      <c r="DK38" s="2">
        <v>910.14406715513485</v>
      </c>
      <c r="DL38" s="2">
        <v>907.0393791754359</v>
      </c>
      <c r="DM38" s="2">
        <v>1037.5935040996719</v>
      </c>
      <c r="DN38" s="2">
        <v>820.86125837738552</v>
      </c>
      <c r="DO38" s="2">
        <v>818.68404604717409</v>
      </c>
      <c r="DP38" s="2">
        <v>794.55947722840563</v>
      </c>
      <c r="DQ38" s="2">
        <v>753.78640544166478</v>
      </c>
      <c r="DR38" s="2">
        <v>772.69523648067911</v>
      </c>
      <c r="DS38" s="2">
        <v>697.78634990061983</v>
      </c>
      <c r="DT38" s="2">
        <v>739.48404679700036</v>
      </c>
      <c r="DU38" s="2">
        <v>802.15571583805661</v>
      </c>
      <c r="DV38" s="2">
        <v>894.52160850402561</v>
      </c>
      <c r="DW38" s="2">
        <v>904.55940950768559</v>
      </c>
      <c r="DX38" s="2">
        <v>901.47092459659632</v>
      </c>
      <c r="DY38" s="2">
        <v>1031.220297113221</v>
      </c>
      <c r="DZ38" s="2">
        <v>815.81670301692361</v>
      </c>
      <c r="EA38" s="2">
        <v>813.65029273245204</v>
      </c>
      <c r="EB38" s="2">
        <v>789.67155153117005</v>
      </c>
      <c r="EC38" s="2">
        <v>749.14692679644338</v>
      </c>
      <c r="ED38" s="2">
        <v>767.93693533232045</v>
      </c>
      <c r="EE38" s="2">
        <v>693.48713569620043</v>
      </c>
      <c r="EF38" s="2">
        <v>734.92558349482715</v>
      </c>
      <c r="EG38" s="2">
        <v>797.20837888925246</v>
      </c>
      <c r="EH38" s="2">
        <v>889.00176313101485</v>
      </c>
      <c r="EI38" s="2">
        <v>898.97475186023632</v>
      </c>
      <c r="EJ38" s="2">
        <v>895.90247001775651</v>
      </c>
      <c r="EK38" s="2">
        <v>1024.8470901267701</v>
      </c>
      <c r="EL38" s="2">
        <v>810.77214765646158</v>
      </c>
      <c r="EM38" s="2">
        <v>808.61653941772988</v>
      </c>
      <c r="EN38" s="2">
        <v>784.78362583393448</v>
      </c>
      <c r="EO38" s="2">
        <v>744.50744815122198</v>
      </c>
      <c r="EP38" s="2">
        <v>763.17863418396178</v>
      </c>
      <c r="EQ38" s="2">
        <v>689.18792149178103</v>
      </c>
      <c r="ER38" s="2">
        <v>730.36712019265372</v>
      </c>
      <c r="ES38" s="2">
        <v>792.26104194044819</v>
      </c>
      <c r="ET38" s="2">
        <v>883.48191775800387</v>
      </c>
      <c r="EU38" s="2">
        <v>893.39009421278695</v>
      </c>
      <c r="EV38" s="2">
        <v>890.33401543891694</v>
      </c>
      <c r="EW38" s="2">
        <v>1018.4738831403193</v>
      </c>
      <c r="EX38" s="2">
        <v>805.72759229599967</v>
      </c>
      <c r="EY38" s="2">
        <v>803.58278610300761</v>
      </c>
      <c r="EZ38" s="2">
        <v>779.89570013669879</v>
      </c>
      <c r="FA38" s="2">
        <v>739.86796950600046</v>
      </c>
      <c r="FB38" s="2">
        <v>758.42033303560311</v>
      </c>
      <c r="FC38" s="2">
        <v>684.88870728736174</v>
      </c>
      <c r="FD38" s="2">
        <v>725.80865689048051</v>
      </c>
      <c r="FE38" s="2">
        <v>787.31370499164404</v>
      </c>
      <c r="FF38" s="2">
        <v>877.96207238499312</v>
      </c>
      <c r="FG38" s="2">
        <v>887.80543656533769</v>
      </c>
      <c r="FH38" s="2">
        <v>884.76556086007713</v>
      </c>
      <c r="FI38" s="2">
        <v>1012.1006761538684</v>
      </c>
      <c r="FJ38" s="2">
        <v>800.68303693553764</v>
      </c>
      <c r="FK38" s="2">
        <v>798.54903278828533</v>
      </c>
      <c r="FL38" s="2">
        <v>775.00777443946322</v>
      </c>
      <c r="FM38" s="2">
        <v>735.22849086077906</v>
      </c>
      <c r="FN38" s="2">
        <v>753.66203188724455</v>
      </c>
      <c r="FO38" s="2">
        <v>680.58949308294223</v>
      </c>
      <c r="FP38" s="2">
        <v>721.25019358830707</v>
      </c>
      <c r="FQ38" s="2">
        <v>782.36636804283967</v>
      </c>
      <c r="FR38" s="2">
        <v>872.44222701198225</v>
      </c>
      <c r="FS38" s="2">
        <v>882.22077891788842</v>
      </c>
      <c r="FT38" s="2">
        <v>879.19710628123755</v>
      </c>
      <c r="FU38" s="2">
        <v>1005.7274691674177</v>
      </c>
      <c r="FV38" s="2">
        <v>795.63848157507573</v>
      </c>
      <c r="FW38" s="2">
        <v>793.51527947356317</v>
      </c>
      <c r="FX38" s="2">
        <v>770.11984874222753</v>
      </c>
      <c r="FY38" s="2">
        <v>730.58901221555766</v>
      </c>
      <c r="FZ38" s="2">
        <v>748.90373073888588</v>
      </c>
      <c r="GA38" s="2">
        <v>676.29027887852283</v>
      </c>
      <c r="GB38" s="2">
        <v>716.69173028613386</v>
      </c>
      <c r="GC38" s="2">
        <v>777.41903109403552</v>
      </c>
      <c r="GD38" s="2">
        <v>866.9223816389715</v>
      </c>
      <c r="GE38" s="2">
        <v>876.63612127043905</v>
      </c>
      <c r="GF38" s="2">
        <v>873.62865170239775</v>
      </c>
      <c r="GG38" s="2">
        <v>999.35426218096677</v>
      </c>
      <c r="GH38" s="2">
        <v>790.59392621461382</v>
      </c>
      <c r="GI38" s="2">
        <v>788.48152615884101</v>
      </c>
      <c r="GJ38" s="2">
        <v>765.23192304499196</v>
      </c>
      <c r="GK38" s="2">
        <v>725.94953357033626</v>
      </c>
      <c r="GL38" s="2">
        <v>744.14542959052721</v>
      </c>
      <c r="GM38" s="2">
        <v>671.99106467410354</v>
      </c>
      <c r="GN38" s="2">
        <v>712.13326698396043</v>
      </c>
      <c r="GO38" s="2">
        <v>772.47169414523125</v>
      </c>
      <c r="GP38" s="2">
        <v>861.40253626596063</v>
      </c>
      <c r="GQ38" s="2">
        <v>871.05146362298967</v>
      </c>
      <c r="GR38" s="2">
        <v>868.06019712355817</v>
      </c>
      <c r="GS38" s="2">
        <v>992.98105519451599</v>
      </c>
      <c r="GT38" s="2">
        <v>785.5493708541519</v>
      </c>
      <c r="GU38" s="2">
        <v>783.44777284411873</v>
      </c>
      <c r="GV38" s="2">
        <v>760.34399734775627</v>
      </c>
      <c r="GW38" s="2">
        <v>721.31005492511485</v>
      </c>
      <c r="GX38" s="2">
        <v>739.38712844216866</v>
      </c>
      <c r="GY38" s="2">
        <v>667.69185046968414</v>
      </c>
      <c r="GZ38" s="2">
        <v>707.5748036817871</v>
      </c>
      <c r="HA38" s="2">
        <v>767.5243571964271</v>
      </c>
      <c r="HB38" s="2">
        <v>855.88269089294988</v>
      </c>
      <c r="HC38" s="2">
        <v>865.46680597554052</v>
      </c>
      <c r="HD38" s="2">
        <v>862.49174254471848</v>
      </c>
      <c r="HE38" s="2">
        <v>986.60784820806521</v>
      </c>
      <c r="HF38" s="2">
        <v>780.5048154936901</v>
      </c>
      <c r="HG38" s="2">
        <v>778.41401952939668</v>
      </c>
      <c r="HH38" s="2">
        <v>755.45607165052081</v>
      </c>
      <c r="HI38" s="2">
        <v>716.67057627989345</v>
      </c>
      <c r="HJ38" s="2">
        <v>734.6288272938101</v>
      </c>
      <c r="HK38" s="2">
        <v>663.39263626526485</v>
      </c>
      <c r="HL38" s="2">
        <v>703.01634037961401</v>
      </c>
      <c r="HM38" s="2">
        <v>762.57702024762307</v>
      </c>
      <c r="HN38" s="2">
        <v>850.36284551993924</v>
      </c>
      <c r="HO38" s="2">
        <v>859.88214832809138</v>
      </c>
      <c r="HP38" s="2">
        <v>856.92328796587901</v>
      </c>
      <c r="HQ38" s="2">
        <v>980.23464122161442</v>
      </c>
      <c r="HR38" s="2">
        <v>775.4602601332283</v>
      </c>
      <c r="HS38" s="2">
        <v>773.38026621467463</v>
      </c>
      <c r="HT38" s="2">
        <v>750.56814595328535</v>
      </c>
      <c r="HU38" s="2">
        <v>712.03109763467228</v>
      </c>
      <c r="HV38" s="2">
        <v>729.87052614545155</v>
      </c>
      <c r="HW38" s="2">
        <v>659.09342206084557</v>
      </c>
      <c r="HX38" s="2">
        <v>698.4578770774408</v>
      </c>
      <c r="HY38" s="2">
        <v>757.62968329881892</v>
      </c>
      <c r="HZ38" s="2">
        <v>844.8430001469286</v>
      </c>
      <c r="IA38" s="2">
        <v>854.29749068064223</v>
      </c>
      <c r="IB38" s="2">
        <v>851.35483338703943</v>
      </c>
      <c r="IC38" s="2">
        <v>973.86143423516387</v>
      </c>
      <c r="ID38" s="2">
        <v>770.4157047727665</v>
      </c>
      <c r="IE38" s="2">
        <v>768.34651289995259</v>
      </c>
      <c r="IF38" s="2">
        <v>745.68022025604989</v>
      </c>
      <c r="IG38" s="2">
        <v>707.39161898945088</v>
      </c>
      <c r="IH38" s="2">
        <v>725.11222499709311</v>
      </c>
      <c r="II38" s="2">
        <v>654.79420785642628</v>
      </c>
      <c r="IJ38" s="2">
        <v>693.89941377526759</v>
      </c>
      <c r="IK38" s="2">
        <v>752.68234635001488</v>
      </c>
      <c r="IL38" s="2">
        <v>839.32315477391796</v>
      </c>
      <c r="IM38" s="2">
        <v>848.71283303319308</v>
      </c>
      <c r="IN38" s="2">
        <v>845.78637880819986</v>
      </c>
      <c r="IO38" s="2">
        <v>967.48822724871309</v>
      </c>
      <c r="IP38" s="2">
        <v>765.3711494123047</v>
      </c>
      <c r="IQ38" s="2">
        <v>763.31275958523054</v>
      </c>
      <c r="IR38" s="2">
        <v>740.79229455881443</v>
      </c>
      <c r="IS38" s="2">
        <v>702.7521403442297</v>
      </c>
      <c r="IT38" s="2">
        <v>720.35392384873455</v>
      </c>
      <c r="IU38" s="2">
        <v>650.49499365200711</v>
      </c>
      <c r="IV38" s="2">
        <v>689.34095047309438</v>
      </c>
      <c r="IW38" s="2">
        <v>747.73500940121073</v>
      </c>
      <c r="IX38" s="2">
        <v>833.80330940090721</v>
      </c>
      <c r="IY38" s="2">
        <v>843.12817538574393</v>
      </c>
      <c r="IZ38" s="2">
        <v>840.21792422936039</v>
      </c>
      <c r="JA38" s="2">
        <v>961.11502026226253</v>
      </c>
      <c r="JB38" s="2">
        <v>760.3265940518429</v>
      </c>
      <c r="JC38" s="2">
        <v>758.27900627050849</v>
      </c>
      <c r="JD38" s="2">
        <v>735.90436886157897</v>
      </c>
      <c r="JE38" s="2">
        <v>698.1126616990083</v>
      </c>
      <c r="JF38" s="2">
        <v>715.59562270037611</v>
      </c>
      <c r="JG38" s="2">
        <v>646.19577944758782</v>
      </c>
      <c r="JH38" s="2">
        <v>684.78248717092117</v>
      </c>
      <c r="JI38" s="2">
        <v>742.78767245240681</v>
      </c>
      <c r="JJ38" s="2">
        <v>828.28346402789657</v>
      </c>
      <c r="JK38" s="2">
        <v>837.54351773829478</v>
      </c>
      <c r="JL38" s="2">
        <v>834.64946965052081</v>
      </c>
      <c r="JM38" s="2">
        <v>954.74181327581175</v>
      </c>
      <c r="JN38" s="2">
        <v>755.2820386913811</v>
      </c>
      <c r="JO38" s="2">
        <v>753.24525295578644</v>
      </c>
      <c r="JP38" s="2">
        <v>731.0164431643434</v>
      </c>
      <c r="JQ38" s="2">
        <v>693.47318305378712</v>
      </c>
      <c r="JR38" s="2">
        <v>710.83732155201756</v>
      </c>
      <c r="JS38" s="2">
        <v>641.89656524316854</v>
      </c>
      <c r="JT38" s="2">
        <v>680.22402386874796</v>
      </c>
      <c r="JU38" s="2">
        <v>737.84033550360255</v>
      </c>
      <c r="JV38" s="2">
        <v>822.76361865488593</v>
      </c>
      <c r="JW38" s="2">
        <v>831.95886009084563</v>
      </c>
      <c r="JX38" s="2">
        <v>829.08101507168135</v>
      </c>
      <c r="JY38" s="2">
        <v>948.3686062893612</v>
      </c>
      <c r="JZ38" s="2">
        <v>750.23748333091919</v>
      </c>
      <c r="KA38" s="2">
        <v>748.21149964106439</v>
      </c>
      <c r="KB38" s="2">
        <v>726.12851746710794</v>
      </c>
      <c r="KC38" s="2">
        <v>688.83370440856572</v>
      </c>
      <c r="KD38" s="2">
        <v>706.079020403659</v>
      </c>
      <c r="KE38" s="2">
        <v>637.59735103874925</v>
      </c>
      <c r="KF38" s="2">
        <v>675.66556056657475</v>
      </c>
      <c r="KG38" s="2">
        <v>732.89299855479862</v>
      </c>
      <c r="KH38" s="2">
        <v>817.24377328187529</v>
      </c>
      <c r="KI38" s="2">
        <v>826.37420244339648</v>
      </c>
      <c r="KJ38" s="2">
        <v>823.51256049284177</v>
      </c>
      <c r="KK38" s="2">
        <v>941.99539930291041</v>
      </c>
      <c r="KL38" s="2">
        <v>745.19292797045739</v>
      </c>
      <c r="KM38" s="2">
        <v>743.17774632634234</v>
      </c>
      <c r="KN38" s="2">
        <v>721.24059176987248</v>
      </c>
      <c r="KO38" s="2">
        <v>684.19422576334443</v>
      </c>
      <c r="KP38" s="2">
        <v>701.32071925530056</v>
      </c>
      <c r="KQ38" s="2">
        <v>633.29813683432997</v>
      </c>
      <c r="KR38" s="2">
        <v>671.10709726440166</v>
      </c>
      <c r="KS38" s="2">
        <v>727.94566160599447</v>
      </c>
      <c r="KT38" s="2">
        <v>811.72392790886454</v>
      </c>
      <c r="KU38" s="2">
        <v>820.78954479594734</v>
      </c>
      <c r="KV38" s="2">
        <v>817.94410591400231</v>
      </c>
      <c r="KW38" s="2">
        <v>935.62219231645986</v>
      </c>
      <c r="KX38" s="2">
        <v>740.14837260999559</v>
      </c>
      <c r="KY38" s="2">
        <v>738.1439930116203</v>
      </c>
      <c r="KZ38" s="2">
        <v>716.35266607263702</v>
      </c>
      <c r="LA38" s="2">
        <v>679.55474711812315</v>
      </c>
    </row>
    <row r="39" spans="1:313" ht="15.6">
      <c r="A39" s="8"/>
      <c r="B39" s="45"/>
      <c r="C39" s="45"/>
      <c r="D39" s="45"/>
      <c r="E39" s="45"/>
      <c r="F39" s="45"/>
      <c r="G39" s="45"/>
      <c r="H39" s="45"/>
      <c r="I39" s="45"/>
      <c r="J39" s="45"/>
      <c r="K39" s="2"/>
      <c r="L39" s="2"/>
      <c r="M39" s="2"/>
      <c r="N39" s="2">
        <v>119.82495152075704</v>
      </c>
      <c r="O39" s="2">
        <v>106.61850428917587</v>
      </c>
      <c r="P39" s="2">
        <v>124.91267357424782</v>
      </c>
      <c r="Q39" s="2">
        <v>113.60647215351</v>
      </c>
      <c r="R39" s="2">
        <v>112.79705371015068</v>
      </c>
      <c r="S39" s="2">
        <v>110.00541922982678</v>
      </c>
      <c r="T39" s="2">
        <v>100.70411181533591</v>
      </c>
      <c r="U39" s="2">
        <v>106.97698908885729</v>
      </c>
      <c r="V39" s="2">
        <v>106.36061746776421</v>
      </c>
      <c r="W39" s="2">
        <v>100.93820056733598</v>
      </c>
      <c r="X39" s="2">
        <v>101.7382077346098</v>
      </c>
      <c r="Y39" s="2">
        <v>102.25493914421023</v>
      </c>
      <c r="Z39" s="2">
        <v>119.14675524253303</v>
      </c>
      <c r="AA39" s="2">
        <v>106.01477031954045</v>
      </c>
      <c r="AB39" s="2">
        <v>124.20501379262545</v>
      </c>
      <c r="AC39" s="2">
        <v>112.96256067924045</v>
      </c>
      <c r="AD39" s="2">
        <v>112.15742783637545</v>
      </c>
      <c r="AE39" s="2">
        <v>109.38132865784343</v>
      </c>
      <c r="AF39" s="2">
        <v>100.1325198494078</v>
      </c>
      <c r="AG39" s="2">
        <v>106.36950521878936</v>
      </c>
      <c r="AH39" s="2">
        <v>105.75634779806701</v>
      </c>
      <c r="AI39" s="2">
        <v>100.36446580116072</v>
      </c>
      <c r="AJ39" s="2">
        <v>101.15965166787844</v>
      </c>
      <c r="AK39" s="2">
        <v>101.67316887710814</v>
      </c>
      <c r="AL39" s="2">
        <v>118.46855896430905</v>
      </c>
      <c r="AM39" s="2">
        <v>105.41103634990503</v>
      </c>
      <c r="AN39" s="2">
        <v>123.49735401100311</v>
      </c>
      <c r="AO39" s="2">
        <v>112.31864920497091</v>
      </c>
      <c r="AP39" s="2">
        <v>111.5178019626002</v>
      </c>
      <c r="AQ39" s="2">
        <v>108.75723808586004</v>
      </c>
      <c r="AR39" s="2">
        <v>99.560927883479678</v>
      </c>
      <c r="AS39" s="2">
        <v>105.76202134872142</v>
      </c>
      <c r="AT39" s="2">
        <v>105.15207812836979</v>
      </c>
      <c r="AU39" s="2">
        <v>99.790731034985455</v>
      </c>
      <c r="AV39" s="2">
        <v>100.58109560114708</v>
      </c>
      <c r="AW39" s="2">
        <v>101.09139861000604</v>
      </c>
      <c r="AX39" s="2">
        <v>117.79036268608507</v>
      </c>
      <c r="AY39" s="2">
        <v>104.80730238026962</v>
      </c>
      <c r="AZ39" s="2">
        <v>122.78969422938077</v>
      </c>
      <c r="BA39" s="2">
        <v>111.67473773070138</v>
      </c>
      <c r="BB39" s="2">
        <v>110.87817608882499</v>
      </c>
      <c r="BC39" s="2">
        <v>108.13314751387668</v>
      </c>
      <c r="BD39" s="2">
        <v>98.989335917551557</v>
      </c>
      <c r="BE39" s="2">
        <v>105.15453747865348</v>
      </c>
      <c r="BF39" s="2">
        <v>104.54780845867259</v>
      </c>
      <c r="BG39" s="2">
        <v>99.216996268810178</v>
      </c>
      <c r="BH39" s="2">
        <v>100.0025395344157</v>
      </c>
      <c r="BI39" s="2">
        <v>100.50962834290394</v>
      </c>
      <c r="BJ39" s="2">
        <v>117.11216640786108</v>
      </c>
      <c r="BK39" s="2">
        <v>104.20356841063422</v>
      </c>
      <c r="BL39" s="2">
        <v>122.08203444775843</v>
      </c>
      <c r="BM39" s="2">
        <v>111.03082625643185</v>
      </c>
      <c r="BN39" s="2">
        <v>110.23855021504976</v>
      </c>
      <c r="BO39" s="2">
        <v>107.50905694189331</v>
      </c>
      <c r="BP39" s="2">
        <v>98.41774395162345</v>
      </c>
      <c r="BQ39" s="2">
        <v>104.54705360858556</v>
      </c>
      <c r="BR39" s="2">
        <v>103.9435387889754</v>
      </c>
      <c r="BS39" s="2">
        <v>98.643261502634914</v>
      </c>
      <c r="BT39" s="2">
        <v>99.423983467684337</v>
      </c>
      <c r="BU39" s="2">
        <v>99.927858075801851</v>
      </c>
      <c r="BV39" s="2">
        <v>116.43397012963709</v>
      </c>
      <c r="BW39" s="2">
        <v>103.59983444099879</v>
      </c>
      <c r="BX39" s="2">
        <v>121.37437466613608</v>
      </c>
      <c r="BY39" s="2">
        <v>110.38691478216229</v>
      </c>
      <c r="BZ39" s="2">
        <v>109.59892434127451</v>
      </c>
      <c r="CA39" s="2">
        <v>106.88496636990995</v>
      </c>
      <c r="CB39" s="2">
        <v>97.846151985695329</v>
      </c>
      <c r="CC39" s="2">
        <v>103.93956973851762</v>
      </c>
      <c r="CD39" s="2">
        <v>103.3392691192782</v>
      </c>
      <c r="CE39" s="2">
        <v>98.069526736459636</v>
      </c>
      <c r="CF39" s="2">
        <v>98.845427400952985</v>
      </c>
      <c r="CG39" s="2">
        <v>99.346087808699764</v>
      </c>
      <c r="CH39" s="2">
        <v>115.7557738514131</v>
      </c>
      <c r="CI39" s="2">
        <v>102.99610047136338</v>
      </c>
      <c r="CJ39" s="2">
        <v>120.66671488451374</v>
      </c>
      <c r="CK39" s="2">
        <v>109.74300330789276</v>
      </c>
      <c r="CL39" s="2">
        <v>108.95929846749928</v>
      </c>
      <c r="CM39" s="2">
        <v>106.26087579792656</v>
      </c>
      <c r="CN39" s="2">
        <v>97.274560019767208</v>
      </c>
      <c r="CO39" s="2">
        <v>103.33208586844968</v>
      </c>
      <c r="CP39" s="2">
        <v>102.73499944958098</v>
      </c>
      <c r="CQ39" s="2">
        <v>97.495791970284358</v>
      </c>
      <c r="CR39" s="2">
        <v>98.266871334221605</v>
      </c>
      <c r="CS39" s="2">
        <v>98.764317541597649</v>
      </c>
      <c r="CT39" s="2">
        <v>115.0775775731891</v>
      </c>
      <c r="CU39" s="2">
        <v>102.39236650172795</v>
      </c>
      <c r="CV39" s="2">
        <v>119.95905510289138</v>
      </c>
      <c r="CW39" s="2">
        <v>109.09909183362322</v>
      </c>
      <c r="CX39" s="2">
        <v>108.31967259372405</v>
      </c>
      <c r="CY39" s="2">
        <v>105.63678522594319</v>
      </c>
      <c r="CZ39" s="2">
        <v>96.702968053839072</v>
      </c>
      <c r="DA39" s="2">
        <v>102.72460199838174</v>
      </c>
      <c r="DB39" s="2">
        <v>102.13072977988378</v>
      </c>
      <c r="DC39" s="2">
        <v>96.92205720410908</v>
      </c>
      <c r="DD39" s="2">
        <v>97.688315267490239</v>
      </c>
      <c r="DE39" s="2">
        <v>98.182547274495548</v>
      </c>
      <c r="DF39" s="2">
        <v>114.3993812949651</v>
      </c>
      <c r="DG39" s="2">
        <v>101.78863253209252</v>
      </c>
      <c r="DH39" s="2">
        <v>119.25139532126903</v>
      </c>
      <c r="DI39" s="2">
        <v>108.45518035935368</v>
      </c>
      <c r="DJ39" s="2">
        <v>107.68004671994881</v>
      </c>
      <c r="DK39" s="2">
        <v>105.0126946539598</v>
      </c>
      <c r="DL39" s="2">
        <v>96.131376087910951</v>
      </c>
      <c r="DM39" s="2">
        <v>102.11711812831381</v>
      </c>
      <c r="DN39" s="2">
        <v>101.52646011018656</v>
      </c>
      <c r="DO39" s="2">
        <v>96.348322437933803</v>
      </c>
      <c r="DP39" s="2">
        <v>97.109759200758859</v>
      </c>
      <c r="DQ39" s="2">
        <v>97.600777007393447</v>
      </c>
      <c r="DR39" s="2">
        <v>113.7211850167411</v>
      </c>
      <c r="DS39" s="2">
        <v>101.18489856245711</v>
      </c>
      <c r="DT39" s="2">
        <v>118.54373553964666</v>
      </c>
      <c r="DU39" s="2">
        <v>107.81126888508412</v>
      </c>
      <c r="DV39" s="2">
        <v>107.04042084617356</v>
      </c>
      <c r="DW39" s="2">
        <v>104.38860408197642</v>
      </c>
      <c r="DX39" s="2">
        <v>95.55978412198283</v>
      </c>
      <c r="DY39" s="2">
        <v>101.50963425824585</v>
      </c>
      <c r="DZ39" s="2">
        <v>100.92219044048935</v>
      </c>
      <c r="EA39" s="2">
        <v>95.774587671758525</v>
      </c>
      <c r="EB39" s="2">
        <v>96.531203134027493</v>
      </c>
      <c r="EC39" s="2">
        <v>97.019006740291346</v>
      </c>
      <c r="ED39" s="2">
        <v>113.04298873851711</v>
      </c>
      <c r="EE39" s="2">
        <v>100.58116459282168</v>
      </c>
      <c r="EF39" s="2">
        <v>117.83607575802431</v>
      </c>
      <c r="EG39" s="2">
        <v>107.16735741081457</v>
      </c>
      <c r="EH39" s="2">
        <v>106.40079497239832</v>
      </c>
      <c r="EI39" s="2">
        <v>103.76451350999305</v>
      </c>
      <c r="EJ39" s="2">
        <v>94.988192156054708</v>
      </c>
      <c r="EK39" s="2">
        <v>100.90215038817792</v>
      </c>
      <c r="EL39" s="2">
        <v>100.31792077079214</v>
      </c>
      <c r="EM39" s="2">
        <v>95.200852905583247</v>
      </c>
      <c r="EN39" s="2">
        <v>95.952647067296112</v>
      </c>
      <c r="EO39" s="2">
        <v>96.437236473189245</v>
      </c>
      <c r="EP39" s="2">
        <v>112.3647924602931</v>
      </c>
      <c r="EQ39" s="2">
        <v>99.977430623186251</v>
      </c>
      <c r="ER39" s="2">
        <v>117.12841597640195</v>
      </c>
      <c r="ES39" s="2">
        <v>106.52344593654503</v>
      </c>
      <c r="ET39" s="2">
        <v>105.76116909862309</v>
      </c>
      <c r="EU39" s="2">
        <v>103.14042293800966</v>
      </c>
      <c r="EV39" s="2">
        <v>94.416600190126573</v>
      </c>
      <c r="EW39" s="2">
        <v>100.29466651810998</v>
      </c>
      <c r="EX39" s="2">
        <v>99.713651101094925</v>
      </c>
      <c r="EY39" s="2">
        <v>94.627118139407969</v>
      </c>
      <c r="EZ39" s="2">
        <v>95.374091000564746</v>
      </c>
      <c r="FA39" s="2">
        <v>95.855466206087144</v>
      </c>
      <c r="FB39" s="2">
        <v>111.68659618206911</v>
      </c>
      <c r="FC39" s="2">
        <v>99.373696653550837</v>
      </c>
      <c r="FD39" s="2">
        <v>116.4207561947796</v>
      </c>
      <c r="FE39" s="2">
        <v>105.87953446227549</v>
      </c>
      <c r="FF39" s="2">
        <v>105.12154322484784</v>
      </c>
      <c r="FG39" s="2">
        <v>102.51633236602629</v>
      </c>
      <c r="FH39" s="2">
        <v>93.845008224198452</v>
      </c>
      <c r="FI39" s="2">
        <v>99.687182648042025</v>
      </c>
      <c r="FJ39" s="2">
        <v>99.109381431397708</v>
      </c>
      <c r="FK39" s="2">
        <v>94.053383373232691</v>
      </c>
      <c r="FL39" s="2">
        <v>94.795534933833366</v>
      </c>
      <c r="FM39" s="2">
        <v>95.273695938985028</v>
      </c>
      <c r="FN39" s="2">
        <v>111.0083999038451</v>
      </c>
      <c r="FO39" s="2">
        <v>98.769962683915409</v>
      </c>
      <c r="FP39" s="2">
        <v>115.71309641315725</v>
      </c>
      <c r="FQ39" s="2">
        <v>105.23562298800593</v>
      </c>
      <c r="FR39" s="2">
        <v>104.4819173510726</v>
      </c>
      <c r="FS39" s="2">
        <v>101.8922417940429</v>
      </c>
      <c r="FT39" s="2">
        <v>93.273416258270331</v>
      </c>
      <c r="FU39" s="2">
        <v>99.079698777974087</v>
      </c>
      <c r="FV39" s="2">
        <v>98.505111761700505</v>
      </c>
      <c r="FW39" s="2">
        <v>93.479648607057413</v>
      </c>
      <c r="FX39" s="2">
        <v>94.216978867102</v>
      </c>
      <c r="FY39" s="2">
        <v>94.691925671882927</v>
      </c>
      <c r="FZ39" s="2">
        <v>110.33020362562111</v>
      </c>
      <c r="GA39" s="2">
        <v>98.166228714279981</v>
      </c>
      <c r="GB39" s="2">
        <v>115.00543663153489</v>
      </c>
      <c r="GC39" s="2">
        <v>104.59171151373639</v>
      </c>
      <c r="GD39" s="2">
        <v>103.84229147729735</v>
      </c>
      <c r="GE39" s="2">
        <v>101.26815122205953</v>
      </c>
      <c r="GF39" s="2">
        <v>92.701824292342195</v>
      </c>
      <c r="GG39" s="2">
        <v>98.47221490790615</v>
      </c>
      <c r="GH39" s="2">
        <v>97.900842092003288</v>
      </c>
      <c r="GI39" s="2">
        <v>92.905913840882135</v>
      </c>
      <c r="GJ39" s="2">
        <v>93.63842280037062</v>
      </c>
      <c r="GK39" s="2">
        <v>94.110155404780826</v>
      </c>
      <c r="GL39" s="2">
        <v>109.6520073473971</v>
      </c>
      <c r="GM39" s="2">
        <v>97.562494744644553</v>
      </c>
      <c r="GN39" s="2">
        <v>114.29777684991254</v>
      </c>
      <c r="GO39" s="2">
        <v>103.94780003946684</v>
      </c>
      <c r="GP39" s="2">
        <v>103.20266560352212</v>
      </c>
      <c r="GQ39" s="2">
        <v>100.64406065007614</v>
      </c>
      <c r="GR39" s="2">
        <v>92.130232326414074</v>
      </c>
      <c r="GS39" s="2">
        <v>97.864731037838197</v>
      </c>
      <c r="GT39" s="2">
        <v>97.29657242230607</v>
      </c>
      <c r="GU39" s="2">
        <v>92.332179074706858</v>
      </c>
      <c r="GV39" s="2">
        <v>93.05986673363924</v>
      </c>
      <c r="GW39" s="2">
        <v>93.528385137678725</v>
      </c>
      <c r="GX39" s="2">
        <v>108.97381106917311</v>
      </c>
      <c r="GY39" s="2">
        <v>96.958760775009139</v>
      </c>
      <c r="GZ39" s="2">
        <v>113.59011706829017</v>
      </c>
      <c r="HA39" s="2">
        <v>103.3038885651973</v>
      </c>
      <c r="HB39" s="2">
        <v>102.56303972974688</v>
      </c>
      <c r="HC39" s="2">
        <v>100.01997007809277</v>
      </c>
      <c r="HD39" s="2">
        <v>91.558640360485953</v>
      </c>
      <c r="HE39" s="2">
        <v>97.257247167770259</v>
      </c>
      <c r="HF39" s="2">
        <v>96.692302752608867</v>
      </c>
      <c r="HG39" s="2">
        <v>91.75844430853158</v>
      </c>
      <c r="HH39" s="2">
        <v>92.481310666907873</v>
      </c>
      <c r="HI39" s="2">
        <v>92.946614870576624</v>
      </c>
      <c r="HJ39" s="2">
        <v>108.29561479094912</v>
      </c>
      <c r="HK39" s="2">
        <v>96.355026805373711</v>
      </c>
      <c r="HL39" s="2">
        <v>112.88245728666782</v>
      </c>
      <c r="HM39" s="2">
        <v>102.65997709092774</v>
      </c>
      <c r="HN39" s="2">
        <v>101.92341385597163</v>
      </c>
      <c r="HO39" s="2">
        <v>99.395879506109381</v>
      </c>
      <c r="HP39" s="2">
        <v>90.987048394557817</v>
      </c>
      <c r="HQ39" s="2">
        <v>96.649763297702322</v>
      </c>
      <c r="HR39" s="2">
        <v>96.08803308291165</v>
      </c>
      <c r="HS39" s="2">
        <v>91.184709542356302</v>
      </c>
      <c r="HT39" s="2">
        <v>91.902754600176493</v>
      </c>
      <c r="HU39" s="2">
        <v>92.364844603474523</v>
      </c>
      <c r="HV39" s="2">
        <v>107.61741851272511</v>
      </c>
      <c r="HW39" s="2">
        <v>95.751292835738283</v>
      </c>
      <c r="HX39" s="2">
        <v>112.17479750504546</v>
      </c>
      <c r="HY39" s="2">
        <v>102.0160656166582</v>
      </c>
      <c r="HZ39" s="2">
        <v>101.2837879821964</v>
      </c>
      <c r="IA39" s="2">
        <v>98.771788934126008</v>
      </c>
      <c r="IB39" s="2">
        <v>90.415456428629696</v>
      </c>
      <c r="IC39" s="2">
        <v>96.042279427634369</v>
      </c>
      <c r="ID39" s="2">
        <v>95.483763413214433</v>
      </c>
      <c r="IE39" s="2">
        <v>90.610974776181024</v>
      </c>
      <c r="IF39" s="2">
        <v>91.324198533445127</v>
      </c>
      <c r="IG39" s="2">
        <v>91.783074336372408</v>
      </c>
      <c r="IH39" s="2">
        <v>106.93922223450112</v>
      </c>
      <c r="II39" s="2">
        <v>95.14755886610287</v>
      </c>
      <c r="IJ39" s="2">
        <v>111.46713772342311</v>
      </c>
      <c r="IK39" s="2">
        <v>101.37215414238865</v>
      </c>
      <c r="IL39" s="2">
        <v>100.64416210842116</v>
      </c>
      <c r="IM39" s="2">
        <v>98.147698362142634</v>
      </c>
      <c r="IN39" s="2">
        <v>89.843864462701575</v>
      </c>
      <c r="IO39" s="2">
        <v>95.434795557566432</v>
      </c>
      <c r="IP39" s="2">
        <v>94.87949374351723</v>
      </c>
      <c r="IQ39" s="2">
        <v>90.037240010005732</v>
      </c>
      <c r="IR39" s="2">
        <v>90.745642466713747</v>
      </c>
      <c r="IS39" s="2">
        <v>91.201304069270307</v>
      </c>
      <c r="IT39" s="2">
        <v>106.26102595627711</v>
      </c>
      <c r="IU39" s="2">
        <v>94.543824896467441</v>
      </c>
      <c r="IV39" s="2">
        <v>110.75947794180075</v>
      </c>
      <c r="IW39" s="2">
        <v>100.72824266811911</v>
      </c>
      <c r="IX39" s="2">
        <v>100.00453623464591</v>
      </c>
      <c r="IY39" s="2">
        <v>97.523607790159247</v>
      </c>
      <c r="IZ39" s="2">
        <v>89.272272496773454</v>
      </c>
      <c r="JA39" s="2">
        <v>94.827311687498494</v>
      </c>
      <c r="JB39" s="2">
        <v>94.275224073820013</v>
      </c>
      <c r="JC39" s="2">
        <v>89.463505243830454</v>
      </c>
      <c r="JD39" s="2">
        <v>90.167086399982381</v>
      </c>
      <c r="JE39" s="2">
        <v>90.619533802168206</v>
      </c>
      <c r="JF39" s="2">
        <v>105.58282967805312</v>
      </c>
      <c r="JG39" s="2">
        <v>93.940090926832013</v>
      </c>
      <c r="JH39" s="2">
        <v>110.0518181601784</v>
      </c>
      <c r="JI39" s="2">
        <v>100.08433119384955</v>
      </c>
      <c r="JJ39" s="2">
        <v>99.364910360870667</v>
      </c>
      <c r="JK39" s="2">
        <v>96.899517218175873</v>
      </c>
      <c r="JL39" s="2">
        <v>88.700680530845318</v>
      </c>
      <c r="JM39" s="2">
        <v>94.219827817430556</v>
      </c>
      <c r="JN39" s="2">
        <v>93.670954404122796</v>
      </c>
      <c r="JO39" s="2">
        <v>88.889770477655176</v>
      </c>
      <c r="JP39" s="2">
        <v>89.588530333251001</v>
      </c>
      <c r="JQ39" s="2">
        <v>90.037763535066105</v>
      </c>
      <c r="JR39" s="2">
        <v>104.90463339982912</v>
      </c>
      <c r="JS39" s="2">
        <v>93.336356957196585</v>
      </c>
      <c r="JT39" s="2">
        <v>109.34415837855605</v>
      </c>
      <c r="JU39" s="2">
        <v>99.440419719580007</v>
      </c>
      <c r="JV39" s="2">
        <v>98.725284487095436</v>
      </c>
      <c r="JW39" s="2">
        <v>96.275426646192486</v>
      </c>
      <c r="JX39" s="2">
        <v>88.129088564917197</v>
      </c>
      <c r="JY39" s="2">
        <v>93.612343947362604</v>
      </c>
      <c r="JZ39" s="2">
        <v>93.066684734425593</v>
      </c>
      <c r="KA39" s="2">
        <v>88.316035711479898</v>
      </c>
      <c r="KB39" s="2">
        <v>89.009974266519635</v>
      </c>
      <c r="KC39" s="2">
        <v>89.455993267964004</v>
      </c>
      <c r="KD39" s="2">
        <v>104.22643712160512</v>
      </c>
      <c r="KE39" s="2">
        <v>92.732622987561172</v>
      </c>
      <c r="KF39" s="2">
        <v>108.63649859693369</v>
      </c>
      <c r="KG39" s="2">
        <v>98.796508245310463</v>
      </c>
      <c r="KH39" s="2">
        <v>98.085658613320192</v>
      </c>
      <c r="KI39" s="2">
        <v>95.651336074209112</v>
      </c>
      <c r="KJ39" s="2">
        <v>87.557496598989076</v>
      </c>
      <c r="KK39" s="2">
        <v>93.004860077294666</v>
      </c>
      <c r="KL39" s="2">
        <v>92.462415064728376</v>
      </c>
      <c r="KM39" s="2">
        <v>87.742300945304621</v>
      </c>
      <c r="KN39" s="2">
        <v>88.431418199788254</v>
      </c>
      <c r="KO39" s="2">
        <v>88.874223000861903</v>
      </c>
      <c r="KP39" s="2">
        <v>103.54824084338112</v>
      </c>
      <c r="KQ39" s="2">
        <v>92.128889017925744</v>
      </c>
      <c r="KR39" s="2">
        <v>107.92883881531132</v>
      </c>
      <c r="KS39" s="2">
        <v>98.152596771040919</v>
      </c>
      <c r="KT39" s="2">
        <v>97.446032739544947</v>
      </c>
      <c r="KU39" s="2">
        <v>95.027245502225725</v>
      </c>
      <c r="KV39" s="2">
        <v>86.98590463306094</v>
      </c>
      <c r="KW39" s="2">
        <v>92.397376207226728</v>
      </c>
      <c r="KX39" s="2">
        <v>91.858145395031158</v>
      </c>
      <c r="KY39" s="2">
        <v>87.168566179129343</v>
      </c>
      <c r="KZ39" s="2">
        <v>87.852862133056888</v>
      </c>
      <c r="LA39" s="2">
        <v>88.292452733759788</v>
      </c>
    </row>
    <row r="40" spans="1:313" ht="15.6">
      <c r="A40" s="8"/>
      <c r="B40" s="45"/>
      <c r="C40" s="45"/>
      <c r="D40" s="45"/>
      <c r="E40" s="45"/>
      <c r="F40" s="45"/>
      <c r="G40" s="45"/>
      <c r="H40" s="45"/>
      <c r="I40" s="45"/>
      <c r="J40" s="45"/>
      <c r="K40" s="2"/>
      <c r="L40" s="2"/>
      <c r="M40" s="2"/>
      <c r="N40" s="2">
        <v>789</v>
      </c>
      <c r="O40" s="2">
        <v>793</v>
      </c>
      <c r="P40" s="2">
        <v>949</v>
      </c>
      <c r="Q40" s="2">
        <v>930</v>
      </c>
      <c r="R40" s="2">
        <v>936</v>
      </c>
      <c r="S40" s="2">
        <v>930</v>
      </c>
      <c r="T40" s="2">
        <v>990</v>
      </c>
      <c r="U40" s="2">
        <v>1154</v>
      </c>
      <c r="V40" s="2">
        <v>1098</v>
      </c>
      <c r="W40" s="2">
        <v>1073</v>
      </c>
      <c r="X40" s="2">
        <v>994</v>
      </c>
      <c r="Y40" s="2">
        <v>932</v>
      </c>
      <c r="Z40" s="2">
        <v>786</v>
      </c>
      <c r="AA40" s="2">
        <v>790</v>
      </c>
      <c r="AB40" s="2">
        <v>945</v>
      </c>
      <c r="AC40" s="2">
        <v>926</v>
      </c>
      <c r="AD40" s="2">
        <v>932</v>
      </c>
      <c r="AE40" s="2">
        <v>926</v>
      </c>
      <c r="AF40" s="2">
        <v>986</v>
      </c>
      <c r="AG40" s="2">
        <v>1150</v>
      </c>
      <c r="AH40" s="2">
        <v>1094</v>
      </c>
      <c r="AI40" s="2">
        <v>1069</v>
      </c>
      <c r="AJ40" s="2">
        <v>990</v>
      </c>
      <c r="AK40" s="2">
        <v>928</v>
      </c>
      <c r="AL40" s="2">
        <v>783</v>
      </c>
      <c r="AM40" s="2">
        <v>787</v>
      </c>
      <c r="AN40" s="2">
        <v>941</v>
      </c>
      <c r="AO40" s="2">
        <v>922</v>
      </c>
      <c r="AP40" s="2">
        <v>928</v>
      </c>
      <c r="AQ40" s="2">
        <v>923</v>
      </c>
      <c r="AR40" s="2">
        <v>982</v>
      </c>
      <c r="AS40" s="2">
        <v>1145</v>
      </c>
      <c r="AT40" s="2">
        <v>1089</v>
      </c>
      <c r="AU40" s="2">
        <v>1065</v>
      </c>
      <c r="AV40" s="2">
        <v>986</v>
      </c>
      <c r="AW40" s="2">
        <v>924</v>
      </c>
      <c r="AX40" s="2">
        <v>780</v>
      </c>
      <c r="AY40" s="2">
        <v>783</v>
      </c>
      <c r="AZ40" s="2">
        <v>937</v>
      </c>
      <c r="BA40" s="2">
        <v>918</v>
      </c>
      <c r="BB40" s="2">
        <v>925</v>
      </c>
      <c r="BC40" s="2">
        <v>919</v>
      </c>
      <c r="BD40" s="2">
        <v>978</v>
      </c>
      <c r="BE40" s="2">
        <v>1140</v>
      </c>
      <c r="BF40" s="2">
        <v>1085</v>
      </c>
      <c r="BG40" s="2">
        <v>1060</v>
      </c>
      <c r="BH40" s="2">
        <v>982</v>
      </c>
      <c r="BI40" s="2">
        <v>921</v>
      </c>
      <c r="BJ40" s="2">
        <v>777</v>
      </c>
      <c r="BK40" s="2">
        <v>780</v>
      </c>
      <c r="BL40" s="2">
        <v>934</v>
      </c>
      <c r="BM40" s="2">
        <v>915</v>
      </c>
      <c r="BN40" s="2">
        <v>921</v>
      </c>
      <c r="BO40" s="2">
        <v>915</v>
      </c>
      <c r="BP40" s="2">
        <v>974</v>
      </c>
      <c r="BQ40" s="2">
        <v>1136</v>
      </c>
      <c r="BR40" s="2">
        <v>1080</v>
      </c>
      <c r="BS40" s="2">
        <v>1056</v>
      </c>
      <c r="BT40" s="2">
        <v>978</v>
      </c>
      <c r="BU40" s="2">
        <v>917</v>
      </c>
      <c r="BV40" s="2">
        <v>773</v>
      </c>
      <c r="BW40" s="2">
        <v>777</v>
      </c>
      <c r="BX40" s="2">
        <v>930</v>
      </c>
      <c r="BY40" s="2">
        <v>911</v>
      </c>
      <c r="BZ40" s="2">
        <v>917</v>
      </c>
      <c r="CA40" s="2">
        <v>911</v>
      </c>
      <c r="CB40" s="2">
        <v>970</v>
      </c>
      <c r="CC40" s="2">
        <v>1131</v>
      </c>
      <c r="CD40" s="2">
        <v>1076</v>
      </c>
      <c r="CE40" s="2">
        <v>1052</v>
      </c>
      <c r="CF40" s="2">
        <v>973</v>
      </c>
      <c r="CG40" s="2">
        <v>913</v>
      </c>
      <c r="CH40" s="2">
        <v>770</v>
      </c>
      <c r="CI40" s="2">
        <v>774</v>
      </c>
      <c r="CJ40" s="2">
        <v>926</v>
      </c>
      <c r="CK40" s="2">
        <v>907</v>
      </c>
      <c r="CL40" s="2">
        <v>913</v>
      </c>
      <c r="CM40" s="2">
        <v>907</v>
      </c>
      <c r="CN40" s="2">
        <v>966</v>
      </c>
      <c r="CO40" s="2">
        <v>1126</v>
      </c>
      <c r="CP40" s="2">
        <v>1072</v>
      </c>
      <c r="CQ40" s="2">
        <v>1047</v>
      </c>
      <c r="CR40" s="2">
        <v>969</v>
      </c>
      <c r="CS40" s="2">
        <v>909</v>
      </c>
      <c r="CT40" s="2">
        <v>767</v>
      </c>
      <c r="CU40" s="2">
        <v>771</v>
      </c>
      <c r="CV40" s="2">
        <v>922</v>
      </c>
      <c r="CW40" s="2">
        <v>903</v>
      </c>
      <c r="CX40" s="2">
        <v>909</v>
      </c>
      <c r="CY40" s="2">
        <v>904</v>
      </c>
      <c r="CZ40" s="2">
        <v>962</v>
      </c>
      <c r="DA40" s="2">
        <v>1122</v>
      </c>
      <c r="DB40" s="2">
        <v>1067</v>
      </c>
      <c r="DC40" s="2">
        <v>1043</v>
      </c>
      <c r="DD40" s="2">
        <v>965</v>
      </c>
      <c r="DE40" s="2">
        <v>905</v>
      </c>
      <c r="DF40" s="2">
        <v>764</v>
      </c>
      <c r="DG40" s="2">
        <v>767</v>
      </c>
      <c r="DH40" s="2">
        <v>918</v>
      </c>
      <c r="DI40" s="2">
        <v>900</v>
      </c>
      <c r="DJ40" s="2">
        <v>906</v>
      </c>
      <c r="DK40" s="2">
        <v>900</v>
      </c>
      <c r="DL40" s="2">
        <v>958</v>
      </c>
      <c r="DM40" s="2">
        <v>1117</v>
      </c>
      <c r="DN40" s="2">
        <v>1063</v>
      </c>
      <c r="DO40" s="2">
        <v>1039</v>
      </c>
      <c r="DP40" s="2">
        <v>961</v>
      </c>
      <c r="DQ40" s="2">
        <v>902</v>
      </c>
      <c r="DR40" s="2">
        <v>761</v>
      </c>
      <c r="DS40" s="2">
        <v>764</v>
      </c>
      <c r="DT40" s="2">
        <v>914</v>
      </c>
      <c r="DU40" s="2">
        <v>896</v>
      </c>
      <c r="DV40" s="2">
        <v>902</v>
      </c>
      <c r="DW40" s="2">
        <v>896</v>
      </c>
      <c r="DX40" s="2">
        <v>954</v>
      </c>
      <c r="DY40" s="2">
        <v>1112</v>
      </c>
      <c r="DZ40" s="2">
        <v>1058</v>
      </c>
      <c r="EA40" s="2">
        <v>1034</v>
      </c>
      <c r="EB40" s="2">
        <v>957</v>
      </c>
      <c r="EC40" s="2">
        <v>898</v>
      </c>
      <c r="ED40" s="2">
        <v>758</v>
      </c>
      <c r="EE40" s="2">
        <v>761</v>
      </c>
      <c r="EF40" s="2">
        <v>911</v>
      </c>
      <c r="EG40" s="2">
        <v>892</v>
      </c>
      <c r="EH40" s="2">
        <v>898</v>
      </c>
      <c r="EI40" s="2">
        <v>892</v>
      </c>
      <c r="EJ40" s="2">
        <v>950</v>
      </c>
      <c r="EK40" s="2">
        <v>1108</v>
      </c>
      <c r="EL40" s="2">
        <v>1054</v>
      </c>
      <c r="EM40" s="2">
        <v>1030</v>
      </c>
      <c r="EN40" s="2">
        <v>953</v>
      </c>
      <c r="EO40" s="2">
        <v>894</v>
      </c>
      <c r="EP40" s="2">
        <v>754</v>
      </c>
      <c r="EQ40" s="2">
        <v>758</v>
      </c>
      <c r="ER40" s="2">
        <v>907</v>
      </c>
      <c r="ES40" s="2">
        <v>888</v>
      </c>
      <c r="ET40" s="2">
        <v>894</v>
      </c>
      <c r="EU40" s="2">
        <v>889</v>
      </c>
      <c r="EV40" s="2">
        <v>946</v>
      </c>
      <c r="EW40" s="2">
        <v>1103</v>
      </c>
      <c r="EX40" s="2">
        <v>1049</v>
      </c>
      <c r="EY40" s="2">
        <v>1025</v>
      </c>
      <c r="EZ40" s="2">
        <v>949</v>
      </c>
      <c r="FA40" s="2">
        <v>890</v>
      </c>
      <c r="FB40" s="2">
        <v>751</v>
      </c>
      <c r="FC40" s="2">
        <v>754</v>
      </c>
      <c r="FD40" s="2">
        <v>903</v>
      </c>
      <c r="FE40" s="2">
        <v>885</v>
      </c>
      <c r="FF40" s="2">
        <v>891</v>
      </c>
      <c r="FG40" s="2">
        <v>885</v>
      </c>
      <c r="FH40" s="2">
        <v>942</v>
      </c>
      <c r="FI40" s="2">
        <v>1098</v>
      </c>
      <c r="FJ40" s="2">
        <v>1045</v>
      </c>
      <c r="FK40" s="2">
        <v>1021</v>
      </c>
      <c r="FL40" s="2">
        <v>945</v>
      </c>
      <c r="FM40" s="2">
        <v>887</v>
      </c>
      <c r="FN40" s="2">
        <v>748</v>
      </c>
      <c r="FO40" s="2">
        <v>751</v>
      </c>
      <c r="FP40" s="2">
        <v>899</v>
      </c>
      <c r="FQ40" s="2">
        <v>881</v>
      </c>
      <c r="FR40" s="2">
        <v>887</v>
      </c>
      <c r="FS40" s="2">
        <v>881</v>
      </c>
      <c r="FT40" s="2">
        <v>938</v>
      </c>
      <c r="FU40" s="2">
        <v>1094</v>
      </c>
      <c r="FV40" s="2">
        <v>1040</v>
      </c>
      <c r="FW40" s="2">
        <v>1017</v>
      </c>
      <c r="FX40" s="2">
        <v>941</v>
      </c>
      <c r="FY40" s="2">
        <v>883</v>
      </c>
      <c r="FZ40" s="2">
        <v>745</v>
      </c>
      <c r="GA40" s="2">
        <v>748</v>
      </c>
      <c r="GB40" s="2">
        <v>895</v>
      </c>
      <c r="GC40" s="2">
        <v>877</v>
      </c>
      <c r="GD40" s="2">
        <v>883</v>
      </c>
      <c r="GE40" s="2">
        <v>877</v>
      </c>
      <c r="GF40" s="2">
        <v>934</v>
      </c>
      <c r="GG40" s="2">
        <v>1089</v>
      </c>
      <c r="GH40" s="2">
        <v>1036</v>
      </c>
      <c r="GI40" s="2">
        <v>1012</v>
      </c>
      <c r="GJ40" s="2">
        <v>937</v>
      </c>
      <c r="GK40" s="2">
        <v>879</v>
      </c>
      <c r="GL40" s="2">
        <v>742</v>
      </c>
      <c r="GM40" s="2">
        <v>745</v>
      </c>
      <c r="GN40" s="2">
        <v>891</v>
      </c>
      <c r="GO40" s="2">
        <v>873</v>
      </c>
      <c r="GP40" s="2">
        <v>879</v>
      </c>
      <c r="GQ40" s="2">
        <v>874</v>
      </c>
      <c r="GR40" s="2">
        <v>930</v>
      </c>
      <c r="GS40" s="2">
        <v>1084</v>
      </c>
      <c r="GT40" s="2">
        <v>1031</v>
      </c>
      <c r="GU40" s="2">
        <v>1008</v>
      </c>
      <c r="GV40" s="2">
        <v>933</v>
      </c>
      <c r="GW40" s="2">
        <v>875</v>
      </c>
      <c r="GX40" s="2">
        <v>738</v>
      </c>
      <c r="GY40" s="2">
        <v>742</v>
      </c>
      <c r="GZ40" s="2">
        <v>888</v>
      </c>
      <c r="HA40" s="2">
        <v>870</v>
      </c>
      <c r="HB40" s="2">
        <v>875</v>
      </c>
      <c r="HC40" s="2">
        <v>870</v>
      </c>
      <c r="HD40" s="2">
        <v>926</v>
      </c>
      <c r="HE40" s="2">
        <v>1080</v>
      </c>
      <c r="HF40" s="2">
        <v>1027</v>
      </c>
      <c r="HG40" s="2">
        <v>1004</v>
      </c>
      <c r="HH40" s="2">
        <v>929</v>
      </c>
      <c r="HI40" s="2">
        <v>871</v>
      </c>
      <c r="HJ40" s="2">
        <v>735</v>
      </c>
      <c r="HK40" s="2">
        <v>738</v>
      </c>
      <c r="HL40" s="2">
        <v>884</v>
      </c>
      <c r="HM40" s="2">
        <v>866</v>
      </c>
      <c r="HN40" s="2">
        <v>872</v>
      </c>
      <c r="HO40" s="2">
        <v>866</v>
      </c>
      <c r="HP40" s="2">
        <v>922</v>
      </c>
      <c r="HQ40" s="2">
        <v>1075</v>
      </c>
      <c r="HR40" s="2">
        <v>1023</v>
      </c>
      <c r="HS40" s="2">
        <v>999</v>
      </c>
      <c r="HT40" s="2">
        <v>925</v>
      </c>
      <c r="HU40" s="2">
        <v>868</v>
      </c>
      <c r="HV40" s="2">
        <v>732</v>
      </c>
      <c r="HW40" s="2">
        <v>735</v>
      </c>
      <c r="HX40" s="2">
        <v>880</v>
      </c>
      <c r="HY40" s="2">
        <v>862</v>
      </c>
      <c r="HZ40" s="2">
        <v>868</v>
      </c>
      <c r="IA40" s="2">
        <v>862</v>
      </c>
      <c r="IB40" s="2">
        <v>918</v>
      </c>
      <c r="IC40" s="2">
        <v>1070</v>
      </c>
      <c r="ID40" s="2">
        <v>1018</v>
      </c>
      <c r="IE40" s="2">
        <v>995</v>
      </c>
      <c r="IF40" s="2">
        <v>921</v>
      </c>
      <c r="IG40" s="2">
        <v>864</v>
      </c>
      <c r="IH40" s="2">
        <v>729</v>
      </c>
      <c r="II40" s="2">
        <v>732</v>
      </c>
      <c r="IJ40" s="2">
        <v>876</v>
      </c>
      <c r="IK40" s="2">
        <v>858</v>
      </c>
      <c r="IL40" s="2">
        <v>864</v>
      </c>
      <c r="IM40" s="2">
        <v>858</v>
      </c>
      <c r="IN40" s="2">
        <v>914</v>
      </c>
      <c r="IO40" s="2">
        <v>1066</v>
      </c>
      <c r="IP40" s="2">
        <v>1014</v>
      </c>
      <c r="IQ40" s="2">
        <v>991</v>
      </c>
      <c r="IR40" s="2">
        <v>917</v>
      </c>
      <c r="IS40" s="2">
        <v>860</v>
      </c>
      <c r="IT40" s="2">
        <v>726</v>
      </c>
      <c r="IU40" s="2">
        <v>729</v>
      </c>
      <c r="IV40" s="2">
        <v>872</v>
      </c>
      <c r="IW40" s="2">
        <v>854</v>
      </c>
      <c r="IX40" s="2">
        <v>860</v>
      </c>
      <c r="IY40" s="2">
        <v>855</v>
      </c>
      <c r="IZ40" s="2">
        <v>910</v>
      </c>
      <c r="JA40" s="2">
        <v>1061</v>
      </c>
      <c r="JB40" s="2">
        <v>1009</v>
      </c>
      <c r="JC40" s="2">
        <v>986</v>
      </c>
      <c r="JD40" s="2">
        <v>913</v>
      </c>
      <c r="JE40" s="2">
        <v>856</v>
      </c>
      <c r="JF40" s="2">
        <v>722</v>
      </c>
      <c r="JG40" s="2">
        <v>726</v>
      </c>
      <c r="JH40" s="2">
        <v>868</v>
      </c>
      <c r="JI40" s="2">
        <v>851</v>
      </c>
      <c r="JJ40" s="2">
        <v>856</v>
      </c>
      <c r="JK40" s="2">
        <v>851</v>
      </c>
      <c r="JL40" s="2">
        <v>906</v>
      </c>
      <c r="JM40" s="2">
        <v>1056</v>
      </c>
      <c r="JN40" s="2">
        <v>1005</v>
      </c>
      <c r="JO40" s="2">
        <v>982</v>
      </c>
      <c r="JP40" s="2">
        <v>909</v>
      </c>
      <c r="JQ40" s="2">
        <v>853</v>
      </c>
      <c r="JR40" s="2">
        <v>719</v>
      </c>
      <c r="JS40" s="2">
        <v>722</v>
      </c>
      <c r="JT40" s="2">
        <v>865</v>
      </c>
      <c r="JU40" s="2">
        <v>847</v>
      </c>
      <c r="JV40" s="2">
        <v>853</v>
      </c>
      <c r="JW40" s="2">
        <v>847</v>
      </c>
      <c r="JX40" s="2">
        <v>902</v>
      </c>
      <c r="JY40" s="2">
        <v>1052</v>
      </c>
      <c r="JZ40" s="2">
        <v>1000</v>
      </c>
      <c r="KA40" s="2">
        <v>978</v>
      </c>
      <c r="KB40" s="2">
        <v>905</v>
      </c>
      <c r="KC40" s="2">
        <v>849</v>
      </c>
      <c r="KD40" s="2">
        <v>716</v>
      </c>
      <c r="KE40" s="2">
        <v>719</v>
      </c>
      <c r="KF40" s="2">
        <v>861</v>
      </c>
      <c r="KG40" s="2">
        <v>843</v>
      </c>
      <c r="KH40" s="2">
        <v>849</v>
      </c>
      <c r="KI40" s="2">
        <v>843</v>
      </c>
      <c r="KJ40" s="2">
        <v>898</v>
      </c>
      <c r="KK40" s="2">
        <v>1047</v>
      </c>
      <c r="KL40" s="2">
        <v>996</v>
      </c>
      <c r="KM40" s="2">
        <v>973</v>
      </c>
      <c r="KN40" s="2">
        <v>901</v>
      </c>
      <c r="KO40" s="2">
        <v>845</v>
      </c>
      <c r="KP40" s="2">
        <v>713</v>
      </c>
      <c r="KQ40" s="2">
        <v>716</v>
      </c>
      <c r="KR40" s="2">
        <v>857</v>
      </c>
      <c r="KS40" s="2">
        <v>839</v>
      </c>
      <c r="KT40" s="2">
        <v>845</v>
      </c>
      <c r="KU40" s="2">
        <v>840</v>
      </c>
      <c r="KV40" s="2">
        <v>894</v>
      </c>
      <c r="KW40" s="2">
        <v>1042</v>
      </c>
      <c r="KX40" s="2">
        <v>991</v>
      </c>
      <c r="KY40" s="2">
        <v>969</v>
      </c>
      <c r="KZ40" s="2">
        <v>897</v>
      </c>
      <c r="LA40" s="2">
        <v>841</v>
      </c>
    </row>
    <row r="41" spans="1:313" ht="15.6">
      <c r="A41" s="8"/>
      <c r="B41" s="45"/>
      <c r="C41" s="45"/>
      <c r="D41" s="45"/>
      <c r="E41" s="45"/>
      <c r="F41" s="45"/>
      <c r="G41" s="45"/>
      <c r="H41" s="45"/>
      <c r="I41" s="45"/>
      <c r="J41" s="4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</row>
    <row r="42" spans="1:313" ht="15.6">
      <c r="A42" s="8"/>
      <c r="B42" s="45"/>
      <c r="C42" s="45"/>
      <c r="D42" s="45"/>
      <c r="E42" s="45"/>
      <c r="F42" s="45"/>
      <c r="G42" s="45"/>
      <c r="H42" s="45"/>
      <c r="I42" s="45"/>
      <c r="J42" s="4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</row>
    <row r="43" spans="1:313" ht="15.6">
      <c r="A43" s="8"/>
      <c r="B43" s="45"/>
      <c r="C43" s="45"/>
      <c r="D43" s="45"/>
      <c r="E43" s="45"/>
      <c r="F43" s="45"/>
      <c r="G43" s="45"/>
      <c r="H43" s="45"/>
      <c r="I43" s="45"/>
      <c r="J43" s="4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</row>
    <row r="44" spans="1:313" ht="15.6">
      <c r="A44" s="8"/>
      <c r="B44" s="45"/>
      <c r="C44" s="45"/>
      <c r="D44" s="45"/>
      <c r="E44" s="45"/>
      <c r="F44" s="45"/>
      <c r="G44" s="45"/>
      <c r="H44" s="45"/>
      <c r="I44" s="45"/>
      <c r="J44" s="4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</row>
    <row r="45" spans="1:313" ht="15.6">
      <c r="A45" s="8"/>
      <c r="B45" s="45"/>
      <c r="C45" s="45"/>
      <c r="D45" s="45"/>
      <c r="E45" s="45"/>
      <c r="F45" s="45"/>
      <c r="G45" s="45"/>
      <c r="H45" s="45"/>
      <c r="I45" s="45"/>
      <c r="J45" s="4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</row>
    <row r="46" spans="1:313" ht="15.6">
      <c r="A46" s="8"/>
      <c r="B46" s="45"/>
      <c r="C46" s="45"/>
      <c r="D46" s="45"/>
      <c r="E46" s="45"/>
      <c r="F46" s="45"/>
      <c r="G46" s="45"/>
      <c r="H46" s="45"/>
      <c r="I46" s="45"/>
      <c r="J46" s="4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</row>
    <row r="47" spans="1:313" ht="15.6">
      <c r="A47" s="8"/>
      <c r="B47" s="45"/>
      <c r="C47" s="45"/>
      <c r="D47" s="45"/>
      <c r="E47" s="45"/>
      <c r="F47" s="45"/>
      <c r="G47" s="45"/>
      <c r="H47" s="45"/>
      <c r="I47" s="45"/>
      <c r="J47" s="4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</row>
    <row r="48" spans="1:313" ht="15.6">
      <c r="A48" s="8"/>
      <c r="B48" s="45"/>
      <c r="C48" s="45"/>
      <c r="D48" s="45"/>
      <c r="E48" s="45"/>
      <c r="F48" s="45"/>
      <c r="G48" s="45"/>
      <c r="H48" s="45"/>
      <c r="I48" s="45"/>
      <c r="J48" s="4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</row>
    <row r="49" spans="1:313" ht="15.6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</row>
    <row r="50" spans="1:313" ht="15.6">
      <c r="A50" s="1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</row>
    <row r="51" spans="1:313" ht="15.6">
      <c r="A51" s="1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</row>
    <row r="52" spans="1:313" ht="15.6">
      <c r="A52" s="1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</row>
    <row r="53" spans="1:313" ht="15.6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</row>
    <row r="54" spans="1:313" ht="15.6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</row>
    <row r="55" spans="1:313" ht="15.6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595</v>
      </c>
      <c r="O55" s="2">
        <v>522</v>
      </c>
      <c r="P55" s="2">
        <v>549</v>
      </c>
      <c r="Q55" s="2">
        <v>433</v>
      </c>
      <c r="R55" s="2">
        <v>431</v>
      </c>
      <c r="S55" s="2">
        <v>347</v>
      </c>
      <c r="T55" s="2">
        <v>370</v>
      </c>
      <c r="U55" s="2">
        <v>450</v>
      </c>
      <c r="V55" s="2">
        <v>472</v>
      </c>
      <c r="W55" s="2">
        <v>568</v>
      </c>
      <c r="X55" s="2">
        <v>530</v>
      </c>
      <c r="Y55" s="2">
        <v>610</v>
      </c>
      <c r="Z55" s="2">
        <v>592</v>
      </c>
      <c r="AA55" s="2">
        <v>519</v>
      </c>
      <c r="AB55" s="2">
        <v>546</v>
      </c>
      <c r="AC55" s="2">
        <v>431</v>
      </c>
      <c r="AD55" s="2">
        <v>429</v>
      </c>
      <c r="AE55" s="2">
        <v>345</v>
      </c>
      <c r="AF55" s="2">
        <v>369</v>
      </c>
      <c r="AG55" s="2">
        <v>449</v>
      </c>
      <c r="AH55" s="2">
        <v>470</v>
      </c>
      <c r="AI55" s="2">
        <v>565</v>
      </c>
      <c r="AJ55" s="2">
        <v>528</v>
      </c>
      <c r="AK55" s="2">
        <v>607</v>
      </c>
      <c r="AL55" s="2">
        <v>590</v>
      </c>
      <c r="AM55" s="2">
        <v>517</v>
      </c>
      <c r="AN55" s="2">
        <v>544</v>
      </c>
      <c r="AO55" s="2">
        <v>430</v>
      </c>
      <c r="AP55" s="2">
        <v>427</v>
      </c>
      <c r="AQ55" s="2">
        <v>344</v>
      </c>
      <c r="AR55" s="2">
        <v>367</v>
      </c>
      <c r="AS55" s="2">
        <v>447</v>
      </c>
      <c r="AT55" s="2">
        <v>468</v>
      </c>
      <c r="AU55" s="2">
        <v>563</v>
      </c>
      <c r="AV55" s="2">
        <v>526</v>
      </c>
      <c r="AW55" s="2">
        <v>605</v>
      </c>
      <c r="AX55" s="2">
        <v>588</v>
      </c>
      <c r="AY55" s="2">
        <v>515</v>
      </c>
      <c r="AZ55" s="2">
        <v>542</v>
      </c>
      <c r="BA55" s="2">
        <v>428</v>
      </c>
      <c r="BB55" s="2">
        <v>426</v>
      </c>
      <c r="BC55" s="2">
        <v>343</v>
      </c>
      <c r="BD55" s="2">
        <v>366</v>
      </c>
      <c r="BE55" s="2">
        <v>445</v>
      </c>
      <c r="BF55" s="2">
        <v>466</v>
      </c>
      <c r="BG55" s="2">
        <v>561</v>
      </c>
      <c r="BH55" s="2">
        <v>523</v>
      </c>
      <c r="BI55" s="2">
        <v>602</v>
      </c>
      <c r="BJ55" s="2">
        <v>585</v>
      </c>
      <c r="BK55" s="2">
        <v>513</v>
      </c>
      <c r="BL55" s="2">
        <v>540</v>
      </c>
      <c r="BM55" s="2">
        <v>426</v>
      </c>
      <c r="BN55" s="2">
        <v>424</v>
      </c>
      <c r="BO55" s="2">
        <v>341</v>
      </c>
      <c r="BP55" s="2">
        <v>364</v>
      </c>
      <c r="BQ55" s="2">
        <v>443</v>
      </c>
      <c r="BR55" s="2">
        <v>464</v>
      </c>
      <c r="BS55" s="2">
        <v>558</v>
      </c>
      <c r="BT55" s="2">
        <v>521</v>
      </c>
      <c r="BU55" s="2">
        <v>600</v>
      </c>
      <c r="BV55" s="2">
        <v>583</v>
      </c>
      <c r="BW55" s="2">
        <v>511</v>
      </c>
      <c r="BX55" s="2">
        <v>537</v>
      </c>
      <c r="BY55" s="2">
        <v>424</v>
      </c>
      <c r="BZ55" s="2">
        <v>422</v>
      </c>
      <c r="CA55" s="2">
        <v>340</v>
      </c>
      <c r="CB55" s="2">
        <v>363</v>
      </c>
      <c r="CC55" s="2">
        <v>441</v>
      </c>
      <c r="CD55" s="2">
        <v>462</v>
      </c>
      <c r="CE55" s="2">
        <v>556</v>
      </c>
      <c r="CF55" s="2">
        <v>519</v>
      </c>
      <c r="CG55" s="2">
        <v>597</v>
      </c>
      <c r="CH55" s="2">
        <v>580</v>
      </c>
      <c r="CI55" s="2">
        <v>509</v>
      </c>
      <c r="CJ55" s="2">
        <v>535</v>
      </c>
      <c r="CK55" s="2">
        <v>423</v>
      </c>
      <c r="CL55" s="2">
        <v>420</v>
      </c>
      <c r="CM55" s="2">
        <v>338</v>
      </c>
      <c r="CN55" s="2">
        <v>361</v>
      </c>
      <c r="CO55" s="2">
        <v>440</v>
      </c>
      <c r="CP55" s="2">
        <v>461</v>
      </c>
      <c r="CQ55" s="2">
        <v>554</v>
      </c>
      <c r="CR55" s="2">
        <v>517</v>
      </c>
      <c r="CS55" s="2">
        <v>595</v>
      </c>
      <c r="CT55" s="2">
        <v>578</v>
      </c>
      <c r="CU55" s="2">
        <v>507</v>
      </c>
      <c r="CV55" s="2">
        <v>533</v>
      </c>
      <c r="CW55" s="2">
        <v>421</v>
      </c>
      <c r="CX55" s="2">
        <v>419</v>
      </c>
      <c r="CY55" s="2">
        <v>337</v>
      </c>
      <c r="CZ55" s="2">
        <v>360</v>
      </c>
      <c r="DA55" s="2">
        <v>438</v>
      </c>
      <c r="DB55" s="2">
        <v>459</v>
      </c>
      <c r="DC55" s="2">
        <v>551</v>
      </c>
      <c r="DD55" s="2">
        <v>515</v>
      </c>
      <c r="DE55" s="2">
        <v>592</v>
      </c>
      <c r="DF55" s="2">
        <v>576</v>
      </c>
      <c r="DG55" s="2">
        <v>505</v>
      </c>
      <c r="DH55" s="2">
        <v>531</v>
      </c>
      <c r="DI55" s="2">
        <v>419</v>
      </c>
      <c r="DJ55" s="2">
        <v>417</v>
      </c>
      <c r="DK55" s="2">
        <v>336</v>
      </c>
      <c r="DL55" s="2">
        <v>358</v>
      </c>
      <c r="DM55" s="2">
        <v>436</v>
      </c>
      <c r="DN55" s="2">
        <v>457</v>
      </c>
      <c r="DO55" s="2">
        <v>549</v>
      </c>
      <c r="DP55" s="2">
        <v>513</v>
      </c>
      <c r="DQ55" s="2">
        <v>590</v>
      </c>
      <c r="DR55" s="2">
        <v>573</v>
      </c>
      <c r="DS55" s="2">
        <v>503</v>
      </c>
      <c r="DT55" s="2">
        <v>529</v>
      </c>
      <c r="DU55" s="2">
        <v>417</v>
      </c>
      <c r="DV55" s="2">
        <v>415</v>
      </c>
      <c r="DW55" s="2">
        <v>334</v>
      </c>
      <c r="DX55" s="2">
        <v>357</v>
      </c>
      <c r="DY55" s="2">
        <v>434</v>
      </c>
      <c r="DZ55" s="2">
        <v>455</v>
      </c>
      <c r="EA55" s="2">
        <v>547</v>
      </c>
      <c r="EB55" s="2">
        <v>511</v>
      </c>
      <c r="EC55" s="2">
        <v>587</v>
      </c>
      <c r="ED55" s="2">
        <v>571</v>
      </c>
      <c r="EE55" s="2">
        <v>500</v>
      </c>
      <c r="EF55" s="2">
        <v>526</v>
      </c>
      <c r="EG55" s="2">
        <v>416</v>
      </c>
      <c r="EH55" s="2">
        <v>413</v>
      </c>
      <c r="EI55" s="2">
        <v>333</v>
      </c>
      <c r="EJ55" s="2">
        <v>355</v>
      </c>
      <c r="EK55" s="2">
        <v>432</v>
      </c>
      <c r="EL55" s="2">
        <v>453</v>
      </c>
      <c r="EM55" s="2">
        <v>545</v>
      </c>
      <c r="EN55" s="2">
        <v>508</v>
      </c>
      <c r="EO55" s="2">
        <v>585</v>
      </c>
      <c r="EP55" s="2">
        <v>568</v>
      </c>
      <c r="EQ55" s="2">
        <v>498</v>
      </c>
      <c r="ER55" s="2">
        <v>524</v>
      </c>
      <c r="ES55" s="2">
        <v>414</v>
      </c>
      <c r="ET55" s="2">
        <v>412</v>
      </c>
      <c r="EU55" s="2">
        <v>331</v>
      </c>
      <c r="EV55" s="2">
        <v>354</v>
      </c>
      <c r="EW55" s="2">
        <v>430</v>
      </c>
      <c r="EX55" s="2">
        <v>451</v>
      </c>
      <c r="EY55" s="2">
        <v>542</v>
      </c>
      <c r="EZ55" s="2">
        <v>506</v>
      </c>
      <c r="FA55" s="2">
        <v>582</v>
      </c>
      <c r="FB55" s="2">
        <v>566</v>
      </c>
      <c r="FC55" s="2">
        <v>496</v>
      </c>
      <c r="FD55" s="2">
        <v>522</v>
      </c>
      <c r="FE55" s="2">
        <v>412</v>
      </c>
      <c r="FF55" s="2">
        <v>410</v>
      </c>
      <c r="FG55" s="2">
        <v>330</v>
      </c>
      <c r="FH55" s="2">
        <v>352</v>
      </c>
      <c r="FI55" s="2">
        <v>429</v>
      </c>
      <c r="FJ55" s="2">
        <v>449</v>
      </c>
      <c r="FK55" s="2">
        <v>540</v>
      </c>
      <c r="FL55" s="2">
        <v>504</v>
      </c>
      <c r="FM55" s="2">
        <v>580</v>
      </c>
      <c r="FN55" s="2">
        <v>564</v>
      </c>
      <c r="FO55" s="2">
        <v>494</v>
      </c>
      <c r="FP55" s="2">
        <v>520</v>
      </c>
      <c r="FQ55" s="2">
        <v>410</v>
      </c>
      <c r="FR55" s="2">
        <v>408</v>
      </c>
      <c r="FS55" s="2">
        <v>329</v>
      </c>
      <c r="FT55" s="2">
        <v>351</v>
      </c>
      <c r="FU55" s="2">
        <v>427</v>
      </c>
      <c r="FV55" s="2">
        <v>447</v>
      </c>
      <c r="FW55" s="2">
        <v>538</v>
      </c>
      <c r="FX55" s="2">
        <v>502</v>
      </c>
      <c r="FY55" s="2">
        <v>577</v>
      </c>
      <c r="FZ55" s="2">
        <v>561</v>
      </c>
      <c r="GA55" s="2">
        <v>492</v>
      </c>
      <c r="GB55" s="2">
        <v>517</v>
      </c>
      <c r="GC55" s="2">
        <v>409</v>
      </c>
      <c r="GD55" s="2">
        <v>406</v>
      </c>
      <c r="GE55" s="2">
        <v>327</v>
      </c>
      <c r="GF55" s="2">
        <v>349</v>
      </c>
      <c r="GG55" s="2">
        <v>425</v>
      </c>
      <c r="GH55" s="2">
        <v>445</v>
      </c>
      <c r="GI55" s="2">
        <v>535</v>
      </c>
      <c r="GJ55" s="2">
        <v>500</v>
      </c>
      <c r="GK55" s="2">
        <v>575</v>
      </c>
      <c r="GL55" s="2">
        <v>559</v>
      </c>
      <c r="GM55" s="2">
        <v>490</v>
      </c>
      <c r="GN55" s="2">
        <v>515</v>
      </c>
      <c r="GO55" s="2">
        <v>407</v>
      </c>
      <c r="GP55" s="2">
        <v>405</v>
      </c>
      <c r="GQ55" s="2">
        <v>326</v>
      </c>
      <c r="GR55" s="2">
        <v>348</v>
      </c>
      <c r="GS55" s="2">
        <v>423</v>
      </c>
      <c r="GT55" s="2">
        <v>443</v>
      </c>
      <c r="GU55" s="2">
        <v>533</v>
      </c>
      <c r="GV55" s="2">
        <v>498</v>
      </c>
      <c r="GW55" s="2">
        <v>572</v>
      </c>
      <c r="GX55" s="2">
        <v>556</v>
      </c>
      <c r="GY55" s="2">
        <v>488</v>
      </c>
      <c r="GZ55" s="2">
        <v>513</v>
      </c>
      <c r="HA55" s="2">
        <v>405</v>
      </c>
      <c r="HB55" s="2">
        <v>403</v>
      </c>
      <c r="HC55" s="2">
        <v>324</v>
      </c>
      <c r="HD55" s="2">
        <v>346</v>
      </c>
      <c r="HE55" s="2">
        <v>421</v>
      </c>
      <c r="HF55" s="2">
        <v>441</v>
      </c>
      <c r="HG55" s="2">
        <v>531</v>
      </c>
      <c r="HH55" s="2">
        <v>495</v>
      </c>
      <c r="HI55" s="2">
        <v>570</v>
      </c>
      <c r="HJ55" s="2">
        <v>554</v>
      </c>
      <c r="HK55" s="2">
        <v>486</v>
      </c>
      <c r="HL55" s="2">
        <v>511</v>
      </c>
      <c r="HM55" s="2">
        <v>403</v>
      </c>
      <c r="HN55" s="2">
        <v>401</v>
      </c>
      <c r="HO55" s="2">
        <v>323</v>
      </c>
      <c r="HP55" s="2">
        <v>345</v>
      </c>
      <c r="HQ55" s="2">
        <v>419</v>
      </c>
      <c r="HR55" s="2">
        <v>439</v>
      </c>
      <c r="HS55" s="2">
        <v>528</v>
      </c>
      <c r="HT55" s="2">
        <v>493</v>
      </c>
      <c r="HU55" s="2">
        <v>567</v>
      </c>
      <c r="HV55" s="2">
        <v>552</v>
      </c>
      <c r="HW55" s="2">
        <v>484</v>
      </c>
      <c r="HX55" s="2">
        <v>509</v>
      </c>
      <c r="HY55" s="2">
        <v>402</v>
      </c>
      <c r="HZ55" s="2">
        <v>399</v>
      </c>
      <c r="IA55" s="2">
        <v>321</v>
      </c>
      <c r="IB55" s="2">
        <v>343</v>
      </c>
      <c r="IC55" s="2">
        <v>418</v>
      </c>
      <c r="ID55" s="2">
        <v>438</v>
      </c>
      <c r="IE55" s="2">
        <v>526</v>
      </c>
      <c r="IF55" s="2">
        <v>491</v>
      </c>
      <c r="IG55" s="2">
        <v>565</v>
      </c>
      <c r="IH55" s="2">
        <v>549</v>
      </c>
      <c r="II55" s="2">
        <v>481</v>
      </c>
      <c r="IJ55" s="2">
        <v>506</v>
      </c>
      <c r="IK55" s="2">
        <v>400</v>
      </c>
      <c r="IL55" s="2">
        <v>398</v>
      </c>
      <c r="IM55" s="2">
        <v>320</v>
      </c>
      <c r="IN55" s="2">
        <v>342</v>
      </c>
      <c r="IO55" s="2">
        <v>416</v>
      </c>
      <c r="IP55" s="2">
        <v>436</v>
      </c>
      <c r="IQ55" s="2">
        <v>524</v>
      </c>
      <c r="IR55" s="2">
        <v>489</v>
      </c>
      <c r="IS55" s="2">
        <v>563</v>
      </c>
      <c r="IT55" s="2">
        <v>547</v>
      </c>
      <c r="IU55" s="2">
        <v>479</v>
      </c>
      <c r="IV55" s="2">
        <v>504</v>
      </c>
      <c r="IW55" s="2">
        <v>398</v>
      </c>
      <c r="IX55" s="2">
        <v>396</v>
      </c>
      <c r="IY55" s="2">
        <v>319</v>
      </c>
      <c r="IZ55" s="2">
        <v>340</v>
      </c>
      <c r="JA55" s="2">
        <v>414</v>
      </c>
      <c r="JB55" s="2">
        <v>434</v>
      </c>
      <c r="JC55" s="2">
        <v>522</v>
      </c>
      <c r="JD55" s="2">
        <v>487</v>
      </c>
      <c r="JE55" s="2">
        <v>560</v>
      </c>
      <c r="JF55" s="2">
        <v>544</v>
      </c>
      <c r="JG55" s="2">
        <v>477</v>
      </c>
      <c r="JH55" s="2">
        <v>502</v>
      </c>
      <c r="JI55" s="2">
        <v>396</v>
      </c>
      <c r="JJ55" s="2">
        <v>394</v>
      </c>
      <c r="JK55" s="2">
        <v>317</v>
      </c>
      <c r="JL55" s="2">
        <v>339</v>
      </c>
      <c r="JM55" s="2">
        <v>412</v>
      </c>
      <c r="JN55" s="2">
        <v>432</v>
      </c>
      <c r="JO55" s="2">
        <v>519</v>
      </c>
      <c r="JP55" s="2">
        <v>485</v>
      </c>
      <c r="JQ55" s="2">
        <v>558</v>
      </c>
      <c r="JR55" s="2">
        <v>542</v>
      </c>
      <c r="JS55" s="2">
        <v>475</v>
      </c>
      <c r="JT55" s="2">
        <v>500</v>
      </c>
      <c r="JU55" s="2">
        <v>395</v>
      </c>
      <c r="JV55" s="2">
        <v>392</v>
      </c>
      <c r="JW55" s="2">
        <v>316</v>
      </c>
      <c r="JX55" s="2">
        <v>337</v>
      </c>
      <c r="JY55" s="2">
        <v>410</v>
      </c>
      <c r="JZ55" s="2">
        <v>430</v>
      </c>
      <c r="KA55" s="2">
        <v>517</v>
      </c>
      <c r="KB55" s="2">
        <v>483</v>
      </c>
      <c r="KC55" s="2">
        <v>555</v>
      </c>
      <c r="KD55" s="2">
        <v>539</v>
      </c>
      <c r="KE55" s="2">
        <v>473</v>
      </c>
      <c r="KF55" s="2">
        <v>497</v>
      </c>
      <c r="KG55" s="2">
        <v>393</v>
      </c>
      <c r="KH55" s="2">
        <v>391</v>
      </c>
      <c r="KI55" s="2">
        <v>314</v>
      </c>
      <c r="KJ55" s="2">
        <v>336</v>
      </c>
      <c r="KK55" s="2">
        <v>408</v>
      </c>
      <c r="KL55" s="2">
        <v>428</v>
      </c>
      <c r="KM55" s="2">
        <v>515</v>
      </c>
      <c r="KN55" s="2">
        <v>480</v>
      </c>
      <c r="KO55" s="2">
        <v>553</v>
      </c>
      <c r="KP55" s="2">
        <v>537</v>
      </c>
      <c r="KQ55" s="2">
        <v>471</v>
      </c>
      <c r="KR55" s="2">
        <v>495</v>
      </c>
      <c r="KS55" s="2">
        <v>391</v>
      </c>
      <c r="KT55" s="2">
        <v>389</v>
      </c>
      <c r="KU55" s="2">
        <v>313</v>
      </c>
      <c r="KV55" s="2">
        <v>334</v>
      </c>
      <c r="KW55" s="2">
        <v>407</v>
      </c>
      <c r="KX55" s="2">
        <v>426</v>
      </c>
      <c r="KY55" s="2">
        <v>512</v>
      </c>
      <c r="KZ55" s="2">
        <v>478</v>
      </c>
      <c r="LA55" s="2">
        <v>550</v>
      </c>
    </row>
    <row r="56" spans="1:313" ht="15.6">
      <c r="A56" s="10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</row>
    <row r="57" spans="1:313" ht="15.6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</row>
    <row r="58" spans="1:313" ht="15.6">
      <c r="A58" s="10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</row>
    <row r="59" spans="1:313" ht="15.6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</row>
    <row r="60" spans="1:313" ht="15.6">
      <c r="A60" s="1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</row>
    <row r="61" spans="1:313" ht="15.6">
      <c r="A61" s="1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</row>
    <row r="62" spans="1:313" ht="15.6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</row>
    <row r="63" spans="1:313" ht="15.6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</row>
    <row r="64" spans="1:313" ht="15.6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</row>
    <row r="65" spans="1:313" ht="15.6">
      <c r="A65" s="7"/>
      <c r="B65" s="2" t="s">
        <v>1</v>
      </c>
      <c r="C65" s="2" t="s">
        <v>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</row>
    <row r="66" spans="1:313" ht="15.6">
      <c r="A66" s="7"/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</row>
    <row r="67" spans="1:313" ht="15.6">
      <c r="A67" s="7"/>
      <c r="B67" s="6"/>
      <c r="C67" s="6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</row>
    <row r="68" spans="1:313" ht="15.6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</row>
    <row r="69" spans="1:313" ht="15.6">
      <c r="A69" s="7"/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</row>
    <row r="70" spans="1:313" ht="15.6">
      <c r="A70" s="7"/>
      <c r="B70" s="2" t="s">
        <v>1</v>
      </c>
      <c r="C70" s="2" t="s">
        <v>1</v>
      </c>
      <c r="D70" s="2" t="s">
        <v>1</v>
      </c>
      <c r="E70" s="2" t="s">
        <v>1</v>
      </c>
      <c r="F70" s="2" t="s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</row>
    <row r="71" spans="1:313" ht="15.6">
      <c r="A71" s="7"/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</row>
    <row r="72" spans="1:313" ht="15.6">
      <c r="A72" s="7"/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</row>
    <row r="73" spans="1:313" ht="15.6">
      <c r="A73" s="7"/>
      <c r="B73" s="2" t="s">
        <v>1</v>
      </c>
      <c r="C73" s="2" t="s">
        <v>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</row>
    <row r="74" spans="1:313" ht="15.6">
      <c r="A74" s="7"/>
      <c r="B74" s="6"/>
      <c r="C74" s="6"/>
      <c r="D74" s="6"/>
      <c r="E74" s="6"/>
      <c r="F74" s="6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</row>
    <row r="75" spans="1:313" ht="15.6">
      <c r="A75" s="7"/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</row>
    <row r="76" spans="1:313" ht="15.6">
      <c r="A76" s="7"/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</row>
    <row r="77" spans="1:313" ht="15.6">
      <c r="A77" s="7"/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</row>
    <row r="78" spans="1:313" ht="15.6">
      <c r="A78" s="7"/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</row>
    <row r="79" spans="1:313" ht="15.6">
      <c r="A79" s="7"/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</row>
    <row r="80" spans="1:313" ht="15.6">
      <c r="A80" s="7"/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</row>
    <row r="81" spans="1:313" ht="15.6">
      <c r="A81" s="7"/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</row>
    <row r="82" spans="1:313" ht="15.6">
      <c r="A82" s="7"/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</row>
    <row r="83" spans="1:313" ht="15.6">
      <c r="A83" s="7"/>
      <c r="B83" s="2" t="s">
        <v>1</v>
      </c>
      <c r="C83" s="2" t="s">
        <v>1</v>
      </c>
      <c r="D83" s="2" t="s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</row>
    <row r="84" spans="1:313" ht="15.6">
      <c r="A84" s="7"/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</row>
    <row r="85" spans="1:313" ht="15.6">
      <c r="A85" s="7"/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</row>
    <row r="86" spans="1:313" ht="15.6">
      <c r="A86" s="7"/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</row>
    <row r="87" spans="1:313" ht="15.6">
      <c r="A87" s="7"/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</row>
    <row r="88" spans="1:313" ht="15.6">
      <c r="A88" s="7"/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</row>
    <row r="89" spans="1:313" ht="15.6">
      <c r="A89" s="7"/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</row>
    <row r="90" spans="1:313" ht="15.6">
      <c r="A90" s="7"/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</row>
    <row r="91" spans="1:313" ht="15.6">
      <c r="A91" s="7"/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</row>
    <row r="92" spans="1:313" ht="15.6">
      <c r="A92" s="7"/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</row>
    <row r="93" spans="1:313" ht="15.6">
      <c r="A93" s="7"/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</row>
    <row r="94" spans="1:313" ht="15.6">
      <c r="A94" s="7"/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</row>
    <row r="95" spans="1:313" ht="15.6">
      <c r="A95" s="7"/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</row>
    <row r="96" spans="1:313" ht="15.6">
      <c r="A96" s="7"/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</row>
    <row r="97" spans="1:313" ht="15.6">
      <c r="A97" s="7"/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</row>
    <row r="98" spans="1:313" ht="15.6">
      <c r="A98" s="7"/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</row>
    <row r="99" spans="1:313" ht="15.6">
      <c r="A99" s="7"/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</row>
    <row r="100" spans="1:313" ht="15.6">
      <c r="A100" s="7"/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</row>
    <row r="101" spans="1:313" ht="15.6">
      <c r="A101" s="7"/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</row>
    <row r="102" spans="1:313" ht="15.6">
      <c r="A102" s="7"/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</row>
    <row r="103" spans="1:313" ht="15.6">
      <c r="A103" s="7"/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</row>
    <row r="104" spans="1:313" ht="15.6">
      <c r="A104" s="7"/>
      <c r="B104" s="2" t="s">
        <v>1</v>
      </c>
      <c r="C104" s="2" t="s">
        <v>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</row>
    <row r="105" spans="1:313" ht="15.6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</row>
    <row r="106" spans="1:313" ht="15.6">
      <c r="A106" s="7"/>
      <c r="B106" s="2" t="s">
        <v>1</v>
      </c>
      <c r="C106" s="2" t="s">
        <v>1</v>
      </c>
      <c r="D106" s="2" t="s">
        <v>1</v>
      </c>
      <c r="E106" s="2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</row>
    <row r="107" spans="1:313" ht="15.6">
      <c r="A107" s="7"/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</row>
    <row r="108" spans="1:313" ht="15.6">
      <c r="A108" s="7"/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</row>
    <row r="109" spans="1:313" ht="15.6">
      <c r="A109" s="7"/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</row>
    <row r="110" spans="1:313" ht="15.6">
      <c r="A110" s="7"/>
      <c r="B110" s="2" t="s">
        <v>1</v>
      </c>
      <c r="C110" s="2" t="s">
        <v>1</v>
      </c>
      <c r="D110" s="2" t="s">
        <v>1</v>
      </c>
      <c r="E110" s="2" t="s">
        <v>1</v>
      </c>
      <c r="F110" s="2" t="s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</row>
    <row r="111" spans="1:313" ht="15.6">
      <c r="A111" s="7"/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</row>
    <row r="112" spans="1:313" ht="15.6">
      <c r="A112" s="7"/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</row>
    <row r="113" spans="1:313" ht="15.6">
      <c r="A113" s="7"/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</row>
    <row r="114" spans="1:313" ht="15.6">
      <c r="A114" s="7"/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</row>
    <row r="115" spans="1:313" ht="15.6">
      <c r="A115" s="7"/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</row>
    <row r="116" spans="1:313" ht="15.6">
      <c r="A116" s="7"/>
      <c r="B116" s="2" t="s">
        <v>1</v>
      </c>
      <c r="C116" s="2" t="s">
        <v>1</v>
      </c>
      <c r="D116" s="2" t="s">
        <v>1</v>
      </c>
      <c r="E116" s="2" t="s">
        <v>1</v>
      </c>
      <c r="F116" s="2" t="s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</row>
    <row r="117" spans="1:313" ht="15.6">
      <c r="A117" s="7"/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</row>
    <row r="118" spans="1:313" ht="15.6">
      <c r="A118" s="7"/>
      <c r="B118" s="2" t="s">
        <v>1</v>
      </c>
      <c r="C118" s="2" t="s">
        <v>1</v>
      </c>
      <c r="D118" s="2" t="s">
        <v>1</v>
      </c>
      <c r="E118" s="2" t="s">
        <v>1</v>
      </c>
      <c r="F118" s="2" t="s">
        <v>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</row>
    <row r="119" spans="1:313" ht="15.6">
      <c r="A119" s="7"/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</row>
    <row r="120" spans="1:313" ht="15.6">
      <c r="A120" s="7"/>
      <c r="B120" s="2" t="s">
        <v>1</v>
      </c>
      <c r="C120" s="2" t="s">
        <v>1</v>
      </c>
      <c r="D120" s="2" t="s">
        <v>1</v>
      </c>
      <c r="E120" s="2" t="s">
        <v>1</v>
      </c>
      <c r="F120" s="2" t="s">
        <v>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</row>
    <row r="121" spans="1:313" ht="15.6">
      <c r="A121" s="7"/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</row>
    <row r="122" spans="1:313" ht="15.6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</row>
    <row r="123" spans="1:313" ht="15.6">
      <c r="A123" s="7"/>
      <c r="B123" s="2" t="s">
        <v>1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</row>
    <row r="124" spans="1:313" ht="15.6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</row>
    <row r="125" spans="1:313" ht="15.6">
      <c r="A125" s="7"/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</row>
    <row r="126" spans="1:313" ht="15.6">
      <c r="A126" s="7"/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</row>
    <row r="127" spans="1:313" ht="15.6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</row>
    <row r="128" spans="1:313" ht="15.6">
      <c r="A128" s="7"/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</row>
    <row r="129" spans="1:313" ht="15.6">
      <c r="A129" s="7"/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</row>
    <row r="130" spans="1:313" ht="15.6">
      <c r="A130" s="7"/>
      <c r="B130" s="2" t="s">
        <v>1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</row>
    <row r="131" spans="1:313" ht="15.6">
      <c r="A131" s="7"/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</row>
    <row r="132" spans="1:313" ht="15.6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</row>
    <row r="133" spans="1:313" ht="15.6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</row>
    <row r="134" spans="1:313" ht="15.6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</row>
    <row r="135" spans="1:31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</row>
    <row r="136" spans="1:31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</row>
    <row r="137" spans="1:31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</row>
    <row r="138" spans="1:31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</row>
    <row r="139" spans="1:31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</row>
    <row r="140" spans="1:31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</row>
    <row r="141" spans="1:31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</row>
    <row r="142" spans="1:31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</row>
    <row r="143" spans="1:31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</row>
    <row r="144" spans="1:31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</row>
    <row r="145" spans="2:31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</row>
    <row r="146" spans="2:31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</row>
    <row r="147" spans="2:31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</row>
    <row r="148" spans="2:31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</row>
    <row r="149" spans="2:31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</row>
    <row r="150" spans="2:31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</row>
    <row r="151" spans="2:31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</row>
    <row r="152" spans="2:31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</row>
    <row r="153" spans="2:31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</row>
    <row r="154" spans="2:31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</row>
    <row r="155" spans="2:31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</row>
    <row r="156" spans="2:31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</row>
    <row r="157" spans="2:31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</row>
    <row r="158" spans="2:31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</row>
    <row r="159" spans="2:31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</row>
    <row r="160" spans="2:31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</row>
    <row r="161" spans="2:31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</row>
    <row r="162" spans="2:31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</row>
    <row r="163" spans="2:31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</row>
    <row r="164" spans="2:31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</row>
    <row r="165" spans="2:31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</row>
    <row r="166" spans="2:31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</row>
    <row r="167" spans="2:31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</row>
    <row r="168" spans="2:31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</row>
    <row r="169" spans="2:31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</row>
    <row r="170" spans="2:31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</row>
    <row r="171" spans="2:31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</row>
    <row r="172" spans="2:31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</row>
    <row r="173" spans="2:31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</row>
    <row r="174" spans="2:31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</row>
    <row r="175" spans="2:31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</row>
    <row r="176" spans="2:31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</row>
    <row r="177" spans="2:31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</row>
    <row r="178" spans="2:31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64D-BF12-4C20-9FD0-77BADE141515}">
  <dimension ref="A1:D500"/>
  <sheetViews>
    <sheetView workbookViewId="0"/>
  </sheetViews>
  <sheetFormatPr defaultRowHeight="14.4"/>
  <cols>
    <col min="1" max="1" width="28" bestFit="1" customWidth="1"/>
    <col min="2" max="2" width="8.44140625" bestFit="1" customWidth="1"/>
    <col min="3" max="3" width="9.33203125" bestFit="1" customWidth="1"/>
    <col min="4" max="4" width="38.109375" bestFit="1" customWidth="1"/>
  </cols>
  <sheetData>
    <row r="1" spans="1:4">
      <c r="A1" s="12" t="s">
        <v>2</v>
      </c>
      <c r="B1" s="12" t="s">
        <v>3</v>
      </c>
      <c r="C1" s="12" t="s">
        <v>4</v>
      </c>
      <c r="D1" s="12" t="s">
        <v>5</v>
      </c>
    </row>
    <row r="2" spans="1:4">
      <c r="A2" t="s">
        <v>6</v>
      </c>
      <c r="B2">
        <v>46113</v>
      </c>
      <c r="C2">
        <v>15436.63</v>
      </c>
      <c r="D2" t="s">
        <v>7</v>
      </c>
    </row>
    <row r="3" spans="1:4">
      <c r="A3" t="s">
        <v>6</v>
      </c>
      <c r="B3">
        <v>46114</v>
      </c>
      <c r="C3">
        <v>11050.79</v>
      </c>
      <c r="D3" t="s">
        <v>8</v>
      </c>
    </row>
    <row r="4" spans="1:4">
      <c r="A4" t="s">
        <v>6</v>
      </c>
      <c r="B4">
        <v>46115</v>
      </c>
      <c r="C4">
        <v>12652.91</v>
      </c>
      <c r="D4" t="s">
        <v>9</v>
      </c>
    </row>
    <row r="5" spans="1:4">
      <c r="A5" t="s">
        <v>6</v>
      </c>
      <c r="B5">
        <v>46116</v>
      </c>
      <c r="C5">
        <v>14331.87</v>
      </c>
      <c r="D5" t="s">
        <v>10</v>
      </c>
    </row>
    <row r="6" spans="1:4">
      <c r="A6" t="s">
        <v>6</v>
      </c>
      <c r="B6">
        <v>46117</v>
      </c>
      <c r="C6">
        <v>16282.53</v>
      </c>
      <c r="D6" t="s">
        <v>11</v>
      </c>
    </row>
    <row r="7" spans="1:4">
      <c r="A7" t="s">
        <v>6</v>
      </c>
      <c r="B7">
        <v>46118</v>
      </c>
      <c r="C7">
        <v>14557.02</v>
      </c>
      <c r="D7" t="s">
        <v>12</v>
      </c>
    </row>
    <row r="8" spans="1:4">
      <c r="A8" t="s">
        <v>6</v>
      </c>
      <c r="B8">
        <v>46119</v>
      </c>
      <c r="C8">
        <v>15432.49</v>
      </c>
      <c r="D8" t="s">
        <v>13</v>
      </c>
    </row>
    <row r="9" spans="1:4">
      <c r="A9" t="s">
        <v>6</v>
      </c>
      <c r="B9">
        <v>46120</v>
      </c>
      <c r="C9">
        <v>10012.549999999999</v>
      </c>
      <c r="D9" t="s">
        <v>14</v>
      </c>
    </row>
    <row r="10" spans="1:4">
      <c r="A10" t="s">
        <v>6</v>
      </c>
      <c r="B10">
        <v>46121</v>
      </c>
      <c r="C10">
        <v>12464.07</v>
      </c>
      <c r="D10" t="s">
        <v>15</v>
      </c>
    </row>
    <row r="11" spans="1:4">
      <c r="A11" t="s">
        <v>6</v>
      </c>
      <c r="B11">
        <v>46122</v>
      </c>
      <c r="C11">
        <v>3588.43</v>
      </c>
      <c r="D11" t="s">
        <v>16</v>
      </c>
    </row>
    <row r="12" spans="1:4">
      <c r="A12" t="s">
        <v>6</v>
      </c>
      <c r="B12">
        <v>46123</v>
      </c>
      <c r="C12">
        <v>15008.68</v>
      </c>
      <c r="D12" t="s">
        <v>17</v>
      </c>
    </row>
    <row r="13" spans="1:4">
      <c r="A13" t="s">
        <v>6</v>
      </c>
      <c r="B13">
        <v>46124</v>
      </c>
      <c r="C13">
        <v>17671.96</v>
      </c>
      <c r="D13" t="s">
        <v>18</v>
      </c>
    </row>
    <row r="14" spans="1:4">
      <c r="A14" t="s">
        <v>6</v>
      </c>
      <c r="B14">
        <v>46125</v>
      </c>
      <c r="C14">
        <v>15803.83</v>
      </c>
      <c r="D14" t="s">
        <v>19</v>
      </c>
    </row>
    <row r="15" spans="1:4">
      <c r="A15" t="s">
        <v>6</v>
      </c>
      <c r="B15">
        <v>46126</v>
      </c>
      <c r="C15">
        <v>17315.84</v>
      </c>
      <c r="D15" t="s">
        <v>20</v>
      </c>
    </row>
    <row r="16" spans="1:4">
      <c r="A16" t="s">
        <v>6</v>
      </c>
      <c r="B16">
        <v>46127</v>
      </c>
      <c r="C16">
        <v>18493.75</v>
      </c>
      <c r="D16" t="s">
        <v>21</v>
      </c>
    </row>
    <row r="17" spans="1:4">
      <c r="A17" t="s">
        <v>6</v>
      </c>
      <c r="B17">
        <v>46128</v>
      </c>
      <c r="C17">
        <v>17325.240000000002</v>
      </c>
      <c r="D17" t="s">
        <v>22</v>
      </c>
    </row>
    <row r="18" spans="1:4">
      <c r="A18" t="s">
        <v>6</v>
      </c>
      <c r="B18">
        <v>46129</v>
      </c>
      <c r="C18">
        <v>14555.53</v>
      </c>
      <c r="D18" t="s">
        <v>23</v>
      </c>
    </row>
    <row r="19" spans="1:4">
      <c r="A19" t="s">
        <v>6</v>
      </c>
      <c r="B19">
        <v>46130</v>
      </c>
      <c r="C19">
        <v>13901.9</v>
      </c>
      <c r="D19" t="s">
        <v>24</v>
      </c>
    </row>
    <row r="20" spans="1:4">
      <c r="A20" t="s">
        <v>6</v>
      </c>
      <c r="B20">
        <v>46131</v>
      </c>
      <c r="C20">
        <v>16330</v>
      </c>
      <c r="D20" t="s">
        <v>25</v>
      </c>
    </row>
    <row r="21" spans="1:4">
      <c r="A21" t="s">
        <v>6</v>
      </c>
      <c r="B21">
        <v>46132</v>
      </c>
      <c r="C21">
        <v>16727.25</v>
      </c>
      <c r="D21" t="s">
        <v>26</v>
      </c>
    </row>
    <row r="22" spans="1:4">
      <c r="A22" t="s">
        <v>6</v>
      </c>
      <c r="B22">
        <v>46133</v>
      </c>
      <c r="C22">
        <v>16556.560000000001</v>
      </c>
      <c r="D22" t="s">
        <v>27</v>
      </c>
    </row>
    <row r="23" spans="1:4">
      <c r="A23" t="s">
        <v>6</v>
      </c>
      <c r="B23">
        <v>46134</v>
      </c>
      <c r="C23">
        <v>14212.64</v>
      </c>
      <c r="D23" t="s">
        <v>28</v>
      </c>
    </row>
    <row r="24" spans="1:4">
      <c r="A24" t="s">
        <v>29</v>
      </c>
      <c r="B24">
        <v>46113</v>
      </c>
      <c r="C24">
        <v>7239.1</v>
      </c>
      <c r="D24" t="s">
        <v>30</v>
      </c>
    </row>
    <row r="25" spans="1:4">
      <c r="A25" t="s">
        <v>29</v>
      </c>
      <c r="B25">
        <v>46114</v>
      </c>
      <c r="C25">
        <v>6851.7</v>
      </c>
      <c r="D25" t="s">
        <v>31</v>
      </c>
    </row>
    <row r="26" spans="1:4">
      <c r="A26" t="s">
        <v>29</v>
      </c>
      <c r="B26">
        <v>46115</v>
      </c>
      <c r="C26">
        <v>6953.2</v>
      </c>
      <c r="D26" t="s">
        <v>32</v>
      </c>
    </row>
    <row r="27" spans="1:4">
      <c r="A27" t="s">
        <v>29</v>
      </c>
      <c r="B27">
        <v>46116</v>
      </c>
      <c r="C27">
        <v>5168.7</v>
      </c>
      <c r="D27" t="s">
        <v>33</v>
      </c>
    </row>
    <row r="28" spans="1:4">
      <c r="A28" t="s">
        <v>29</v>
      </c>
      <c r="B28">
        <v>46117</v>
      </c>
      <c r="C28">
        <v>5571.2</v>
      </c>
      <c r="D28" t="s">
        <v>34</v>
      </c>
    </row>
    <row r="29" spans="1:4">
      <c r="A29" t="s">
        <v>29</v>
      </c>
      <c r="B29">
        <v>46118</v>
      </c>
      <c r="C29">
        <v>5691.7</v>
      </c>
      <c r="D29" t="s">
        <v>35</v>
      </c>
    </row>
    <row r="30" spans="1:4">
      <c r="A30" t="s">
        <v>29</v>
      </c>
      <c r="B30">
        <v>46119</v>
      </c>
      <c r="C30">
        <v>6839.6</v>
      </c>
      <c r="D30" t="s">
        <v>36</v>
      </c>
    </row>
    <row r="31" spans="1:4">
      <c r="A31" t="s">
        <v>29</v>
      </c>
      <c r="B31">
        <v>46120</v>
      </c>
      <c r="C31">
        <v>3806.9</v>
      </c>
      <c r="D31" t="s">
        <v>37</v>
      </c>
    </row>
    <row r="32" spans="1:4">
      <c r="A32" t="s">
        <v>29</v>
      </c>
      <c r="B32">
        <v>46121</v>
      </c>
      <c r="C32">
        <v>5910.8</v>
      </c>
      <c r="D32" t="s">
        <v>38</v>
      </c>
    </row>
    <row r="33" spans="1:4">
      <c r="A33" t="s">
        <v>29</v>
      </c>
      <c r="B33">
        <v>46122</v>
      </c>
      <c r="C33">
        <v>5018.8</v>
      </c>
      <c r="D33" t="s">
        <v>39</v>
      </c>
    </row>
    <row r="34" spans="1:4">
      <c r="A34" t="s">
        <v>29</v>
      </c>
      <c r="B34">
        <v>46123</v>
      </c>
      <c r="C34">
        <v>6799.5</v>
      </c>
      <c r="D34" t="s">
        <v>40</v>
      </c>
    </row>
    <row r="35" spans="1:4">
      <c r="A35" t="s">
        <v>29</v>
      </c>
      <c r="B35">
        <v>46124</v>
      </c>
      <c r="C35">
        <v>6900.9</v>
      </c>
      <c r="D35" t="s">
        <v>41</v>
      </c>
    </row>
    <row r="36" spans="1:4">
      <c r="A36" t="s">
        <v>29</v>
      </c>
      <c r="B36">
        <v>46125</v>
      </c>
      <c r="C36">
        <v>2195.1999999999998</v>
      </c>
      <c r="D36" t="s">
        <v>42</v>
      </c>
    </row>
    <row r="37" spans="1:4">
      <c r="A37" t="s">
        <v>29</v>
      </c>
      <c r="B37">
        <v>46126</v>
      </c>
      <c r="C37">
        <v>6021.4</v>
      </c>
      <c r="D37" t="s">
        <v>43</v>
      </c>
    </row>
    <row r="38" spans="1:4">
      <c r="A38" t="s">
        <v>29</v>
      </c>
      <c r="B38">
        <v>46127</v>
      </c>
      <c r="C38">
        <v>6749</v>
      </c>
      <c r="D38" t="s">
        <v>44</v>
      </c>
    </row>
    <row r="39" spans="1:4">
      <c r="A39" t="s">
        <v>29</v>
      </c>
      <c r="B39">
        <v>46128</v>
      </c>
      <c r="C39">
        <v>6713.6</v>
      </c>
      <c r="D39" t="s">
        <v>45</v>
      </c>
    </row>
    <row r="40" spans="1:4">
      <c r="A40" t="s">
        <v>29</v>
      </c>
      <c r="B40">
        <v>46129</v>
      </c>
      <c r="C40">
        <v>5709.4</v>
      </c>
      <c r="D40" t="s">
        <v>46</v>
      </c>
    </row>
    <row r="41" spans="1:4">
      <c r="A41" t="s">
        <v>29</v>
      </c>
      <c r="B41">
        <v>46130</v>
      </c>
      <c r="C41">
        <v>5935.5</v>
      </c>
      <c r="D41" t="s">
        <v>47</v>
      </c>
    </row>
    <row r="42" spans="1:4">
      <c r="A42" t="s">
        <v>29</v>
      </c>
      <c r="B42">
        <v>46131</v>
      </c>
      <c r="C42">
        <v>5240.7</v>
      </c>
      <c r="D42" t="s">
        <v>48</v>
      </c>
    </row>
    <row r="43" spans="1:4">
      <c r="A43" t="s">
        <v>29</v>
      </c>
      <c r="B43">
        <v>46132</v>
      </c>
      <c r="C43">
        <v>6311.7</v>
      </c>
      <c r="D43" t="s">
        <v>49</v>
      </c>
    </row>
    <row r="44" spans="1:4">
      <c r="A44" t="s">
        <v>29</v>
      </c>
      <c r="B44">
        <v>46133</v>
      </c>
      <c r="C44">
        <v>6238</v>
      </c>
      <c r="D44" t="s">
        <v>50</v>
      </c>
    </row>
    <row r="45" spans="1:4">
      <c r="A45" t="s">
        <v>51</v>
      </c>
      <c r="B45">
        <v>46113</v>
      </c>
      <c r="C45">
        <v>9192.4</v>
      </c>
      <c r="D45" t="s">
        <v>52</v>
      </c>
    </row>
    <row r="46" spans="1:4">
      <c r="A46" t="s">
        <v>51</v>
      </c>
      <c r="B46">
        <v>46114</v>
      </c>
      <c r="C46">
        <v>8711.4</v>
      </c>
      <c r="D46" t="s">
        <v>53</v>
      </c>
    </row>
    <row r="47" spans="1:4">
      <c r="A47" t="s">
        <v>51</v>
      </c>
      <c r="B47">
        <v>46115</v>
      </c>
      <c r="C47">
        <v>8924</v>
      </c>
      <c r="D47" t="s">
        <v>54</v>
      </c>
    </row>
    <row r="48" spans="1:4">
      <c r="A48" t="s">
        <v>51</v>
      </c>
      <c r="B48">
        <v>46116</v>
      </c>
      <c r="C48">
        <v>6825.1</v>
      </c>
      <c r="D48" t="s">
        <v>55</v>
      </c>
    </row>
    <row r="49" spans="1:4">
      <c r="A49" t="s">
        <v>51</v>
      </c>
      <c r="B49">
        <v>46117</v>
      </c>
      <c r="C49">
        <v>7215.5</v>
      </c>
      <c r="D49" t="s">
        <v>56</v>
      </c>
    </row>
    <row r="50" spans="1:4">
      <c r="A50" t="s">
        <v>51</v>
      </c>
      <c r="B50">
        <v>46118</v>
      </c>
      <c r="C50">
        <v>7764.6</v>
      </c>
      <c r="D50" t="s">
        <v>57</v>
      </c>
    </row>
    <row r="51" spans="1:4">
      <c r="A51" t="s">
        <v>51</v>
      </c>
      <c r="B51">
        <v>46119</v>
      </c>
      <c r="C51">
        <v>8907</v>
      </c>
      <c r="D51" t="s">
        <v>58</v>
      </c>
    </row>
    <row r="52" spans="1:4">
      <c r="A52" t="s">
        <v>51</v>
      </c>
      <c r="B52">
        <v>46120</v>
      </c>
      <c r="C52">
        <v>4961.3</v>
      </c>
      <c r="D52" t="s">
        <v>59</v>
      </c>
    </row>
    <row r="53" spans="1:4">
      <c r="A53" t="s">
        <v>51</v>
      </c>
      <c r="B53">
        <v>46121</v>
      </c>
      <c r="C53">
        <v>7506.5</v>
      </c>
      <c r="D53" t="s">
        <v>60</v>
      </c>
    </row>
    <row r="54" spans="1:4">
      <c r="A54" t="s">
        <v>51</v>
      </c>
      <c r="B54">
        <v>46122</v>
      </c>
      <c r="C54">
        <v>6467.3</v>
      </c>
      <c r="D54" t="s">
        <v>61</v>
      </c>
    </row>
    <row r="55" spans="1:4">
      <c r="A55" t="s">
        <v>51</v>
      </c>
      <c r="B55">
        <v>46123</v>
      </c>
      <c r="C55">
        <v>8951.9</v>
      </c>
      <c r="D55" t="s">
        <v>62</v>
      </c>
    </row>
    <row r="56" spans="1:4">
      <c r="A56" t="s">
        <v>51</v>
      </c>
      <c r="B56">
        <v>46124</v>
      </c>
      <c r="C56">
        <v>8941.7999999999993</v>
      </c>
      <c r="D56" t="s">
        <v>63</v>
      </c>
    </row>
    <row r="57" spans="1:4">
      <c r="A57" t="s">
        <v>51</v>
      </c>
      <c r="B57">
        <v>46125</v>
      </c>
      <c r="C57">
        <v>3071.1</v>
      </c>
      <c r="D57" t="s">
        <v>64</v>
      </c>
    </row>
    <row r="58" spans="1:4">
      <c r="A58" t="s">
        <v>51</v>
      </c>
      <c r="B58">
        <v>46126</v>
      </c>
      <c r="C58">
        <v>7784.4</v>
      </c>
      <c r="D58" t="s">
        <v>65</v>
      </c>
    </row>
    <row r="59" spans="1:4">
      <c r="A59" t="s">
        <v>51</v>
      </c>
      <c r="B59">
        <v>46127</v>
      </c>
      <c r="C59">
        <v>8916</v>
      </c>
      <c r="D59" t="s">
        <v>66</v>
      </c>
    </row>
    <row r="60" spans="1:4">
      <c r="A60" t="s">
        <v>51</v>
      </c>
      <c r="B60">
        <v>46128</v>
      </c>
      <c r="C60">
        <v>8863.7999999999993</v>
      </c>
      <c r="D60" t="s">
        <v>67</v>
      </c>
    </row>
    <row r="61" spans="1:4">
      <c r="A61" t="s">
        <v>51</v>
      </c>
      <c r="B61">
        <v>46129</v>
      </c>
      <c r="C61">
        <v>7585.8</v>
      </c>
      <c r="D61" t="s">
        <v>68</v>
      </c>
    </row>
    <row r="62" spans="1:4">
      <c r="A62" t="s">
        <v>51</v>
      </c>
      <c r="B62">
        <v>46130</v>
      </c>
      <c r="C62">
        <v>7728.6</v>
      </c>
      <c r="D62" t="s">
        <v>69</v>
      </c>
    </row>
    <row r="63" spans="1:4">
      <c r="A63" t="s">
        <v>51</v>
      </c>
      <c r="B63">
        <v>46131</v>
      </c>
      <c r="C63">
        <v>7329</v>
      </c>
      <c r="D63" t="s">
        <v>70</v>
      </c>
    </row>
    <row r="64" spans="1:4">
      <c r="A64" t="s">
        <v>51</v>
      </c>
      <c r="B64">
        <v>46132</v>
      </c>
      <c r="C64">
        <v>8559.1</v>
      </c>
      <c r="D64" t="s">
        <v>71</v>
      </c>
    </row>
    <row r="65" spans="1:4">
      <c r="A65" t="s">
        <v>51</v>
      </c>
      <c r="B65">
        <v>46133</v>
      </c>
      <c r="C65">
        <v>8367.2999999999993</v>
      </c>
      <c r="D65" t="s">
        <v>72</v>
      </c>
    </row>
    <row r="66" spans="1:4">
      <c r="A66" t="s">
        <v>73</v>
      </c>
      <c r="B66">
        <v>46113</v>
      </c>
      <c r="C66">
        <v>14437.02</v>
      </c>
      <c r="D66" t="s">
        <v>74</v>
      </c>
    </row>
    <row r="67" spans="1:4">
      <c r="A67" t="s">
        <v>73</v>
      </c>
      <c r="B67">
        <v>46114</v>
      </c>
      <c r="C67">
        <v>14443.26</v>
      </c>
      <c r="D67" t="s">
        <v>75</v>
      </c>
    </row>
    <row r="68" spans="1:4">
      <c r="A68" t="s">
        <v>73</v>
      </c>
      <c r="B68">
        <v>46115</v>
      </c>
      <c r="C68">
        <v>14398.51</v>
      </c>
      <c r="D68" t="s">
        <v>76</v>
      </c>
    </row>
    <row r="69" spans="1:4">
      <c r="A69" t="s">
        <v>73</v>
      </c>
      <c r="B69">
        <v>46116</v>
      </c>
      <c r="C69">
        <v>13540.23</v>
      </c>
      <c r="D69" t="s">
        <v>77</v>
      </c>
    </row>
    <row r="70" spans="1:4">
      <c r="A70" t="s">
        <v>73</v>
      </c>
      <c r="B70">
        <v>46117</v>
      </c>
      <c r="C70">
        <v>21052.85</v>
      </c>
      <c r="D70" t="s">
        <v>78</v>
      </c>
    </row>
    <row r="71" spans="1:4">
      <c r="A71" t="s">
        <v>73</v>
      </c>
      <c r="B71">
        <v>46118</v>
      </c>
      <c r="C71">
        <v>18963.509999999998</v>
      </c>
      <c r="D71" t="s">
        <v>79</v>
      </c>
    </row>
    <row r="72" spans="1:4">
      <c r="A72" t="s">
        <v>73</v>
      </c>
      <c r="B72">
        <v>46119</v>
      </c>
      <c r="C72">
        <v>8676.25</v>
      </c>
      <c r="D72" t="s">
        <v>80</v>
      </c>
    </row>
    <row r="73" spans="1:4">
      <c r="A73" t="s">
        <v>73</v>
      </c>
      <c r="B73">
        <v>46120</v>
      </c>
      <c r="C73">
        <v>11182.88</v>
      </c>
      <c r="D73" t="s">
        <v>81</v>
      </c>
    </row>
    <row r="74" spans="1:4">
      <c r="A74" t="s">
        <v>73</v>
      </c>
      <c r="B74">
        <v>46121</v>
      </c>
      <c r="C74">
        <v>13869.48</v>
      </c>
      <c r="D74" t="s">
        <v>82</v>
      </c>
    </row>
    <row r="75" spans="1:4">
      <c r="A75" t="s">
        <v>73</v>
      </c>
      <c r="B75">
        <v>46122</v>
      </c>
      <c r="C75">
        <v>8283.42</v>
      </c>
      <c r="D75" t="s">
        <v>83</v>
      </c>
    </row>
    <row r="76" spans="1:4">
      <c r="A76" t="s">
        <v>73</v>
      </c>
      <c r="B76">
        <v>46123</v>
      </c>
      <c r="C76">
        <v>20513.82</v>
      </c>
      <c r="D76" t="s">
        <v>84</v>
      </c>
    </row>
    <row r="77" spans="1:4">
      <c r="A77" t="s">
        <v>73</v>
      </c>
      <c r="B77">
        <v>46124</v>
      </c>
      <c r="C77">
        <v>19083.349999999999</v>
      </c>
      <c r="D77" t="s">
        <v>85</v>
      </c>
    </row>
    <row r="78" spans="1:4">
      <c r="A78" t="s">
        <v>73</v>
      </c>
      <c r="B78">
        <v>46125</v>
      </c>
      <c r="C78">
        <v>19118.419999999998</v>
      </c>
      <c r="D78" t="s">
        <v>86</v>
      </c>
    </row>
    <row r="79" spans="1:4">
      <c r="A79" t="s">
        <v>73</v>
      </c>
      <c r="B79">
        <v>46126</v>
      </c>
      <c r="C79">
        <v>20950.59</v>
      </c>
      <c r="D79" t="s">
        <v>87</v>
      </c>
    </row>
    <row r="80" spans="1:4">
      <c r="A80" t="s">
        <v>73</v>
      </c>
      <c r="B80">
        <v>46127</v>
      </c>
      <c r="C80">
        <v>18625.259999999998</v>
      </c>
      <c r="D80" t="s">
        <v>88</v>
      </c>
    </row>
    <row r="81" spans="1:4">
      <c r="A81" t="s">
        <v>73</v>
      </c>
      <c r="B81">
        <v>46128</v>
      </c>
      <c r="C81">
        <v>20783.939999999999</v>
      </c>
      <c r="D81" t="s">
        <v>89</v>
      </c>
    </row>
    <row r="82" spans="1:4">
      <c r="A82" t="s">
        <v>73</v>
      </c>
      <c r="B82">
        <v>46129</v>
      </c>
      <c r="C82">
        <v>19637.45</v>
      </c>
      <c r="D82" t="s">
        <v>90</v>
      </c>
    </row>
    <row r="83" spans="1:4">
      <c r="A83" t="s">
        <v>73</v>
      </c>
      <c r="B83">
        <v>46130</v>
      </c>
      <c r="C83">
        <v>15301.66</v>
      </c>
      <c r="D83" t="s">
        <v>91</v>
      </c>
    </row>
    <row r="84" spans="1:4">
      <c r="A84" t="s">
        <v>73</v>
      </c>
      <c r="B84">
        <v>46131</v>
      </c>
      <c r="C84">
        <v>21146.46</v>
      </c>
      <c r="D84" t="s">
        <v>92</v>
      </c>
    </row>
    <row r="85" spans="1:4">
      <c r="A85" t="s">
        <v>73</v>
      </c>
      <c r="B85">
        <v>46132</v>
      </c>
      <c r="C85">
        <v>21194.639999999999</v>
      </c>
      <c r="D85" t="s">
        <v>93</v>
      </c>
    </row>
    <row r="86" spans="1:4">
      <c r="A86" t="s">
        <v>73</v>
      </c>
      <c r="B86">
        <v>46133</v>
      </c>
      <c r="C86">
        <v>21211.47</v>
      </c>
      <c r="D86" t="s">
        <v>94</v>
      </c>
    </row>
    <row r="87" spans="1:4">
      <c r="A87" t="s">
        <v>73</v>
      </c>
      <c r="B87">
        <v>46134</v>
      </c>
      <c r="C87">
        <v>19409.97</v>
      </c>
      <c r="D87" t="s">
        <v>95</v>
      </c>
    </row>
    <row r="88" spans="1:4">
      <c r="A88" t="s">
        <v>96</v>
      </c>
      <c r="B88">
        <v>46113</v>
      </c>
      <c r="C88">
        <v>13294</v>
      </c>
      <c r="D88" t="s">
        <v>97</v>
      </c>
    </row>
    <row r="89" spans="1:4">
      <c r="A89" t="s">
        <v>96</v>
      </c>
      <c r="B89">
        <v>46114</v>
      </c>
      <c r="C89">
        <v>13368.35</v>
      </c>
      <c r="D89" t="s">
        <v>98</v>
      </c>
    </row>
    <row r="90" spans="1:4">
      <c r="A90" t="s">
        <v>96</v>
      </c>
      <c r="B90">
        <v>46115</v>
      </c>
      <c r="C90">
        <v>13493.05</v>
      </c>
      <c r="D90" t="s">
        <v>99</v>
      </c>
    </row>
    <row r="91" spans="1:4">
      <c r="A91" t="s">
        <v>96</v>
      </c>
      <c r="B91">
        <v>46116</v>
      </c>
      <c r="C91">
        <v>12510.91</v>
      </c>
      <c r="D91" t="s">
        <v>100</v>
      </c>
    </row>
    <row r="92" spans="1:4">
      <c r="A92" t="s">
        <v>96</v>
      </c>
      <c r="B92">
        <v>46117</v>
      </c>
      <c r="C92">
        <v>19980.13</v>
      </c>
      <c r="D92" t="s">
        <v>101</v>
      </c>
    </row>
    <row r="93" spans="1:4">
      <c r="A93" t="s">
        <v>96</v>
      </c>
      <c r="B93">
        <v>46118</v>
      </c>
      <c r="C93">
        <v>18305.34</v>
      </c>
      <c r="D93" t="s">
        <v>102</v>
      </c>
    </row>
    <row r="94" spans="1:4">
      <c r="A94" t="s">
        <v>96</v>
      </c>
      <c r="B94">
        <v>46119</v>
      </c>
      <c r="C94">
        <v>8103.7</v>
      </c>
      <c r="D94" t="s">
        <v>103</v>
      </c>
    </row>
    <row r="95" spans="1:4">
      <c r="A95" t="s">
        <v>96</v>
      </c>
      <c r="B95">
        <v>46120</v>
      </c>
      <c r="C95">
        <v>10242.26</v>
      </c>
      <c r="D95" t="s">
        <v>104</v>
      </c>
    </row>
    <row r="96" spans="1:4">
      <c r="A96" t="s">
        <v>96</v>
      </c>
      <c r="B96">
        <v>46121</v>
      </c>
      <c r="C96">
        <v>13016.01</v>
      </c>
      <c r="D96" t="s">
        <v>105</v>
      </c>
    </row>
    <row r="97" spans="1:4">
      <c r="A97" t="s">
        <v>96</v>
      </c>
      <c r="B97">
        <v>46122</v>
      </c>
      <c r="C97">
        <v>7691.37</v>
      </c>
      <c r="D97" t="s">
        <v>106</v>
      </c>
    </row>
    <row r="98" spans="1:4">
      <c r="A98" t="s">
        <v>96</v>
      </c>
      <c r="B98">
        <v>46123</v>
      </c>
      <c r="C98">
        <v>19723.830000000002</v>
      </c>
      <c r="D98" t="s">
        <v>107</v>
      </c>
    </row>
    <row r="99" spans="1:4">
      <c r="A99" t="s">
        <v>96</v>
      </c>
      <c r="B99">
        <v>46124</v>
      </c>
      <c r="C99">
        <v>18000.13</v>
      </c>
      <c r="D99" t="s">
        <v>108</v>
      </c>
    </row>
    <row r="100" spans="1:4">
      <c r="A100" t="s">
        <v>96</v>
      </c>
      <c r="B100">
        <v>46125</v>
      </c>
      <c r="C100">
        <v>17923.849999999999</v>
      </c>
      <c r="D100" t="s">
        <v>109</v>
      </c>
    </row>
    <row r="101" spans="1:4">
      <c r="A101" t="s">
        <v>96</v>
      </c>
      <c r="B101">
        <v>46126</v>
      </c>
      <c r="C101">
        <v>19727.64</v>
      </c>
      <c r="D101" t="s">
        <v>110</v>
      </c>
    </row>
    <row r="102" spans="1:4">
      <c r="A102" t="s">
        <v>96</v>
      </c>
      <c r="B102">
        <v>46127</v>
      </c>
      <c r="C102">
        <v>17305.009999999998</v>
      </c>
      <c r="D102" t="s">
        <v>111</v>
      </c>
    </row>
    <row r="103" spans="1:4">
      <c r="A103" t="s">
        <v>96</v>
      </c>
      <c r="B103">
        <v>46128</v>
      </c>
      <c r="C103">
        <v>19425.23</v>
      </c>
      <c r="D103" t="s">
        <v>112</v>
      </c>
    </row>
    <row r="104" spans="1:4">
      <c r="A104" t="s">
        <v>96</v>
      </c>
      <c r="B104">
        <v>46129</v>
      </c>
      <c r="C104">
        <v>17993.45</v>
      </c>
      <c r="D104" t="s">
        <v>113</v>
      </c>
    </row>
    <row r="105" spans="1:4">
      <c r="A105" t="s">
        <v>96</v>
      </c>
      <c r="B105">
        <v>46130</v>
      </c>
      <c r="C105">
        <v>14206.42</v>
      </c>
      <c r="D105" t="s">
        <v>114</v>
      </c>
    </row>
    <row r="106" spans="1:4">
      <c r="A106" t="s">
        <v>96</v>
      </c>
      <c r="B106">
        <v>46131</v>
      </c>
      <c r="C106">
        <v>19586.95</v>
      </c>
      <c r="D106" t="s">
        <v>115</v>
      </c>
    </row>
    <row r="107" spans="1:4">
      <c r="A107" t="s">
        <v>96</v>
      </c>
      <c r="B107">
        <v>46132</v>
      </c>
      <c r="C107">
        <v>19867.59</v>
      </c>
      <c r="D107" t="s">
        <v>116</v>
      </c>
    </row>
    <row r="108" spans="1:4">
      <c r="A108" t="s">
        <v>96</v>
      </c>
      <c r="B108">
        <v>46133</v>
      </c>
      <c r="C108">
        <v>19924.080000000002</v>
      </c>
      <c r="D108" t="s">
        <v>117</v>
      </c>
    </row>
    <row r="109" spans="1:4">
      <c r="A109" t="s">
        <v>96</v>
      </c>
      <c r="B109">
        <v>46134</v>
      </c>
      <c r="C109">
        <v>18120.830000000002</v>
      </c>
      <c r="D109" t="s">
        <v>118</v>
      </c>
    </row>
    <row r="110" spans="1:4">
      <c r="A110" t="s">
        <v>119</v>
      </c>
      <c r="B110">
        <v>46113</v>
      </c>
      <c r="C110">
        <v>15788.12</v>
      </c>
      <c r="D110" t="s">
        <v>120</v>
      </c>
    </row>
    <row r="111" spans="1:4">
      <c r="A111" t="s">
        <v>119</v>
      </c>
      <c r="B111">
        <v>46114</v>
      </c>
      <c r="C111">
        <v>14257.16</v>
      </c>
      <c r="D111" t="s">
        <v>121</v>
      </c>
    </row>
    <row r="112" spans="1:4">
      <c r="A112" t="s">
        <v>119</v>
      </c>
      <c r="B112">
        <v>46115</v>
      </c>
      <c r="C112">
        <v>20378.259999999998</v>
      </c>
      <c r="D112" t="s">
        <v>122</v>
      </c>
    </row>
    <row r="113" spans="1:4">
      <c r="A113" t="s">
        <v>119</v>
      </c>
      <c r="B113">
        <v>46116</v>
      </c>
      <c r="C113">
        <v>20551.080000000002</v>
      </c>
      <c r="D113" t="s">
        <v>123</v>
      </c>
    </row>
    <row r="114" spans="1:4">
      <c r="A114" t="s">
        <v>119</v>
      </c>
      <c r="B114">
        <v>46117</v>
      </c>
      <c r="C114">
        <v>19953.919999999998</v>
      </c>
      <c r="D114" t="s">
        <v>124</v>
      </c>
    </row>
    <row r="115" spans="1:4">
      <c r="A115" t="s">
        <v>119</v>
      </c>
      <c r="B115">
        <v>46118</v>
      </c>
      <c r="C115">
        <v>19266.57</v>
      </c>
      <c r="D115" t="s">
        <v>125</v>
      </c>
    </row>
    <row r="116" spans="1:4">
      <c r="A116" t="s">
        <v>119</v>
      </c>
      <c r="B116">
        <v>46119</v>
      </c>
      <c r="C116">
        <v>12330.8</v>
      </c>
      <c r="D116" t="s">
        <v>126</v>
      </c>
    </row>
    <row r="117" spans="1:4">
      <c r="A117" t="s">
        <v>119</v>
      </c>
      <c r="B117">
        <v>46120</v>
      </c>
      <c r="C117">
        <v>12234.99</v>
      </c>
      <c r="D117" t="s">
        <v>127</v>
      </c>
    </row>
    <row r="118" spans="1:4">
      <c r="A118" t="s">
        <v>119</v>
      </c>
      <c r="B118">
        <v>46121</v>
      </c>
      <c r="C118">
        <v>13797.94</v>
      </c>
      <c r="D118" t="s">
        <v>128</v>
      </c>
    </row>
    <row r="119" spans="1:4">
      <c r="A119" t="s">
        <v>119</v>
      </c>
      <c r="B119">
        <v>46122</v>
      </c>
      <c r="C119">
        <v>14835.49</v>
      </c>
      <c r="D119" t="s">
        <v>129</v>
      </c>
    </row>
    <row r="120" spans="1:4">
      <c r="A120" t="s">
        <v>119</v>
      </c>
      <c r="B120">
        <v>46123</v>
      </c>
      <c r="C120">
        <v>19736.43</v>
      </c>
      <c r="D120" t="s">
        <v>130</v>
      </c>
    </row>
    <row r="121" spans="1:4">
      <c r="A121" t="s">
        <v>119</v>
      </c>
      <c r="B121">
        <v>46124</v>
      </c>
      <c r="C121">
        <v>19875.45</v>
      </c>
      <c r="D121" t="s">
        <v>131</v>
      </c>
    </row>
    <row r="122" spans="1:4">
      <c r="A122" t="s">
        <v>119</v>
      </c>
      <c r="B122">
        <v>46125</v>
      </c>
      <c r="C122">
        <v>14241.51</v>
      </c>
      <c r="D122" t="s">
        <v>132</v>
      </c>
    </row>
    <row r="123" spans="1:4">
      <c r="A123" t="s">
        <v>119</v>
      </c>
      <c r="B123">
        <v>46126</v>
      </c>
      <c r="C123">
        <v>19469.259999999998</v>
      </c>
      <c r="D123" t="s">
        <v>133</v>
      </c>
    </row>
    <row r="124" spans="1:4">
      <c r="A124" t="s">
        <v>119</v>
      </c>
      <c r="B124">
        <v>46127</v>
      </c>
      <c r="C124">
        <v>20948.5</v>
      </c>
      <c r="D124" t="s">
        <v>134</v>
      </c>
    </row>
    <row r="125" spans="1:4">
      <c r="A125" t="s">
        <v>119</v>
      </c>
      <c r="B125">
        <v>46128</v>
      </c>
      <c r="C125">
        <v>19601.39</v>
      </c>
      <c r="D125" t="s">
        <v>135</v>
      </c>
    </row>
    <row r="126" spans="1:4">
      <c r="A126" t="s">
        <v>119</v>
      </c>
      <c r="B126">
        <v>46129</v>
      </c>
      <c r="C126">
        <v>20294.810000000001</v>
      </c>
      <c r="D126" t="s">
        <v>136</v>
      </c>
    </row>
    <row r="127" spans="1:4">
      <c r="A127" t="s">
        <v>119</v>
      </c>
      <c r="B127">
        <v>46130</v>
      </c>
      <c r="C127">
        <v>16176.55</v>
      </c>
      <c r="D127" t="s">
        <v>137</v>
      </c>
    </row>
    <row r="128" spans="1:4">
      <c r="A128" t="s">
        <v>119</v>
      </c>
      <c r="B128">
        <v>46131</v>
      </c>
      <c r="C128">
        <v>18204.59</v>
      </c>
      <c r="D128" t="s">
        <v>138</v>
      </c>
    </row>
    <row r="129" spans="1:4">
      <c r="A129" t="s">
        <v>119</v>
      </c>
      <c r="B129">
        <v>46132</v>
      </c>
      <c r="C129">
        <v>20960.09</v>
      </c>
      <c r="D129" t="s">
        <v>139</v>
      </c>
    </row>
    <row r="130" spans="1:4">
      <c r="A130" t="s">
        <v>119</v>
      </c>
      <c r="B130">
        <v>46133</v>
      </c>
      <c r="C130">
        <v>20743.419999999998</v>
      </c>
      <c r="D130" t="s">
        <v>140</v>
      </c>
    </row>
    <row r="131" spans="1:4">
      <c r="A131" t="s">
        <v>119</v>
      </c>
      <c r="B131">
        <v>46134</v>
      </c>
      <c r="C131">
        <v>20176.79</v>
      </c>
      <c r="D131" t="s">
        <v>141</v>
      </c>
    </row>
    <row r="132" spans="1:4">
      <c r="A132" t="s">
        <v>142</v>
      </c>
      <c r="B132">
        <v>46113</v>
      </c>
      <c r="C132">
        <v>8159.09</v>
      </c>
      <c r="D132" t="s">
        <v>143</v>
      </c>
    </row>
    <row r="133" spans="1:4">
      <c r="A133" t="s">
        <v>142</v>
      </c>
      <c r="B133">
        <v>46114</v>
      </c>
      <c r="C133">
        <v>8164.9</v>
      </c>
      <c r="D133" t="s">
        <v>144</v>
      </c>
    </row>
    <row r="134" spans="1:4">
      <c r="A134" t="s">
        <v>142</v>
      </c>
      <c r="B134">
        <v>46115</v>
      </c>
      <c r="C134">
        <v>9475.36</v>
      </c>
      <c r="D134" t="s">
        <v>145</v>
      </c>
    </row>
    <row r="135" spans="1:4">
      <c r="A135" t="s">
        <v>142</v>
      </c>
      <c r="B135">
        <v>46116</v>
      </c>
      <c r="C135">
        <v>9826.1200000000008</v>
      </c>
      <c r="D135" t="s">
        <v>146</v>
      </c>
    </row>
    <row r="136" spans="1:4">
      <c r="A136" t="s">
        <v>142</v>
      </c>
      <c r="B136">
        <v>46117</v>
      </c>
      <c r="C136">
        <v>9738.8799999999992</v>
      </c>
      <c r="D136" t="s">
        <v>147</v>
      </c>
    </row>
    <row r="137" spans="1:4">
      <c r="A137" t="s">
        <v>142</v>
      </c>
      <c r="B137">
        <v>46118</v>
      </c>
      <c r="C137">
        <v>10364.219999999999</v>
      </c>
      <c r="D137" t="s">
        <v>148</v>
      </c>
    </row>
    <row r="138" spans="1:4">
      <c r="A138" t="s">
        <v>142</v>
      </c>
      <c r="B138">
        <v>46119</v>
      </c>
      <c r="C138">
        <v>6295.44</v>
      </c>
      <c r="D138" t="s">
        <v>149</v>
      </c>
    </row>
    <row r="139" spans="1:4">
      <c r="A139" t="s">
        <v>142</v>
      </c>
      <c r="B139">
        <v>46120</v>
      </c>
      <c r="C139">
        <v>5218.95</v>
      </c>
      <c r="D139" t="s">
        <v>150</v>
      </c>
    </row>
    <row r="140" spans="1:4">
      <c r="A140" t="s">
        <v>142</v>
      </c>
      <c r="B140">
        <v>46121</v>
      </c>
      <c r="C140">
        <v>6878.3</v>
      </c>
      <c r="D140" t="s">
        <v>151</v>
      </c>
    </row>
    <row r="141" spans="1:4">
      <c r="A141" t="s">
        <v>142</v>
      </c>
      <c r="B141">
        <v>46122</v>
      </c>
      <c r="C141">
        <v>7967.36</v>
      </c>
      <c r="D141" t="s">
        <v>152</v>
      </c>
    </row>
    <row r="142" spans="1:4">
      <c r="A142" t="s">
        <v>142</v>
      </c>
      <c r="B142">
        <v>46123</v>
      </c>
      <c r="C142">
        <v>10264.01</v>
      </c>
      <c r="D142" t="s">
        <v>153</v>
      </c>
    </row>
    <row r="143" spans="1:4">
      <c r="A143" t="s">
        <v>142</v>
      </c>
      <c r="B143">
        <v>46124</v>
      </c>
      <c r="C143">
        <v>10174.25</v>
      </c>
      <c r="D143" t="s">
        <v>154</v>
      </c>
    </row>
    <row r="144" spans="1:4">
      <c r="A144" t="s">
        <v>142</v>
      </c>
      <c r="B144">
        <v>46125</v>
      </c>
      <c r="C144">
        <v>7789.81</v>
      </c>
      <c r="D144" t="s">
        <v>155</v>
      </c>
    </row>
    <row r="145" spans="1:4">
      <c r="A145" t="s">
        <v>142</v>
      </c>
      <c r="B145">
        <v>46126</v>
      </c>
      <c r="C145">
        <v>9680.6200000000008</v>
      </c>
      <c r="D145" t="s">
        <v>156</v>
      </c>
    </row>
    <row r="146" spans="1:4">
      <c r="A146" t="s">
        <v>142</v>
      </c>
      <c r="B146">
        <v>46127</v>
      </c>
      <c r="C146">
        <v>9844.52</v>
      </c>
      <c r="D146" t="s">
        <v>157</v>
      </c>
    </row>
    <row r="147" spans="1:4">
      <c r="A147" t="s">
        <v>142</v>
      </c>
      <c r="B147">
        <v>46128</v>
      </c>
      <c r="C147">
        <v>9957.91</v>
      </c>
      <c r="D147" t="s">
        <v>158</v>
      </c>
    </row>
    <row r="148" spans="1:4">
      <c r="A148" t="s">
        <v>142</v>
      </c>
      <c r="B148">
        <v>46129</v>
      </c>
      <c r="C148">
        <v>9340.59</v>
      </c>
      <c r="D148" t="s">
        <v>159</v>
      </c>
    </row>
    <row r="149" spans="1:4">
      <c r="A149" t="s">
        <v>142</v>
      </c>
      <c r="B149">
        <v>46130</v>
      </c>
      <c r="C149">
        <v>8386.2800000000007</v>
      </c>
      <c r="D149" t="s">
        <v>160</v>
      </c>
    </row>
    <row r="150" spans="1:4">
      <c r="A150" t="s">
        <v>142</v>
      </c>
      <c r="B150">
        <v>46131</v>
      </c>
      <c r="C150">
        <v>8656.75</v>
      </c>
      <c r="D150" t="s">
        <v>161</v>
      </c>
    </row>
    <row r="151" spans="1:4">
      <c r="A151" t="s">
        <v>142</v>
      </c>
      <c r="B151">
        <v>46132</v>
      </c>
      <c r="C151">
        <v>9657.68</v>
      </c>
      <c r="D151" t="s">
        <v>162</v>
      </c>
    </row>
    <row r="152" spans="1:4">
      <c r="A152" t="s">
        <v>142</v>
      </c>
      <c r="B152">
        <v>46133</v>
      </c>
      <c r="C152">
        <v>9409.94</v>
      </c>
      <c r="D152" t="s">
        <v>163</v>
      </c>
    </row>
    <row r="153" spans="1:4">
      <c r="A153" t="s">
        <v>142</v>
      </c>
      <c r="B153">
        <v>46134</v>
      </c>
      <c r="C153">
        <v>9369.58</v>
      </c>
      <c r="D153" t="s">
        <v>164</v>
      </c>
    </row>
    <row r="154" spans="1:4">
      <c r="A154" t="s">
        <v>165</v>
      </c>
      <c r="B154">
        <v>46113</v>
      </c>
      <c r="C154">
        <v>11286.44</v>
      </c>
      <c r="D154" t="s">
        <v>166</v>
      </c>
    </row>
    <row r="155" spans="1:4">
      <c r="A155" t="s">
        <v>165</v>
      </c>
      <c r="B155">
        <v>46114</v>
      </c>
      <c r="C155">
        <v>8654.6200000000008</v>
      </c>
      <c r="D155" t="s">
        <v>167</v>
      </c>
    </row>
    <row r="156" spans="1:4">
      <c r="A156" t="s">
        <v>165</v>
      </c>
      <c r="B156">
        <v>46115</v>
      </c>
      <c r="C156">
        <v>11615.44</v>
      </c>
      <c r="D156" t="s">
        <v>168</v>
      </c>
    </row>
    <row r="157" spans="1:4">
      <c r="A157" t="s">
        <v>165</v>
      </c>
      <c r="B157">
        <v>46116</v>
      </c>
      <c r="C157">
        <v>13328.34</v>
      </c>
      <c r="D157" t="s">
        <v>169</v>
      </c>
    </row>
    <row r="158" spans="1:4">
      <c r="A158" t="s">
        <v>165</v>
      </c>
      <c r="B158">
        <v>46117</v>
      </c>
      <c r="C158">
        <v>11992.42</v>
      </c>
      <c r="D158" t="s">
        <v>170</v>
      </c>
    </row>
    <row r="159" spans="1:4">
      <c r="A159" t="s">
        <v>165</v>
      </c>
      <c r="B159">
        <v>46118</v>
      </c>
      <c r="C159">
        <v>11047.57</v>
      </c>
      <c r="D159" t="s">
        <v>171</v>
      </c>
    </row>
    <row r="160" spans="1:4">
      <c r="A160" t="s">
        <v>165</v>
      </c>
      <c r="B160">
        <v>46119</v>
      </c>
      <c r="C160">
        <v>9656.67</v>
      </c>
      <c r="D160" t="s">
        <v>172</v>
      </c>
    </row>
    <row r="161" spans="1:4">
      <c r="A161" t="s">
        <v>165</v>
      </c>
      <c r="B161">
        <v>46120</v>
      </c>
      <c r="C161">
        <v>7757.19</v>
      </c>
      <c r="D161" t="s">
        <v>173</v>
      </c>
    </row>
    <row r="162" spans="1:4">
      <c r="A162" t="s">
        <v>165</v>
      </c>
      <c r="B162">
        <v>46121</v>
      </c>
      <c r="C162">
        <v>8360.51</v>
      </c>
      <c r="D162" t="s">
        <v>174</v>
      </c>
    </row>
    <row r="163" spans="1:4">
      <c r="A163" t="s">
        <v>165</v>
      </c>
      <c r="B163">
        <v>46122</v>
      </c>
      <c r="C163">
        <v>5356.37</v>
      </c>
      <c r="D163" t="s">
        <v>175</v>
      </c>
    </row>
    <row r="164" spans="1:4">
      <c r="A164" t="s">
        <v>165</v>
      </c>
      <c r="B164">
        <v>46123</v>
      </c>
      <c r="C164">
        <v>1814.66</v>
      </c>
      <c r="D164" t="s">
        <v>176</v>
      </c>
    </row>
    <row r="165" spans="1:4">
      <c r="A165" t="s">
        <v>165</v>
      </c>
      <c r="B165">
        <v>46127</v>
      </c>
      <c r="C165">
        <v>3489.21</v>
      </c>
      <c r="D165" t="s">
        <v>177</v>
      </c>
    </row>
    <row r="166" spans="1:4">
      <c r="A166" t="s">
        <v>165</v>
      </c>
      <c r="B166">
        <v>46128</v>
      </c>
      <c r="C166">
        <v>10296.41</v>
      </c>
      <c r="D166" t="s">
        <v>178</v>
      </c>
    </row>
    <row r="167" spans="1:4">
      <c r="A167" t="s">
        <v>165</v>
      </c>
      <c r="B167">
        <v>46129</v>
      </c>
      <c r="C167">
        <v>10683.51</v>
      </c>
      <c r="D167" t="s">
        <v>179</v>
      </c>
    </row>
    <row r="168" spans="1:4">
      <c r="A168" t="s">
        <v>165</v>
      </c>
      <c r="B168">
        <v>46130</v>
      </c>
      <c r="C168">
        <v>8904.27</v>
      </c>
      <c r="D168" t="s">
        <v>180</v>
      </c>
    </row>
    <row r="169" spans="1:4">
      <c r="A169" t="s">
        <v>165</v>
      </c>
      <c r="B169">
        <v>46131</v>
      </c>
      <c r="C169">
        <v>10743.67</v>
      </c>
      <c r="D169" t="s">
        <v>181</v>
      </c>
    </row>
    <row r="170" spans="1:4">
      <c r="A170" t="s">
        <v>165</v>
      </c>
      <c r="B170">
        <v>46132</v>
      </c>
      <c r="C170">
        <v>11089.14</v>
      </c>
      <c r="D170" t="s">
        <v>182</v>
      </c>
    </row>
    <row r="171" spans="1:4">
      <c r="A171" t="s">
        <v>165</v>
      </c>
      <c r="B171">
        <v>46133</v>
      </c>
      <c r="C171">
        <v>11024.09</v>
      </c>
      <c r="D171" t="s">
        <v>183</v>
      </c>
    </row>
    <row r="172" spans="1:4">
      <c r="A172" t="s">
        <v>165</v>
      </c>
      <c r="B172">
        <v>46134</v>
      </c>
      <c r="C172">
        <v>9910.27</v>
      </c>
      <c r="D172" t="s">
        <v>184</v>
      </c>
    </row>
    <row r="173" spans="1:4">
      <c r="A173" t="s">
        <v>185</v>
      </c>
      <c r="B173">
        <v>46113</v>
      </c>
      <c r="C173">
        <v>14926.48</v>
      </c>
      <c r="D173" t="s">
        <v>186</v>
      </c>
    </row>
    <row r="174" spans="1:4">
      <c r="A174" t="s">
        <v>185</v>
      </c>
      <c r="B174">
        <v>46114</v>
      </c>
      <c r="C174">
        <v>17026.66</v>
      </c>
      <c r="D174" t="s">
        <v>187</v>
      </c>
    </row>
    <row r="175" spans="1:4">
      <c r="A175" t="s">
        <v>185</v>
      </c>
      <c r="B175">
        <v>46115</v>
      </c>
      <c r="C175">
        <v>14044.22</v>
      </c>
      <c r="D175" t="s">
        <v>188</v>
      </c>
    </row>
    <row r="176" spans="1:4">
      <c r="A176" t="s">
        <v>185</v>
      </c>
      <c r="B176">
        <v>46116</v>
      </c>
      <c r="C176">
        <v>10508.52</v>
      </c>
      <c r="D176" t="s">
        <v>189</v>
      </c>
    </row>
    <row r="177" spans="1:4">
      <c r="A177" t="s">
        <v>185</v>
      </c>
      <c r="B177">
        <v>46117</v>
      </c>
      <c r="C177">
        <v>13441.54</v>
      </c>
      <c r="D177" t="s">
        <v>190</v>
      </c>
    </row>
    <row r="178" spans="1:4">
      <c r="A178" t="s">
        <v>185</v>
      </c>
      <c r="B178">
        <v>46118</v>
      </c>
      <c r="C178">
        <v>15528.41</v>
      </c>
      <c r="D178" t="s">
        <v>191</v>
      </c>
    </row>
    <row r="179" spans="1:4">
      <c r="A179" t="s">
        <v>185</v>
      </c>
      <c r="B179">
        <v>46119</v>
      </c>
      <c r="C179">
        <v>12251.25</v>
      </c>
      <c r="D179" t="s">
        <v>192</v>
      </c>
    </row>
    <row r="180" spans="1:4">
      <c r="A180" t="s">
        <v>185</v>
      </c>
      <c r="B180">
        <v>46120</v>
      </c>
      <c r="C180">
        <v>16050.77</v>
      </c>
      <c r="D180" t="s">
        <v>193</v>
      </c>
    </row>
    <row r="181" spans="1:4">
      <c r="A181" t="s">
        <v>185</v>
      </c>
      <c r="B181">
        <v>46121</v>
      </c>
      <c r="C181">
        <v>15294.18</v>
      </c>
      <c r="D181" t="s">
        <v>194</v>
      </c>
    </row>
    <row r="182" spans="1:4">
      <c r="A182" t="s">
        <v>185</v>
      </c>
      <c r="B182">
        <v>46122</v>
      </c>
      <c r="C182">
        <v>4615.01</v>
      </c>
      <c r="D182" t="s">
        <v>195</v>
      </c>
    </row>
    <row r="183" spans="1:4">
      <c r="A183" t="s">
        <v>185</v>
      </c>
      <c r="B183">
        <v>46123</v>
      </c>
      <c r="C183">
        <v>9361.82</v>
      </c>
      <c r="D183" t="s">
        <v>196</v>
      </c>
    </row>
    <row r="184" spans="1:4">
      <c r="A184" t="s">
        <v>185</v>
      </c>
      <c r="B184">
        <v>46124</v>
      </c>
      <c r="C184">
        <v>9463.85</v>
      </c>
      <c r="D184" t="s">
        <v>197</v>
      </c>
    </row>
    <row r="185" spans="1:4">
      <c r="A185" t="s">
        <v>185</v>
      </c>
      <c r="B185">
        <v>46125</v>
      </c>
      <c r="C185">
        <v>13392.62</v>
      </c>
      <c r="D185" t="s">
        <v>198</v>
      </c>
    </row>
    <row r="186" spans="1:4">
      <c r="A186" t="s">
        <v>185</v>
      </c>
      <c r="B186">
        <v>46126</v>
      </c>
      <c r="C186">
        <v>17073.98</v>
      </c>
      <c r="D186" t="s">
        <v>199</v>
      </c>
    </row>
    <row r="187" spans="1:4">
      <c r="A187" t="s">
        <v>185</v>
      </c>
      <c r="B187">
        <v>46127</v>
      </c>
      <c r="C187">
        <v>17699.509999999998</v>
      </c>
      <c r="D187" t="s">
        <v>200</v>
      </c>
    </row>
    <row r="188" spans="1:4">
      <c r="A188" t="s">
        <v>185</v>
      </c>
      <c r="B188">
        <v>46128</v>
      </c>
      <c r="C188">
        <v>12330.98</v>
      </c>
      <c r="D188" t="s">
        <v>201</v>
      </c>
    </row>
    <row r="189" spans="1:4">
      <c r="A189" t="s">
        <v>185</v>
      </c>
      <c r="B189">
        <v>46129</v>
      </c>
      <c r="C189">
        <v>18013.18</v>
      </c>
      <c r="D189" t="s">
        <v>202</v>
      </c>
    </row>
    <row r="190" spans="1:4">
      <c r="A190" t="s">
        <v>185</v>
      </c>
      <c r="B190">
        <v>46130</v>
      </c>
      <c r="C190">
        <v>18467.169999999998</v>
      </c>
      <c r="D190" t="s">
        <v>203</v>
      </c>
    </row>
    <row r="191" spans="1:4">
      <c r="A191" t="s">
        <v>185</v>
      </c>
      <c r="B191">
        <v>46131</v>
      </c>
      <c r="C191">
        <v>13522.64</v>
      </c>
      <c r="D191" t="s">
        <v>204</v>
      </c>
    </row>
    <row r="192" spans="1:4">
      <c r="A192" t="s">
        <v>185</v>
      </c>
      <c r="B192">
        <v>46132</v>
      </c>
      <c r="C192">
        <v>16347.91</v>
      </c>
      <c r="D192" t="s">
        <v>205</v>
      </c>
    </row>
    <row r="193" spans="1:4">
      <c r="A193" t="s">
        <v>185</v>
      </c>
      <c r="B193">
        <v>46133</v>
      </c>
      <c r="C193">
        <v>16718.259999999998</v>
      </c>
      <c r="D193" t="s">
        <v>206</v>
      </c>
    </row>
    <row r="194" spans="1:4">
      <c r="A194" t="s">
        <v>185</v>
      </c>
      <c r="B194">
        <v>46134</v>
      </c>
      <c r="C194">
        <v>14978.51</v>
      </c>
      <c r="D194" t="s">
        <v>207</v>
      </c>
    </row>
    <row r="195" spans="1:4">
      <c r="A195" t="s">
        <v>208</v>
      </c>
      <c r="B195">
        <v>46113</v>
      </c>
      <c r="C195">
        <v>18145.310000000001</v>
      </c>
      <c r="D195" t="s">
        <v>209</v>
      </c>
    </row>
    <row r="196" spans="1:4">
      <c r="A196" t="s">
        <v>208</v>
      </c>
      <c r="B196">
        <v>46114</v>
      </c>
      <c r="C196">
        <v>11699.26</v>
      </c>
      <c r="D196" t="s">
        <v>210</v>
      </c>
    </row>
    <row r="197" spans="1:4">
      <c r="A197" t="s">
        <v>208</v>
      </c>
      <c r="B197">
        <v>46115</v>
      </c>
      <c r="C197">
        <v>14265.02</v>
      </c>
      <c r="D197" t="s">
        <v>211</v>
      </c>
    </row>
    <row r="198" spans="1:4">
      <c r="A198" t="s">
        <v>208</v>
      </c>
      <c r="B198">
        <v>46116</v>
      </c>
      <c r="C198">
        <v>15902.87</v>
      </c>
      <c r="D198" t="s">
        <v>212</v>
      </c>
    </row>
    <row r="199" spans="1:4">
      <c r="A199" t="s">
        <v>208</v>
      </c>
      <c r="B199">
        <v>46117</v>
      </c>
      <c r="C199">
        <v>16964.150000000001</v>
      </c>
      <c r="D199" t="s">
        <v>213</v>
      </c>
    </row>
    <row r="200" spans="1:4">
      <c r="A200" t="s">
        <v>208</v>
      </c>
      <c r="B200">
        <v>46118</v>
      </c>
      <c r="C200">
        <v>0</v>
      </c>
      <c r="D200" t="s">
        <v>214</v>
      </c>
    </row>
    <row r="201" spans="1:4">
      <c r="A201" t="s">
        <v>208</v>
      </c>
      <c r="B201">
        <v>46119</v>
      </c>
      <c r="C201">
        <v>0</v>
      </c>
      <c r="D201" t="s">
        <v>215</v>
      </c>
    </row>
    <row r="202" spans="1:4">
      <c r="A202" t="s">
        <v>208</v>
      </c>
      <c r="B202">
        <v>46120</v>
      </c>
      <c r="C202">
        <v>0</v>
      </c>
      <c r="D202" t="s">
        <v>216</v>
      </c>
    </row>
    <row r="203" spans="1:4">
      <c r="A203" t="s">
        <v>208</v>
      </c>
      <c r="B203">
        <v>46121</v>
      </c>
      <c r="C203">
        <v>32.46</v>
      </c>
      <c r="D203" t="s">
        <v>217</v>
      </c>
    </row>
    <row r="204" spans="1:4">
      <c r="A204" t="s">
        <v>208</v>
      </c>
      <c r="B204">
        <v>46122</v>
      </c>
      <c r="C204">
        <v>3783.51</v>
      </c>
      <c r="D204" t="s">
        <v>218</v>
      </c>
    </row>
    <row r="205" spans="1:4">
      <c r="A205" t="s">
        <v>208</v>
      </c>
      <c r="B205">
        <v>46123</v>
      </c>
      <c r="C205">
        <v>12570.25</v>
      </c>
      <c r="D205" t="s">
        <v>219</v>
      </c>
    </row>
    <row r="206" spans="1:4">
      <c r="A206" t="s">
        <v>208</v>
      </c>
      <c r="B206">
        <v>46124</v>
      </c>
      <c r="C206">
        <v>20389.93</v>
      </c>
      <c r="D206" t="s">
        <v>220</v>
      </c>
    </row>
    <row r="207" spans="1:4">
      <c r="A207" t="s">
        <v>208</v>
      </c>
      <c r="B207">
        <v>46125</v>
      </c>
      <c r="C207">
        <v>16309.76</v>
      </c>
      <c r="D207" t="s">
        <v>221</v>
      </c>
    </row>
    <row r="208" spans="1:4">
      <c r="A208" t="s">
        <v>208</v>
      </c>
      <c r="B208">
        <v>46126</v>
      </c>
      <c r="C208">
        <v>18982.93</v>
      </c>
      <c r="D208" t="s">
        <v>222</v>
      </c>
    </row>
    <row r="209" spans="1:4">
      <c r="A209" t="s">
        <v>208</v>
      </c>
      <c r="B209">
        <v>46127</v>
      </c>
      <c r="C209">
        <v>22234.43</v>
      </c>
      <c r="D209" t="s">
        <v>223</v>
      </c>
    </row>
    <row r="210" spans="1:4">
      <c r="A210" t="s">
        <v>208</v>
      </c>
      <c r="B210">
        <v>46128</v>
      </c>
      <c r="C210">
        <v>20657.349999999999</v>
      </c>
      <c r="D210" t="s">
        <v>224</v>
      </c>
    </row>
    <row r="211" spans="1:4">
      <c r="A211" t="s">
        <v>208</v>
      </c>
      <c r="B211">
        <v>46129</v>
      </c>
      <c r="C211">
        <v>15615.21</v>
      </c>
      <c r="D211" t="s">
        <v>225</v>
      </c>
    </row>
    <row r="212" spans="1:4">
      <c r="A212" t="s">
        <v>208</v>
      </c>
      <c r="B212">
        <v>46130</v>
      </c>
      <c r="C212">
        <v>16339.05</v>
      </c>
      <c r="D212" t="s">
        <v>226</v>
      </c>
    </row>
    <row r="213" spans="1:4">
      <c r="A213" t="s">
        <v>208</v>
      </c>
      <c r="B213">
        <v>46131</v>
      </c>
      <c r="C213">
        <v>17176.61</v>
      </c>
      <c r="D213" t="s">
        <v>227</v>
      </c>
    </row>
    <row r="214" spans="1:4">
      <c r="A214" t="s">
        <v>208</v>
      </c>
      <c r="B214">
        <v>46132</v>
      </c>
      <c r="C214">
        <v>19792.259999999998</v>
      </c>
      <c r="D214" t="s">
        <v>228</v>
      </c>
    </row>
    <row r="215" spans="1:4">
      <c r="A215" t="s">
        <v>208</v>
      </c>
      <c r="B215">
        <v>46133</v>
      </c>
      <c r="C215">
        <v>19750.21</v>
      </c>
      <c r="D215" t="s">
        <v>229</v>
      </c>
    </row>
    <row r="216" spans="1:4">
      <c r="A216" t="s">
        <v>208</v>
      </c>
      <c r="B216">
        <v>46134</v>
      </c>
      <c r="C216">
        <v>16162.61</v>
      </c>
      <c r="D216" t="s">
        <v>230</v>
      </c>
    </row>
    <row r="217" spans="1:4">
      <c r="A217" t="s">
        <v>231</v>
      </c>
      <c r="B217">
        <v>46113</v>
      </c>
      <c r="C217">
        <v>15115.38</v>
      </c>
      <c r="D217" t="s">
        <v>232</v>
      </c>
    </row>
    <row r="218" spans="1:4">
      <c r="A218" t="s">
        <v>231</v>
      </c>
      <c r="B218">
        <v>46114</v>
      </c>
      <c r="C218">
        <v>12323.81</v>
      </c>
      <c r="D218" t="s">
        <v>233</v>
      </c>
    </row>
    <row r="219" spans="1:4">
      <c r="A219" t="s">
        <v>231</v>
      </c>
      <c r="B219">
        <v>46115</v>
      </c>
      <c r="C219">
        <v>15685.64</v>
      </c>
      <c r="D219" t="s">
        <v>234</v>
      </c>
    </row>
    <row r="220" spans="1:4">
      <c r="A220" t="s">
        <v>231</v>
      </c>
      <c r="B220">
        <v>46116</v>
      </c>
      <c r="C220">
        <v>13963.69</v>
      </c>
      <c r="D220" t="s">
        <v>235</v>
      </c>
    </row>
    <row r="221" spans="1:4">
      <c r="A221" t="s">
        <v>231</v>
      </c>
      <c r="B221">
        <v>46117</v>
      </c>
      <c r="C221">
        <v>13730.64</v>
      </c>
      <c r="D221" t="s">
        <v>236</v>
      </c>
    </row>
    <row r="222" spans="1:4">
      <c r="A222" t="s">
        <v>231</v>
      </c>
      <c r="B222">
        <v>46118</v>
      </c>
      <c r="C222">
        <v>14814.64</v>
      </c>
      <c r="D222" t="s">
        <v>237</v>
      </c>
    </row>
    <row r="223" spans="1:4">
      <c r="A223" t="s">
        <v>231</v>
      </c>
      <c r="B223">
        <v>46119</v>
      </c>
      <c r="C223">
        <v>8735.58</v>
      </c>
      <c r="D223" t="s">
        <v>238</v>
      </c>
    </row>
    <row r="224" spans="1:4">
      <c r="A224" t="s">
        <v>231</v>
      </c>
      <c r="B224">
        <v>46120</v>
      </c>
      <c r="C224">
        <v>10829.86</v>
      </c>
      <c r="D224" t="s">
        <v>239</v>
      </c>
    </row>
    <row r="225" spans="1:4">
      <c r="A225" t="s">
        <v>231</v>
      </c>
      <c r="B225">
        <v>46121</v>
      </c>
      <c r="C225">
        <v>11293.03</v>
      </c>
      <c r="D225" t="s">
        <v>240</v>
      </c>
    </row>
    <row r="226" spans="1:4">
      <c r="A226" t="s">
        <v>231</v>
      </c>
      <c r="B226">
        <v>46122</v>
      </c>
      <c r="C226">
        <v>11565.36</v>
      </c>
      <c r="D226" t="s">
        <v>241</v>
      </c>
    </row>
    <row r="227" spans="1:4">
      <c r="A227" t="s">
        <v>231</v>
      </c>
      <c r="B227">
        <v>46123</v>
      </c>
      <c r="C227">
        <v>14347.41</v>
      </c>
      <c r="D227" t="s">
        <v>242</v>
      </c>
    </row>
    <row r="228" spans="1:4">
      <c r="A228" t="s">
        <v>231</v>
      </c>
      <c r="B228">
        <v>46124</v>
      </c>
      <c r="C228">
        <v>15716.86</v>
      </c>
      <c r="D228" t="s">
        <v>243</v>
      </c>
    </row>
    <row r="229" spans="1:4">
      <c r="A229" t="s">
        <v>231</v>
      </c>
      <c r="B229">
        <v>46125</v>
      </c>
      <c r="C229">
        <v>13777.64</v>
      </c>
      <c r="D229" t="s">
        <v>244</v>
      </c>
    </row>
    <row r="230" spans="1:4">
      <c r="A230" t="s">
        <v>231</v>
      </c>
      <c r="B230">
        <v>46126</v>
      </c>
      <c r="C230">
        <v>14821.46</v>
      </c>
      <c r="D230" t="s">
        <v>245</v>
      </c>
    </row>
    <row r="231" spans="1:4">
      <c r="A231" t="s">
        <v>231</v>
      </c>
      <c r="B231">
        <v>46127</v>
      </c>
      <c r="C231">
        <v>16493.849999999999</v>
      </c>
      <c r="D231" t="s">
        <v>246</v>
      </c>
    </row>
    <row r="232" spans="1:4">
      <c r="A232" t="s">
        <v>231</v>
      </c>
      <c r="B232">
        <v>46128</v>
      </c>
      <c r="C232">
        <v>15378.35</v>
      </c>
      <c r="D232" t="s">
        <v>247</v>
      </c>
    </row>
    <row r="233" spans="1:4">
      <c r="A233" t="s">
        <v>231</v>
      </c>
      <c r="B233">
        <v>46129</v>
      </c>
      <c r="C233">
        <v>15619.26</v>
      </c>
      <c r="D233" t="s">
        <v>248</v>
      </c>
    </row>
    <row r="234" spans="1:4">
      <c r="A234" t="s">
        <v>231</v>
      </c>
      <c r="B234">
        <v>46130</v>
      </c>
      <c r="C234">
        <v>9662.15</v>
      </c>
      <c r="D234" t="s">
        <v>249</v>
      </c>
    </row>
    <row r="235" spans="1:4">
      <c r="A235" t="s">
        <v>231</v>
      </c>
      <c r="B235">
        <v>46131</v>
      </c>
      <c r="C235">
        <v>11066.23</v>
      </c>
      <c r="D235" t="s">
        <v>250</v>
      </c>
    </row>
    <row r="236" spans="1:4">
      <c r="A236" t="s">
        <v>231</v>
      </c>
      <c r="B236">
        <v>46132</v>
      </c>
      <c r="C236">
        <v>13233.46</v>
      </c>
      <c r="D236" t="s">
        <v>251</v>
      </c>
    </row>
    <row r="237" spans="1:4">
      <c r="A237" t="s">
        <v>231</v>
      </c>
      <c r="B237">
        <v>46133</v>
      </c>
      <c r="C237">
        <v>13731.69</v>
      </c>
      <c r="D237" t="s">
        <v>252</v>
      </c>
    </row>
    <row r="238" spans="1:4">
      <c r="A238" t="s">
        <v>231</v>
      </c>
      <c r="B238">
        <v>46134</v>
      </c>
      <c r="C238">
        <v>12542.94</v>
      </c>
      <c r="D238" t="s">
        <v>253</v>
      </c>
    </row>
    <row r="239" spans="1:4">
      <c r="A239" t="s">
        <v>254</v>
      </c>
      <c r="B239">
        <v>46113</v>
      </c>
      <c r="C239">
        <v>16119.01</v>
      </c>
      <c r="D239" t="s">
        <v>255</v>
      </c>
    </row>
    <row r="240" spans="1:4">
      <c r="A240" t="s">
        <v>254</v>
      </c>
      <c r="B240">
        <v>46114</v>
      </c>
      <c r="C240">
        <v>14021.34</v>
      </c>
      <c r="D240" t="s">
        <v>256</v>
      </c>
    </row>
    <row r="241" spans="1:4">
      <c r="A241" t="s">
        <v>254</v>
      </c>
      <c r="B241">
        <v>46115</v>
      </c>
      <c r="C241">
        <v>15937.41</v>
      </c>
      <c r="D241" t="s">
        <v>257</v>
      </c>
    </row>
    <row r="242" spans="1:4">
      <c r="A242" t="s">
        <v>254</v>
      </c>
      <c r="B242">
        <v>46116</v>
      </c>
      <c r="C242">
        <v>15822.64</v>
      </c>
      <c r="D242" t="s">
        <v>258</v>
      </c>
    </row>
    <row r="243" spans="1:4">
      <c r="A243" t="s">
        <v>254</v>
      </c>
      <c r="B243">
        <v>46117</v>
      </c>
      <c r="C243">
        <v>14579.47</v>
      </c>
      <c r="D243" t="s">
        <v>259</v>
      </c>
    </row>
    <row r="244" spans="1:4">
      <c r="A244" t="s">
        <v>254</v>
      </c>
      <c r="B244">
        <v>46118</v>
      </c>
      <c r="C244">
        <v>16680.88</v>
      </c>
      <c r="D244" t="s">
        <v>260</v>
      </c>
    </row>
    <row r="245" spans="1:4">
      <c r="A245" t="s">
        <v>254</v>
      </c>
      <c r="B245">
        <v>46119</v>
      </c>
      <c r="C245">
        <v>9890.7800000000007</v>
      </c>
      <c r="D245" t="s">
        <v>261</v>
      </c>
    </row>
    <row r="246" spans="1:4">
      <c r="A246" t="s">
        <v>254</v>
      </c>
      <c r="B246">
        <v>46120</v>
      </c>
      <c r="C246">
        <v>11314.2</v>
      </c>
      <c r="D246" t="s">
        <v>262</v>
      </c>
    </row>
    <row r="247" spans="1:4">
      <c r="A247" t="s">
        <v>254</v>
      </c>
      <c r="B247">
        <v>46121</v>
      </c>
      <c r="C247">
        <v>14541.36</v>
      </c>
      <c r="D247" t="s">
        <v>263</v>
      </c>
    </row>
    <row r="248" spans="1:4">
      <c r="A248" t="s">
        <v>254</v>
      </c>
      <c r="B248">
        <v>46122</v>
      </c>
      <c r="C248">
        <v>13392.08</v>
      </c>
      <c r="D248" t="s">
        <v>264</v>
      </c>
    </row>
    <row r="249" spans="1:4">
      <c r="A249" t="s">
        <v>254</v>
      </c>
      <c r="B249">
        <v>46123</v>
      </c>
      <c r="C249">
        <v>15933.79</v>
      </c>
      <c r="D249" t="s">
        <v>265</v>
      </c>
    </row>
    <row r="250" spans="1:4">
      <c r="A250" t="s">
        <v>254</v>
      </c>
      <c r="B250">
        <v>46124</v>
      </c>
      <c r="C250">
        <v>18562.23</v>
      </c>
      <c r="D250" t="s">
        <v>266</v>
      </c>
    </row>
    <row r="251" spans="1:4">
      <c r="A251" t="s">
        <v>254</v>
      </c>
      <c r="B251">
        <v>46125</v>
      </c>
      <c r="C251">
        <v>15137.1</v>
      </c>
      <c r="D251" t="s">
        <v>267</v>
      </c>
    </row>
    <row r="252" spans="1:4">
      <c r="A252" t="s">
        <v>254</v>
      </c>
      <c r="B252">
        <v>46126</v>
      </c>
      <c r="C252">
        <v>17122.04</v>
      </c>
      <c r="D252" t="s">
        <v>268</v>
      </c>
    </row>
    <row r="253" spans="1:4">
      <c r="A253" t="s">
        <v>254</v>
      </c>
      <c r="B253">
        <v>46127</v>
      </c>
      <c r="C253">
        <v>17265.57</v>
      </c>
      <c r="D253" t="s">
        <v>269</v>
      </c>
    </row>
    <row r="254" spans="1:4">
      <c r="A254" t="s">
        <v>254</v>
      </c>
      <c r="B254">
        <v>46128</v>
      </c>
      <c r="C254">
        <v>17267.36</v>
      </c>
      <c r="D254" t="s">
        <v>270</v>
      </c>
    </row>
    <row r="255" spans="1:4">
      <c r="A255" t="s">
        <v>254</v>
      </c>
      <c r="B255">
        <v>46129</v>
      </c>
      <c r="C255">
        <v>17630.91</v>
      </c>
      <c r="D255" t="s">
        <v>271</v>
      </c>
    </row>
    <row r="256" spans="1:4">
      <c r="A256" t="s">
        <v>254</v>
      </c>
      <c r="B256">
        <v>46130</v>
      </c>
      <c r="C256">
        <v>11824.83</v>
      </c>
      <c r="D256" t="s">
        <v>272</v>
      </c>
    </row>
    <row r="257" spans="1:4">
      <c r="A257" t="s">
        <v>254</v>
      </c>
      <c r="B257">
        <v>46131</v>
      </c>
      <c r="C257">
        <v>16798.68</v>
      </c>
      <c r="D257" t="s">
        <v>273</v>
      </c>
    </row>
    <row r="258" spans="1:4">
      <c r="A258" t="s">
        <v>254</v>
      </c>
      <c r="B258">
        <v>46132</v>
      </c>
      <c r="C258">
        <v>18526.11</v>
      </c>
      <c r="D258" t="s">
        <v>274</v>
      </c>
    </row>
    <row r="259" spans="1:4">
      <c r="A259" t="s">
        <v>254</v>
      </c>
      <c r="B259">
        <v>46133</v>
      </c>
      <c r="C259">
        <v>17998.599999999999</v>
      </c>
      <c r="D259" t="s">
        <v>275</v>
      </c>
    </row>
    <row r="260" spans="1:4">
      <c r="A260" t="s">
        <v>254</v>
      </c>
      <c r="B260">
        <v>46134</v>
      </c>
      <c r="C260">
        <v>15213.18</v>
      </c>
      <c r="D260" t="s">
        <v>276</v>
      </c>
    </row>
    <row r="261" spans="1:4">
      <c r="A261" t="s">
        <v>277</v>
      </c>
      <c r="B261">
        <v>46113</v>
      </c>
      <c r="C261">
        <v>4027.1</v>
      </c>
      <c r="D261" t="s">
        <v>278</v>
      </c>
    </row>
    <row r="262" spans="1:4">
      <c r="A262" t="s">
        <v>277</v>
      </c>
      <c r="B262">
        <v>46114</v>
      </c>
      <c r="C262">
        <v>3607</v>
      </c>
      <c r="D262" t="s">
        <v>279</v>
      </c>
    </row>
    <row r="263" spans="1:4">
      <c r="A263" t="s">
        <v>277</v>
      </c>
      <c r="B263">
        <v>46115</v>
      </c>
      <c r="C263">
        <v>1594.3</v>
      </c>
      <c r="D263" t="s">
        <v>280</v>
      </c>
    </row>
    <row r="264" spans="1:4">
      <c r="A264" t="s">
        <v>277</v>
      </c>
      <c r="B264">
        <v>46116</v>
      </c>
      <c r="C264">
        <v>0</v>
      </c>
      <c r="D264" t="s">
        <v>281</v>
      </c>
    </row>
    <row r="265" spans="1:4">
      <c r="A265" t="s">
        <v>277</v>
      </c>
      <c r="B265">
        <v>46117</v>
      </c>
      <c r="C265">
        <v>3118</v>
      </c>
      <c r="D265" t="s">
        <v>282</v>
      </c>
    </row>
    <row r="266" spans="1:4">
      <c r="A266" t="s">
        <v>277</v>
      </c>
      <c r="B266">
        <v>46118</v>
      </c>
      <c r="C266">
        <v>4105.8999999999996</v>
      </c>
      <c r="D266" t="s">
        <v>283</v>
      </c>
    </row>
    <row r="267" spans="1:4">
      <c r="A267" t="s">
        <v>277</v>
      </c>
      <c r="B267">
        <v>46119</v>
      </c>
      <c r="C267">
        <v>5655.7</v>
      </c>
      <c r="D267" t="s">
        <v>284</v>
      </c>
    </row>
    <row r="268" spans="1:4">
      <c r="A268" t="s">
        <v>277</v>
      </c>
      <c r="B268">
        <v>46120</v>
      </c>
      <c r="C268">
        <v>3855.6</v>
      </c>
      <c r="D268" t="s">
        <v>285</v>
      </c>
    </row>
    <row r="269" spans="1:4">
      <c r="A269" t="s">
        <v>277</v>
      </c>
      <c r="B269">
        <v>46121</v>
      </c>
      <c r="C269">
        <v>4034.4</v>
      </c>
      <c r="D269" t="s">
        <v>286</v>
      </c>
    </row>
    <row r="270" spans="1:4">
      <c r="A270" t="s">
        <v>277</v>
      </c>
      <c r="B270">
        <v>46122</v>
      </c>
      <c r="C270">
        <v>3510.7</v>
      </c>
      <c r="D270" t="s">
        <v>287</v>
      </c>
    </row>
    <row r="271" spans="1:4">
      <c r="A271" t="s">
        <v>277</v>
      </c>
      <c r="B271">
        <v>46123</v>
      </c>
      <c r="C271">
        <v>4610.1000000000004</v>
      </c>
      <c r="D271" t="s">
        <v>288</v>
      </c>
    </row>
    <row r="272" spans="1:4">
      <c r="A272" t="s">
        <v>277</v>
      </c>
      <c r="B272">
        <v>46124</v>
      </c>
      <c r="C272">
        <v>4784.2</v>
      </c>
      <c r="D272" t="s">
        <v>289</v>
      </c>
    </row>
    <row r="273" spans="1:4">
      <c r="A273" t="s">
        <v>277</v>
      </c>
      <c r="B273">
        <v>46125</v>
      </c>
      <c r="C273">
        <v>4836.8</v>
      </c>
      <c r="D273" t="s">
        <v>290</v>
      </c>
    </row>
    <row r="274" spans="1:4">
      <c r="A274" t="s">
        <v>277</v>
      </c>
      <c r="B274">
        <v>46126</v>
      </c>
      <c r="C274">
        <v>4930.5</v>
      </c>
      <c r="D274" t="s">
        <v>291</v>
      </c>
    </row>
    <row r="275" spans="1:4">
      <c r="A275" t="s">
        <v>277</v>
      </c>
      <c r="B275">
        <v>46127</v>
      </c>
      <c r="C275">
        <v>5740.9</v>
      </c>
      <c r="D275" t="s">
        <v>292</v>
      </c>
    </row>
    <row r="276" spans="1:4">
      <c r="A276" t="s">
        <v>277</v>
      </c>
      <c r="B276">
        <v>46128</v>
      </c>
      <c r="C276">
        <v>5212.8999999999996</v>
      </c>
      <c r="D276" t="s">
        <v>293</v>
      </c>
    </row>
    <row r="277" spans="1:4">
      <c r="A277" t="s">
        <v>277</v>
      </c>
      <c r="B277">
        <v>46129</v>
      </c>
      <c r="C277">
        <v>5353.9</v>
      </c>
      <c r="D277" t="s">
        <v>294</v>
      </c>
    </row>
    <row r="278" spans="1:4">
      <c r="A278" t="s">
        <v>277</v>
      </c>
      <c r="B278">
        <v>46130</v>
      </c>
      <c r="C278">
        <v>4741</v>
      </c>
      <c r="D278" t="s">
        <v>295</v>
      </c>
    </row>
    <row r="279" spans="1:4">
      <c r="A279" t="s">
        <v>277</v>
      </c>
      <c r="B279">
        <v>46131</v>
      </c>
      <c r="C279">
        <v>2639.2</v>
      </c>
      <c r="D279" t="s">
        <v>296</v>
      </c>
    </row>
    <row r="280" spans="1:4">
      <c r="A280" t="s">
        <v>277</v>
      </c>
      <c r="B280">
        <v>46132</v>
      </c>
      <c r="C280">
        <v>5871.7</v>
      </c>
      <c r="D280" t="s">
        <v>297</v>
      </c>
    </row>
    <row r="281" spans="1:4">
      <c r="A281" t="s">
        <v>277</v>
      </c>
      <c r="B281">
        <v>46133</v>
      </c>
      <c r="C281">
        <v>3913.8</v>
      </c>
      <c r="D281" t="s">
        <v>298</v>
      </c>
    </row>
    <row r="282" spans="1:4">
      <c r="A282" t="s">
        <v>299</v>
      </c>
      <c r="B282">
        <v>46113</v>
      </c>
      <c r="C282">
        <v>6199.7</v>
      </c>
      <c r="D282" t="s">
        <v>300</v>
      </c>
    </row>
    <row r="283" spans="1:4">
      <c r="A283" t="s">
        <v>299</v>
      </c>
      <c r="B283">
        <v>46114</v>
      </c>
      <c r="C283">
        <v>5551.7</v>
      </c>
      <c r="D283" t="s">
        <v>301</v>
      </c>
    </row>
    <row r="284" spans="1:4">
      <c r="A284" t="s">
        <v>299</v>
      </c>
      <c r="B284">
        <v>46115</v>
      </c>
      <c r="C284">
        <v>2388.9</v>
      </c>
      <c r="D284" t="s">
        <v>302</v>
      </c>
    </row>
    <row r="285" spans="1:4">
      <c r="A285" t="s">
        <v>299</v>
      </c>
      <c r="B285">
        <v>46116</v>
      </c>
      <c r="C285">
        <v>0</v>
      </c>
      <c r="D285" t="s">
        <v>303</v>
      </c>
    </row>
    <row r="286" spans="1:4">
      <c r="A286" t="s">
        <v>299</v>
      </c>
      <c r="B286">
        <v>46117</v>
      </c>
      <c r="C286">
        <v>4808</v>
      </c>
      <c r="D286" t="s">
        <v>304</v>
      </c>
    </row>
    <row r="287" spans="1:4">
      <c r="A287" t="s">
        <v>299</v>
      </c>
      <c r="B287">
        <v>46118</v>
      </c>
      <c r="C287">
        <v>6345</v>
      </c>
      <c r="D287" t="s">
        <v>305</v>
      </c>
    </row>
    <row r="288" spans="1:4">
      <c r="A288" t="s">
        <v>299</v>
      </c>
      <c r="B288">
        <v>46119</v>
      </c>
      <c r="C288">
        <v>9124.7000000000007</v>
      </c>
      <c r="D288" t="s">
        <v>306</v>
      </c>
    </row>
    <row r="289" spans="1:4">
      <c r="A289" t="s">
        <v>299</v>
      </c>
      <c r="B289">
        <v>46120</v>
      </c>
      <c r="C289">
        <v>6183.1</v>
      </c>
      <c r="D289" t="s">
        <v>307</v>
      </c>
    </row>
    <row r="290" spans="1:4">
      <c r="A290" t="s">
        <v>299</v>
      </c>
      <c r="B290">
        <v>46121</v>
      </c>
      <c r="C290">
        <v>7214.7</v>
      </c>
      <c r="D290" t="s">
        <v>308</v>
      </c>
    </row>
    <row r="291" spans="1:4">
      <c r="A291" t="s">
        <v>299</v>
      </c>
      <c r="B291">
        <v>46122</v>
      </c>
      <c r="C291">
        <v>7341.4</v>
      </c>
      <c r="D291" t="s">
        <v>309</v>
      </c>
    </row>
    <row r="292" spans="1:4">
      <c r="A292" t="s">
        <v>299</v>
      </c>
      <c r="B292">
        <v>46123</v>
      </c>
      <c r="C292">
        <v>7238.3</v>
      </c>
      <c r="D292" t="s">
        <v>310</v>
      </c>
    </row>
    <row r="293" spans="1:4">
      <c r="A293" t="s">
        <v>299</v>
      </c>
      <c r="B293">
        <v>46124</v>
      </c>
      <c r="C293">
        <v>7363.5</v>
      </c>
      <c r="D293" t="s">
        <v>311</v>
      </c>
    </row>
    <row r="294" spans="1:4">
      <c r="A294" t="s">
        <v>299</v>
      </c>
      <c r="B294">
        <v>46125</v>
      </c>
      <c r="C294">
        <v>7189.3</v>
      </c>
      <c r="D294" t="s">
        <v>312</v>
      </c>
    </row>
    <row r="295" spans="1:4">
      <c r="A295" t="s">
        <v>299</v>
      </c>
      <c r="B295">
        <v>46126</v>
      </c>
      <c r="C295">
        <v>7698</v>
      </c>
      <c r="D295" t="s">
        <v>313</v>
      </c>
    </row>
    <row r="296" spans="1:4">
      <c r="A296" t="s">
        <v>299</v>
      </c>
      <c r="B296">
        <v>46127</v>
      </c>
      <c r="C296">
        <v>9041.1</v>
      </c>
      <c r="D296" t="s">
        <v>314</v>
      </c>
    </row>
    <row r="297" spans="1:4">
      <c r="A297" t="s">
        <v>299</v>
      </c>
      <c r="B297">
        <v>46128</v>
      </c>
      <c r="C297">
        <v>8163</v>
      </c>
      <c r="D297" t="s">
        <v>315</v>
      </c>
    </row>
    <row r="298" spans="1:4">
      <c r="A298" t="s">
        <v>299</v>
      </c>
      <c r="B298">
        <v>46129</v>
      </c>
      <c r="C298">
        <v>9107.2000000000007</v>
      </c>
      <c r="D298" t="s">
        <v>316</v>
      </c>
    </row>
    <row r="299" spans="1:4">
      <c r="A299" t="s">
        <v>299</v>
      </c>
      <c r="B299">
        <v>46130</v>
      </c>
      <c r="C299">
        <v>7289.5</v>
      </c>
      <c r="D299" t="s">
        <v>317</v>
      </c>
    </row>
    <row r="300" spans="1:4">
      <c r="A300" t="s">
        <v>299</v>
      </c>
      <c r="B300">
        <v>46131</v>
      </c>
      <c r="C300">
        <v>4180.3</v>
      </c>
      <c r="D300" t="s">
        <v>318</v>
      </c>
    </row>
    <row r="301" spans="1:4">
      <c r="A301" t="s">
        <v>299</v>
      </c>
      <c r="B301">
        <v>46132</v>
      </c>
      <c r="C301">
        <v>9124.2999999999993</v>
      </c>
      <c r="D301" t="s">
        <v>319</v>
      </c>
    </row>
    <row r="302" spans="1:4">
      <c r="A302" t="s">
        <v>299</v>
      </c>
      <c r="B302">
        <v>46133</v>
      </c>
      <c r="C302">
        <v>6162.9</v>
      </c>
      <c r="D302" t="s">
        <v>320</v>
      </c>
    </row>
    <row r="303" spans="1:4">
      <c r="A303" t="s">
        <v>321</v>
      </c>
      <c r="B303">
        <v>46113</v>
      </c>
      <c r="C303">
        <v>17116.2</v>
      </c>
      <c r="D303" t="s">
        <v>322</v>
      </c>
    </row>
    <row r="304" spans="1:4">
      <c r="A304" t="s">
        <v>321</v>
      </c>
      <c r="B304">
        <v>46114</v>
      </c>
      <c r="C304">
        <v>12757.33</v>
      </c>
      <c r="D304" t="s">
        <v>323</v>
      </c>
    </row>
    <row r="305" spans="1:4">
      <c r="A305" t="s">
        <v>321</v>
      </c>
      <c r="B305">
        <v>46115</v>
      </c>
      <c r="C305">
        <v>12524.03</v>
      </c>
      <c r="D305" t="s">
        <v>324</v>
      </c>
    </row>
    <row r="306" spans="1:4">
      <c r="A306" t="s">
        <v>321</v>
      </c>
      <c r="B306">
        <v>46116</v>
      </c>
      <c r="C306">
        <v>14304.63</v>
      </c>
      <c r="D306" t="s">
        <v>325</v>
      </c>
    </row>
    <row r="307" spans="1:4">
      <c r="A307" t="s">
        <v>321</v>
      </c>
      <c r="B307">
        <v>46117</v>
      </c>
      <c r="C307">
        <v>12758.18</v>
      </c>
      <c r="D307" t="s">
        <v>326</v>
      </c>
    </row>
    <row r="308" spans="1:4">
      <c r="A308" t="s">
        <v>321</v>
      </c>
      <c r="B308">
        <v>46118</v>
      </c>
      <c r="C308">
        <v>14022.99</v>
      </c>
      <c r="D308" t="s">
        <v>327</v>
      </c>
    </row>
    <row r="309" spans="1:4">
      <c r="A309" t="s">
        <v>321</v>
      </c>
      <c r="B309">
        <v>46119</v>
      </c>
      <c r="C309">
        <v>15704.41</v>
      </c>
      <c r="D309" t="s">
        <v>328</v>
      </c>
    </row>
    <row r="310" spans="1:4">
      <c r="A310" t="s">
        <v>321</v>
      </c>
      <c r="B310">
        <v>46120</v>
      </c>
      <c r="C310">
        <v>9249.26</v>
      </c>
      <c r="D310" t="s">
        <v>329</v>
      </c>
    </row>
    <row r="311" spans="1:4">
      <c r="A311" t="s">
        <v>321</v>
      </c>
      <c r="B311">
        <v>46121</v>
      </c>
      <c r="C311">
        <v>13255.74</v>
      </c>
      <c r="D311" t="s">
        <v>330</v>
      </c>
    </row>
    <row r="312" spans="1:4">
      <c r="A312" t="s">
        <v>321</v>
      </c>
      <c r="B312">
        <v>46122</v>
      </c>
      <c r="C312">
        <v>3459.88</v>
      </c>
      <c r="D312" t="s">
        <v>331</v>
      </c>
    </row>
    <row r="313" spans="1:4">
      <c r="A313" t="s">
        <v>321</v>
      </c>
      <c r="B313">
        <v>46123</v>
      </c>
      <c r="C313">
        <v>13860.58</v>
      </c>
      <c r="D313" t="s">
        <v>332</v>
      </c>
    </row>
    <row r="314" spans="1:4">
      <c r="A314" t="s">
        <v>321</v>
      </c>
      <c r="B314">
        <v>46124</v>
      </c>
      <c r="C314">
        <v>20725.57</v>
      </c>
      <c r="D314" t="s">
        <v>333</v>
      </c>
    </row>
    <row r="315" spans="1:4">
      <c r="A315" t="s">
        <v>321</v>
      </c>
      <c r="B315">
        <v>46125</v>
      </c>
      <c r="C315">
        <v>17138.71</v>
      </c>
      <c r="D315" t="s">
        <v>334</v>
      </c>
    </row>
    <row r="316" spans="1:4">
      <c r="A316" t="s">
        <v>321</v>
      </c>
      <c r="B316">
        <v>46126</v>
      </c>
      <c r="C316">
        <v>16355.26</v>
      </c>
      <c r="D316" t="s">
        <v>335</v>
      </c>
    </row>
    <row r="317" spans="1:4">
      <c r="A317" t="s">
        <v>321</v>
      </c>
      <c r="B317">
        <v>46127</v>
      </c>
      <c r="C317">
        <v>19602.189999999999</v>
      </c>
      <c r="D317" t="s">
        <v>336</v>
      </c>
    </row>
    <row r="318" spans="1:4">
      <c r="A318" t="s">
        <v>321</v>
      </c>
      <c r="B318">
        <v>46128</v>
      </c>
      <c r="C318">
        <v>18123.5</v>
      </c>
      <c r="D318" t="s">
        <v>337</v>
      </c>
    </row>
    <row r="319" spans="1:4">
      <c r="A319" t="s">
        <v>321</v>
      </c>
      <c r="B319">
        <v>46129</v>
      </c>
      <c r="C319">
        <v>15902.4</v>
      </c>
      <c r="D319" t="s">
        <v>338</v>
      </c>
    </row>
    <row r="320" spans="1:4">
      <c r="A320" t="s">
        <v>321</v>
      </c>
      <c r="B320">
        <v>46130</v>
      </c>
      <c r="C320">
        <v>14270.51</v>
      </c>
      <c r="D320" t="s">
        <v>339</v>
      </c>
    </row>
    <row r="321" spans="1:4">
      <c r="A321" t="s">
        <v>321</v>
      </c>
      <c r="B321">
        <v>46131</v>
      </c>
      <c r="C321">
        <v>19365.060000000001</v>
      </c>
      <c r="D321" t="s">
        <v>340</v>
      </c>
    </row>
    <row r="322" spans="1:4">
      <c r="A322" t="s">
        <v>321</v>
      </c>
      <c r="B322">
        <v>46132</v>
      </c>
      <c r="C322">
        <v>19037.37</v>
      </c>
      <c r="D322" t="s">
        <v>341</v>
      </c>
    </row>
    <row r="323" spans="1:4">
      <c r="A323" t="s">
        <v>321</v>
      </c>
      <c r="B323">
        <v>46133</v>
      </c>
      <c r="C323">
        <v>18345.04</v>
      </c>
      <c r="D323" t="s">
        <v>342</v>
      </c>
    </row>
    <row r="324" spans="1:4">
      <c r="A324" t="s">
        <v>321</v>
      </c>
      <c r="B324">
        <v>46134</v>
      </c>
      <c r="C324">
        <v>16623.919999999998</v>
      </c>
      <c r="D324" t="s">
        <v>343</v>
      </c>
    </row>
    <row r="325" spans="1:4">
      <c r="A325" t="s">
        <v>344</v>
      </c>
      <c r="B325">
        <v>46113</v>
      </c>
      <c r="C325">
        <v>13009.3</v>
      </c>
      <c r="D325" t="s">
        <v>345</v>
      </c>
    </row>
    <row r="326" spans="1:4">
      <c r="A326" t="s">
        <v>344</v>
      </c>
      <c r="B326">
        <v>46114</v>
      </c>
      <c r="C326">
        <v>10033.84</v>
      </c>
      <c r="D326" t="s">
        <v>346</v>
      </c>
    </row>
    <row r="327" spans="1:4">
      <c r="A327" t="s">
        <v>344</v>
      </c>
      <c r="B327">
        <v>46115</v>
      </c>
      <c r="C327">
        <v>13026.43</v>
      </c>
      <c r="D327" t="s">
        <v>347</v>
      </c>
    </row>
    <row r="328" spans="1:4">
      <c r="A328" t="s">
        <v>344</v>
      </c>
      <c r="B328">
        <v>46116</v>
      </c>
      <c r="C328">
        <v>14350.31</v>
      </c>
      <c r="D328" t="s">
        <v>348</v>
      </c>
    </row>
    <row r="329" spans="1:4">
      <c r="A329" t="s">
        <v>344</v>
      </c>
      <c r="B329">
        <v>46117</v>
      </c>
      <c r="C329">
        <v>13494.19</v>
      </c>
      <c r="D329" t="s">
        <v>349</v>
      </c>
    </row>
    <row r="330" spans="1:4">
      <c r="A330" t="s">
        <v>344</v>
      </c>
      <c r="B330">
        <v>46118</v>
      </c>
      <c r="C330">
        <v>12843.67</v>
      </c>
      <c r="D330" t="s">
        <v>350</v>
      </c>
    </row>
    <row r="331" spans="1:4">
      <c r="A331" t="s">
        <v>344</v>
      </c>
      <c r="B331">
        <v>46119</v>
      </c>
      <c r="C331">
        <v>11330.86</v>
      </c>
      <c r="D331" t="s">
        <v>351</v>
      </c>
    </row>
    <row r="332" spans="1:4">
      <c r="A332" t="s">
        <v>344</v>
      </c>
      <c r="B332">
        <v>46120</v>
      </c>
      <c r="C332">
        <v>7750.4</v>
      </c>
      <c r="D332" t="s">
        <v>352</v>
      </c>
    </row>
    <row r="333" spans="1:4">
      <c r="A333" t="s">
        <v>344</v>
      </c>
      <c r="B333">
        <v>46121</v>
      </c>
      <c r="C333">
        <v>13469.71</v>
      </c>
      <c r="D333" t="s">
        <v>353</v>
      </c>
    </row>
    <row r="334" spans="1:4">
      <c r="A334" t="s">
        <v>344</v>
      </c>
      <c r="B334">
        <v>46122</v>
      </c>
      <c r="C334">
        <v>12421.17</v>
      </c>
      <c r="D334" t="s">
        <v>354</v>
      </c>
    </row>
    <row r="335" spans="1:4">
      <c r="A335" t="s">
        <v>344</v>
      </c>
      <c r="B335">
        <v>46123</v>
      </c>
      <c r="C335">
        <v>15200.55</v>
      </c>
      <c r="D335" t="s">
        <v>355</v>
      </c>
    </row>
    <row r="336" spans="1:4">
      <c r="A336" t="s">
        <v>344</v>
      </c>
      <c r="B336">
        <v>46124</v>
      </c>
      <c r="C336">
        <v>14909.19</v>
      </c>
      <c r="D336" t="s">
        <v>356</v>
      </c>
    </row>
    <row r="337" spans="1:4">
      <c r="A337" t="s">
        <v>344</v>
      </c>
      <c r="B337">
        <v>46125</v>
      </c>
      <c r="C337">
        <v>14353.33</v>
      </c>
      <c r="D337" t="s">
        <v>357</v>
      </c>
    </row>
    <row r="338" spans="1:4">
      <c r="A338" t="s">
        <v>344</v>
      </c>
      <c r="B338">
        <v>46126</v>
      </c>
      <c r="C338">
        <v>15829.8</v>
      </c>
      <c r="D338" t="s">
        <v>358</v>
      </c>
    </row>
    <row r="339" spans="1:4">
      <c r="A339" t="s">
        <v>344</v>
      </c>
      <c r="B339">
        <v>46127</v>
      </c>
      <c r="C339">
        <v>16700.04</v>
      </c>
      <c r="D339" t="s">
        <v>359</v>
      </c>
    </row>
    <row r="340" spans="1:4">
      <c r="A340" t="s">
        <v>344</v>
      </c>
      <c r="B340">
        <v>46128</v>
      </c>
      <c r="C340">
        <v>16026.04</v>
      </c>
      <c r="D340" t="s">
        <v>360</v>
      </c>
    </row>
    <row r="341" spans="1:4">
      <c r="A341" t="s">
        <v>344</v>
      </c>
      <c r="B341">
        <v>46129</v>
      </c>
      <c r="C341">
        <v>16807.89</v>
      </c>
      <c r="D341" t="s">
        <v>361</v>
      </c>
    </row>
    <row r="342" spans="1:4">
      <c r="A342" t="s">
        <v>344</v>
      </c>
      <c r="B342">
        <v>46130</v>
      </c>
      <c r="C342">
        <v>8187.81</v>
      </c>
      <c r="D342" t="s">
        <v>362</v>
      </c>
    </row>
    <row r="343" spans="1:4">
      <c r="A343" t="s">
        <v>344</v>
      </c>
      <c r="B343">
        <v>46131</v>
      </c>
      <c r="C343">
        <v>16468.89</v>
      </c>
      <c r="D343" t="s">
        <v>363</v>
      </c>
    </row>
    <row r="344" spans="1:4">
      <c r="A344" t="s">
        <v>344</v>
      </c>
      <c r="B344">
        <v>46132</v>
      </c>
      <c r="C344">
        <v>16198.74</v>
      </c>
      <c r="D344" t="s">
        <v>364</v>
      </c>
    </row>
    <row r="345" spans="1:4">
      <c r="A345" t="s">
        <v>344</v>
      </c>
      <c r="B345">
        <v>46133</v>
      </c>
      <c r="C345">
        <v>16859</v>
      </c>
      <c r="D345" t="s">
        <v>365</v>
      </c>
    </row>
    <row r="346" spans="1:4">
      <c r="A346" t="s">
        <v>344</v>
      </c>
      <c r="B346">
        <v>46134</v>
      </c>
      <c r="C346">
        <v>17018.11</v>
      </c>
      <c r="D346" t="s">
        <v>366</v>
      </c>
    </row>
    <row r="347" spans="1:4">
      <c r="A347" t="s">
        <v>367</v>
      </c>
      <c r="B347">
        <v>46113</v>
      </c>
      <c r="C347">
        <v>5152.42</v>
      </c>
      <c r="D347" t="s">
        <v>368</v>
      </c>
    </row>
    <row r="348" spans="1:4">
      <c r="A348" t="s">
        <v>367</v>
      </c>
      <c r="B348">
        <v>46114</v>
      </c>
      <c r="C348">
        <v>6173.3</v>
      </c>
      <c r="D348" t="s">
        <v>369</v>
      </c>
    </row>
    <row r="349" spans="1:4">
      <c r="A349" t="s">
        <v>367</v>
      </c>
      <c r="B349">
        <v>46115</v>
      </c>
      <c r="C349">
        <v>5377.06</v>
      </c>
      <c r="D349" t="s">
        <v>370</v>
      </c>
    </row>
    <row r="350" spans="1:4">
      <c r="A350" t="s">
        <v>367</v>
      </c>
      <c r="B350">
        <v>46116</v>
      </c>
      <c r="C350">
        <v>5759.21</v>
      </c>
      <c r="D350" t="s">
        <v>371</v>
      </c>
    </row>
    <row r="351" spans="1:4">
      <c r="A351" t="s">
        <v>367</v>
      </c>
      <c r="B351">
        <v>46117</v>
      </c>
      <c r="C351">
        <v>9262.1299999999992</v>
      </c>
      <c r="D351" t="s">
        <v>372</v>
      </c>
    </row>
    <row r="352" spans="1:4">
      <c r="A352" t="s">
        <v>367</v>
      </c>
      <c r="B352">
        <v>46118</v>
      </c>
      <c r="C352">
        <v>6842.02</v>
      </c>
      <c r="D352" t="s">
        <v>373</v>
      </c>
    </row>
    <row r="353" spans="1:4">
      <c r="A353" t="s">
        <v>367</v>
      </c>
      <c r="B353">
        <v>46119</v>
      </c>
      <c r="C353">
        <v>5469.78</v>
      </c>
      <c r="D353" t="s">
        <v>374</v>
      </c>
    </row>
    <row r="354" spans="1:4">
      <c r="A354" t="s">
        <v>367</v>
      </c>
      <c r="B354">
        <v>46120</v>
      </c>
      <c r="C354">
        <v>4305.83</v>
      </c>
      <c r="D354" t="s">
        <v>375</v>
      </c>
    </row>
    <row r="355" spans="1:4">
      <c r="A355" t="s">
        <v>367</v>
      </c>
      <c r="B355">
        <v>46121</v>
      </c>
      <c r="C355">
        <v>5234.5600000000004</v>
      </c>
      <c r="D355" t="s">
        <v>376</v>
      </c>
    </row>
    <row r="356" spans="1:4">
      <c r="A356" t="s">
        <v>367</v>
      </c>
      <c r="B356">
        <v>46122</v>
      </c>
      <c r="C356">
        <v>2585.04</v>
      </c>
      <c r="D356" t="s">
        <v>377</v>
      </c>
    </row>
    <row r="357" spans="1:4">
      <c r="A357" t="s">
        <v>367</v>
      </c>
      <c r="B357">
        <v>46123</v>
      </c>
      <c r="C357">
        <v>6995.42</v>
      </c>
      <c r="D357" t="s">
        <v>378</v>
      </c>
    </row>
    <row r="358" spans="1:4">
      <c r="A358" t="s">
        <v>367</v>
      </c>
      <c r="B358">
        <v>46124</v>
      </c>
      <c r="C358">
        <v>8225.35</v>
      </c>
      <c r="D358" t="s">
        <v>379</v>
      </c>
    </row>
    <row r="359" spans="1:4">
      <c r="A359" t="s">
        <v>367</v>
      </c>
      <c r="B359">
        <v>46125</v>
      </c>
      <c r="C359">
        <v>7938.26</v>
      </c>
      <c r="D359" t="s">
        <v>380</v>
      </c>
    </row>
    <row r="360" spans="1:4">
      <c r="A360" t="s">
        <v>367</v>
      </c>
      <c r="B360">
        <v>46126</v>
      </c>
      <c r="C360">
        <v>8417.73</v>
      </c>
      <c r="D360" t="s">
        <v>381</v>
      </c>
    </row>
    <row r="361" spans="1:4">
      <c r="A361" t="s">
        <v>367</v>
      </c>
      <c r="B361">
        <v>46127</v>
      </c>
      <c r="C361">
        <v>8031.05</v>
      </c>
      <c r="D361" t="s">
        <v>382</v>
      </c>
    </row>
    <row r="362" spans="1:4">
      <c r="A362" t="s">
        <v>367</v>
      </c>
      <c r="B362">
        <v>46128</v>
      </c>
      <c r="C362">
        <v>8690.84</v>
      </c>
      <c r="D362" t="s">
        <v>383</v>
      </c>
    </row>
    <row r="363" spans="1:4">
      <c r="A363" t="s">
        <v>367</v>
      </c>
      <c r="B363">
        <v>46129</v>
      </c>
      <c r="C363">
        <v>8348.33</v>
      </c>
      <c r="D363" t="s">
        <v>384</v>
      </c>
    </row>
    <row r="364" spans="1:4">
      <c r="A364" t="s">
        <v>367</v>
      </c>
      <c r="B364">
        <v>46130</v>
      </c>
      <c r="C364">
        <v>6744</v>
      </c>
      <c r="D364" t="s">
        <v>385</v>
      </c>
    </row>
    <row r="365" spans="1:4">
      <c r="A365" t="s">
        <v>367</v>
      </c>
      <c r="B365">
        <v>46131</v>
      </c>
      <c r="C365">
        <v>8827.68</v>
      </c>
      <c r="D365" t="s">
        <v>386</v>
      </c>
    </row>
    <row r="366" spans="1:4">
      <c r="A366" t="s">
        <v>367</v>
      </c>
      <c r="B366">
        <v>46132</v>
      </c>
      <c r="C366">
        <v>9036.0300000000007</v>
      </c>
      <c r="D366" t="s">
        <v>387</v>
      </c>
    </row>
    <row r="367" spans="1:4">
      <c r="A367" t="s">
        <v>367</v>
      </c>
      <c r="B367">
        <v>46133</v>
      </c>
      <c r="C367">
        <v>8760.2800000000007</v>
      </c>
      <c r="D367" t="s">
        <v>388</v>
      </c>
    </row>
    <row r="368" spans="1:4">
      <c r="A368" t="s">
        <v>367</v>
      </c>
      <c r="B368">
        <v>46134</v>
      </c>
      <c r="C368">
        <v>8881.73</v>
      </c>
      <c r="D368" t="s">
        <v>389</v>
      </c>
    </row>
    <row r="369" spans="1:4">
      <c r="A369" t="s">
        <v>390</v>
      </c>
      <c r="B369">
        <v>46113</v>
      </c>
      <c r="C369">
        <v>14906.62</v>
      </c>
      <c r="D369" t="s">
        <v>391</v>
      </c>
    </row>
    <row r="370" spans="1:4">
      <c r="A370" t="s">
        <v>390</v>
      </c>
      <c r="B370">
        <v>46114</v>
      </c>
      <c r="C370">
        <v>11172.85</v>
      </c>
      <c r="D370" t="s">
        <v>392</v>
      </c>
    </row>
    <row r="371" spans="1:4">
      <c r="A371" t="s">
        <v>390</v>
      </c>
      <c r="B371">
        <v>46115</v>
      </c>
      <c r="C371">
        <v>15364.25</v>
      </c>
      <c r="D371" t="s">
        <v>393</v>
      </c>
    </row>
    <row r="372" spans="1:4">
      <c r="A372" t="s">
        <v>390</v>
      </c>
      <c r="B372">
        <v>46116</v>
      </c>
      <c r="C372">
        <v>17931.62</v>
      </c>
      <c r="D372" t="s">
        <v>394</v>
      </c>
    </row>
    <row r="373" spans="1:4">
      <c r="A373" t="s">
        <v>390</v>
      </c>
      <c r="B373">
        <v>46117</v>
      </c>
      <c r="C373">
        <v>17422</v>
      </c>
      <c r="D373" t="s">
        <v>395</v>
      </c>
    </row>
    <row r="374" spans="1:4">
      <c r="A374" t="s">
        <v>390</v>
      </c>
      <c r="B374">
        <v>46118</v>
      </c>
      <c r="C374">
        <v>17574.009999999998</v>
      </c>
      <c r="D374" t="s">
        <v>396</v>
      </c>
    </row>
    <row r="375" spans="1:4">
      <c r="A375" t="s">
        <v>390</v>
      </c>
      <c r="B375">
        <v>46119</v>
      </c>
      <c r="C375">
        <v>13906.69</v>
      </c>
      <c r="D375" t="s">
        <v>397</v>
      </c>
    </row>
    <row r="376" spans="1:4">
      <c r="A376" t="s">
        <v>390</v>
      </c>
      <c r="B376">
        <v>46120</v>
      </c>
      <c r="C376">
        <v>10734.71</v>
      </c>
      <c r="D376" t="s">
        <v>398</v>
      </c>
    </row>
    <row r="377" spans="1:4">
      <c r="A377" t="s">
        <v>390</v>
      </c>
      <c r="B377">
        <v>46121</v>
      </c>
      <c r="C377">
        <v>12402.71</v>
      </c>
      <c r="D377" t="s">
        <v>399</v>
      </c>
    </row>
    <row r="378" spans="1:4">
      <c r="A378" t="s">
        <v>390</v>
      </c>
      <c r="B378">
        <v>46122</v>
      </c>
      <c r="C378">
        <v>11428.82</v>
      </c>
      <c r="D378" t="s">
        <v>400</v>
      </c>
    </row>
    <row r="379" spans="1:4">
      <c r="A379" t="s">
        <v>390</v>
      </c>
      <c r="B379">
        <v>46123</v>
      </c>
      <c r="C379">
        <v>17126.78</v>
      </c>
      <c r="D379" t="s">
        <v>401</v>
      </c>
    </row>
    <row r="380" spans="1:4">
      <c r="A380" t="s">
        <v>390</v>
      </c>
      <c r="B380">
        <v>46124</v>
      </c>
      <c r="C380">
        <v>18394.7</v>
      </c>
      <c r="D380" t="s">
        <v>402</v>
      </c>
    </row>
    <row r="381" spans="1:4">
      <c r="A381" t="s">
        <v>390</v>
      </c>
      <c r="B381">
        <v>46125</v>
      </c>
      <c r="C381">
        <v>16296.69</v>
      </c>
      <c r="D381" t="s">
        <v>403</v>
      </c>
    </row>
    <row r="382" spans="1:4">
      <c r="A382" t="s">
        <v>390</v>
      </c>
      <c r="B382">
        <v>46126</v>
      </c>
      <c r="C382">
        <v>17307.5</v>
      </c>
      <c r="D382" t="s">
        <v>404</v>
      </c>
    </row>
    <row r="383" spans="1:4">
      <c r="A383" t="s">
        <v>390</v>
      </c>
      <c r="B383">
        <v>46127</v>
      </c>
      <c r="C383">
        <v>18157.759999999998</v>
      </c>
      <c r="D383" t="s">
        <v>405</v>
      </c>
    </row>
    <row r="384" spans="1:4">
      <c r="A384" t="s">
        <v>390</v>
      </c>
      <c r="B384">
        <v>46128</v>
      </c>
      <c r="C384">
        <v>18370.939999999999</v>
      </c>
      <c r="D384" t="s">
        <v>406</v>
      </c>
    </row>
    <row r="385" spans="1:4">
      <c r="A385" t="s">
        <v>390</v>
      </c>
      <c r="B385">
        <v>46129</v>
      </c>
      <c r="C385">
        <v>17661.84</v>
      </c>
      <c r="D385" t="s">
        <v>407</v>
      </c>
    </row>
    <row r="386" spans="1:4">
      <c r="A386" t="s">
        <v>390</v>
      </c>
      <c r="B386">
        <v>46130</v>
      </c>
      <c r="C386">
        <v>9322.17</v>
      </c>
      <c r="D386" t="s">
        <v>408</v>
      </c>
    </row>
    <row r="387" spans="1:4">
      <c r="A387" t="s">
        <v>390</v>
      </c>
      <c r="B387">
        <v>46131</v>
      </c>
      <c r="C387">
        <v>17501.36</v>
      </c>
      <c r="D387" t="s">
        <v>409</v>
      </c>
    </row>
    <row r="388" spans="1:4">
      <c r="A388" t="s">
        <v>390</v>
      </c>
      <c r="B388">
        <v>46132</v>
      </c>
      <c r="C388">
        <v>18706.02</v>
      </c>
      <c r="D388" t="s">
        <v>410</v>
      </c>
    </row>
    <row r="389" spans="1:4">
      <c r="A389" t="s">
        <v>390</v>
      </c>
      <c r="B389">
        <v>46133</v>
      </c>
      <c r="C389">
        <v>18188.759999999998</v>
      </c>
      <c r="D389" t="s">
        <v>411</v>
      </c>
    </row>
    <row r="390" spans="1:4">
      <c r="A390" t="s">
        <v>390</v>
      </c>
      <c r="B390">
        <v>46134</v>
      </c>
      <c r="C390">
        <v>17620.400000000001</v>
      </c>
      <c r="D390" t="s">
        <v>412</v>
      </c>
    </row>
    <row r="391" spans="1:4">
      <c r="A391" t="s">
        <v>413</v>
      </c>
      <c r="B391">
        <v>46113</v>
      </c>
      <c r="C391">
        <v>10439.469999999999</v>
      </c>
      <c r="D391" t="s">
        <v>414</v>
      </c>
    </row>
    <row r="392" spans="1:4">
      <c r="A392" t="s">
        <v>413</v>
      </c>
      <c r="B392">
        <v>46114</v>
      </c>
      <c r="C392">
        <v>12432.4</v>
      </c>
      <c r="D392" t="s">
        <v>415</v>
      </c>
    </row>
    <row r="393" spans="1:4">
      <c r="A393" t="s">
        <v>413</v>
      </c>
      <c r="B393">
        <v>46115</v>
      </c>
      <c r="C393">
        <v>17399.61</v>
      </c>
      <c r="D393" t="s">
        <v>416</v>
      </c>
    </row>
    <row r="394" spans="1:4">
      <c r="A394" t="s">
        <v>413</v>
      </c>
      <c r="B394">
        <v>46116</v>
      </c>
      <c r="C394">
        <v>19597.45</v>
      </c>
      <c r="D394" t="s">
        <v>417</v>
      </c>
    </row>
    <row r="395" spans="1:4">
      <c r="A395" t="s">
        <v>413</v>
      </c>
      <c r="B395">
        <v>46117</v>
      </c>
      <c r="C395">
        <v>8813.06</v>
      </c>
      <c r="D395" t="s">
        <v>418</v>
      </c>
    </row>
    <row r="396" spans="1:4">
      <c r="A396" t="s">
        <v>413</v>
      </c>
      <c r="B396">
        <v>46118</v>
      </c>
      <c r="C396">
        <v>18306.5</v>
      </c>
      <c r="D396" t="s">
        <v>419</v>
      </c>
    </row>
    <row r="397" spans="1:4">
      <c r="A397" t="s">
        <v>413</v>
      </c>
      <c r="B397">
        <v>46119</v>
      </c>
      <c r="C397">
        <v>16057</v>
      </c>
      <c r="D397" t="s">
        <v>420</v>
      </c>
    </row>
    <row r="398" spans="1:4">
      <c r="A398" t="s">
        <v>413</v>
      </c>
      <c r="B398">
        <v>46120</v>
      </c>
      <c r="C398">
        <v>16075.32</v>
      </c>
      <c r="D398" t="s">
        <v>421</v>
      </c>
    </row>
    <row r="399" spans="1:4">
      <c r="A399" t="s">
        <v>413</v>
      </c>
      <c r="B399">
        <v>46121</v>
      </c>
      <c r="C399">
        <v>12359.68</v>
      </c>
      <c r="D399" t="s">
        <v>422</v>
      </c>
    </row>
    <row r="400" spans="1:4">
      <c r="A400" t="s">
        <v>413</v>
      </c>
      <c r="B400">
        <v>46122</v>
      </c>
      <c r="C400">
        <v>16359.63</v>
      </c>
      <c r="D400" t="s">
        <v>423</v>
      </c>
    </row>
    <row r="401" spans="1:4">
      <c r="A401" t="s">
        <v>413</v>
      </c>
      <c r="B401">
        <v>46123</v>
      </c>
      <c r="C401">
        <v>15730.02</v>
      </c>
      <c r="D401" t="s">
        <v>424</v>
      </c>
    </row>
    <row r="402" spans="1:4">
      <c r="A402" t="s">
        <v>413</v>
      </c>
      <c r="B402">
        <v>46124</v>
      </c>
      <c r="C402">
        <v>19354.09</v>
      </c>
      <c r="D402" t="s">
        <v>425</v>
      </c>
    </row>
    <row r="403" spans="1:4">
      <c r="A403" t="s">
        <v>413</v>
      </c>
      <c r="B403">
        <v>46125</v>
      </c>
      <c r="C403">
        <v>15742</v>
      </c>
      <c r="D403" t="s">
        <v>426</v>
      </c>
    </row>
    <row r="404" spans="1:4">
      <c r="A404" t="s">
        <v>413</v>
      </c>
      <c r="B404">
        <v>46126</v>
      </c>
      <c r="C404">
        <v>13788.93</v>
      </c>
      <c r="D404" t="s">
        <v>427</v>
      </c>
    </row>
    <row r="405" spans="1:4">
      <c r="A405" t="s">
        <v>413</v>
      </c>
      <c r="B405">
        <v>46127</v>
      </c>
      <c r="C405">
        <v>13777.54</v>
      </c>
      <c r="D405" t="s">
        <v>428</v>
      </c>
    </row>
    <row r="406" spans="1:4">
      <c r="A406" t="s">
        <v>413</v>
      </c>
      <c r="B406">
        <v>46128</v>
      </c>
      <c r="C406">
        <v>13830.6</v>
      </c>
      <c r="D406" t="s">
        <v>429</v>
      </c>
    </row>
    <row r="407" spans="1:4">
      <c r="A407" t="s">
        <v>413</v>
      </c>
      <c r="B407">
        <v>46129</v>
      </c>
      <c r="C407">
        <v>15832.65</v>
      </c>
      <c r="D407" t="s">
        <v>430</v>
      </c>
    </row>
    <row r="408" spans="1:4">
      <c r="A408" t="s">
        <v>413</v>
      </c>
      <c r="B408">
        <v>46130</v>
      </c>
      <c r="C408">
        <v>5194.9799999999996</v>
      </c>
      <c r="D408" t="s">
        <v>431</v>
      </c>
    </row>
    <row r="409" spans="1:4">
      <c r="A409" t="s">
        <v>413</v>
      </c>
      <c r="B409">
        <v>46131</v>
      </c>
      <c r="C409">
        <v>13790.45</v>
      </c>
      <c r="D409" t="s">
        <v>432</v>
      </c>
    </row>
    <row r="410" spans="1:4">
      <c r="A410" t="s">
        <v>413</v>
      </c>
      <c r="B410">
        <v>46132</v>
      </c>
      <c r="C410">
        <v>13278.21</v>
      </c>
      <c r="D410" t="s">
        <v>433</v>
      </c>
    </row>
    <row r="411" spans="1:4">
      <c r="A411" t="s">
        <v>413</v>
      </c>
      <c r="B411">
        <v>46133</v>
      </c>
      <c r="C411">
        <v>6932.95</v>
      </c>
      <c r="D411" t="s">
        <v>434</v>
      </c>
    </row>
    <row r="412" spans="1:4">
      <c r="A412" t="s">
        <v>413</v>
      </c>
      <c r="B412">
        <v>46134</v>
      </c>
      <c r="C412">
        <v>17014.689999999999</v>
      </c>
      <c r="D412" t="s">
        <v>435</v>
      </c>
    </row>
    <row r="413" spans="1:4">
      <c r="A413" t="s">
        <v>436</v>
      </c>
      <c r="B413">
        <v>46113</v>
      </c>
      <c r="C413">
        <v>9904.75</v>
      </c>
      <c r="D413" t="s">
        <v>437</v>
      </c>
    </row>
    <row r="414" spans="1:4">
      <c r="A414" t="s">
        <v>436</v>
      </c>
      <c r="B414">
        <v>46114</v>
      </c>
      <c r="C414">
        <v>15662.56</v>
      </c>
      <c r="D414" t="s">
        <v>438</v>
      </c>
    </row>
    <row r="415" spans="1:4">
      <c r="A415" t="s">
        <v>436</v>
      </c>
      <c r="B415">
        <v>46115</v>
      </c>
      <c r="C415">
        <v>17506.95</v>
      </c>
      <c r="D415" t="s">
        <v>439</v>
      </c>
    </row>
    <row r="416" spans="1:4">
      <c r="A416" t="s">
        <v>436</v>
      </c>
      <c r="B416">
        <v>46116</v>
      </c>
      <c r="C416">
        <v>19775.04</v>
      </c>
      <c r="D416" t="s">
        <v>440</v>
      </c>
    </row>
    <row r="417" spans="1:4">
      <c r="A417" t="s">
        <v>436</v>
      </c>
      <c r="B417">
        <v>46117</v>
      </c>
      <c r="C417">
        <v>8806.4599999999991</v>
      </c>
      <c r="D417" t="s">
        <v>441</v>
      </c>
    </row>
    <row r="418" spans="1:4">
      <c r="A418" t="s">
        <v>436</v>
      </c>
      <c r="B418">
        <v>46118</v>
      </c>
      <c r="C418">
        <v>18486.45</v>
      </c>
      <c r="D418" t="s">
        <v>442</v>
      </c>
    </row>
    <row r="419" spans="1:4">
      <c r="A419" t="s">
        <v>436</v>
      </c>
      <c r="B419">
        <v>46119</v>
      </c>
      <c r="C419">
        <v>16677.89</v>
      </c>
      <c r="D419" t="s">
        <v>443</v>
      </c>
    </row>
    <row r="420" spans="1:4">
      <c r="A420" t="s">
        <v>436</v>
      </c>
      <c r="B420">
        <v>46120</v>
      </c>
      <c r="C420">
        <v>16321.21</v>
      </c>
      <c r="D420" t="s">
        <v>444</v>
      </c>
    </row>
    <row r="421" spans="1:4">
      <c r="A421" t="s">
        <v>436</v>
      </c>
      <c r="B421">
        <v>46121</v>
      </c>
      <c r="C421">
        <v>12169.31</v>
      </c>
      <c r="D421" t="s">
        <v>445</v>
      </c>
    </row>
    <row r="422" spans="1:4">
      <c r="A422" t="s">
        <v>436</v>
      </c>
      <c r="B422">
        <v>46122</v>
      </c>
      <c r="C422">
        <v>16685.77</v>
      </c>
      <c r="D422" t="s">
        <v>446</v>
      </c>
    </row>
    <row r="423" spans="1:4">
      <c r="A423" t="s">
        <v>436</v>
      </c>
      <c r="B423">
        <v>46123</v>
      </c>
      <c r="C423">
        <v>15874.11</v>
      </c>
      <c r="D423" t="s">
        <v>447</v>
      </c>
    </row>
    <row r="424" spans="1:4">
      <c r="A424" t="s">
        <v>436</v>
      </c>
      <c r="B424">
        <v>46124</v>
      </c>
      <c r="C424">
        <v>19563.62</v>
      </c>
      <c r="D424" t="s">
        <v>448</v>
      </c>
    </row>
    <row r="425" spans="1:4">
      <c r="A425" t="s">
        <v>436</v>
      </c>
      <c r="B425">
        <v>46125</v>
      </c>
      <c r="C425">
        <v>15832.87</v>
      </c>
      <c r="D425" t="s">
        <v>449</v>
      </c>
    </row>
    <row r="426" spans="1:4">
      <c r="A426" t="s">
        <v>436</v>
      </c>
      <c r="B426">
        <v>46126</v>
      </c>
      <c r="C426">
        <v>13899.98</v>
      </c>
      <c r="D426" t="s">
        <v>450</v>
      </c>
    </row>
    <row r="427" spans="1:4">
      <c r="A427" t="s">
        <v>436</v>
      </c>
      <c r="B427">
        <v>46127</v>
      </c>
      <c r="C427">
        <v>13685.6</v>
      </c>
      <c r="D427" t="s">
        <v>451</v>
      </c>
    </row>
    <row r="428" spans="1:4">
      <c r="A428" t="s">
        <v>436</v>
      </c>
      <c r="B428">
        <v>46128</v>
      </c>
      <c r="C428">
        <v>13732.59</v>
      </c>
      <c r="D428" t="s">
        <v>452</v>
      </c>
    </row>
    <row r="429" spans="1:4">
      <c r="A429" t="s">
        <v>436</v>
      </c>
      <c r="B429">
        <v>46129</v>
      </c>
      <c r="C429">
        <v>15997.33</v>
      </c>
      <c r="D429" t="s">
        <v>453</v>
      </c>
    </row>
    <row r="430" spans="1:4">
      <c r="A430" t="s">
        <v>436</v>
      </c>
      <c r="B430">
        <v>46130</v>
      </c>
      <c r="C430">
        <v>5227.68</v>
      </c>
      <c r="D430" t="s">
        <v>454</v>
      </c>
    </row>
    <row r="431" spans="1:4">
      <c r="A431" t="s">
        <v>436</v>
      </c>
      <c r="B431">
        <v>46131</v>
      </c>
      <c r="C431">
        <v>13915.09</v>
      </c>
      <c r="D431" t="s">
        <v>455</v>
      </c>
    </row>
    <row r="432" spans="1:4">
      <c r="A432" t="s">
        <v>436</v>
      </c>
      <c r="B432">
        <v>46132</v>
      </c>
      <c r="C432">
        <v>13360.88</v>
      </c>
      <c r="D432" t="s">
        <v>456</v>
      </c>
    </row>
    <row r="433" spans="1:4">
      <c r="A433" t="s">
        <v>436</v>
      </c>
      <c r="B433">
        <v>46133</v>
      </c>
      <c r="C433">
        <v>6918.7</v>
      </c>
      <c r="D433" t="s">
        <v>457</v>
      </c>
    </row>
    <row r="434" spans="1:4">
      <c r="A434" t="s">
        <v>436</v>
      </c>
      <c r="B434">
        <v>46134</v>
      </c>
      <c r="C434">
        <v>17805.490000000002</v>
      </c>
      <c r="D434" t="s">
        <v>458</v>
      </c>
    </row>
    <row r="435" spans="1:4">
      <c r="A435" t="s">
        <v>459</v>
      </c>
      <c r="B435">
        <v>46113</v>
      </c>
      <c r="C435">
        <v>13424.15</v>
      </c>
      <c r="D435" t="s">
        <v>460</v>
      </c>
    </row>
    <row r="436" spans="1:4">
      <c r="A436" t="s">
        <v>459</v>
      </c>
      <c r="B436">
        <v>46114</v>
      </c>
      <c r="C436">
        <v>6945.95</v>
      </c>
      <c r="D436" t="s">
        <v>461</v>
      </c>
    </row>
    <row r="437" spans="1:4">
      <c r="A437" t="s">
        <v>459</v>
      </c>
      <c r="B437">
        <v>46115</v>
      </c>
      <c r="C437">
        <v>12179.22</v>
      </c>
      <c r="D437" t="s">
        <v>462</v>
      </c>
    </row>
    <row r="438" spans="1:4">
      <c r="A438" t="s">
        <v>459</v>
      </c>
      <c r="B438">
        <v>46116</v>
      </c>
      <c r="C438">
        <v>13091.19</v>
      </c>
      <c r="D438" t="s">
        <v>463</v>
      </c>
    </row>
    <row r="439" spans="1:4">
      <c r="A439" t="s">
        <v>459</v>
      </c>
      <c r="B439">
        <v>46117</v>
      </c>
      <c r="C439">
        <v>14073.08</v>
      </c>
      <c r="D439" t="s">
        <v>464</v>
      </c>
    </row>
    <row r="440" spans="1:4">
      <c r="A440" t="s">
        <v>459</v>
      </c>
      <c r="B440">
        <v>46118</v>
      </c>
      <c r="C440">
        <v>11854.16</v>
      </c>
      <c r="D440" t="s">
        <v>465</v>
      </c>
    </row>
    <row r="441" spans="1:4">
      <c r="A441" t="s">
        <v>459</v>
      </c>
      <c r="B441">
        <v>46119</v>
      </c>
      <c r="C441">
        <v>11961.28</v>
      </c>
      <c r="D441" t="s">
        <v>466</v>
      </c>
    </row>
    <row r="442" spans="1:4">
      <c r="A442" t="s">
        <v>459</v>
      </c>
      <c r="B442">
        <v>46120</v>
      </c>
      <c r="C442">
        <v>8857.9</v>
      </c>
      <c r="D442" t="s">
        <v>467</v>
      </c>
    </row>
    <row r="443" spans="1:4">
      <c r="A443" t="s">
        <v>459</v>
      </c>
      <c r="B443">
        <v>46121</v>
      </c>
      <c r="C443">
        <v>11617.06</v>
      </c>
      <c r="D443" t="s">
        <v>468</v>
      </c>
    </row>
    <row r="444" spans="1:4">
      <c r="A444" t="s">
        <v>459</v>
      </c>
      <c r="B444">
        <v>46122</v>
      </c>
      <c r="C444">
        <v>3446.23</v>
      </c>
      <c r="D444" t="s">
        <v>469</v>
      </c>
    </row>
    <row r="445" spans="1:4">
      <c r="A445" t="s">
        <v>459</v>
      </c>
      <c r="B445">
        <v>46123</v>
      </c>
      <c r="C445">
        <v>13454.08</v>
      </c>
      <c r="D445" t="s">
        <v>470</v>
      </c>
    </row>
    <row r="446" spans="1:4">
      <c r="A446" t="s">
        <v>459</v>
      </c>
      <c r="B446">
        <v>46124</v>
      </c>
      <c r="C446">
        <v>16985.93</v>
      </c>
      <c r="D446" t="s">
        <v>471</v>
      </c>
    </row>
    <row r="447" spans="1:4">
      <c r="A447" t="s">
        <v>459</v>
      </c>
      <c r="B447">
        <v>46125</v>
      </c>
      <c r="C447">
        <v>14972.74</v>
      </c>
      <c r="D447" t="s">
        <v>472</v>
      </c>
    </row>
    <row r="448" spans="1:4">
      <c r="A448" t="s">
        <v>459</v>
      </c>
      <c r="B448">
        <v>46126</v>
      </c>
      <c r="C448">
        <v>16711.27</v>
      </c>
      <c r="D448" t="s">
        <v>473</v>
      </c>
    </row>
    <row r="449" spans="1:4">
      <c r="A449" t="s">
        <v>459</v>
      </c>
      <c r="B449">
        <v>46127</v>
      </c>
      <c r="C449">
        <v>17234.32</v>
      </c>
      <c r="D449" t="s">
        <v>474</v>
      </c>
    </row>
    <row r="450" spans="1:4">
      <c r="A450" t="s">
        <v>459</v>
      </c>
      <c r="B450">
        <v>46128</v>
      </c>
      <c r="C450">
        <v>16059.09</v>
      </c>
      <c r="D450" t="s">
        <v>475</v>
      </c>
    </row>
    <row r="451" spans="1:4">
      <c r="A451" t="s">
        <v>459</v>
      </c>
      <c r="B451">
        <v>46129</v>
      </c>
      <c r="C451">
        <v>14070.37</v>
      </c>
      <c r="D451" t="s">
        <v>476</v>
      </c>
    </row>
    <row r="452" spans="1:4">
      <c r="A452" t="s">
        <v>459</v>
      </c>
      <c r="B452">
        <v>46130</v>
      </c>
      <c r="C452">
        <v>11897.93</v>
      </c>
      <c r="D452" t="s">
        <v>477</v>
      </c>
    </row>
    <row r="453" spans="1:4">
      <c r="A453" t="s">
        <v>459</v>
      </c>
      <c r="B453">
        <v>46131</v>
      </c>
      <c r="C453">
        <v>16122.03</v>
      </c>
      <c r="D453" t="s">
        <v>478</v>
      </c>
    </row>
    <row r="454" spans="1:4">
      <c r="A454" t="s">
        <v>459</v>
      </c>
      <c r="B454">
        <v>46132</v>
      </c>
      <c r="C454">
        <v>15729.15</v>
      </c>
      <c r="D454" t="s">
        <v>479</v>
      </c>
    </row>
    <row r="455" spans="1:4">
      <c r="A455" t="s">
        <v>459</v>
      </c>
      <c r="B455">
        <v>46133</v>
      </c>
      <c r="C455">
        <v>15302.68</v>
      </c>
      <c r="D455" t="s">
        <v>480</v>
      </c>
    </row>
    <row r="456" spans="1:4">
      <c r="A456" t="s">
        <v>459</v>
      </c>
      <c r="B456">
        <v>46134</v>
      </c>
      <c r="C456">
        <v>11812.66</v>
      </c>
      <c r="D456" t="s">
        <v>481</v>
      </c>
    </row>
    <row r="457" spans="1:4">
      <c r="A457" t="s">
        <v>482</v>
      </c>
      <c r="B457">
        <v>46113</v>
      </c>
      <c r="C457">
        <v>11590.7</v>
      </c>
      <c r="D457" t="s">
        <v>483</v>
      </c>
    </row>
    <row r="458" spans="1:4">
      <c r="A458" t="s">
        <v>482</v>
      </c>
      <c r="B458">
        <v>46114</v>
      </c>
      <c r="C458">
        <v>15331</v>
      </c>
      <c r="D458" t="s">
        <v>484</v>
      </c>
    </row>
    <row r="459" spans="1:4">
      <c r="A459" t="s">
        <v>482</v>
      </c>
      <c r="B459">
        <v>46115</v>
      </c>
      <c r="C459">
        <v>13412.02</v>
      </c>
      <c r="D459" t="s">
        <v>485</v>
      </c>
    </row>
    <row r="460" spans="1:4">
      <c r="A460" t="s">
        <v>482</v>
      </c>
      <c r="B460">
        <v>46116</v>
      </c>
      <c r="C460">
        <v>16960.509999999998</v>
      </c>
      <c r="D460" t="s">
        <v>486</v>
      </c>
    </row>
    <row r="461" spans="1:4">
      <c r="A461" t="s">
        <v>482</v>
      </c>
      <c r="B461">
        <v>46117</v>
      </c>
      <c r="C461">
        <v>15425.74</v>
      </c>
      <c r="D461" t="s">
        <v>487</v>
      </c>
    </row>
    <row r="462" spans="1:4">
      <c r="A462" t="s">
        <v>482</v>
      </c>
      <c r="B462">
        <v>46118</v>
      </c>
      <c r="C462">
        <v>14626.79</v>
      </c>
      <c r="D462" t="s">
        <v>488</v>
      </c>
    </row>
    <row r="463" spans="1:4">
      <c r="A463" t="s">
        <v>482</v>
      </c>
      <c r="B463">
        <v>46119</v>
      </c>
      <c r="C463">
        <v>17588.52</v>
      </c>
      <c r="D463" t="s">
        <v>489</v>
      </c>
    </row>
    <row r="464" spans="1:4">
      <c r="A464" t="s">
        <v>482</v>
      </c>
      <c r="B464">
        <v>46120</v>
      </c>
      <c r="C464">
        <v>12956.71</v>
      </c>
      <c r="D464" t="s">
        <v>490</v>
      </c>
    </row>
    <row r="465" spans="1:4">
      <c r="A465" t="s">
        <v>482</v>
      </c>
      <c r="B465">
        <v>46121</v>
      </c>
      <c r="C465">
        <v>12777.39</v>
      </c>
      <c r="D465" t="s">
        <v>491</v>
      </c>
    </row>
    <row r="466" spans="1:4">
      <c r="A466" t="s">
        <v>482</v>
      </c>
      <c r="B466">
        <v>46122</v>
      </c>
      <c r="C466">
        <v>4507.99</v>
      </c>
      <c r="D466" t="s">
        <v>492</v>
      </c>
    </row>
    <row r="467" spans="1:4">
      <c r="A467" t="s">
        <v>482</v>
      </c>
      <c r="B467">
        <v>46123</v>
      </c>
      <c r="C467">
        <v>10165.31</v>
      </c>
      <c r="D467" t="s">
        <v>493</v>
      </c>
    </row>
    <row r="468" spans="1:4">
      <c r="A468" t="s">
        <v>482</v>
      </c>
      <c r="B468">
        <v>46124</v>
      </c>
      <c r="C468">
        <v>13888.16</v>
      </c>
      <c r="D468" t="s">
        <v>494</v>
      </c>
    </row>
    <row r="469" spans="1:4">
      <c r="A469" t="s">
        <v>482</v>
      </c>
      <c r="B469">
        <v>46125</v>
      </c>
      <c r="C469">
        <v>14141.37</v>
      </c>
      <c r="D469" t="s">
        <v>495</v>
      </c>
    </row>
    <row r="470" spans="1:4">
      <c r="A470" t="s">
        <v>482</v>
      </c>
      <c r="B470">
        <v>46126</v>
      </c>
      <c r="C470">
        <v>14624.45</v>
      </c>
      <c r="D470" t="s">
        <v>496</v>
      </c>
    </row>
    <row r="471" spans="1:4">
      <c r="A471" t="s">
        <v>482</v>
      </c>
      <c r="B471">
        <v>46127</v>
      </c>
      <c r="C471">
        <v>16485.669999999998</v>
      </c>
      <c r="D471" t="s">
        <v>497</v>
      </c>
    </row>
    <row r="472" spans="1:4">
      <c r="A472" t="s">
        <v>482</v>
      </c>
      <c r="B472">
        <v>46128</v>
      </c>
      <c r="C472">
        <v>17137.29</v>
      </c>
      <c r="D472" t="s">
        <v>498</v>
      </c>
    </row>
    <row r="473" spans="1:4">
      <c r="A473" t="s">
        <v>482</v>
      </c>
      <c r="B473">
        <v>46129</v>
      </c>
      <c r="C473">
        <v>16472.07</v>
      </c>
      <c r="D473" t="s">
        <v>499</v>
      </c>
    </row>
    <row r="474" spans="1:4">
      <c r="A474" t="s">
        <v>482</v>
      </c>
      <c r="B474">
        <v>46130</v>
      </c>
      <c r="C474">
        <v>16150.52</v>
      </c>
      <c r="D474" t="s">
        <v>500</v>
      </c>
    </row>
    <row r="475" spans="1:4">
      <c r="A475" t="s">
        <v>482</v>
      </c>
      <c r="B475">
        <v>46131</v>
      </c>
      <c r="C475">
        <v>13197.07</v>
      </c>
      <c r="D475" t="s">
        <v>501</v>
      </c>
    </row>
    <row r="476" spans="1:4">
      <c r="A476" t="s">
        <v>482</v>
      </c>
      <c r="B476">
        <v>46132</v>
      </c>
      <c r="C476">
        <v>16274.34</v>
      </c>
      <c r="D476" t="s">
        <v>502</v>
      </c>
    </row>
    <row r="477" spans="1:4">
      <c r="A477" t="s">
        <v>482</v>
      </c>
      <c r="B477">
        <v>46133</v>
      </c>
      <c r="C477">
        <v>15640.48</v>
      </c>
      <c r="D477" t="s">
        <v>503</v>
      </c>
    </row>
    <row r="478" spans="1:4">
      <c r="A478" t="s">
        <v>482</v>
      </c>
      <c r="B478">
        <v>46134</v>
      </c>
      <c r="C478">
        <v>14336.17</v>
      </c>
      <c r="D478" t="s">
        <v>504</v>
      </c>
    </row>
    <row r="479" spans="1:4">
      <c r="A479" t="s">
        <v>505</v>
      </c>
      <c r="B479">
        <v>46113</v>
      </c>
      <c r="C479">
        <v>24754.18</v>
      </c>
      <c r="D479" t="s">
        <v>506</v>
      </c>
    </row>
    <row r="480" spans="1:4">
      <c r="A480" t="s">
        <v>505</v>
      </c>
      <c r="B480">
        <v>46114</v>
      </c>
      <c r="C480">
        <v>23692.07</v>
      </c>
      <c r="D480" t="s">
        <v>507</v>
      </c>
    </row>
    <row r="481" spans="1:4">
      <c r="A481" t="s">
        <v>505</v>
      </c>
      <c r="B481">
        <v>46115</v>
      </c>
      <c r="C481">
        <v>29784.93</v>
      </c>
      <c r="D481" t="s">
        <v>508</v>
      </c>
    </row>
    <row r="482" spans="1:4">
      <c r="A482" t="s">
        <v>505</v>
      </c>
      <c r="B482">
        <v>46116</v>
      </c>
      <c r="C482">
        <v>27337.1</v>
      </c>
      <c r="D482" t="s">
        <v>509</v>
      </c>
    </row>
    <row r="483" spans="1:4">
      <c r="A483" t="s">
        <v>505</v>
      </c>
      <c r="B483">
        <v>46117</v>
      </c>
      <c r="C483">
        <v>31323.55</v>
      </c>
      <c r="D483" t="s">
        <v>510</v>
      </c>
    </row>
    <row r="484" spans="1:4">
      <c r="A484" t="s">
        <v>505</v>
      </c>
      <c r="B484">
        <v>46118</v>
      </c>
      <c r="C484">
        <v>28672.5</v>
      </c>
      <c r="D484" t="s">
        <v>511</v>
      </c>
    </row>
    <row r="485" spans="1:4">
      <c r="A485" t="s">
        <v>505</v>
      </c>
      <c r="B485">
        <v>46119</v>
      </c>
      <c r="C485">
        <v>28951.7</v>
      </c>
      <c r="D485" t="s">
        <v>512</v>
      </c>
    </row>
    <row r="486" spans="1:4">
      <c r="A486" t="s">
        <v>505</v>
      </c>
      <c r="B486">
        <v>46120</v>
      </c>
      <c r="C486">
        <v>24816.74</v>
      </c>
      <c r="D486" t="s">
        <v>513</v>
      </c>
    </row>
    <row r="487" spans="1:4">
      <c r="A487" t="s">
        <v>505</v>
      </c>
      <c r="B487">
        <v>46121</v>
      </c>
      <c r="C487">
        <v>29798.66</v>
      </c>
      <c r="D487" t="s">
        <v>514</v>
      </c>
    </row>
    <row r="488" spans="1:4">
      <c r="A488" t="s">
        <v>505</v>
      </c>
      <c r="B488">
        <v>46122</v>
      </c>
      <c r="C488">
        <v>15140.99</v>
      </c>
      <c r="D488" t="s">
        <v>515</v>
      </c>
    </row>
    <row r="489" spans="1:4">
      <c r="A489" t="s">
        <v>505</v>
      </c>
      <c r="B489">
        <v>46123</v>
      </c>
      <c r="C489">
        <v>12724.66</v>
      </c>
      <c r="D489" t="s">
        <v>516</v>
      </c>
    </row>
    <row r="490" spans="1:4">
      <c r="A490" t="s">
        <v>505</v>
      </c>
      <c r="B490">
        <v>46124</v>
      </c>
      <c r="C490">
        <v>14570.24</v>
      </c>
      <c r="D490" t="s">
        <v>517</v>
      </c>
    </row>
    <row r="491" spans="1:4">
      <c r="A491" t="s">
        <v>505</v>
      </c>
      <c r="B491">
        <v>46125</v>
      </c>
      <c r="C491">
        <v>28414.5</v>
      </c>
      <c r="D491" t="s">
        <v>518</v>
      </c>
    </row>
    <row r="492" spans="1:4">
      <c r="A492" t="s">
        <v>505</v>
      </c>
      <c r="B492">
        <v>46126</v>
      </c>
      <c r="C492">
        <v>29061.77</v>
      </c>
      <c r="D492" t="s">
        <v>519</v>
      </c>
    </row>
    <row r="493" spans="1:4">
      <c r="A493" t="s">
        <v>505</v>
      </c>
      <c r="B493">
        <v>46127</v>
      </c>
      <c r="C493">
        <v>22013.27</v>
      </c>
      <c r="D493" t="s">
        <v>520</v>
      </c>
    </row>
    <row r="494" spans="1:4">
      <c r="A494" t="s">
        <v>505</v>
      </c>
      <c r="B494">
        <v>46128</v>
      </c>
      <c r="C494">
        <v>31898.36</v>
      </c>
      <c r="D494" t="s">
        <v>521</v>
      </c>
    </row>
    <row r="495" spans="1:4">
      <c r="A495" t="s">
        <v>505</v>
      </c>
      <c r="B495">
        <v>46129</v>
      </c>
      <c r="C495">
        <v>22193.29</v>
      </c>
      <c r="D495" t="s">
        <v>522</v>
      </c>
    </row>
    <row r="496" spans="1:4">
      <c r="A496" t="s">
        <v>505</v>
      </c>
      <c r="B496">
        <v>46130</v>
      </c>
      <c r="C496">
        <v>27321.360000000001</v>
      </c>
      <c r="D496" t="s">
        <v>523</v>
      </c>
    </row>
    <row r="497" spans="1:4">
      <c r="A497" t="s">
        <v>505</v>
      </c>
      <c r="B497">
        <v>46131</v>
      </c>
      <c r="C497">
        <v>32206.71</v>
      </c>
      <c r="D497" t="s">
        <v>524</v>
      </c>
    </row>
    <row r="498" spans="1:4">
      <c r="A498" t="s">
        <v>505</v>
      </c>
      <c r="B498">
        <v>46132</v>
      </c>
      <c r="C498">
        <v>25960.86</v>
      </c>
      <c r="D498" t="s">
        <v>525</v>
      </c>
    </row>
    <row r="499" spans="1:4">
      <c r="A499" t="s">
        <v>505</v>
      </c>
      <c r="B499">
        <v>46133</v>
      </c>
      <c r="C499">
        <v>30759.360000000001</v>
      </c>
      <c r="D499" t="s">
        <v>526</v>
      </c>
    </row>
    <row r="500" spans="1:4">
      <c r="A500" t="s">
        <v>505</v>
      </c>
      <c r="B500">
        <v>46134</v>
      </c>
      <c r="C500">
        <v>31483.919999999998</v>
      </c>
      <c r="D500" t="s">
        <v>527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A542-8A31-45B0-A6B8-C76D7D4BE5F5}">
  <sheetPr>
    <tabColor rgb="FF00B050"/>
  </sheetPr>
  <dimension ref="A1:VG72"/>
  <sheetViews>
    <sheetView showGridLines="0" zoomScale="85" zoomScaleNormal="85" workbookViewId="0">
      <pane xSplit="2" ySplit="2" topLeftCell="UQ3" activePane="bottomRight" state="frozen"/>
      <selection pane="topRight" activeCell="B50" sqref="B50"/>
      <selection pane="bottomLeft" activeCell="B50" sqref="B50"/>
      <selection pane="bottomRight" activeCell="UQ9" sqref="UQ9"/>
    </sheetView>
  </sheetViews>
  <sheetFormatPr defaultColWidth="17.109375" defaultRowHeight="14.4"/>
  <cols>
    <col min="1" max="1" width="31.5546875" bestFit="1" customWidth="1"/>
    <col min="2" max="2" width="30.88671875" bestFit="1" customWidth="1"/>
    <col min="3" max="239" width="14" bestFit="1" customWidth="1"/>
    <col min="240" max="245" width="14" style="46" bestFit="1" customWidth="1"/>
    <col min="246" max="246" width="14" style="47" bestFit="1" customWidth="1"/>
    <col min="247" max="276" width="14" style="46" bestFit="1" customWidth="1"/>
    <col min="277" max="398" width="17.109375" style="46"/>
    <col min="402" max="402" width="10.6640625" bestFit="1" customWidth="1"/>
    <col min="479" max="487" width="16.33203125" bestFit="1" customWidth="1"/>
    <col min="488" max="570" width="16.33203125" customWidth="1"/>
    <col min="578" max="578" width="23.109375" style="67" customWidth="1"/>
  </cols>
  <sheetData>
    <row r="1" spans="1:579">
      <c r="A1" t="s">
        <v>528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EY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ref="EZ1" si="3">MONTH(EZ2)+YEAR(EZ2)*12</f>
        <v>24306</v>
      </c>
      <c r="FA1">
        <f t="shared" ref="FA1" si="4">MONTH(FA2)+YEAR(FA2)*12</f>
        <v>24306</v>
      </c>
      <c r="FB1">
        <f t="shared" ref="FB1" si="5">MONTH(FB2)+YEAR(FB2)*12</f>
        <v>24306</v>
      </c>
      <c r="FC1">
        <f t="shared" ref="FC1" si="6">MONTH(FC2)+YEAR(FC2)*12</f>
        <v>24306</v>
      </c>
      <c r="FD1">
        <f t="shared" ref="FD1" si="7">MONTH(FD2)+YEAR(FD2)*12</f>
        <v>24306</v>
      </c>
      <c r="FE1">
        <f t="shared" ref="FE1" si="8">MONTH(FE2)+YEAR(FE2)*12</f>
        <v>24306</v>
      </c>
      <c r="FF1">
        <f t="shared" ref="FF1" si="9">MONTH(FF2)+YEAR(FF2)*12</f>
        <v>24306</v>
      </c>
      <c r="FG1">
        <f t="shared" ref="FG1" si="10">MONTH(FG2)+YEAR(FG2)*12</f>
        <v>24306</v>
      </c>
      <c r="FH1">
        <f t="shared" ref="FH1" si="11">MONTH(FH2)+YEAR(FH2)*12</f>
        <v>24306</v>
      </c>
      <c r="FI1">
        <f t="shared" ref="FI1" si="12">MONTH(FI2)+YEAR(FI2)*12</f>
        <v>24306</v>
      </c>
      <c r="FJ1">
        <f t="shared" ref="FJ1" si="13">MONTH(FJ2)+YEAR(FJ2)*12</f>
        <v>24306</v>
      </c>
      <c r="FK1">
        <f t="shared" ref="FK1" si="14">MONTH(FK2)+YEAR(FK2)*12</f>
        <v>24306</v>
      </c>
      <c r="FL1">
        <f t="shared" ref="FL1" si="15">MONTH(FL2)+YEAR(FL2)*12</f>
        <v>24306</v>
      </c>
      <c r="FM1">
        <f t="shared" ref="FM1" si="16">MONTH(FM2)+YEAR(FM2)*12</f>
        <v>24306</v>
      </c>
      <c r="FN1">
        <f t="shared" ref="FN1" si="17">MONTH(FN2)+YEAR(FN2)*12</f>
        <v>24306</v>
      </c>
      <c r="FO1">
        <f t="shared" ref="FO1" si="18">MONTH(FO2)+YEAR(FO2)*12</f>
        <v>24306</v>
      </c>
      <c r="FP1">
        <f t="shared" ref="FP1" si="19">MONTH(FP2)+YEAR(FP2)*12</f>
        <v>24306</v>
      </c>
      <c r="FQ1">
        <f t="shared" ref="FQ1" si="20">MONTH(FQ2)+YEAR(FQ2)*12</f>
        <v>24306</v>
      </c>
      <c r="FR1">
        <f t="shared" ref="FR1" si="21">MONTH(FR2)+YEAR(FR2)*12</f>
        <v>24306</v>
      </c>
      <c r="FS1">
        <f t="shared" ref="FS1" si="22">MONTH(FS2)+YEAR(FS2)*12</f>
        <v>24306</v>
      </c>
      <c r="FT1">
        <f t="shared" ref="FT1" si="23">MONTH(FT2)+YEAR(FT2)*12</f>
        <v>24306</v>
      </c>
      <c r="FU1">
        <f t="shared" ref="FU1" si="24">MONTH(FU2)+YEAR(FU2)*12</f>
        <v>24306</v>
      </c>
      <c r="FV1">
        <f t="shared" ref="FV1" si="25">MONTH(FV2)+YEAR(FV2)*12</f>
        <v>24306</v>
      </c>
      <c r="FW1">
        <f t="shared" ref="FW1" si="26">MONTH(FW2)+YEAR(FW2)*12</f>
        <v>24306</v>
      </c>
      <c r="FX1">
        <f t="shared" ref="FX1" si="27">MONTH(FX2)+YEAR(FX2)*12</f>
        <v>24306</v>
      </c>
      <c r="FY1">
        <f t="shared" ref="FY1" si="28">MONTH(FY2)+YEAR(FY2)*12</f>
        <v>24306</v>
      </c>
      <c r="FZ1">
        <f t="shared" ref="FZ1" si="29">MONTH(FZ2)+YEAR(FZ2)*12</f>
        <v>24306</v>
      </c>
      <c r="GA1">
        <f t="shared" ref="GA1" si="30">MONTH(GA2)+YEAR(GA2)*12</f>
        <v>24306</v>
      </c>
      <c r="GB1">
        <f t="shared" ref="GB1" si="31">MONTH(GB2)+YEAR(GB2)*12</f>
        <v>24307</v>
      </c>
      <c r="GC1">
        <f t="shared" ref="GC1" si="32">MONTH(GC2)+YEAR(GC2)*12</f>
        <v>24307</v>
      </c>
      <c r="GD1">
        <f t="shared" ref="GD1" si="33">MONTH(GD2)+YEAR(GD2)*12</f>
        <v>24307</v>
      </c>
      <c r="GE1">
        <f t="shared" ref="GE1" si="34">MONTH(GE2)+YEAR(GE2)*12</f>
        <v>24307</v>
      </c>
      <c r="GF1">
        <f t="shared" ref="GF1" si="35">MONTH(GF2)+YEAR(GF2)*12</f>
        <v>24307</v>
      </c>
      <c r="GG1">
        <f t="shared" ref="GG1" si="36">MONTH(GG2)+YEAR(GG2)*12</f>
        <v>24307</v>
      </c>
      <c r="GH1">
        <f t="shared" ref="GH1" si="37">MONTH(GH2)+YEAR(GH2)*12</f>
        <v>24307</v>
      </c>
      <c r="GI1">
        <f t="shared" ref="GI1" si="38">MONTH(GI2)+YEAR(GI2)*12</f>
        <v>24307</v>
      </c>
      <c r="GJ1">
        <f t="shared" ref="GJ1" si="39">MONTH(GJ2)+YEAR(GJ2)*12</f>
        <v>24307</v>
      </c>
      <c r="GK1">
        <f t="shared" ref="GK1" si="40">MONTH(GK2)+YEAR(GK2)*12</f>
        <v>24307</v>
      </c>
      <c r="GL1">
        <f t="shared" ref="GL1" si="41">MONTH(GL2)+YEAR(GL2)*12</f>
        <v>24307</v>
      </c>
      <c r="GM1">
        <f t="shared" ref="GM1" si="42">MONTH(GM2)+YEAR(GM2)*12</f>
        <v>24307</v>
      </c>
      <c r="GN1">
        <f t="shared" ref="GN1" si="43">MONTH(GN2)+YEAR(GN2)*12</f>
        <v>24307</v>
      </c>
      <c r="GO1">
        <f t="shared" ref="GO1" si="44">MONTH(GO2)+YEAR(GO2)*12</f>
        <v>24307</v>
      </c>
      <c r="GP1">
        <f t="shared" ref="GP1" si="45">MONTH(GP2)+YEAR(GP2)*12</f>
        <v>24307</v>
      </c>
      <c r="GQ1">
        <f t="shared" ref="GQ1" si="46">MONTH(GQ2)+YEAR(GQ2)*12</f>
        <v>24307</v>
      </c>
      <c r="GR1">
        <f t="shared" ref="GR1" si="47">MONTH(GR2)+YEAR(GR2)*12</f>
        <v>24307</v>
      </c>
      <c r="GS1">
        <f t="shared" ref="GS1" si="48">MONTH(GS2)+YEAR(GS2)*12</f>
        <v>24307</v>
      </c>
      <c r="GT1">
        <f t="shared" ref="GT1" si="49">MONTH(GT2)+YEAR(GT2)*12</f>
        <v>24307</v>
      </c>
      <c r="GU1">
        <f t="shared" ref="GU1" si="50">MONTH(GU2)+YEAR(GU2)*12</f>
        <v>24307</v>
      </c>
      <c r="GV1">
        <f t="shared" ref="GV1" si="51">MONTH(GV2)+YEAR(GV2)*12</f>
        <v>24307</v>
      </c>
      <c r="GW1">
        <f t="shared" ref="GW1" si="52">MONTH(GW2)+YEAR(GW2)*12</f>
        <v>24307</v>
      </c>
      <c r="GX1">
        <f t="shared" ref="GX1" si="53">MONTH(GX2)+YEAR(GX2)*12</f>
        <v>24307</v>
      </c>
      <c r="GY1">
        <f t="shared" ref="GY1" si="54">MONTH(GY2)+YEAR(GY2)*12</f>
        <v>24307</v>
      </c>
      <c r="GZ1">
        <f t="shared" ref="GZ1" si="55">MONTH(GZ2)+YEAR(GZ2)*12</f>
        <v>24307</v>
      </c>
      <c r="HA1">
        <f t="shared" ref="HA1" si="56">MONTH(HA2)+YEAR(HA2)*12</f>
        <v>24307</v>
      </c>
      <c r="HB1">
        <f t="shared" ref="HB1" si="57">MONTH(HB2)+YEAR(HB2)*12</f>
        <v>24307</v>
      </c>
      <c r="HC1">
        <f t="shared" ref="HC1" si="58">MONTH(HC2)+YEAR(HC2)*12</f>
        <v>24307</v>
      </c>
      <c r="HD1">
        <f t="shared" ref="HD1" si="59">MONTH(HD2)+YEAR(HD2)*12</f>
        <v>24307</v>
      </c>
      <c r="HE1">
        <f t="shared" ref="HE1" si="60">MONTH(HE2)+YEAR(HE2)*12</f>
        <v>24307</v>
      </c>
      <c r="HF1">
        <f t="shared" ref="HF1" si="61">MONTH(HF2)+YEAR(HF2)*12</f>
        <v>24307</v>
      </c>
      <c r="HG1">
        <f t="shared" ref="HG1" si="62">MONTH(HG2)+YEAR(HG2)*12</f>
        <v>24308</v>
      </c>
      <c r="HH1">
        <f t="shared" ref="HH1" si="63">MONTH(HH2)+YEAR(HH2)*12</f>
        <v>24308</v>
      </c>
      <c r="HI1">
        <f t="shared" ref="HI1" si="64">MONTH(HI2)+YEAR(HI2)*12</f>
        <v>24308</v>
      </c>
      <c r="HJ1">
        <f t="shared" ref="HJ1" si="65">MONTH(HJ2)+YEAR(HJ2)*12</f>
        <v>24308</v>
      </c>
      <c r="HK1">
        <f t="shared" ref="HK1" si="66">MONTH(HK2)+YEAR(HK2)*12</f>
        <v>24308</v>
      </c>
      <c r="HL1">
        <f t="shared" ref="HL1" si="67">MONTH(HL2)+YEAR(HL2)*12</f>
        <v>24308</v>
      </c>
      <c r="HM1">
        <f t="shared" ref="HM1" si="68">MONTH(HM2)+YEAR(HM2)*12</f>
        <v>24308</v>
      </c>
      <c r="HN1">
        <f t="shared" ref="HN1" si="69">MONTH(HN2)+YEAR(HN2)*12</f>
        <v>24308</v>
      </c>
      <c r="HO1">
        <f t="shared" ref="HO1" si="70">MONTH(HO2)+YEAR(HO2)*12</f>
        <v>24308</v>
      </c>
      <c r="HP1">
        <f t="shared" ref="HP1" si="71">MONTH(HP2)+YEAR(HP2)*12</f>
        <v>24308</v>
      </c>
      <c r="HQ1">
        <f t="shared" ref="HQ1" si="72">MONTH(HQ2)+YEAR(HQ2)*12</f>
        <v>24308</v>
      </c>
      <c r="HR1">
        <f t="shared" ref="HR1" si="73">MONTH(HR2)+YEAR(HR2)*12</f>
        <v>24308</v>
      </c>
      <c r="HS1">
        <f t="shared" ref="HS1" si="74">MONTH(HS2)+YEAR(HS2)*12</f>
        <v>24308</v>
      </c>
      <c r="HT1">
        <f t="shared" ref="HT1" si="75">MONTH(HT2)+YEAR(HT2)*12</f>
        <v>24308</v>
      </c>
      <c r="HU1">
        <f t="shared" ref="HU1" si="76">MONTH(HU2)+YEAR(HU2)*12</f>
        <v>24308</v>
      </c>
      <c r="HV1">
        <f t="shared" ref="HV1" si="77">MONTH(HV2)+YEAR(HV2)*12</f>
        <v>24308</v>
      </c>
      <c r="HW1">
        <f t="shared" ref="HW1" si="78">MONTH(HW2)+YEAR(HW2)*12</f>
        <v>24308</v>
      </c>
      <c r="HX1">
        <f t="shared" ref="HX1" si="79">MONTH(HX2)+YEAR(HX2)*12</f>
        <v>24308</v>
      </c>
      <c r="HY1">
        <f t="shared" ref="HY1" si="80">MONTH(HY2)+YEAR(HY2)*12</f>
        <v>24308</v>
      </c>
      <c r="HZ1">
        <f t="shared" ref="HZ1" si="81">MONTH(HZ2)+YEAR(HZ2)*12</f>
        <v>24308</v>
      </c>
      <c r="IA1">
        <f t="shared" ref="IA1" si="82">MONTH(IA2)+YEAR(IA2)*12</f>
        <v>24308</v>
      </c>
      <c r="IB1">
        <f t="shared" ref="IB1" si="83">MONTH(IB2)+YEAR(IB2)*12</f>
        <v>24308</v>
      </c>
      <c r="IC1">
        <f t="shared" ref="IC1" si="84">MONTH(IC2)+YEAR(IC2)*12</f>
        <v>24308</v>
      </c>
      <c r="ID1">
        <f t="shared" ref="ID1" si="85">MONTH(ID2)+YEAR(ID2)*12</f>
        <v>24308</v>
      </c>
      <c r="IE1">
        <f t="shared" ref="IE1" si="86">MONTH(IE2)+YEAR(IE2)*12</f>
        <v>24308</v>
      </c>
      <c r="IF1" s="46">
        <f t="shared" ref="IF1" si="87">MONTH(IF2)+YEAR(IF2)*12</f>
        <v>24308</v>
      </c>
      <c r="IG1" s="46">
        <f t="shared" ref="IG1" si="88">MONTH(IG2)+YEAR(IG2)*12</f>
        <v>24308</v>
      </c>
      <c r="IH1" s="46">
        <f t="shared" ref="IH1" si="89">MONTH(IH2)+YEAR(IH2)*12</f>
        <v>24308</v>
      </c>
      <c r="II1" s="46">
        <f t="shared" ref="II1" si="90">MONTH(II2)+YEAR(II2)*12</f>
        <v>24308</v>
      </c>
      <c r="IJ1" s="46">
        <f t="shared" ref="IJ1" si="91">MONTH(IJ2)+YEAR(IJ2)*12</f>
        <v>24308</v>
      </c>
      <c r="IK1" s="46">
        <f t="shared" ref="IK1" si="92">MONTH(IK2)+YEAR(IK2)*12</f>
        <v>24308</v>
      </c>
      <c r="IL1" s="46">
        <f t="shared" ref="IL1" si="93">MONTH(IL2)+YEAR(IL2)*12</f>
        <v>24309</v>
      </c>
      <c r="IM1" s="46">
        <f t="shared" ref="IM1" si="94">MONTH(IM2)+YEAR(IM2)*12</f>
        <v>24309</v>
      </c>
      <c r="IN1" s="46">
        <f t="shared" ref="IN1" si="95">MONTH(IN2)+YEAR(IN2)*12</f>
        <v>24309</v>
      </c>
      <c r="IO1" s="46">
        <f t="shared" ref="IO1" si="96">MONTH(IO2)+YEAR(IO2)*12</f>
        <v>24309</v>
      </c>
      <c r="IP1" s="46">
        <f t="shared" ref="IP1" si="97">MONTH(IP2)+YEAR(IP2)*12</f>
        <v>24309</v>
      </c>
      <c r="IQ1" s="46">
        <f t="shared" ref="IQ1" si="98">MONTH(IQ2)+YEAR(IQ2)*12</f>
        <v>24309</v>
      </c>
      <c r="IR1" s="46">
        <f t="shared" ref="IR1" si="99">MONTH(IR2)+YEAR(IR2)*12</f>
        <v>24309</v>
      </c>
      <c r="IS1" s="46">
        <f t="shared" ref="IS1" si="100">MONTH(IS2)+YEAR(IS2)*12</f>
        <v>24309</v>
      </c>
      <c r="IT1" s="46">
        <f t="shared" ref="IT1" si="101">MONTH(IT2)+YEAR(IT2)*12</f>
        <v>24309</v>
      </c>
      <c r="IU1" s="46">
        <f t="shared" ref="IU1" si="102">MONTH(IU2)+YEAR(IU2)*12</f>
        <v>24309</v>
      </c>
      <c r="IV1" s="46">
        <f t="shared" ref="IV1" si="103">MONTH(IV2)+YEAR(IV2)*12</f>
        <v>24309</v>
      </c>
      <c r="IW1" s="46">
        <f t="shared" ref="IW1" si="104">MONTH(IW2)+YEAR(IW2)*12</f>
        <v>24309</v>
      </c>
      <c r="IX1" s="46">
        <f t="shared" ref="IX1" si="105">MONTH(IX2)+YEAR(IX2)*12</f>
        <v>24309</v>
      </c>
      <c r="IY1" s="46">
        <f t="shared" ref="IY1" si="106">MONTH(IY2)+YEAR(IY2)*12</f>
        <v>24309</v>
      </c>
      <c r="IZ1" s="46">
        <f t="shared" ref="IZ1" si="107">MONTH(IZ2)+YEAR(IZ2)*12</f>
        <v>24309</v>
      </c>
      <c r="JA1" s="46">
        <f t="shared" ref="JA1" si="108">MONTH(JA2)+YEAR(JA2)*12</f>
        <v>24309</v>
      </c>
      <c r="JB1" s="46">
        <f t="shared" ref="JB1" si="109">MONTH(JB2)+YEAR(JB2)*12</f>
        <v>24309</v>
      </c>
      <c r="JC1" s="46">
        <f t="shared" ref="JC1" si="110">MONTH(JC2)+YEAR(JC2)*12</f>
        <v>24309</v>
      </c>
      <c r="JD1" s="46">
        <f t="shared" ref="JD1" si="111">MONTH(JD2)+YEAR(JD2)*12</f>
        <v>24309</v>
      </c>
      <c r="JE1" s="46">
        <f t="shared" ref="JE1" si="112">MONTH(JE2)+YEAR(JE2)*12</f>
        <v>24309</v>
      </c>
      <c r="JF1" s="46">
        <f t="shared" ref="JF1" si="113">MONTH(JF2)+YEAR(JF2)*12</f>
        <v>24309</v>
      </c>
      <c r="JG1" s="46">
        <f t="shared" ref="JG1" si="114">MONTH(JG2)+YEAR(JG2)*12</f>
        <v>24309</v>
      </c>
      <c r="JH1" s="46">
        <f t="shared" ref="JH1" si="115">MONTH(JH2)+YEAR(JH2)*12</f>
        <v>24309</v>
      </c>
      <c r="JI1" s="46">
        <f t="shared" ref="JI1" si="116">MONTH(JI2)+YEAR(JI2)*12</f>
        <v>24309</v>
      </c>
      <c r="JJ1" s="46">
        <f t="shared" ref="JJ1" si="117">MONTH(JJ2)+YEAR(JJ2)*12</f>
        <v>24309</v>
      </c>
      <c r="JK1" s="46">
        <f t="shared" ref="JK1" si="118">MONTH(JK2)+YEAR(JK2)*12</f>
        <v>24309</v>
      </c>
      <c r="JL1" s="46">
        <f t="shared" ref="JL1" si="119">MONTH(JL2)+YEAR(JL2)*12</f>
        <v>24309</v>
      </c>
      <c r="JM1" s="46">
        <f t="shared" ref="JM1" si="120">MONTH(JM2)+YEAR(JM2)*12</f>
        <v>24309</v>
      </c>
      <c r="JN1" s="46">
        <f t="shared" ref="JN1" si="121">MONTH(JN2)+YEAR(JN2)*12</f>
        <v>24309</v>
      </c>
      <c r="JO1" s="46">
        <f t="shared" ref="JO1" si="122">MONTH(JO2)+YEAR(JO2)*12</f>
        <v>24309</v>
      </c>
      <c r="JP1" s="46">
        <f t="shared" ref="JP1" si="123">MONTH(JP2)+YEAR(JP2)*12</f>
        <v>24310</v>
      </c>
      <c r="JQ1" s="46">
        <f t="shared" ref="JQ1" si="124">MONTH(JQ2)+YEAR(JQ2)*12</f>
        <v>24310</v>
      </c>
      <c r="JR1" s="46">
        <f t="shared" ref="JR1" si="125">MONTH(JR2)+YEAR(JR2)*12</f>
        <v>24310</v>
      </c>
      <c r="JS1" s="46">
        <f t="shared" ref="JS1" si="126">MONTH(JS2)+YEAR(JS2)*12</f>
        <v>24310</v>
      </c>
      <c r="JT1" s="46">
        <f t="shared" ref="JT1" si="127">MONTH(JT2)+YEAR(JT2)*12</f>
        <v>24310</v>
      </c>
      <c r="JU1" s="46">
        <f t="shared" ref="JU1" si="128">MONTH(JU2)+YEAR(JU2)*12</f>
        <v>24310</v>
      </c>
      <c r="JV1" s="46">
        <f t="shared" ref="JV1" si="129">MONTH(JV2)+YEAR(JV2)*12</f>
        <v>24310</v>
      </c>
      <c r="JW1" s="46">
        <f t="shared" ref="JW1" si="130">MONTH(JW2)+YEAR(JW2)*12</f>
        <v>24310</v>
      </c>
      <c r="JX1" s="46">
        <f t="shared" ref="JX1" si="131">MONTH(JX2)+YEAR(JX2)*12</f>
        <v>24310</v>
      </c>
      <c r="JY1" s="46">
        <f t="shared" ref="JY1" si="132">MONTH(JY2)+YEAR(JY2)*12</f>
        <v>24310</v>
      </c>
      <c r="JZ1" s="46">
        <f t="shared" ref="JZ1" si="133">MONTH(JZ2)+YEAR(JZ2)*12</f>
        <v>24310</v>
      </c>
      <c r="KA1" s="46">
        <f t="shared" ref="KA1" si="134">MONTH(KA2)+YEAR(KA2)*12</f>
        <v>24310</v>
      </c>
      <c r="KB1" s="46">
        <f t="shared" ref="KB1" si="135">MONTH(KB2)+YEAR(KB2)*12</f>
        <v>24310</v>
      </c>
      <c r="KC1" s="46">
        <f t="shared" ref="KC1" si="136">MONTH(KC2)+YEAR(KC2)*12</f>
        <v>24310</v>
      </c>
      <c r="KD1" s="46">
        <f t="shared" ref="KD1" si="137">MONTH(KD2)+YEAR(KD2)*12</f>
        <v>24310</v>
      </c>
      <c r="KE1" s="46">
        <f t="shared" ref="KE1" si="138">MONTH(KE2)+YEAR(KE2)*12</f>
        <v>24310</v>
      </c>
      <c r="KF1" s="46">
        <f t="shared" ref="KF1" si="139">MONTH(KF2)+YEAR(KF2)*12</f>
        <v>24310</v>
      </c>
      <c r="KG1" s="46">
        <f t="shared" ref="KG1" si="140">MONTH(KG2)+YEAR(KG2)*12</f>
        <v>24310</v>
      </c>
      <c r="KH1" s="46">
        <f t="shared" ref="KH1" si="141">MONTH(KH2)+YEAR(KH2)*12</f>
        <v>24310</v>
      </c>
      <c r="KI1" s="46">
        <f t="shared" ref="KI1" si="142">MONTH(KI2)+YEAR(KI2)*12</f>
        <v>24310</v>
      </c>
      <c r="KJ1" s="46">
        <f t="shared" ref="KJ1" si="143">MONTH(KJ2)+YEAR(KJ2)*12</f>
        <v>24310</v>
      </c>
      <c r="KK1" s="46">
        <f t="shared" ref="KK1" si="144">MONTH(KK2)+YEAR(KK2)*12</f>
        <v>24310</v>
      </c>
      <c r="KL1" s="46">
        <f t="shared" ref="KL1" si="145">MONTH(KL2)+YEAR(KL2)*12</f>
        <v>24310</v>
      </c>
      <c r="KM1" s="46">
        <f t="shared" ref="KM1" si="146">MONTH(KM2)+YEAR(KM2)*12</f>
        <v>24310</v>
      </c>
      <c r="KN1" s="46">
        <f t="shared" ref="KN1" si="147">MONTH(KN2)+YEAR(KN2)*12</f>
        <v>24310</v>
      </c>
      <c r="KO1" s="46">
        <f t="shared" ref="KO1" si="148">MONTH(KO2)+YEAR(KO2)*12</f>
        <v>24310</v>
      </c>
      <c r="KP1" s="46">
        <f t="shared" ref="KP1" si="149">MONTH(KP2)+YEAR(KP2)*12</f>
        <v>24310</v>
      </c>
      <c r="KQ1" s="46">
        <f t="shared" ref="KQ1" si="150">MONTH(KQ2)+YEAR(KQ2)*12</f>
        <v>24310</v>
      </c>
      <c r="KR1" s="46">
        <f t="shared" ref="KR1" si="151">MONTH(KR2)+YEAR(KR2)*12</f>
        <v>24310</v>
      </c>
      <c r="KS1" s="46">
        <f t="shared" ref="KS1" si="152">MONTH(KS2)+YEAR(KS2)*12</f>
        <v>24310</v>
      </c>
      <c r="KT1" s="46">
        <f t="shared" ref="KT1" si="153">MONTH(KT2)+YEAR(KT2)*12</f>
        <v>24310</v>
      </c>
      <c r="KU1" s="46">
        <f t="shared" ref="KU1" si="154">MONTH(KU2)+YEAR(KU2)*12</f>
        <v>24311</v>
      </c>
      <c r="KV1" s="46">
        <f t="shared" ref="KV1" si="155">MONTH(KV2)+YEAR(KV2)*12</f>
        <v>24311</v>
      </c>
      <c r="KW1" s="46">
        <f t="shared" ref="KW1" si="156">MONTH(KW2)+YEAR(KW2)*12</f>
        <v>24311</v>
      </c>
      <c r="KX1" s="46">
        <f t="shared" ref="KX1" si="157">MONTH(KX2)+YEAR(KX2)*12</f>
        <v>24311</v>
      </c>
      <c r="KY1" s="46">
        <f t="shared" ref="KY1" si="158">MONTH(KY2)+YEAR(KY2)*12</f>
        <v>24311</v>
      </c>
      <c r="KZ1" s="46">
        <f t="shared" ref="KZ1" si="159">MONTH(KZ2)+YEAR(KZ2)*12</f>
        <v>24311</v>
      </c>
      <c r="LA1" s="46">
        <f t="shared" ref="LA1" si="160">MONTH(LA2)+YEAR(LA2)*12</f>
        <v>24311</v>
      </c>
      <c r="LB1" s="46">
        <f t="shared" ref="LB1" si="161">MONTH(LB2)+YEAR(LB2)*12</f>
        <v>24311</v>
      </c>
      <c r="LC1" s="46">
        <f t="shared" ref="LC1" si="162">MONTH(LC2)+YEAR(LC2)*12</f>
        <v>24311</v>
      </c>
      <c r="LD1" s="46">
        <f t="shared" ref="LD1" si="163">MONTH(LD2)+YEAR(LD2)*12</f>
        <v>24311</v>
      </c>
      <c r="LE1" s="46">
        <f t="shared" ref="LE1" si="164">MONTH(LE2)+YEAR(LE2)*12</f>
        <v>24311</v>
      </c>
      <c r="LF1" s="46">
        <f t="shared" ref="LF1" si="165">MONTH(LF2)+YEAR(LF2)*12</f>
        <v>24311</v>
      </c>
      <c r="LG1" s="46">
        <f t="shared" ref="LG1" si="166">MONTH(LG2)+YEAR(LG2)*12</f>
        <v>24311</v>
      </c>
      <c r="LH1" s="46">
        <f t="shared" ref="LH1" si="167">MONTH(LH2)+YEAR(LH2)*12</f>
        <v>24311</v>
      </c>
      <c r="LI1" s="46">
        <f t="shared" ref="LI1" si="168">MONTH(LI2)+YEAR(LI2)*12</f>
        <v>24311</v>
      </c>
      <c r="LJ1" s="46">
        <f t="shared" ref="LJ1" si="169">MONTH(LJ2)+YEAR(LJ2)*12</f>
        <v>24311</v>
      </c>
      <c r="LK1" s="46">
        <f t="shared" ref="LK1" si="170">MONTH(LK2)+YEAR(LK2)*12</f>
        <v>24311</v>
      </c>
      <c r="LL1" s="46">
        <f t="shared" ref="LL1" si="171">MONTH(LL2)+YEAR(LL2)*12</f>
        <v>24311</v>
      </c>
      <c r="LM1" s="46">
        <f t="shared" ref="LM1" si="172">MONTH(LM2)+YEAR(LM2)*12</f>
        <v>24311</v>
      </c>
      <c r="LN1" s="46">
        <f t="shared" ref="LN1" si="173">MONTH(LN2)+YEAR(LN2)*12</f>
        <v>24311</v>
      </c>
      <c r="LO1" s="46">
        <f t="shared" ref="LO1" si="174">MONTH(LO2)+YEAR(LO2)*12</f>
        <v>24311</v>
      </c>
      <c r="LP1" s="46">
        <f t="shared" ref="LP1" si="175">MONTH(LP2)+YEAR(LP2)*12</f>
        <v>24311</v>
      </c>
      <c r="LQ1" s="46">
        <f t="shared" ref="LQ1" si="176">MONTH(LQ2)+YEAR(LQ2)*12</f>
        <v>24311</v>
      </c>
      <c r="LR1" s="46">
        <f t="shared" ref="LR1" si="177">MONTH(LR2)+YEAR(LR2)*12</f>
        <v>24311</v>
      </c>
      <c r="LS1" s="46">
        <f t="shared" ref="LS1" si="178">MONTH(LS2)+YEAR(LS2)*12</f>
        <v>24311</v>
      </c>
      <c r="LT1" s="46">
        <f t="shared" ref="LT1" si="179">MONTH(LT2)+YEAR(LT2)*12</f>
        <v>24311</v>
      </c>
      <c r="LU1" s="46">
        <f t="shared" ref="LU1" si="180">MONTH(LU2)+YEAR(LU2)*12</f>
        <v>24311</v>
      </c>
      <c r="LV1" s="46">
        <f t="shared" ref="LV1" si="181">MONTH(LV2)+YEAR(LV2)*12</f>
        <v>24311</v>
      </c>
      <c r="LW1" s="46">
        <f t="shared" ref="LW1" si="182">MONTH(LW2)+YEAR(LW2)*12</f>
        <v>24311</v>
      </c>
      <c r="LX1" s="46">
        <f t="shared" ref="LX1" si="183">MONTH(LX2)+YEAR(LX2)*12</f>
        <v>24311</v>
      </c>
      <c r="LY1" s="46">
        <f t="shared" ref="LY1" si="184">MONTH(LY2)+YEAR(LY2)*12</f>
        <v>24312</v>
      </c>
      <c r="LZ1" s="46">
        <f t="shared" ref="LZ1" si="185">MONTH(LZ2)+YEAR(LZ2)*12</f>
        <v>24312</v>
      </c>
      <c r="MA1" s="46">
        <f t="shared" ref="MA1" si="186">MONTH(MA2)+YEAR(MA2)*12</f>
        <v>24312</v>
      </c>
      <c r="MB1" s="46">
        <f t="shared" ref="MB1" si="187">MONTH(MB2)+YEAR(MB2)*12</f>
        <v>24312</v>
      </c>
      <c r="MC1" s="46">
        <f t="shared" ref="MC1" si="188">MONTH(MC2)+YEAR(MC2)*12</f>
        <v>24312</v>
      </c>
      <c r="MD1" s="46">
        <f t="shared" ref="MD1" si="189">MONTH(MD2)+YEAR(MD2)*12</f>
        <v>24312</v>
      </c>
      <c r="ME1" s="46">
        <f t="shared" ref="ME1" si="190">MONTH(ME2)+YEAR(ME2)*12</f>
        <v>24312</v>
      </c>
      <c r="MF1" s="46">
        <f t="shared" ref="MF1" si="191">MONTH(MF2)+YEAR(MF2)*12</f>
        <v>24312</v>
      </c>
      <c r="MG1" s="46">
        <f t="shared" ref="MG1" si="192">MONTH(MG2)+YEAR(MG2)*12</f>
        <v>24312</v>
      </c>
      <c r="MH1" s="46">
        <f t="shared" ref="MH1" si="193">MONTH(MH2)+YEAR(MH2)*12</f>
        <v>24312</v>
      </c>
      <c r="MI1" s="46">
        <f t="shared" ref="MI1" si="194">MONTH(MI2)+YEAR(MI2)*12</f>
        <v>24312</v>
      </c>
      <c r="MJ1" s="46">
        <f t="shared" ref="MJ1" si="195">MONTH(MJ2)+YEAR(MJ2)*12</f>
        <v>24312</v>
      </c>
      <c r="MK1" s="46">
        <f t="shared" ref="MK1" si="196">MONTH(MK2)+YEAR(MK2)*12</f>
        <v>24312</v>
      </c>
      <c r="ML1" s="46">
        <f t="shared" ref="ML1" si="197">MONTH(ML2)+YEAR(ML2)*12</f>
        <v>24312</v>
      </c>
      <c r="MM1" s="46">
        <f t="shared" ref="MM1" si="198">MONTH(MM2)+YEAR(MM2)*12</f>
        <v>24312</v>
      </c>
      <c r="MN1" s="46">
        <f t="shared" ref="MN1" si="199">MONTH(MN2)+YEAR(MN2)*12</f>
        <v>24312</v>
      </c>
      <c r="MO1" s="46">
        <f t="shared" ref="MO1" si="200">MONTH(MO2)+YEAR(MO2)*12</f>
        <v>24312</v>
      </c>
      <c r="MP1" s="46">
        <f t="shared" ref="MP1" si="201">MONTH(MP2)+YEAR(MP2)*12</f>
        <v>24312</v>
      </c>
      <c r="MQ1" s="46">
        <f t="shared" ref="MQ1" si="202">MONTH(MQ2)+YEAR(MQ2)*12</f>
        <v>24312</v>
      </c>
      <c r="MR1" s="46">
        <f t="shared" ref="MR1" si="203">MONTH(MR2)+YEAR(MR2)*12</f>
        <v>24312</v>
      </c>
      <c r="MS1" s="46">
        <f t="shared" ref="MS1" si="204">MONTH(MS2)+YEAR(MS2)*12</f>
        <v>24312</v>
      </c>
      <c r="MT1" s="46">
        <f t="shared" ref="MT1" si="205">MONTH(MT2)+YEAR(MT2)*12</f>
        <v>24312</v>
      </c>
      <c r="MU1" s="46">
        <f t="shared" ref="MU1" si="206">MONTH(MU2)+YEAR(MU2)*12</f>
        <v>24312</v>
      </c>
      <c r="MV1" s="46">
        <f t="shared" ref="MV1" si="207">MONTH(MV2)+YEAR(MV2)*12</f>
        <v>24312</v>
      </c>
      <c r="MW1" s="46">
        <f t="shared" ref="MW1" si="208">MONTH(MW2)+YEAR(MW2)*12</f>
        <v>24312</v>
      </c>
      <c r="MX1" s="46">
        <f t="shared" ref="MX1" si="209">MONTH(MX2)+YEAR(MX2)*12</f>
        <v>24312</v>
      </c>
      <c r="MY1" s="46">
        <f t="shared" ref="MY1" si="210">MONTH(MY2)+YEAR(MY2)*12</f>
        <v>24312</v>
      </c>
      <c r="MZ1" s="46">
        <f t="shared" ref="MZ1" si="211">MONTH(MZ2)+YEAR(MZ2)*12</f>
        <v>24312</v>
      </c>
      <c r="NA1" s="46">
        <f t="shared" ref="NA1" si="212">MONTH(NA2)+YEAR(NA2)*12</f>
        <v>24312</v>
      </c>
      <c r="NB1" s="46">
        <f t="shared" ref="NB1" si="213">MONTH(NB2)+YEAR(NB2)*12</f>
        <v>24312</v>
      </c>
      <c r="NC1" s="46">
        <f t="shared" ref="NC1" si="214">MONTH(NC2)+YEAR(NC2)*12</f>
        <v>24312</v>
      </c>
    </row>
    <row r="2" spans="1:579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86" t="s">
        <v>1517</v>
      </c>
      <c r="US2" s="86" t="s">
        <v>1518</v>
      </c>
      <c r="UT2" s="86" t="s">
        <v>1519</v>
      </c>
      <c r="UU2" s="86" t="s">
        <v>1520</v>
      </c>
      <c r="UV2" s="86" t="s">
        <v>1521</v>
      </c>
      <c r="UW2" s="86" t="s">
        <v>1522</v>
      </c>
      <c r="UX2" s="86" t="s">
        <v>1523</v>
      </c>
      <c r="UY2" s="48">
        <v>45931</v>
      </c>
      <c r="UZ2" s="68">
        <v>45962</v>
      </c>
      <c r="VA2" s="68">
        <v>45992</v>
      </c>
      <c r="VB2" s="68">
        <v>46023</v>
      </c>
      <c r="VC2" s="68">
        <v>46054</v>
      </c>
      <c r="VD2" s="68">
        <v>46082</v>
      </c>
      <c r="VE2" s="68">
        <v>46113</v>
      </c>
      <c r="VF2" s="72"/>
    </row>
    <row r="3" spans="1:579" ht="15.6">
      <c r="A3" s="82" t="s">
        <v>29</v>
      </c>
      <c r="B3" s="56" t="s">
        <v>29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3">
        <v>5976.8</v>
      </c>
      <c r="JQ3" s="65">
        <v>6102.4</v>
      </c>
      <c r="JR3" s="65">
        <v>7081.4</v>
      </c>
      <c r="JS3" s="65">
        <v>4971.7</v>
      </c>
      <c r="JT3" s="65">
        <v>8087.9</v>
      </c>
      <c r="JU3" s="65">
        <v>7091.1</v>
      </c>
      <c r="JV3" s="65">
        <v>2502.8000000000002</v>
      </c>
      <c r="JW3" s="65">
        <v>3243.6</v>
      </c>
      <c r="JX3" s="65">
        <v>5031.5</v>
      </c>
      <c r="JY3" s="65">
        <v>5296.3</v>
      </c>
      <c r="JZ3" s="65">
        <v>7457.1</v>
      </c>
      <c r="KA3" s="65">
        <v>1652.7</v>
      </c>
      <c r="KB3" s="65">
        <v>3519.1</v>
      </c>
      <c r="KC3" s="65">
        <v>4651.5</v>
      </c>
      <c r="KD3" s="65">
        <v>8246.6</v>
      </c>
      <c r="KE3" s="65">
        <v>5825.3</v>
      </c>
      <c r="KF3" s="65">
        <v>7032.4</v>
      </c>
      <c r="KG3" s="65">
        <v>667.6</v>
      </c>
      <c r="KH3" s="65">
        <v>5241.8999999999996</v>
      </c>
      <c r="KI3" s="65">
        <v>7302.4</v>
      </c>
      <c r="KJ3" s="65">
        <v>7841.3</v>
      </c>
      <c r="KK3" s="65">
        <v>8665.5</v>
      </c>
      <c r="KL3" s="65">
        <v>8951.7000000000007</v>
      </c>
      <c r="KM3" s="65">
        <v>8591.4</v>
      </c>
      <c r="KN3" s="65">
        <v>7383.6</v>
      </c>
      <c r="KO3" s="65">
        <v>3254.4</v>
      </c>
      <c r="KP3" s="65">
        <v>1391.6</v>
      </c>
      <c r="KQ3" s="65">
        <v>5882.4</v>
      </c>
      <c r="KR3" s="65">
        <v>3818.5</v>
      </c>
      <c r="KS3" s="65">
        <v>3630.2</v>
      </c>
      <c r="KT3" s="65">
        <v>6216.6</v>
      </c>
      <c r="KU3" s="65">
        <v>3291.8</v>
      </c>
      <c r="KV3" s="65">
        <v>0</v>
      </c>
      <c r="KW3" s="65">
        <v>0</v>
      </c>
      <c r="KX3" s="65">
        <v>0</v>
      </c>
      <c r="KY3" s="65">
        <v>2029.3</v>
      </c>
      <c r="KZ3" s="65">
        <v>6083</v>
      </c>
      <c r="LA3" s="65">
        <v>1066.4000000000001</v>
      </c>
      <c r="LB3" s="65">
        <v>5845.5</v>
      </c>
      <c r="LC3" s="65">
        <v>6673.2</v>
      </c>
      <c r="LD3" s="65">
        <v>9250</v>
      </c>
      <c r="LE3" s="65">
        <v>4291.7</v>
      </c>
      <c r="LF3" s="65">
        <v>1304.2</v>
      </c>
      <c r="LG3" s="65">
        <v>4922.3999999999996</v>
      </c>
      <c r="LH3" s="65">
        <v>2308.3000000000002</v>
      </c>
      <c r="LI3" s="65">
        <v>0</v>
      </c>
      <c r="LJ3" s="65">
        <v>0</v>
      </c>
      <c r="LK3" s="65">
        <v>250.3</v>
      </c>
      <c r="LL3" s="65">
        <v>5671.9</v>
      </c>
      <c r="LM3" s="65">
        <v>0</v>
      </c>
      <c r="LN3" s="65">
        <v>0</v>
      </c>
      <c r="LO3" s="65">
        <v>5597.8</v>
      </c>
      <c r="LP3" s="65">
        <v>7666.8</v>
      </c>
      <c r="LQ3" s="65">
        <v>8127.4</v>
      </c>
      <c r="LR3" s="65">
        <v>6870.8</v>
      </c>
      <c r="LS3" s="65">
        <v>3874.7</v>
      </c>
      <c r="LT3" s="65">
        <v>3430</v>
      </c>
      <c r="LU3" s="65">
        <v>1381.3</v>
      </c>
      <c r="LV3" s="65">
        <v>0</v>
      </c>
      <c r="LW3" s="65">
        <v>9065.5</v>
      </c>
      <c r="LX3" s="65">
        <v>8539.7999999999993</v>
      </c>
      <c r="LY3" s="54">
        <v>5425.7</v>
      </c>
      <c r="LZ3" s="54">
        <v>5793.7</v>
      </c>
      <c r="MA3" s="54">
        <v>4770.5</v>
      </c>
      <c r="MB3" s="54">
        <v>6231.1</v>
      </c>
      <c r="MC3" s="54">
        <v>6260.4</v>
      </c>
      <c r="MD3" s="54">
        <v>7952.6</v>
      </c>
      <c r="ME3" s="54">
        <v>7024.8</v>
      </c>
      <c r="MF3" s="54">
        <v>2522.6999999999998</v>
      </c>
      <c r="MG3" s="54">
        <v>2349.1</v>
      </c>
      <c r="MH3" s="54">
        <v>6167.4</v>
      </c>
      <c r="MI3" s="54">
        <v>6351.4</v>
      </c>
      <c r="MJ3" s="54">
        <v>2274.3000000000002</v>
      </c>
      <c r="MK3" s="54">
        <v>4953</v>
      </c>
      <c r="ML3" s="54">
        <v>4329.2</v>
      </c>
      <c r="MM3" s="54">
        <v>6888.4</v>
      </c>
      <c r="MN3" s="54">
        <v>4441.2</v>
      </c>
      <c r="MO3" s="54">
        <v>3170.3</v>
      </c>
      <c r="MP3" s="54">
        <v>6074.6</v>
      </c>
      <c r="MQ3" s="54">
        <v>4558.6000000000004</v>
      </c>
      <c r="MR3" s="54">
        <v>6179</v>
      </c>
      <c r="MS3" s="54">
        <v>8123.4</v>
      </c>
      <c r="MT3" s="54">
        <v>6837.3</v>
      </c>
      <c r="MU3" s="54">
        <v>8232.1</v>
      </c>
      <c r="MV3" s="54">
        <v>8928.2999999999993</v>
      </c>
      <c r="MW3" s="54">
        <v>7662.2</v>
      </c>
      <c r="MX3" s="54">
        <v>6356.8</v>
      </c>
      <c r="MY3" s="54">
        <v>7437.3</v>
      </c>
      <c r="MZ3" s="54">
        <v>4414.1000000000004</v>
      </c>
      <c r="NA3" s="54">
        <v>8709.6</v>
      </c>
      <c r="NB3" s="54">
        <v>7054.3</v>
      </c>
      <c r="NC3" s="54">
        <v>5793.2</v>
      </c>
      <c r="ND3" s="54">
        <v>6615.4</v>
      </c>
      <c r="NE3" s="54">
        <v>3581.8</v>
      </c>
      <c r="NF3" s="54">
        <v>4509.8</v>
      </c>
      <c r="NG3" s="54">
        <v>7820.2</v>
      </c>
      <c r="NH3" s="54">
        <v>7875.4</v>
      </c>
      <c r="NI3" s="54">
        <v>6542.1</v>
      </c>
      <c r="NJ3" s="54">
        <v>5916.9</v>
      </c>
      <c r="NK3" s="54">
        <v>6717.3</v>
      </c>
      <c r="NL3" s="54">
        <v>4142.8999999999996</v>
      </c>
      <c r="NM3" s="54">
        <v>6555.7</v>
      </c>
      <c r="NN3" s="54">
        <v>7822.3</v>
      </c>
      <c r="NO3" s="54">
        <v>6472.6</v>
      </c>
      <c r="NP3" s="54">
        <v>5695.4</v>
      </c>
      <c r="NQ3" s="54">
        <v>6051.1</v>
      </c>
      <c r="NR3" s="54">
        <v>7679.7</v>
      </c>
      <c r="NS3" s="54">
        <v>7057</v>
      </c>
      <c r="NT3" s="54">
        <v>7497.1</v>
      </c>
      <c r="NU3" s="54">
        <v>5687.3</v>
      </c>
      <c r="NV3" s="54">
        <v>7413.4</v>
      </c>
      <c r="NW3" s="54">
        <v>7428.9</v>
      </c>
      <c r="NX3" s="54">
        <v>8516.7999999999993</v>
      </c>
      <c r="NY3" s="54">
        <v>7741.2</v>
      </c>
      <c r="NZ3" s="54">
        <v>5917.9</v>
      </c>
      <c r="OA3" s="54">
        <v>7423.6</v>
      </c>
      <c r="OB3" s="54">
        <v>5910.1</v>
      </c>
      <c r="OC3" s="54">
        <v>4965</v>
      </c>
      <c r="OD3" s="54">
        <v>5211.3</v>
      </c>
      <c r="OE3" s="54">
        <v>6037.2</v>
      </c>
      <c r="OF3" s="54">
        <v>3891</v>
      </c>
      <c r="OG3" s="54">
        <v>5546.8</v>
      </c>
      <c r="OH3" s="83">
        <v>6961.8</v>
      </c>
      <c r="OI3" s="97">
        <v>5553.7</v>
      </c>
      <c r="OJ3" s="97">
        <v>3107.6</v>
      </c>
      <c r="OK3" s="97">
        <v>3329.8</v>
      </c>
      <c r="OL3" s="97">
        <v>4023.1</v>
      </c>
      <c r="OM3" s="97">
        <v>7572.7</v>
      </c>
      <c r="ON3" s="97">
        <v>4968.3</v>
      </c>
      <c r="OO3" s="97">
        <v>4797</v>
      </c>
      <c r="OP3" s="97">
        <v>2268.6999999999998</v>
      </c>
      <c r="OQ3" s="97">
        <v>2410.6999999999998</v>
      </c>
      <c r="OR3" s="97">
        <v>3663.8</v>
      </c>
      <c r="OS3" s="97">
        <v>2716.7</v>
      </c>
      <c r="OT3" s="97">
        <v>5154.8999999999996</v>
      </c>
      <c r="OU3" s="97">
        <v>5889.9</v>
      </c>
      <c r="OV3" s="97">
        <v>6890.7</v>
      </c>
      <c r="OW3" s="97">
        <v>8461</v>
      </c>
      <c r="OX3" s="97">
        <v>8510.2000000000007</v>
      </c>
      <c r="OY3" s="97">
        <v>7505.2</v>
      </c>
      <c r="OZ3" s="97">
        <v>5507.6</v>
      </c>
      <c r="PA3" s="97">
        <v>7060.2</v>
      </c>
      <c r="PB3" s="97">
        <v>7021.1</v>
      </c>
      <c r="PC3" s="97">
        <v>5133.8</v>
      </c>
      <c r="PD3" s="97">
        <v>6379.2</v>
      </c>
      <c r="PE3" s="97">
        <v>4554.7</v>
      </c>
      <c r="PF3" s="97">
        <v>4792.3</v>
      </c>
      <c r="PG3" s="97">
        <v>4367</v>
      </c>
      <c r="PH3" s="97">
        <v>5375.8</v>
      </c>
      <c r="PI3" s="97">
        <v>7390</v>
      </c>
      <c r="PJ3" s="97">
        <v>8324.2999999999993</v>
      </c>
      <c r="PK3" s="97">
        <v>8187.4</v>
      </c>
      <c r="PL3" s="97">
        <v>7113.6</v>
      </c>
      <c r="PM3" s="97">
        <v>8470.6</v>
      </c>
      <c r="PN3" s="97">
        <v>8248.6</v>
      </c>
      <c r="PO3" s="97">
        <v>8342.2999999999993</v>
      </c>
      <c r="PP3" s="97">
        <v>7449.8</v>
      </c>
      <c r="PQ3" s="97">
        <v>2507.6</v>
      </c>
      <c r="PR3" s="97">
        <v>4743.1000000000004</v>
      </c>
      <c r="PS3" s="97">
        <v>3652</v>
      </c>
      <c r="PT3" s="97">
        <v>3382.4</v>
      </c>
      <c r="PU3" s="97">
        <v>5965.4</v>
      </c>
      <c r="PV3" s="97">
        <v>3239.8</v>
      </c>
      <c r="PW3" s="97">
        <v>6599</v>
      </c>
      <c r="PX3" s="54">
        <v>4882.1000000000004</v>
      </c>
      <c r="PY3" s="54">
        <v>7552.8</v>
      </c>
      <c r="PZ3" s="54">
        <v>5522.9</v>
      </c>
      <c r="QA3" s="54">
        <v>5256.4</v>
      </c>
      <c r="QB3" s="54">
        <v>5907</v>
      </c>
      <c r="QC3" s="54">
        <v>5236.8</v>
      </c>
      <c r="QD3" s="97">
        <v>5292.4</v>
      </c>
      <c r="QE3" s="97">
        <v>6967.6</v>
      </c>
      <c r="QF3" s="97">
        <v>6497.5</v>
      </c>
      <c r="QG3" s="97">
        <v>6253.1</v>
      </c>
      <c r="QH3" s="97">
        <v>2876.6</v>
      </c>
      <c r="QI3" s="97">
        <v>6670.9</v>
      </c>
      <c r="QJ3" s="97">
        <v>5863.1</v>
      </c>
      <c r="QK3" s="97">
        <v>5975.6</v>
      </c>
      <c r="QL3" s="97">
        <v>7358.4</v>
      </c>
      <c r="QM3" s="97">
        <v>7597.5</v>
      </c>
      <c r="QN3" s="97">
        <v>7615.7</v>
      </c>
      <c r="QO3" s="97">
        <v>6310.5</v>
      </c>
      <c r="QP3" s="54">
        <v>7239.1</v>
      </c>
      <c r="QQ3" s="97">
        <v>6851.7</v>
      </c>
      <c r="QR3" s="97">
        <v>6953.2</v>
      </c>
      <c r="QS3" s="97">
        <v>5168.7</v>
      </c>
      <c r="QT3" s="97">
        <v>5571.2</v>
      </c>
      <c r="QU3" s="97">
        <v>5691.7</v>
      </c>
      <c r="QV3" s="97">
        <v>6839.6</v>
      </c>
      <c r="QW3" s="97">
        <v>3806.9</v>
      </c>
      <c r="QX3" s="97">
        <v>5910.8</v>
      </c>
      <c r="QY3" s="97">
        <v>5018.8</v>
      </c>
      <c r="QZ3" s="97">
        <v>6799.5</v>
      </c>
      <c r="RA3" s="97">
        <v>6900.9</v>
      </c>
      <c r="RB3" s="97">
        <v>2195.1999999999998</v>
      </c>
      <c r="RC3" s="97">
        <v>6021.4</v>
      </c>
      <c r="RD3" s="97">
        <v>6749</v>
      </c>
      <c r="RE3" s="97">
        <v>6713.6</v>
      </c>
      <c r="RF3" s="97">
        <v>5709.4</v>
      </c>
      <c r="RG3" s="97">
        <v>5935.5</v>
      </c>
      <c r="RH3" s="97">
        <v>5240.7</v>
      </c>
      <c r="RI3" s="97">
        <v>6311.7</v>
      </c>
      <c r="RJ3" s="97">
        <v>6238</v>
      </c>
      <c r="RK3" s="97">
        <v>6744.7</v>
      </c>
      <c r="RL3" s="97">
        <v>6532.3</v>
      </c>
      <c r="RM3" s="97">
        <v>6340</v>
      </c>
      <c r="RN3" s="97">
        <v>4939.3999999999996</v>
      </c>
      <c r="RO3" s="97">
        <v>5119.8</v>
      </c>
      <c r="RP3" s="97">
        <v>4984.6000000000004</v>
      </c>
      <c r="RQ3" s="97">
        <v>5897.7</v>
      </c>
      <c r="RR3" s="97">
        <v>5464.1</v>
      </c>
      <c r="RS3" s="97">
        <v>4792.3</v>
      </c>
      <c r="RT3" s="97">
        <v>6237.3</v>
      </c>
      <c r="RU3" s="97">
        <v>5358.4</v>
      </c>
      <c r="RV3" s="97">
        <v>5582</v>
      </c>
      <c r="RW3" s="97">
        <v>5968</v>
      </c>
      <c r="RX3" s="97">
        <v>6116.6</v>
      </c>
      <c r="RY3" s="97">
        <v>6094.6</v>
      </c>
      <c r="RZ3" s="97">
        <v>5874.4</v>
      </c>
      <c r="SA3" s="97">
        <v>5191.8999999999996</v>
      </c>
      <c r="SB3" s="97">
        <v>5162.7</v>
      </c>
      <c r="SC3" s="97">
        <v>1170.3</v>
      </c>
      <c r="SD3" s="97">
        <v>5498</v>
      </c>
      <c r="SE3" s="97">
        <v>6062.1</v>
      </c>
      <c r="SF3" s="97">
        <v>5615.4</v>
      </c>
      <c r="SG3" s="97">
        <v>4200.3999999999996</v>
      </c>
      <c r="SH3" s="97">
        <v>1589.1</v>
      </c>
      <c r="SI3" s="97">
        <v>3620.3</v>
      </c>
      <c r="SJ3" s="97">
        <v>3507.8</v>
      </c>
      <c r="SK3" s="97">
        <v>1688.6</v>
      </c>
      <c r="SL3" s="97">
        <v>1399.6</v>
      </c>
      <c r="SM3" s="97">
        <v>1937.1</v>
      </c>
      <c r="SN3" s="97">
        <v>2354.4</v>
      </c>
      <c r="SO3" s="97">
        <v>4017.5</v>
      </c>
      <c r="SP3" s="97">
        <v>4920.8999999999996</v>
      </c>
      <c r="SQ3" s="97">
        <v>3189.9</v>
      </c>
      <c r="SR3" s="97">
        <v>3170.4</v>
      </c>
      <c r="SS3" s="97">
        <v>4120.1000000000004</v>
      </c>
      <c r="ST3" s="97">
        <v>4688.1000000000004</v>
      </c>
      <c r="SU3" s="97">
        <v>5217.1000000000004</v>
      </c>
      <c r="SV3" s="97">
        <v>5045.3999999999996</v>
      </c>
      <c r="SW3" s="97">
        <v>5408.1</v>
      </c>
      <c r="SX3" s="97">
        <v>5536</v>
      </c>
      <c r="SY3" s="97">
        <v>5557.2</v>
      </c>
      <c r="SZ3" s="97">
        <v>5719.8</v>
      </c>
      <c r="TA3" s="97">
        <v>5543.7</v>
      </c>
      <c r="TB3" s="97">
        <v>5077.8999999999996</v>
      </c>
      <c r="TC3" s="97">
        <v>5488.7</v>
      </c>
      <c r="TD3" s="97">
        <v>5546</v>
      </c>
      <c r="TE3" s="97">
        <v>5555.2</v>
      </c>
      <c r="TF3" s="97">
        <v>4781.6000000000004</v>
      </c>
      <c r="TG3" s="97">
        <v>4519</v>
      </c>
      <c r="TH3" s="97">
        <v>4144.7</v>
      </c>
      <c r="TI3" s="97">
        <v>4512.5</v>
      </c>
      <c r="TJ3" s="97">
        <v>4060.3</v>
      </c>
      <c r="TK3" s="97">
        <v>337.6</v>
      </c>
      <c r="TL3" s="97">
        <v>397.6</v>
      </c>
      <c r="TM3" s="97">
        <v>2708.2</v>
      </c>
      <c r="TN3" s="97">
        <v>1477</v>
      </c>
      <c r="TO3" s="97">
        <v>4280.3999999999996</v>
      </c>
      <c r="TP3" s="97">
        <v>5546.3</v>
      </c>
      <c r="TQ3" s="97">
        <v>5357.5</v>
      </c>
      <c r="TR3" s="97">
        <v>2147.4</v>
      </c>
      <c r="TS3" s="97">
        <v>5330.9</v>
      </c>
      <c r="TT3" s="97">
        <v>4301.5</v>
      </c>
      <c r="TU3" s="97">
        <v>664.1</v>
      </c>
      <c r="TV3" s="97">
        <v>669.9</v>
      </c>
      <c r="TW3" s="97">
        <v>538.29999999999995</v>
      </c>
      <c r="TX3" s="97">
        <v>43.4</v>
      </c>
      <c r="TY3" s="97">
        <v>5303.7</v>
      </c>
      <c r="TZ3" s="97">
        <v>5236.8999999999996</v>
      </c>
      <c r="UA3" s="97">
        <v>5131.3</v>
      </c>
      <c r="UB3" s="97">
        <v>5171.1000000000004</v>
      </c>
      <c r="UC3" s="97">
        <v>5304.8</v>
      </c>
      <c r="UD3" s="97">
        <v>5368.6</v>
      </c>
      <c r="UE3" s="97">
        <v>4855.7</v>
      </c>
      <c r="UF3" s="97">
        <v>4079.5</v>
      </c>
      <c r="UG3" s="97">
        <v>5289.3</v>
      </c>
      <c r="UH3" s="97">
        <v>4850</v>
      </c>
      <c r="UI3" s="97">
        <v>5155.5</v>
      </c>
      <c r="UJ3" s="97">
        <v>5029.8</v>
      </c>
      <c r="UK3" s="97">
        <v>5240.8</v>
      </c>
      <c r="UL3" s="97">
        <v>5045.3999999999996</v>
      </c>
      <c r="UM3" s="97">
        <v>4494.5</v>
      </c>
      <c r="UN3" s="97">
        <v>3074.8</v>
      </c>
      <c r="UO3" s="97">
        <v>5755.5</v>
      </c>
      <c r="UP3" s="97">
        <v>5835</v>
      </c>
      <c r="UQ3" s="97">
        <v>5663.2</v>
      </c>
      <c r="UR3" s="97">
        <v>5485.2</v>
      </c>
      <c r="US3" s="97">
        <v>5527.7</v>
      </c>
      <c r="UT3" s="97">
        <v>5779.7</v>
      </c>
      <c r="UU3" s="97">
        <v>5707.1</v>
      </c>
      <c r="UV3" s="97">
        <v>5334.9</v>
      </c>
      <c r="UW3" s="97">
        <v>5572</v>
      </c>
      <c r="UX3" s="97">
        <v>5478.5</v>
      </c>
      <c r="UY3" s="57">
        <f t="shared" ref="UY3:UY42" si="215">SUM(JP3:KT3)</f>
        <v>172609.30000000002</v>
      </c>
      <c r="UZ3" s="70">
        <f>SUM(KU3:LX3)</f>
        <v>107542.1</v>
      </c>
      <c r="VA3" s="70">
        <f t="shared" ref="VA3:VA42" si="216">SUM(LY3:NC3)</f>
        <v>183266.6</v>
      </c>
      <c r="VB3" s="70">
        <f>SUM(ND3:OH3)</f>
        <v>197205</v>
      </c>
      <c r="VC3" s="70">
        <f>SUM(GerDiaria[[#This Row],[01/02/2026]:[28/02/2026]])</f>
        <v>152729.99999999997</v>
      </c>
      <c r="VD3" s="70">
        <f>SUM(GerDiaria[[#This Row],[01/03/2026]:[31/03/2026]])</f>
        <v>187538.50000000003</v>
      </c>
      <c r="VE3" s="70">
        <f>SUM(GerDiaria[[#This Row],[01/04/2026]:[30/04/2026]])</f>
        <v>174681.49999999997</v>
      </c>
      <c r="VF3" s="72" t="s">
        <v>1084</v>
      </c>
      <c r="VG3" t="s">
        <v>1085</v>
      </c>
    </row>
    <row r="4" spans="1:579" ht="15.6">
      <c r="A4" s="82" t="s">
        <v>51</v>
      </c>
      <c r="B4" s="56" t="s">
        <v>51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1163.5</v>
      </c>
      <c r="JQ4" s="65">
        <v>1209.5999999999999</v>
      </c>
      <c r="JR4" s="65">
        <v>1395.1</v>
      </c>
      <c r="JS4" s="65">
        <v>6427.2</v>
      </c>
      <c r="JT4" s="65">
        <v>1565</v>
      </c>
      <c r="JU4" s="65">
        <v>1508.9</v>
      </c>
      <c r="JV4" s="65">
        <v>538</v>
      </c>
      <c r="JW4" s="65">
        <v>697.7</v>
      </c>
      <c r="JX4" s="65">
        <v>1086.8</v>
      </c>
      <c r="JY4" s="65">
        <v>1139.7</v>
      </c>
      <c r="JZ4" s="65">
        <v>1583.7</v>
      </c>
      <c r="KA4" s="65">
        <v>346.1</v>
      </c>
      <c r="KB4" s="65">
        <v>753.1</v>
      </c>
      <c r="KC4" s="65">
        <v>1059.5</v>
      </c>
      <c r="KD4" s="65">
        <v>1732.5</v>
      </c>
      <c r="KE4" s="65">
        <v>1258.0999999999999</v>
      </c>
      <c r="KF4" s="65">
        <v>1480.4</v>
      </c>
      <c r="KG4" s="65">
        <v>176.5</v>
      </c>
      <c r="KH4" s="65">
        <v>0</v>
      </c>
      <c r="KI4" s="65">
        <v>0</v>
      </c>
      <c r="KJ4" s="65">
        <v>434.3</v>
      </c>
      <c r="KK4" s="65">
        <v>1296.4000000000001</v>
      </c>
      <c r="KL4" s="65">
        <v>1323.5</v>
      </c>
      <c r="KM4" s="65">
        <v>1297.8</v>
      </c>
      <c r="KN4" s="65">
        <v>1110.9000000000001</v>
      </c>
      <c r="KO4" s="65">
        <v>515.79999999999995</v>
      </c>
      <c r="KP4" s="65">
        <v>219.3</v>
      </c>
      <c r="KQ4" s="65">
        <v>909.8</v>
      </c>
      <c r="KR4" s="65">
        <v>580.70000000000005</v>
      </c>
      <c r="KS4" s="65">
        <v>561.1</v>
      </c>
      <c r="KT4" s="65">
        <v>955.4</v>
      </c>
      <c r="KU4" s="65">
        <v>7559.8</v>
      </c>
      <c r="KV4" s="65">
        <v>206.8</v>
      </c>
      <c r="KW4" s="65">
        <v>3974.1</v>
      </c>
      <c r="KX4" s="65">
        <v>0</v>
      </c>
      <c r="KY4" s="65">
        <v>2463.6</v>
      </c>
      <c r="KZ4" s="65">
        <v>7093.4</v>
      </c>
      <c r="LA4" s="65">
        <v>8369.9</v>
      </c>
      <c r="LB4" s="65">
        <v>894.9</v>
      </c>
      <c r="LC4" s="65">
        <v>1025</v>
      </c>
      <c r="LD4" s="65">
        <v>1381.3</v>
      </c>
      <c r="LE4" s="65">
        <v>5392.7</v>
      </c>
      <c r="LF4" s="65">
        <v>146.6</v>
      </c>
      <c r="LG4" s="65">
        <v>5550</v>
      </c>
      <c r="LH4" s="65">
        <v>4611.8</v>
      </c>
      <c r="LI4" s="65">
        <v>6269.5</v>
      </c>
      <c r="LJ4" s="65">
        <v>0</v>
      </c>
      <c r="LK4" s="65">
        <v>0</v>
      </c>
      <c r="LL4" s="65">
        <v>0</v>
      </c>
      <c r="LM4" s="65">
        <v>0</v>
      </c>
      <c r="LN4" s="65">
        <v>0</v>
      </c>
      <c r="LO4" s="65">
        <v>0</v>
      </c>
      <c r="LP4" s="65">
        <v>1185.3</v>
      </c>
      <c r="LQ4" s="65">
        <v>1253</v>
      </c>
      <c r="LR4" s="65">
        <v>1042.2</v>
      </c>
      <c r="LS4" s="65">
        <v>8357.2000000000007</v>
      </c>
      <c r="LT4" s="65">
        <v>8127.7</v>
      </c>
      <c r="LU4" s="65">
        <v>1081.4000000000001</v>
      </c>
      <c r="LV4" s="65">
        <v>0</v>
      </c>
      <c r="LW4" s="65">
        <v>0</v>
      </c>
      <c r="LX4" s="65">
        <v>0</v>
      </c>
      <c r="LY4" s="54">
        <v>0</v>
      </c>
      <c r="LZ4" s="54">
        <v>314</v>
      </c>
      <c r="MA4" s="54">
        <v>737.8</v>
      </c>
      <c r="MB4" s="54">
        <v>917.1</v>
      </c>
      <c r="MC4" s="54">
        <v>6275.8</v>
      </c>
      <c r="MD4" s="54">
        <v>1207.7</v>
      </c>
      <c r="ME4" s="54">
        <v>1055</v>
      </c>
      <c r="MF4" s="54">
        <v>402.1</v>
      </c>
      <c r="MG4" s="54">
        <v>149</v>
      </c>
      <c r="MH4" s="54">
        <v>922</v>
      </c>
      <c r="MI4" s="54">
        <v>960.9</v>
      </c>
      <c r="MJ4" s="54">
        <v>289.2</v>
      </c>
      <c r="MK4" s="54">
        <v>1.7</v>
      </c>
      <c r="ML4" s="54">
        <v>183.5</v>
      </c>
      <c r="MM4" s="54">
        <v>7415.6</v>
      </c>
      <c r="MN4" s="54">
        <v>530.4</v>
      </c>
      <c r="MO4" s="54">
        <v>511.9</v>
      </c>
      <c r="MP4" s="54">
        <v>907.5</v>
      </c>
      <c r="MQ4" s="54">
        <v>678.3</v>
      </c>
      <c r="MR4" s="54">
        <v>940.3</v>
      </c>
      <c r="MS4" s="54">
        <v>1224.5</v>
      </c>
      <c r="MT4" s="54">
        <v>1055.5</v>
      </c>
      <c r="MU4" s="54">
        <v>1253</v>
      </c>
      <c r="MV4" s="54">
        <v>1364.5</v>
      </c>
      <c r="MW4" s="54">
        <v>7887.7</v>
      </c>
      <c r="MX4" s="54">
        <v>944.5</v>
      </c>
      <c r="MY4" s="54">
        <v>354.7</v>
      </c>
      <c r="MZ4" s="54">
        <v>661.3</v>
      </c>
      <c r="NA4" s="54">
        <v>7958.2</v>
      </c>
      <c r="NB4" s="54">
        <v>891.5</v>
      </c>
      <c r="NC4" s="103">
        <v>0</v>
      </c>
      <c r="ND4" s="104">
        <v>0</v>
      </c>
      <c r="NE4" s="104">
        <v>0</v>
      </c>
      <c r="NF4" s="104">
        <v>4859.3</v>
      </c>
      <c r="NG4" s="104">
        <v>9055.0999999999985</v>
      </c>
      <c r="NH4" s="104">
        <v>8697.5999999999985</v>
      </c>
      <c r="NI4" s="104">
        <v>3847.9999999999995</v>
      </c>
      <c r="NJ4" s="104">
        <v>6591.9</v>
      </c>
      <c r="NK4" s="105">
        <v>8483.7999999999993</v>
      </c>
      <c r="NL4" s="105">
        <v>4730.5999999999995</v>
      </c>
      <c r="NM4" s="105">
        <v>7988.3000000000011</v>
      </c>
      <c r="NN4" s="105">
        <v>9045.5999999999985</v>
      </c>
      <c r="NO4" s="105">
        <v>8517.7999999999993</v>
      </c>
      <c r="NP4" s="105">
        <v>7581.2999999999984</v>
      </c>
      <c r="NQ4" s="105">
        <v>7221.6</v>
      </c>
      <c r="NR4" s="105">
        <v>9193.4999999999982</v>
      </c>
      <c r="NS4" s="105">
        <v>8372.2000000000007</v>
      </c>
      <c r="NT4" s="105">
        <v>9235.5999999999985</v>
      </c>
      <c r="NU4" s="105">
        <v>7120.4</v>
      </c>
      <c r="NV4" s="105">
        <v>9019.3000000000011</v>
      </c>
      <c r="NW4" s="105">
        <v>9299.4999999999982</v>
      </c>
      <c r="NX4" s="105">
        <v>9980.9000000000015</v>
      </c>
      <c r="NY4" s="105">
        <v>7622.5000000000009</v>
      </c>
      <c r="NZ4" s="105">
        <v>7261.8000000000011</v>
      </c>
      <c r="OA4" s="105">
        <v>8879.5</v>
      </c>
      <c r="OB4" s="105">
        <v>7152.2</v>
      </c>
      <c r="OC4" s="105">
        <v>4092.1999999999994</v>
      </c>
      <c r="OD4" s="105">
        <v>6639.6999999999989</v>
      </c>
      <c r="OE4" s="106">
        <v>7841.2000000000007</v>
      </c>
      <c r="OF4" s="106">
        <v>5023.6000000000004</v>
      </c>
      <c r="OG4" s="106">
        <v>4910.7</v>
      </c>
      <c r="OH4" s="106">
        <v>211.9</v>
      </c>
      <c r="OI4" s="54">
        <v>6757.3</v>
      </c>
      <c r="OJ4" s="54">
        <v>4256.6000000000004</v>
      </c>
      <c r="OK4" s="54">
        <v>4483.3999999999996</v>
      </c>
      <c r="OL4" s="54">
        <v>5338.2</v>
      </c>
      <c r="OM4" s="54">
        <v>9190.7999999999993</v>
      </c>
      <c r="ON4" s="54">
        <v>6308.4</v>
      </c>
      <c r="OO4" s="54">
        <v>6101.9</v>
      </c>
      <c r="OP4" s="54">
        <v>3184.3</v>
      </c>
      <c r="OQ4" s="54">
        <v>3335.4</v>
      </c>
      <c r="OR4" s="54">
        <v>5108.2</v>
      </c>
      <c r="OS4" s="54">
        <v>3639.6</v>
      </c>
      <c r="OT4" s="54">
        <v>5489.3</v>
      </c>
      <c r="OU4" s="54">
        <v>7467</v>
      </c>
      <c r="OV4" s="54">
        <v>8763.7999999999993</v>
      </c>
      <c r="OW4" s="54">
        <v>10245.6</v>
      </c>
      <c r="OX4" s="54">
        <v>10283.5</v>
      </c>
      <c r="OY4" s="54">
        <v>9084.2000000000007</v>
      </c>
      <c r="OZ4" s="54">
        <v>5982.6</v>
      </c>
      <c r="PA4" s="54">
        <v>8839.5</v>
      </c>
      <c r="PB4" s="54">
        <v>7051</v>
      </c>
      <c r="PC4" s="54">
        <v>6675.9</v>
      </c>
      <c r="PD4" s="54">
        <v>7518.8</v>
      </c>
      <c r="PE4" s="54">
        <v>5774.2</v>
      </c>
      <c r="PF4" s="54">
        <v>6250.9</v>
      </c>
      <c r="PG4" s="54">
        <v>5545.1</v>
      </c>
      <c r="PH4" s="54">
        <v>6749.7</v>
      </c>
      <c r="PI4" s="54">
        <v>9012.6</v>
      </c>
      <c r="PJ4" s="54">
        <v>10156.5</v>
      </c>
      <c r="PK4" s="54">
        <v>9966.1</v>
      </c>
      <c r="PL4" s="54">
        <v>8980.1</v>
      </c>
      <c r="PM4" s="54">
        <v>10263.200000000001</v>
      </c>
      <c r="PN4" s="54">
        <v>10079.9</v>
      </c>
      <c r="PO4" s="54">
        <v>10178.4</v>
      </c>
      <c r="PP4" s="54">
        <v>9382.6</v>
      </c>
      <c r="PQ4" s="54">
        <v>3497.5</v>
      </c>
      <c r="PR4" s="54">
        <v>6213.7</v>
      </c>
      <c r="PS4" s="54">
        <v>4947.6000000000004</v>
      </c>
      <c r="PT4" s="54">
        <v>4694</v>
      </c>
      <c r="PU4" s="54">
        <v>4510.3999999999996</v>
      </c>
      <c r="PV4" s="54">
        <v>2338.6999999999998</v>
      </c>
      <c r="PW4" s="54">
        <v>5012.7</v>
      </c>
      <c r="PX4" s="54">
        <v>6410.5</v>
      </c>
      <c r="PY4" s="54">
        <v>9087.7000000000007</v>
      </c>
      <c r="PZ4" s="54">
        <v>7221.7</v>
      </c>
      <c r="QA4" s="54">
        <v>7153.5</v>
      </c>
      <c r="QB4" s="54">
        <v>7805.2</v>
      </c>
      <c r="QC4" s="54">
        <v>6834</v>
      </c>
      <c r="QD4" s="54">
        <v>6823.1</v>
      </c>
      <c r="QE4" s="54">
        <v>8759.4</v>
      </c>
      <c r="QF4" s="54">
        <v>8363</v>
      </c>
      <c r="QG4" s="54">
        <v>7892</v>
      </c>
      <c r="QH4" s="54">
        <v>3935.3</v>
      </c>
      <c r="QI4" s="54">
        <v>8359.4</v>
      </c>
      <c r="QJ4" s="54">
        <v>7129.9</v>
      </c>
      <c r="QK4" s="54">
        <v>7312.2</v>
      </c>
      <c r="QL4" s="54">
        <v>9127.1</v>
      </c>
      <c r="QM4" s="54">
        <v>9505.6</v>
      </c>
      <c r="QN4" s="54">
        <v>9526.2000000000007</v>
      </c>
      <c r="QO4" s="54">
        <v>8405</v>
      </c>
      <c r="QP4" s="54">
        <v>9192.4</v>
      </c>
      <c r="QQ4" s="54">
        <v>8711.4</v>
      </c>
      <c r="QR4" s="54">
        <v>8924</v>
      </c>
      <c r="QS4" s="54">
        <v>6825.1</v>
      </c>
      <c r="QT4" s="54">
        <v>7215.5</v>
      </c>
      <c r="QU4" s="54">
        <v>7764.6</v>
      </c>
      <c r="QV4" s="54">
        <v>8907</v>
      </c>
      <c r="QW4" s="54">
        <v>4961.3</v>
      </c>
      <c r="QX4" s="54">
        <v>7506.5</v>
      </c>
      <c r="QY4" s="54">
        <v>6467.3</v>
      </c>
      <c r="QZ4" s="54">
        <v>8951.9</v>
      </c>
      <c r="RA4" s="54">
        <v>8941.7999999999993</v>
      </c>
      <c r="RB4" s="54">
        <v>3071.1</v>
      </c>
      <c r="RC4" s="54">
        <v>7784.4</v>
      </c>
      <c r="RD4" s="54">
        <v>8916</v>
      </c>
      <c r="RE4" s="54">
        <v>8863.7999999999993</v>
      </c>
      <c r="RF4" s="54">
        <v>7585.8</v>
      </c>
      <c r="RG4" s="54">
        <v>7728.6</v>
      </c>
      <c r="RH4" s="54">
        <v>7329</v>
      </c>
      <c r="RI4" s="54">
        <v>8559.1</v>
      </c>
      <c r="RJ4" s="54">
        <v>8367.2999999999993</v>
      </c>
      <c r="RK4" s="54">
        <v>8953.7999999999993</v>
      </c>
      <c r="RL4" s="54">
        <v>8828.7000000000007</v>
      </c>
      <c r="RM4" s="54">
        <v>8560.2000000000007</v>
      </c>
      <c r="RN4" s="54">
        <v>6684</v>
      </c>
      <c r="RO4" s="54">
        <v>6916</v>
      </c>
      <c r="RP4" s="54">
        <v>6703.6</v>
      </c>
      <c r="RQ4" s="54">
        <v>8129.9</v>
      </c>
      <c r="RR4" s="54">
        <v>7635.8</v>
      </c>
      <c r="RS4" s="54">
        <v>6540.2</v>
      </c>
      <c r="RT4" s="54">
        <v>8586.7999999999993</v>
      </c>
      <c r="RU4" s="54">
        <v>7399.5</v>
      </c>
      <c r="RV4" s="54">
        <v>7758.2</v>
      </c>
      <c r="RW4" s="54">
        <v>8298.9</v>
      </c>
      <c r="RX4" s="54">
        <v>8484</v>
      </c>
      <c r="RY4" s="54">
        <v>8446.6</v>
      </c>
      <c r="RZ4" s="54">
        <v>8092.8</v>
      </c>
      <c r="SA4" s="54">
        <v>7142.2</v>
      </c>
      <c r="SB4" s="54">
        <v>7085.6</v>
      </c>
      <c r="SC4" s="54">
        <v>1599.9</v>
      </c>
      <c r="SD4" s="54">
        <v>7464.7</v>
      </c>
      <c r="SE4" s="54">
        <v>8381.6</v>
      </c>
      <c r="SF4" s="54">
        <v>7828.8</v>
      </c>
      <c r="SG4" s="54">
        <v>5943.1</v>
      </c>
      <c r="SH4" s="54">
        <v>2201.6999999999998</v>
      </c>
      <c r="SI4" s="54">
        <v>5114.1000000000004</v>
      </c>
      <c r="SJ4" s="54">
        <v>4835</v>
      </c>
      <c r="SK4" s="54">
        <v>2355.8000000000002</v>
      </c>
      <c r="SL4" s="54">
        <v>1938.4</v>
      </c>
      <c r="SM4" s="54">
        <v>2667.9</v>
      </c>
      <c r="SN4" s="54">
        <v>3245</v>
      </c>
      <c r="SO4" s="54">
        <v>5605.2</v>
      </c>
      <c r="SP4" s="54">
        <v>6889.5</v>
      </c>
      <c r="SQ4" s="54">
        <v>4407.8</v>
      </c>
      <c r="SR4" s="54">
        <v>4486.8999999999996</v>
      </c>
      <c r="SS4" s="54">
        <v>5740.1</v>
      </c>
      <c r="ST4" s="54">
        <v>6583.5</v>
      </c>
      <c r="SU4" s="54">
        <v>7299.3</v>
      </c>
      <c r="SV4" s="54">
        <v>6882.2</v>
      </c>
      <c r="SW4" s="54">
        <v>7601.5</v>
      </c>
      <c r="SX4" s="54">
        <v>7791.7</v>
      </c>
      <c r="SY4" s="54">
        <v>7818.2</v>
      </c>
      <c r="SZ4" s="54">
        <v>8016.7</v>
      </c>
      <c r="TA4" s="54">
        <v>7788.6</v>
      </c>
      <c r="TB4" s="54">
        <v>7156.6</v>
      </c>
      <c r="TC4" s="54">
        <v>7677.2</v>
      </c>
      <c r="TD4" s="54">
        <v>7814.9</v>
      </c>
      <c r="TE4" s="54">
        <v>7835.9</v>
      </c>
      <c r="TF4" s="54">
        <v>6679.7</v>
      </c>
      <c r="TG4" s="54">
        <v>6390</v>
      </c>
      <c r="TH4" s="54">
        <v>5916.6</v>
      </c>
      <c r="TI4" s="54">
        <v>6315.8</v>
      </c>
      <c r="TJ4" s="54">
        <v>5676.7</v>
      </c>
      <c r="TK4" s="54">
        <v>428.1</v>
      </c>
      <c r="TL4" s="54">
        <v>501.9</v>
      </c>
      <c r="TM4" s="54">
        <v>3815.1</v>
      </c>
      <c r="TN4" s="54">
        <v>2029.1</v>
      </c>
      <c r="TO4" s="54">
        <v>6006.6</v>
      </c>
      <c r="TP4" s="54">
        <v>7793.9</v>
      </c>
      <c r="TQ4" s="54">
        <v>7591.8</v>
      </c>
      <c r="TR4" s="54">
        <v>3005.4</v>
      </c>
      <c r="TS4" s="54">
        <v>7525.6</v>
      </c>
      <c r="TT4" s="54">
        <v>6098.2</v>
      </c>
      <c r="TU4" s="54">
        <v>884.3</v>
      </c>
      <c r="TV4" s="54">
        <v>899.2</v>
      </c>
      <c r="TW4" s="54">
        <v>710.7</v>
      </c>
      <c r="TX4" s="54">
        <v>59.5</v>
      </c>
      <c r="TY4" s="54">
        <v>7459.5</v>
      </c>
      <c r="TZ4" s="54">
        <v>7369.4</v>
      </c>
      <c r="UA4" s="54">
        <v>7228.9</v>
      </c>
      <c r="UB4" s="54">
        <v>7268.8</v>
      </c>
      <c r="UC4" s="54">
        <v>7460.7</v>
      </c>
      <c r="UD4" s="54">
        <v>7506.5</v>
      </c>
      <c r="UE4" s="54">
        <v>6707.4</v>
      </c>
      <c r="UF4" s="54">
        <v>5793.1</v>
      </c>
      <c r="UG4" s="54">
        <v>7414.2</v>
      </c>
      <c r="UH4" s="54">
        <v>6828.6</v>
      </c>
      <c r="UI4" s="54">
        <v>7241.2</v>
      </c>
      <c r="UJ4" s="54">
        <v>7108.7</v>
      </c>
      <c r="UK4" s="54">
        <v>7361.5</v>
      </c>
      <c r="UL4" s="54">
        <v>7058.1</v>
      </c>
      <c r="UM4" s="54">
        <v>6385.9</v>
      </c>
      <c r="UN4" s="54">
        <v>4310.6000000000004</v>
      </c>
      <c r="UO4" s="54">
        <v>7981.9</v>
      </c>
      <c r="UP4" s="54">
        <v>8066.7</v>
      </c>
      <c r="UQ4" s="54">
        <v>7962.1</v>
      </c>
      <c r="UR4" s="54">
        <v>7727.1</v>
      </c>
      <c r="US4" s="54">
        <v>7787.6</v>
      </c>
      <c r="UT4" s="54">
        <v>8026.6</v>
      </c>
      <c r="UU4" s="54">
        <v>7985.5</v>
      </c>
      <c r="UV4" s="54">
        <v>7522.9</v>
      </c>
      <c r="UW4" s="54">
        <v>7833.3</v>
      </c>
      <c r="UX4" s="54">
        <v>7723.1</v>
      </c>
      <c r="UY4" s="57">
        <f t="shared" si="215"/>
        <v>34326.399999999994</v>
      </c>
      <c r="UZ4" s="70">
        <f>SUM(KU4:LX4)</f>
        <v>75986.2</v>
      </c>
      <c r="VA4" s="70">
        <v>172455.7</v>
      </c>
      <c r="VB4" s="70">
        <f t="shared" ref="VB4:VB42" si="217">SUM(ND4:OH4)</f>
        <v>208477.60000000003</v>
      </c>
      <c r="VC4" s="70">
        <f>SUM(GerDiaria[[#This Row],[01/02/2026]:[28/02/2026]])</f>
        <v>188594.30000000002</v>
      </c>
      <c r="VD4" s="70">
        <f>SUM(GerDiaria[[#This Row],[01/03/2026]:[31/03/2026]])</f>
        <v>229715.7</v>
      </c>
      <c r="VE4" s="70">
        <f>SUM(GerDiaria[[#This Row],[01/04/2026]:[30/04/2026]])</f>
        <v>231526.1</v>
      </c>
      <c r="VF4" s="72" t="s">
        <v>1084</v>
      </c>
      <c r="VG4" s="30" t="s">
        <v>1086</v>
      </c>
    </row>
    <row r="5" spans="1:579" ht="15.6">
      <c r="A5" s="82" t="s">
        <v>6</v>
      </c>
      <c r="B5" s="56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3">
        <v>22496.04</v>
      </c>
      <c r="JQ5" s="53">
        <v>15738.21</v>
      </c>
      <c r="JR5" s="53">
        <v>18441.25</v>
      </c>
      <c r="JS5" s="53">
        <v>16184.95</v>
      </c>
      <c r="JT5" s="53">
        <v>23403.72</v>
      </c>
      <c r="JU5" s="53">
        <v>21922.94</v>
      </c>
      <c r="JV5" s="53">
        <v>19433.8</v>
      </c>
      <c r="JW5" s="53">
        <v>4263.04</v>
      </c>
      <c r="JX5" s="53">
        <v>6007.53</v>
      </c>
      <c r="JY5" s="53">
        <v>9422.0300000000007</v>
      </c>
      <c r="JZ5" s="53">
        <v>17209.099999999999</v>
      </c>
      <c r="KA5" s="53">
        <v>20539.73</v>
      </c>
      <c r="KB5" s="53">
        <v>11688.05</v>
      </c>
      <c r="KC5" s="53">
        <v>16131.22</v>
      </c>
      <c r="KD5" s="53">
        <v>11431.46</v>
      </c>
      <c r="KE5" s="53">
        <v>18584.79</v>
      </c>
      <c r="KF5" s="53">
        <v>19273.900000000001</v>
      </c>
      <c r="KG5" s="53">
        <v>7536.06</v>
      </c>
      <c r="KH5" s="53">
        <v>9438.07</v>
      </c>
      <c r="KI5" s="53">
        <v>12473.15</v>
      </c>
      <c r="KJ5" s="53">
        <v>19919.169999999998</v>
      </c>
      <c r="KK5" s="53">
        <v>24381.32</v>
      </c>
      <c r="KL5" s="53">
        <v>23793.22</v>
      </c>
      <c r="KM5" s="53">
        <v>23131.58</v>
      </c>
      <c r="KN5" s="53">
        <v>23089.4</v>
      </c>
      <c r="KO5" s="53">
        <v>21814.5</v>
      </c>
      <c r="KP5" s="53">
        <v>15310.43</v>
      </c>
      <c r="KQ5" s="53">
        <v>6810.15</v>
      </c>
      <c r="KR5" s="53">
        <v>10327.42</v>
      </c>
      <c r="KS5" s="53">
        <v>6131.53</v>
      </c>
      <c r="KT5" s="53">
        <v>6407.75</v>
      </c>
      <c r="KU5" s="53">
        <v>18432.14</v>
      </c>
      <c r="KV5" s="53">
        <v>3735.23</v>
      </c>
      <c r="KW5" s="53">
        <v>13244.84</v>
      </c>
      <c r="KX5" s="53">
        <v>19604.419999999998</v>
      </c>
      <c r="KY5" s="53">
        <v>16706.43</v>
      </c>
      <c r="KZ5" s="53">
        <v>15452.97</v>
      </c>
      <c r="LA5" s="53">
        <v>20207.580000000002</v>
      </c>
      <c r="LB5" s="53">
        <v>6312.4</v>
      </c>
      <c r="LC5" s="53">
        <v>14589.29</v>
      </c>
      <c r="LD5" s="53">
        <v>19479.03</v>
      </c>
      <c r="LE5" s="53">
        <v>20715.599999999999</v>
      </c>
      <c r="LF5" s="53">
        <v>24065.86</v>
      </c>
      <c r="LG5" s="53">
        <v>19776.900000000001</v>
      </c>
      <c r="LH5" s="53">
        <v>12658.7</v>
      </c>
      <c r="LI5" s="53">
        <v>8799.52</v>
      </c>
      <c r="LJ5" s="53">
        <v>8789.19</v>
      </c>
      <c r="LK5" s="53">
        <v>13875.29</v>
      </c>
      <c r="LL5" s="53">
        <v>13575.41</v>
      </c>
      <c r="LM5" s="53">
        <v>20348.66</v>
      </c>
      <c r="LN5" s="53">
        <v>21778.29</v>
      </c>
      <c r="LO5" s="53">
        <v>24729.33</v>
      </c>
      <c r="LP5" s="53">
        <v>18289.7</v>
      </c>
      <c r="LQ5" s="53">
        <v>10790.62</v>
      </c>
      <c r="LR5" s="53">
        <v>9406.08</v>
      </c>
      <c r="LS5" s="53">
        <v>20446.14</v>
      </c>
      <c r="LT5" s="53">
        <v>24096.21</v>
      </c>
      <c r="LU5" s="53">
        <v>18992.669999999998</v>
      </c>
      <c r="LV5" s="53">
        <v>20001.48</v>
      </c>
      <c r="LW5" s="53">
        <v>19010.63</v>
      </c>
      <c r="LX5" s="53">
        <v>23571.58</v>
      </c>
      <c r="LY5" s="54">
        <v>20623.91</v>
      </c>
      <c r="LZ5" s="54">
        <v>9898.7099999999991</v>
      </c>
      <c r="MA5" s="54">
        <v>16417.75</v>
      </c>
      <c r="MB5" s="54">
        <v>17841.79</v>
      </c>
      <c r="MC5" s="54">
        <v>23920.11</v>
      </c>
      <c r="MD5" s="54">
        <v>21903.55</v>
      </c>
      <c r="ME5" s="54">
        <v>21276.01</v>
      </c>
      <c r="MF5" s="54">
        <v>17803.599999999999</v>
      </c>
      <c r="MG5" s="54">
        <v>4503.42</v>
      </c>
      <c r="MH5" s="54">
        <v>11639.26</v>
      </c>
      <c r="MI5" s="54">
        <v>23759.53</v>
      </c>
      <c r="MJ5" s="54">
        <v>18627.48</v>
      </c>
      <c r="MK5" s="54">
        <v>11629.35</v>
      </c>
      <c r="ML5" s="54">
        <v>10425.799999999999</v>
      </c>
      <c r="MM5" s="54">
        <v>19130.29</v>
      </c>
      <c r="MN5" s="54">
        <v>18003.39</v>
      </c>
      <c r="MO5" s="54">
        <v>6578.74</v>
      </c>
      <c r="MP5" s="54">
        <v>10664.91</v>
      </c>
      <c r="MQ5" s="54">
        <v>7969.21</v>
      </c>
      <c r="MR5" s="54">
        <v>19522.150000000001</v>
      </c>
      <c r="MS5" s="54">
        <v>21136.11</v>
      </c>
      <c r="MT5" s="54">
        <v>23971.13</v>
      </c>
      <c r="MU5" s="54">
        <v>20493.599999999999</v>
      </c>
      <c r="MV5" s="54">
        <v>21047.58</v>
      </c>
      <c r="MW5" s="54">
        <v>21106.77</v>
      </c>
      <c r="MX5" s="54">
        <v>19176.349999999999</v>
      </c>
      <c r="MY5" s="54">
        <v>20761.55</v>
      </c>
      <c r="MZ5" s="54">
        <v>22129.3</v>
      </c>
      <c r="NA5" s="54">
        <v>17790.62</v>
      </c>
      <c r="NB5" s="54">
        <v>18407.61</v>
      </c>
      <c r="NC5" s="54">
        <v>11880.53</v>
      </c>
      <c r="ND5" s="54">
        <v>16818.38</v>
      </c>
      <c r="NE5" s="54">
        <v>15471.35</v>
      </c>
      <c r="NF5" s="54">
        <v>19313.150000000001</v>
      </c>
      <c r="NG5" s="54">
        <v>18438.79</v>
      </c>
      <c r="NH5" s="54">
        <v>7921.88</v>
      </c>
      <c r="NI5" s="54">
        <v>17484.189999999999</v>
      </c>
      <c r="NJ5" s="54">
        <v>13995.76</v>
      </c>
      <c r="NK5" s="54">
        <v>9925.2999999999993</v>
      </c>
      <c r="NL5" s="54">
        <v>20939.939999999999</v>
      </c>
      <c r="NM5" s="54">
        <v>21226.78</v>
      </c>
      <c r="NN5" s="54">
        <v>23115.26</v>
      </c>
      <c r="NO5" s="54">
        <v>22670.63</v>
      </c>
      <c r="NP5" s="54">
        <v>18398.330000000002</v>
      </c>
      <c r="NQ5" s="54">
        <v>13896.39</v>
      </c>
      <c r="NR5" s="54">
        <v>14503.67</v>
      </c>
      <c r="NS5" s="54">
        <v>13683.21</v>
      </c>
      <c r="NT5" s="54">
        <v>14520.09</v>
      </c>
      <c r="NU5" s="54">
        <v>14338.43</v>
      </c>
      <c r="NV5" s="54">
        <v>13181.01</v>
      </c>
      <c r="NW5" s="54">
        <v>6616.11</v>
      </c>
      <c r="NX5" s="54">
        <v>9105.27</v>
      </c>
      <c r="NY5" s="54">
        <v>6224.35</v>
      </c>
      <c r="NZ5" s="54">
        <v>8039.04</v>
      </c>
      <c r="OA5" s="54">
        <v>9182.6</v>
      </c>
      <c r="OB5" s="54">
        <v>12020.45</v>
      </c>
      <c r="OC5" s="54">
        <v>16725.3</v>
      </c>
      <c r="OD5" s="54">
        <v>18232.63</v>
      </c>
      <c r="OE5" s="54">
        <v>16318.75</v>
      </c>
      <c r="OF5" s="54">
        <v>14481.58</v>
      </c>
      <c r="OG5" s="54">
        <v>8798.1299999999992</v>
      </c>
      <c r="OH5" s="83">
        <v>17399.310000000001</v>
      </c>
      <c r="OI5" s="54">
        <v>13942.34</v>
      </c>
      <c r="OJ5" s="54">
        <v>8073.96</v>
      </c>
      <c r="OK5" s="54">
        <v>8596.9699999999993</v>
      </c>
      <c r="OL5" s="54">
        <v>11404.06</v>
      </c>
      <c r="OM5" s="54">
        <v>9055.16</v>
      </c>
      <c r="ON5" s="54">
        <v>14543.16</v>
      </c>
      <c r="OO5" s="54">
        <v>10243.450000000001</v>
      </c>
      <c r="OP5" s="54">
        <v>12298.87</v>
      </c>
      <c r="OQ5" s="54">
        <v>5720.94</v>
      </c>
      <c r="OR5" s="54">
        <v>9390.41</v>
      </c>
      <c r="OS5" s="54">
        <v>9618.94</v>
      </c>
      <c r="OT5" s="54">
        <v>14740.12</v>
      </c>
      <c r="OU5" s="54">
        <v>21530.58</v>
      </c>
      <c r="OV5" s="54">
        <v>19620.150000000001</v>
      </c>
      <c r="OW5" s="54">
        <v>22022.49</v>
      </c>
      <c r="OX5" s="54">
        <v>19180.599999999999</v>
      </c>
      <c r="OY5" s="54">
        <v>21191.77</v>
      </c>
      <c r="OZ5" s="54">
        <v>16229.55</v>
      </c>
      <c r="PA5" s="54">
        <v>14986.34</v>
      </c>
      <c r="PB5" s="54">
        <v>16897.79</v>
      </c>
      <c r="PC5" s="54">
        <v>16350.22</v>
      </c>
      <c r="PD5" s="54">
        <v>13120.2</v>
      </c>
      <c r="PE5" s="54">
        <v>11333.82</v>
      </c>
      <c r="PF5" s="54">
        <v>12364.79</v>
      </c>
      <c r="PG5" s="54">
        <v>16457.32</v>
      </c>
      <c r="PH5" s="54">
        <v>9166.07</v>
      </c>
      <c r="PI5" s="54">
        <v>6388.44</v>
      </c>
      <c r="PJ5" s="54">
        <v>10921.25</v>
      </c>
      <c r="PK5" s="54">
        <v>15711.96</v>
      </c>
      <c r="PL5" s="54">
        <v>11401.77</v>
      </c>
      <c r="PM5" s="54">
        <v>12822.65</v>
      </c>
      <c r="PN5" s="54">
        <v>13248.18</v>
      </c>
      <c r="PO5" s="54">
        <v>20377.41</v>
      </c>
      <c r="PP5" s="54">
        <v>8120.49</v>
      </c>
      <c r="PQ5" s="54">
        <v>7931.36</v>
      </c>
      <c r="PR5" s="54">
        <v>15186.27</v>
      </c>
      <c r="PS5" s="54">
        <v>9619.52</v>
      </c>
      <c r="PT5" s="54">
        <v>5981.53</v>
      </c>
      <c r="PU5" s="54">
        <v>6304.15</v>
      </c>
      <c r="PV5" s="54">
        <v>5141.8599999999997</v>
      </c>
      <c r="PW5" s="54">
        <v>4442.8900000000003</v>
      </c>
      <c r="PX5" s="54">
        <v>16813.25</v>
      </c>
      <c r="PY5" s="54">
        <v>14675.09</v>
      </c>
      <c r="PZ5" s="54">
        <v>16976.88</v>
      </c>
      <c r="QA5" s="54">
        <v>18065.18</v>
      </c>
      <c r="QB5" s="54">
        <v>18792.98</v>
      </c>
      <c r="QC5" s="54">
        <v>7495.8</v>
      </c>
      <c r="QD5" s="54">
        <v>16982.099999999999</v>
      </c>
      <c r="QE5" s="54">
        <v>19337.77</v>
      </c>
      <c r="QF5" s="54">
        <v>15906.89</v>
      </c>
      <c r="QG5" s="54">
        <v>19166.93</v>
      </c>
      <c r="QH5" s="54">
        <v>16416.16</v>
      </c>
      <c r="QI5" s="54">
        <v>17870.43</v>
      </c>
      <c r="QJ5" s="54">
        <v>16724.009999999998</v>
      </c>
      <c r="QK5" s="54">
        <v>17848.5</v>
      </c>
      <c r="QL5" s="54">
        <v>17935.669999999998</v>
      </c>
      <c r="QM5" s="54">
        <v>18270.990000000002</v>
      </c>
      <c r="QN5" s="54">
        <v>14159.88</v>
      </c>
      <c r="QO5" s="54">
        <v>5325.81</v>
      </c>
      <c r="QP5" s="54">
        <v>15436.63</v>
      </c>
      <c r="QQ5" s="54">
        <v>11050.79</v>
      </c>
      <c r="QR5" s="54">
        <v>12652.91</v>
      </c>
      <c r="QS5" s="54">
        <v>14331.87</v>
      </c>
      <c r="QT5" s="54">
        <v>16282.53</v>
      </c>
      <c r="QU5" s="54">
        <v>14557.02</v>
      </c>
      <c r="QV5" s="54">
        <v>15432.49</v>
      </c>
      <c r="QW5" s="54">
        <v>10012.549999999999</v>
      </c>
      <c r="QX5" s="54">
        <v>12464.07</v>
      </c>
      <c r="QY5" s="54">
        <v>3588.43</v>
      </c>
      <c r="QZ5" s="54">
        <v>15008.68</v>
      </c>
      <c r="RA5" s="54">
        <v>17671.96</v>
      </c>
      <c r="RB5" s="54">
        <v>15803.83</v>
      </c>
      <c r="RC5" s="54">
        <v>17315.84</v>
      </c>
      <c r="RD5" s="54">
        <v>18493.75</v>
      </c>
      <c r="RE5" s="54">
        <v>17325.240000000002</v>
      </c>
      <c r="RF5" s="54">
        <v>14555.53</v>
      </c>
      <c r="RG5" s="54">
        <v>13901.9</v>
      </c>
      <c r="RH5" s="54">
        <v>16330</v>
      </c>
      <c r="RI5" s="54">
        <v>16727.25</v>
      </c>
      <c r="RJ5" s="54">
        <v>16556.560000000001</v>
      </c>
      <c r="RK5" s="54">
        <v>14212.64</v>
      </c>
      <c r="RL5" s="54">
        <v>15737.81</v>
      </c>
      <c r="RM5" s="54">
        <v>15656.9</v>
      </c>
      <c r="RN5" s="54">
        <v>14985.54</v>
      </c>
      <c r="RO5" s="54">
        <v>15810.59</v>
      </c>
      <c r="RP5" s="54">
        <v>13867.73</v>
      </c>
      <c r="RQ5" s="54">
        <v>9831.2800000000007</v>
      </c>
      <c r="RR5" s="54">
        <v>12716.08</v>
      </c>
      <c r="RS5" s="54">
        <v>14945.65</v>
      </c>
      <c r="RT5" s="54">
        <v>12821.75</v>
      </c>
      <c r="RU5" s="54">
        <v>13653.57</v>
      </c>
      <c r="RV5" s="54">
        <v>4793.7</v>
      </c>
      <c r="RW5" s="54">
        <v>12960.16</v>
      </c>
      <c r="RX5" s="54">
        <v>14757.12</v>
      </c>
      <c r="RY5" s="54">
        <v>15082.18</v>
      </c>
      <c r="RZ5" s="54">
        <v>14810.41</v>
      </c>
      <c r="SA5" s="54">
        <v>11636.93</v>
      </c>
      <c r="SB5" s="54">
        <v>10393.68</v>
      </c>
      <c r="SC5" s="54">
        <v>7116.05</v>
      </c>
      <c r="SD5" s="54">
        <v>7187.04</v>
      </c>
      <c r="SE5" s="54">
        <v>12161.17</v>
      </c>
      <c r="SF5" s="54">
        <v>14094.09</v>
      </c>
      <c r="SG5" s="54">
        <v>10602.32</v>
      </c>
      <c r="SH5" s="54">
        <v>5922.82</v>
      </c>
      <c r="SI5" s="54">
        <v>10442.709999999999</v>
      </c>
      <c r="SJ5" s="54">
        <v>6249.18</v>
      </c>
      <c r="SK5" s="54">
        <v>4809.51</v>
      </c>
      <c r="SL5" s="54">
        <v>4455.7</v>
      </c>
      <c r="SM5" s="54">
        <v>5713.65</v>
      </c>
      <c r="SN5" s="54">
        <v>6722.14</v>
      </c>
      <c r="SO5" s="54">
        <v>3917.58</v>
      </c>
      <c r="SP5" s="54">
        <v>7500.47</v>
      </c>
      <c r="SQ5" s="54">
        <v>10880.24</v>
      </c>
      <c r="SR5" s="54">
        <v>6448.31</v>
      </c>
      <c r="SS5" s="54">
        <v>9465.0400000000009</v>
      </c>
      <c r="ST5" s="54">
        <v>8684.2000000000007</v>
      </c>
      <c r="SU5" s="54">
        <v>14518.25</v>
      </c>
      <c r="SV5" s="54">
        <v>7974.01</v>
      </c>
      <c r="SW5" s="54">
        <v>10160.09</v>
      </c>
      <c r="SX5" s="54">
        <v>7961.2</v>
      </c>
      <c r="SY5" s="54">
        <v>5912.2</v>
      </c>
      <c r="SZ5" s="54">
        <v>8007.92</v>
      </c>
      <c r="TA5" s="54">
        <v>9545.0400000000009</v>
      </c>
      <c r="TB5" s="54">
        <v>11714.43</v>
      </c>
      <c r="TC5" s="54">
        <v>15022.89</v>
      </c>
      <c r="TD5" s="54">
        <v>13522.94</v>
      </c>
      <c r="TE5" s="54">
        <v>12299.87</v>
      </c>
      <c r="TF5" s="54">
        <v>13455.41</v>
      </c>
      <c r="TG5" s="54">
        <v>13625.8</v>
      </c>
      <c r="TH5" s="54">
        <v>11668.57</v>
      </c>
      <c r="TI5" s="54">
        <v>4735.71</v>
      </c>
      <c r="TJ5" s="54">
        <v>5134.76</v>
      </c>
      <c r="TK5" s="54">
        <v>8328.2900000000009</v>
      </c>
      <c r="TL5" s="54">
        <v>8069.16</v>
      </c>
      <c r="TM5" s="54">
        <v>4931.04</v>
      </c>
      <c r="TN5" s="54">
        <v>7549.25</v>
      </c>
      <c r="TO5" s="54">
        <v>13023.27</v>
      </c>
      <c r="TP5" s="54">
        <v>12897.39</v>
      </c>
      <c r="TQ5" s="54">
        <v>15205.7</v>
      </c>
      <c r="TR5" s="54">
        <v>12043.78</v>
      </c>
      <c r="TS5" s="54">
        <v>15523.75</v>
      </c>
      <c r="TT5" s="54">
        <v>13947.13</v>
      </c>
      <c r="TU5" s="54">
        <v>6254.03</v>
      </c>
      <c r="TV5" s="54">
        <v>1358.91</v>
      </c>
      <c r="TW5" s="54">
        <v>2695.74</v>
      </c>
      <c r="TX5" s="54">
        <v>8749.08</v>
      </c>
      <c r="TY5" s="54">
        <v>10488.27</v>
      </c>
      <c r="TZ5" s="54">
        <v>12385.92</v>
      </c>
      <c r="UA5" s="54">
        <v>14927.17</v>
      </c>
      <c r="UB5" s="54">
        <v>12613.75</v>
      </c>
      <c r="UC5" s="54">
        <v>15206.96</v>
      </c>
      <c r="UD5" s="54">
        <v>15154.86</v>
      </c>
      <c r="UE5" s="54">
        <v>13297.29</v>
      </c>
      <c r="UF5" s="54">
        <v>6973.25</v>
      </c>
      <c r="UG5" s="54">
        <v>8432.07</v>
      </c>
      <c r="UH5" s="54">
        <v>11401.03</v>
      </c>
      <c r="UI5" s="54">
        <v>7924.13</v>
      </c>
      <c r="UJ5" s="54">
        <v>14692.59</v>
      </c>
      <c r="UK5" s="54">
        <v>11155.31</v>
      </c>
      <c r="UL5" s="54">
        <v>10954.1</v>
      </c>
      <c r="UM5" s="54">
        <v>15517.18</v>
      </c>
      <c r="UN5" s="54">
        <v>8185.36</v>
      </c>
      <c r="UO5" s="54">
        <v>13467.73</v>
      </c>
      <c r="UP5" s="54">
        <v>16427.900000000001</v>
      </c>
      <c r="UQ5" s="54">
        <v>16461.810000000001</v>
      </c>
      <c r="UR5" s="54">
        <v>16630.66</v>
      </c>
      <c r="US5" s="54">
        <v>17002.96</v>
      </c>
      <c r="UT5" s="54">
        <v>17005.87</v>
      </c>
      <c r="UU5" s="54">
        <v>16534.580000000002</v>
      </c>
      <c r="UV5" s="54">
        <v>16513.78</v>
      </c>
      <c r="UW5" s="54">
        <v>16815.66</v>
      </c>
      <c r="UX5" s="54">
        <v>16196.8</v>
      </c>
      <c r="UY5" s="57">
        <v>2028.64</v>
      </c>
      <c r="UZ5" s="70">
        <f>SUM(KU5:LX5)</f>
        <v>501482.19</v>
      </c>
      <c r="VA5" s="70">
        <f t="shared" si="216"/>
        <v>530040.11</v>
      </c>
      <c r="VB5" s="70">
        <f t="shared" si="217"/>
        <v>452986.06000000006</v>
      </c>
      <c r="VC5" s="70">
        <f>SUM(GerDiaria[[#This Row],[01/02/2026]:[28/02/2026]])</f>
        <v>375389.75999999995</v>
      </c>
      <c r="VD5" s="70">
        <f>SUM(GerDiaria[[#This Row],[01/03/2026]:[31/03/2026]])</f>
        <v>425054.36</v>
      </c>
      <c r="VE5" s="70">
        <f>SUM(GerDiaria[[#This Row],[01/04/2026]:[30/04/2026]])</f>
        <v>433264.05000000005</v>
      </c>
      <c r="VF5" s="72" t="s">
        <v>1084</v>
      </c>
      <c r="VG5" s="30" t="s">
        <v>1086</v>
      </c>
    </row>
    <row r="6" spans="1:579" ht="15.6">
      <c r="A6" s="82" t="s">
        <v>73</v>
      </c>
      <c r="B6" s="56" t="s">
        <v>73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3">
        <v>12083.94</v>
      </c>
      <c r="JQ6" s="53">
        <v>11254.33</v>
      </c>
      <c r="JR6" s="53">
        <v>17229.91</v>
      </c>
      <c r="JS6" s="53">
        <v>8814.42</v>
      </c>
      <c r="JT6" s="53">
        <v>23116.57</v>
      </c>
      <c r="JU6" s="53">
        <v>17182.55</v>
      </c>
      <c r="JV6" s="53">
        <v>8266.69</v>
      </c>
      <c r="JW6" s="53">
        <v>11743.76</v>
      </c>
      <c r="JX6" s="53">
        <v>10618.19</v>
      </c>
      <c r="JY6" s="53">
        <v>7911.32</v>
      </c>
      <c r="JZ6" s="53">
        <v>7247.91</v>
      </c>
      <c r="KA6" s="53">
        <v>13516.89</v>
      </c>
      <c r="KB6" s="53">
        <v>5402.32</v>
      </c>
      <c r="KC6" s="53">
        <v>18376.740000000002</v>
      </c>
      <c r="KD6" s="53">
        <v>23752.67</v>
      </c>
      <c r="KE6" s="53">
        <v>23326.639999999999</v>
      </c>
      <c r="KF6" s="53">
        <v>15364.22</v>
      </c>
      <c r="KG6" s="53">
        <v>5103.59</v>
      </c>
      <c r="KH6" s="53">
        <v>12896.29</v>
      </c>
      <c r="KI6" s="53">
        <v>21334.39</v>
      </c>
      <c r="KJ6" s="53">
        <v>24367.14</v>
      </c>
      <c r="KK6" s="53">
        <v>24876.05</v>
      </c>
      <c r="KL6" s="53">
        <v>24859.75</v>
      </c>
      <c r="KM6" s="53">
        <v>24853.03</v>
      </c>
      <c r="KN6" s="53">
        <v>23112.03</v>
      </c>
      <c r="KO6" s="53">
        <v>17797.36</v>
      </c>
      <c r="KP6" s="53">
        <v>3513.27</v>
      </c>
      <c r="KQ6" s="53">
        <v>7301.11</v>
      </c>
      <c r="KR6" s="53">
        <v>13388.51</v>
      </c>
      <c r="KS6" s="53">
        <v>8697.1200000000008</v>
      </c>
      <c r="KT6" s="53">
        <v>9183.17</v>
      </c>
      <c r="KU6" s="53">
        <v>18504.03</v>
      </c>
      <c r="KV6" s="53">
        <v>4720.0200000000004</v>
      </c>
      <c r="KW6" s="53">
        <v>10593.35</v>
      </c>
      <c r="KX6" s="53">
        <v>13243.23</v>
      </c>
      <c r="KY6" s="53">
        <v>14700.42</v>
      </c>
      <c r="KZ6" s="53">
        <v>17179.84</v>
      </c>
      <c r="LA6" s="53">
        <v>24876.94</v>
      </c>
      <c r="LB6" s="53">
        <v>12826.43</v>
      </c>
      <c r="LC6" s="53">
        <v>21093.71</v>
      </c>
      <c r="LD6" s="53">
        <v>24800.26</v>
      </c>
      <c r="LE6" s="53">
        <v>24764.639999999999</v>
      </c>
      <c r="LF6" s="53">
        <v>1930.5</v>
      </c>
      <c r="LG6" s="53">
        <v>9104.36</v>
      </c>
      <c r="LH6" s="53">
        <v>13926.23</v>
      </c>
      <c r="LI6" s="53">
        <v>16111.6</v>
      </c>
      <c r="LJ6" s="53">
        <v>9324.1299999999992</v>
      </c>
      <c r="LK6" s="53">
        <v>11873.58</v>
      </c>
      <c r="LL6" s="53">
        <v>11754.74</v>
      </c>
      <c r="LM6" s="53">
        <v>25258.99</v>
      </c>
      <c r="LN6" s="53">
        <v>23638.38</v>
      </c>
      <c r="LO6" s="53">
        <v>23889.25</v>
      </c>
      <c r="LP6" s="53">
        <v>20553.919999999998</v>
      </c>
      <c r="LQ6" s="53">
        <v>20939.46</v>
      </c>
      <c r="LR6" s="53">
        <v>10949.91</v>
      </c>
      <c r="LS6" s="53">
        <v>22479.75</v>
      </c>
      <c r="LT6" s="53">
        <v>23200.73</v>
      </c>
      <c r="LU6" s="53">
        <v>25159.08</v>
      </c>
      <c r="LV6" s="53">
        <v>25953.040000000001</v>
      </c>
      <c r="LW6" s="53">
        <v>24495.45</v>
      </c>
      <c r="LX6" s="53">
        <v>23246.27</v>
      </c>
      <c r="LY6" s="54">
        <v>19296.63</v>
      </c>
      <c r="LZ6" s="54">
        <v>11726.8</v>
      </c>
      <c r="MA6" s="54">
        <v>19724.189999999999</v>
      </c>
      <c r="MB6" s="54">
        <v>23486.76</v>
      </c>
      <c r="MC6" s="54">
        <v>25450.81</v>
      </c>
      <c r="MD6" s="54">
        <v>24627.69</v>
      </c>
      <c r="ME6" s="54">
        <v>22736.83</v>
      </c>
      <c r="MF6" s="54">
        <v>14518.11</v>
      </c>
      <c r="MG6" s="54">
        <v>4125.95</v>
      </c>
      <c r="MH6" s="54">
        <v>17943.439999999999</v>
      </c>
      <c r="MI6" s="54">
        <v>25097.01</v>
      </c>
      <c r="MJ6" s="54">
        <v>10428.27</v>
      </c>
      <c r="MK6" s="54">
        <v>8231.52</v>
      </c>
      <c r="ML6" s="54">
        <v>11030.97</v>
      </c>
      <c r="MM6" s="54">
        <v>19973.490000000002</v>
      </c>
      <c r="MN6" s="54">
        <v>17175.11</v>
      </c>
      <c r="MO6" s="54">
        <v>12494.28</v>
      </c>
      <c r="MP6" s="54">
        <v>11966.62</v>
      </c>
      <c r="MQ6" s="54">
        <v>18824.060000000001</v>
      </c>
      <c r="MR6" s="54">
        <v>20418.419999999998</v>
      </c>
      <c r="MS6" s="54">
        <v>24936.1</v>
      </c>
      <c r="MT6" s="54">
        <v>25725.63</v>
      </c>
      <c r="MU6" s="54">
        <v>19917.900000000001</v>
      </c>
      <c r="MV6" s="54">
        <v>24260.07</v>
      </c>
      <c r="MW6" s="54">
        <v>24597.17</v>
      </c>
      <c r="MX6" s="54">
        <v>22382.16</v>
      </c>
      <c r="MY6" s="54">
        <v>21590.26</v>
      </c>
      <c r="MZ6" s="54">
        <v>19676.77</v>
      </c>
      <c r="NA6" s="54">
        <v>15253.81</v>
      </c>
      <c r="NB6" s="54">
        <v>20364.23</v>
      </c>
      <c r="NC6" s="54">
        <v>12714.02</v>
      </c>
      <c r="ND6" s="54">
        <v>16326.8</v>
      </c>
      <c r="NE6" s="54">
        <v>11794.23</v>
      </c>
      <c r="NF6" s="54">
        <v>15132.59</v>
      </c>
      <c r="NG6" s="54">
        <v>16086.32</v>
      </c>
      <c r="NH6" s="54">
        <v>14728.65</v>
      </c>
      <c r="NI6" s="54">
        <v>18002.97</v>
      </c>
      <c r="NJ6" s="54">
        <v>20053.82</v>
      </c>
      <c r="NK6" s="54">
        <v>18625.96</v>
      </c>
      <c r="NL6" s="54">
        <v>13417.78</v>
      </c>
      <c r="NM6" s="54">
        <v>16180.1</v>
      </c>
      <c r="NN6" s="54">
        <v>17475.09</v>
      </c>
      <c r="NO6" s="54">
        <v>11851.7</v>
      </c>
      <c r="NP6" s="54">
        <v>11351.42</v>
      </c>
      <c r="NQ6" s="54">
        <v>14455.14</v>
      </c>
      <c r="NR6" s="54">
        <v>11751.83</v>
      </c>
      <c r="NS6" s="54">
        <v>13244.86</v>
      </c>
      <c r="NT6" s="54">
        <v>10384.35</v>
      </c>
      <c r="NU6" s="54">
        <v>9681.69</v>
      </c>
      <c r="NV6" s="54">
        <v>7135.53</v>
      </c>
      <c r="NW6" s="54">
        <v>16208.83</v>
      </c>
      <c r="NX6" s="54">
        <v>12067.89</v>
      </c>
      <c r="NY6" s="54">
        <v>13419.35</v>
      </c>
      <c r="NZ6" s="54">
        <v>16442.349999999999</v>
      </c>
      <c r="OA6" s="54">
        <v>15261.72</v>
      </c>
      <c r="OB6" s="54">
        <v>13506.53</v>
      </c>
      <c r="OC6" s="54">
        <v>16876.37</v>
      </c>
      <c r="OD6" s="54">
        <v>16417.29</v>
      </c>
      <c r="OE6" s="54">
        <v>15767.46</v>
      </c>
      <c r="OF6" s="54">
        <v>11522.09</v>
      </c>
      <c r="OG6" s="54">
        <v>8237.24</v>
      </c>
      <c r="OH6" s="83">
        <v>15725.25</v>
      </c>
      <c r="OI6" s="54">
        <v>12354.79</v>
      </c>
      <c r="OJ6" s="54">
        <v>8850.81</v>
      </c>
      <c r="OK6" s="54">
        <v>11996.65</v>
      </c>
      <c r="OL6" s="54">
        <v>12410.87</v>
      </c>
      <c r="OM6" s="54">
        <v>19353.12</v>
      </c>
      <c r="ON6" s="54">
        <v>22130.3</v>
      </c>
      <c r="OO6" s="54">
        <v>19361.02</v>
      </c>
      <c r="OP6" s="54">
        <v>17059.7</v>
      </c>
      <c r="OQ6" s="54">
        <v>9655.68</v>
      </c>
      <c r="OR6" s="54">
        <v>9588.56</v>
      </c>
      <c r="OS6" s="54">
        <v>12369.15</v>
      </c>
      <c r="OT6" s="54">
        <v>18894.82</v>
      </c>
      <c r="OU6" s="54">
        <v>20973.66</v>
      </c>
      <c r="OV6" s="54">
        <v>17150.05</v>
      </c>
      <c r="OW6" s="54">
        <v>23106.58</v>
      </c>
      <c r="OX6" s="54">
        <v>24499.05</v>
      </c>
      <c r="OY6" s="54">
        <v>19758.71</v>
      </c>
      <c r="OZ6" s="54">
        <v>13816.63</v>
      </c>
      <c r="PA6" s="54">
        <v>19170.7</v>
      </c>
      <c r="PB6" s="54">
        <v>22006.05</v>
      </c>
      <c r="PC6" s="54">
        <v>17636.37</v>
      </c>
      <c r="PD6" s="54">
        <v>18039.59</v>
      </c>
      <c r="PE6" s="54">
        <v>14668.6</v>
      </c>
      <c r="PF6" s="54">
        <v>13622.51</v>
      </c>
      <c r="PG6" s="54">
        <v>9304.2000000000007</v>
      </c>
      <c r="PH6" s="54">
        <v>10082.69</v>
      </c>
      <c r="PI6" s="54">
        <v>15438.02</v>
      </c>
      <c r="PJ6" s="54">
        <v>20108.66</v>
      </c>
      <c r="PK6" s="54">
        <v>17545.7</v>
      </c>
      <c r="PL6" s="54">
        <v>20765.91</v>
      </c>
      <c r="PM6" s="54">
        <v>22784.39</v>
      </c>
      <c r="PN6" s="54">
        <v>23989.42</v>
      </c>
      <c r="PO6" s="54">
        <v>21932.05</v>
      </c>
      <c r="PP6" s="54">
        <v>14420.86</v>
      </c>
      <c r="PQ6" s="54">
        <v>15298.7</v>
      </c>
      <c r="PR6" s="54">
        <v>16332.88</v>
      </c>
      <c r="PS6" s="54">
        <v>6386.14</v>
      </c>
      <c r="PT6" s="54">
        <v>6330.6</v>
      </c>
      <c r="PU6" s="54">
        <v>6576.88</v>
      </c>
      <c r="PV6" s="54">
        <v>3450.21</v>
      </c>
      <c r="PW6" s="54">
        <v>18326.23</v>
      </c>
      <c r="PX6" s="54">
        <v>23335.58</v>
      </c>
      <c r="PY6" s="54">
        <v>20336.169999999998</v>
      </c>
      <c r="PZ6" s="54">
        <v>22243.360000000001</v>
      </c>
      <c r="QA6" s="54">
        <v>16247.82</v>
      </c>
      <c r="QB6" s="54">
        <v>17834.080000000002</v>
      </c>
      <c r="QC6" s="54">
        <v>3406.95</v>
      </c>
      <c r="QD6" s="54">
        <v>18925.900000000001</v>
      </c>
      <c r="QE6" s="54">
        <v>22126.37</v>
      </c>
      <c r="QF6" s="54">
        <v>16607.55</v>
      </c>
      <c r="QG6" s="54">
        <v>21883.84</v>
      </c>
      <c r="QH6" s="54">
        <v>22800.5</v>
      </c>
      <c r="QI6" s="54">
        <v>18252.259999999998</v>
      </c>
      <c r="QJ6" s="54">
        <v>20253.080000000002</v>
      </c>
      <c r="QK6" s="54">
        <v>20180.96</v>
      </c>
      <c r="QL6" s="54">
        <v>19607.740000000002</v>
      </c>
      <c r="QM6" s="54">
        <v>21755.65</v>
      </c>
      <c r="QN6" s="54">
        <v>17881.939999999999</v>
      </c>
      <c r="QO6" s="54">
        <v>9153.61</v>
      </c>
      <c r="QP6" s="54">
        <v>14437.02</v>
      </c>
      <c r="QQ6" s="54">
        <v>14443.26</v>
      </c>
      <c r="QR6" s="54">
        <v>14398.51</v>
      </c>
      <c r="QS6" s="54">
        <v>13540.23</v>
      </c>
      <c r="QT6" s="54">
        <v>21052.85</v>
      </c>
      <c r="QU6" s="54">
        <v>18963.509999999998</v>
      </c>
      <c r="QV6" s="54">
        <v>8676.25</v>
      </c>
      <c r="QW6" s="54">
        <v>11182.88</v>
      </c>
      <c r="QX6" s="54">
        <v>13869.48</v>
      </c>
      <c r="QY6" s="54">
        <v>8283.42</v>
      </c>
      <c r="QZ6" s="54">
        <v>20513.82</v>
      </c>
      <c r="RA6" s="54">
        <v>19083.349999999999</v>
      </c>
      <c r="RB6" s="54">
        <v>19118.419999999998</v>
      </c>
      <c r="RC6" s="54">
        <v>20950.59</v>
      </c>
      <c r="RD6" s="54">
        <v>18625.259999999998</v>
      </c>
      <c r="RE6" s="54">
        <v>20783.939999999999</v>
      </c>
      <c r="RF6" s="54">
        <v>19637.45</v>
      </c>
      <c r="RG6" s="54">
        <v>15301.66</v>
      </c>
      <c r="RH6" s="54">
        <v>21146.46</v>
      </c>
      <c r="RI6" s="54">
        <v>21194.639999999999</v>
      </c>
      <c r="RJ6" s="54">
        <v>21211.47</v>
      </c>
      <c r="RK6" s="54">
        <v>19409.97</v>
      </c>
      <c r="RL6" s="54">
        <v>19216.34</v>
      </c>
      <c r="RM6" s="54">
        <v>18236.98</v>
      </c>
      <c r="RN6" s="54">
        <v>17039</v>
      </c>
      <c r="RO6" s="54">
        <v>19006.259999999998</v>
      </c>
      <c r="RP6" s="54">
        <v>6326.46</v>
      </c>
      <c r="RQ6" s="54">
        <v>7840.9</v>
      </c>
      <c r="RR6" s="54">
        <v>9585.5300000000007</v>
      </c>
      <c r="RS6" s="54">
        <v>13452.47</v>
      </c>
      <c r="RT6" s="54">
        <v>16587.009999999998</v>
      </c>
      <c r="RU6" s="54">
        <v>12431.15</v>
      </c>
      <c r="RV6" s="54">
        <v>6558.62</v>
      </c>
      <c r="RW6" s="54">
        <v>18346.740000000002</v>
      </c>
      <c r="RX6" s="54">
        <v>18120.59</v>
      </c>
      <c r="RY6" s="54">
        <v>17879.63</v>
      </c>
      <c r="RZ6" s="54">
        <v>17268.169999999998</v>
      </c>
      <c r="SA6" s="54">
        <v>10730.94</v>
      </c>
      <c r="SB6" s="54">
        <v>6293.42</v>
      </c>
      <c r="SC6" s="54">
        <v>1608.44</v>
      </c>
      <c r="SD6" s="54">
        <v>12916.94</v>
      </c>
      <c r="SE6" s="54">
        <v>19967.830000000002</v>
      </c>
      <c r="SF6" s="54">
        <v>16699.740000000002</v>
      </c>
      <c r="SG6" s="54">
        <v>16811.66</v>
      </c>
      <c r="SH6" s="54">
        <v>2904.9</v>
      </c>
      <c r="SI6" s="54">
        <v>13692.33</v>
      </c>
      <c r="SJ6" s="54">
        <v>2885.77</v>
      </c>
      <c r="SK6" s="54">
        <v>3278.47</v>
      </c>
      <c r="SL6" s="54">
        <v>4175.7</v>
      </c>
      <c r="SM6" s="54">
        <v>9738.99</v>
      </c>
      <c r="SN6" s="54">
        <v>13420.78</v>
      </c>
      <c r="SO6" s="54">
        <v>7610.75</v>
      </c>
      <c r="SP6" s="54">
        <v>2648.99</v>
      </c>
      <c r="SQ6" s="54">
        <v>7977.13</v>
      </c>
      <c r="SR6" s="54">
        <v>12492.72</v>
      </c>
      <c r="SS6" s="54">
        <v>12943.24</v>
      </c>
      <c r="ST6" s="54">
        <v>13494.91</v>
      </c>
      <c r="SU6" s="54">
        <v>18188.04</v>
      </c>
      <c r="SV6" s="54">
        <v>15975.7</v>
      </c>
      <c r="SW6" s="54">
        <v>13572.46</v>
      </c>
      <c r="SX6" s="54">
        <v>11395.27</v>
      </c>
      <c r="SY6" s="54">
        <v>17669.349999999999</v>
      </c>
      <c r="SZ6" s="54">
        <v>16104.27</v>
      </c>
      <c r="TA6" s="54">
        <v>15124.96</v>
      </c>
      <c r="TB6" s="54">
        <v>16486.55</v>
      </c>
      <c r="TC6" s="54">
        <v>17062.900000000001</v>
      </c>
      <c r="TD6" s="54">
        <v>17365.48</v>
      </c>
      <c r="TE6" s="54">
        <v>17472.87</v>
      </c>
      <c r="TF6" s="54">
        <v>16922.439999999999</v>
      </c>
      <c r="TG6" s="54">
        <v>13157.66</v>
      </c>
      <c r="TH6" s="54">
        <v>10459.040000000001</v>
      </c>
      <c r="TI6" s="54">
        <v>5330.73</v>
      </c>
      <c r="TJ6" s="54">
        <v>4714.82</v>
      </c>
      <c r="TK6" s="54">
        <v>6748.26</v>
      </c>
      <c r="TL6" s="54">
        <v>3216.11</v>
      </c>
      <c r="TM6" s="54">
        <v>1362.33</v>
      </c>
      <c r="TN6" s="54">
        <v>14835.89</v>
      </c>
      <c r="TO6" s="54">
        <v>17396.3</v>
      </c>
      <c r="TP6" s="54">
        <v>17526.32</v>
      </c>
      <c r="TQ6" s="54">
        <v>15881.4</v>
      </c>
      <c r="TR6" s="54">
        <v>2231.7399999999998</v>
      </c>
      <c r="TS6" s="54">
        <v>13718.17</v>
      </c>
      <c r="TT6" s="54">
        <v>16758.63</v>
      </c>
      <c r="TU6" s="54">
        <v>2478.58</v>
      </c>
      <c r="TV6" s="54">
        <v>1504.48</v>
      </c>
      <c r="TW6" s="54">
        <v>3571.57</v>
      </c>
      <c r="TX6" s="54">
        <v>11805.46</v>
      </c>
      <c r="TY6" s="54">
        <v>12483.82</v>
      </c>
      <c r="TZ6" s="54">
        <v>16234.51</v>
      </c>
      <c r="UA6" s="54">
        <v>14456.68</v>
      </c>
      <c r="UB6" s="54">
        <v>15616.25</v>
      </c>
      <c r="UC6" s="54">
        <v>15403.89</v>
      </c>
      <c r="UD6" s="54">
        <v>16237.2</v>
      </c>
      <c r="UE6" s="54">
        <v>15787.11</v>
      </c>
      <c r="UF6" s="54">
        <v>12479.15</v>
      </c>
      <c r="UG6" s="54">
        <v>13639.08</v>
      </c>
      <c r="UH6" s="54">
        <v>16115.07</v>
      </c>
      <c r="UI6" s="54">
        <v>11521.24</v>
      </c>
      <c r="UJ6" s="54">
        <v>16731.88</v>
      </c>
      <c r="UK6" s="54">
        <v>13944.74</v>
      </c>
      <c r="UL6" s="54">
        <v>16565.21</v>
      </c>
      <c r="UM6" s="54">
        <v>14714.09</v>
      </c>
      <c r="UN6" s="54">
        <v>11569.05</v>
      </c>
      <c r="UO6" s="54">
        <v>15308.38</v>
      </c>
      <c r="UP6" s="54">
        <v>15502.15</v>
      </c>
      <c r="UQ6" s="54">
        <v>18125.73</v>
      </c>
      <c r="UR6" s="54">
        <v>17838.84</v>
      </c>
      <c r="US6" s="54">
        <v>17983.98</v>
      </c>
      <c r="UT6" s="54">
        <v>18497.849999999999</v>
      </c>
      <c r="UU6" s="54">
        <v>18336.830000000002</v>
      </c>
      <c r="UV6" s="54">
        <v>17754.490000000002</v>
      </c>
      <c r="UW6" s="54">
        <v>17493.13</v>
      </c>
      <c r="UX6" s="54">
        <v>11523.52</v>
      </c>
      <c r="UY6" s="55">
        <v>2270.91</v>
      </c>
      <c r="UZ6" s="69">
        <f>SUM(KW6:LZ6)</f>
        <v>538891.62</v>
      </c>
      <c r="VA6" s="70">
        <f t="shared" si="216"/>
        <v>570695.08000000007</v>
      </c>
      <c r="VB6" s="70">
        <f t="shared" si="217"/>
        <v>439133.2</v>
      </c>
      <c r="VC6" s="70">
        <f>SUM(GerDiaria[[#This Row],[01/02/2026]:[28/02/2026]])</f>
        <v>453407.54000000004</v>
      </c>
      <c r="VD6" s="70">
        <f>SUM(GerDiaria[[#This Row],[01/03/2026]:[31/03/2026]])</f>
        <v>526973.33000000019</v>
      </c>
      <c r="VE6" s="70">
        <f>SUM(GerDiaria[[#This Row],[01/04/2026]:[30/04/2026]])</f>
        <v>486528.38</v>
      </c>
      <c r="VF6" s="72"/>
      <c r="VG6" t="s">
        <v>1085</v>
      </c>
    </row>
    <row r="7" spans="1:579" ht="15.6">
      <c r="A7" s="82" t="s">
        <v>96</v>
      </c>
      <c r="B7" s="56" t="s">
        <v>96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3">
        <v>11348.07</v>
      </c>
      <c r="JQ7" s="53">
        <v>10572.82</v>
      </c>
      <c r="JR7" s="53">
        <v>16437.38</v>
      </c>
      <c r="JS7" s="53">
        <v>8095.53</v>
      </c>
      <c r="JT7" s="53">
        <v>22707.34</v>
      </c>
      <c r="JU7" s="53">
        <v>16129.47</v>
      </c>
      <c r="JV7" s="53">
        <v>7644.42</v>
      </c>
      <c r="JW7" s="53">
        <v>10967.82</v>
      </c>
      <c r="JX7" s="53">
        <v>9902.98</v>
      </c>
      <c r="JY7" s="53">
        <v>7250.12</v>
      </c>
      <c r="JZ7" s="53">
        <v>6969.27</v>
      </c>
      <c r="KA7" s="53">
        <v>12492.94</v>
      </c>
      <c r="KB7" s="53">
        <v>4984.58</v>
      </c>
      <c r="KC7" s="53">
        <v>17403.95</v>
      </c>
      <c r="KD7" s="53">
        <v>22971.07</v>
      </c>
      <c r="KE7" s="53">
        <v>22588.51</v>
      </c>
      <c r="KF7" s="53">
        <v>18177.43</v>
      </c>
      <c r="KG7" s="53">
        <v>4663.43</v>
      </c>
      <c r="KH7" s="53">
        <v>12030.78</v>
      </c>
      <c r="KI7" s="53">
        <v>20611.27</v>
      </c>
      <c r="KJ7" s="53">
        <v>24187.439999999999</v>
      </c>
      <c r="KK7" s="53">
        <v>24475.02</v>
      </c>
      <c r="KL7" s="53">
        <v>24399.53</v>
      </c>
      <c r="KM7" s="53">
        <v>24373.35</v>
      </c>
      <c r="KN7" s="53">
        <v>22482.86</v>
      </c>
      <c r="KO7" s="53">
        <v>17199.71</v>
      </c>
      <c r="KP7" s="53">
        <v>3251.5</v>
      </c>
      <c r="KQ7" s="53">
        <v>6683.77</v>
      </c>
      <c r="KR7" s="53">
        <v>12328.76</v>
      </c>
      <c r="KS7" s="53">
        <v>8031.39</v>
      </c>
      <c r="KT7" s="53">
        <v>8464.2199999999993</v>
      </c>
      <c r="KU7" s="53">
        <v>17880.45</v>
      </c>
      <c r="KV7" s="53">
        <v>4286</v>
      </c>
      <c r="KW7" s="53">
        <v>9816.9599999999991</v>
      </c>
      <c r="KX7" s="53">
        <v>9726.7800000000007</v>
      </c>
      <c r="KY7" s="53">
        <v>9963.85</v>
      </c>
      <c r="KZ7" s="53">
        <v>12159.27</v>
      </c>
      <c r="LA7" s="53">
        <v>18261.849999999999</v>
      </c>
      <c r="LB7" s="53">
        <v>8918.41</v>
      </c>
      <c r="LC7" s="53">
        <v>15060.57</v>
      </c>
      <c r="LD7" s="53">
        <v>18363.830000000002</v>
      </c>
      <c r="LE7" s="53">
        <v>18129.47</v>
      </c>
      <c r="LF7" s="53">
        <v>17391.28</v>
      </c>
      <c r="LG7" s="53">
        <v>8275.67</v>
      </c>
      <c r="LH7" s="53">
        <v>13029.71</v>
      </c>
      <c r="LI7" s="53">
        <v>15140.04</v>
      </c>
      <c r="LJ7" s="53">
        <v>8608.52</v>
      </c>
      <c r="LK7" s="53">
        <v>10939.35</v>
      </c>
      <c r="LL7" s="53">
        <v>10552.93</v>
      </c>
      <c r="LM7" s="53">
        <v>24794.53</v>
      </c>
      <c r="LN7" s="53">
        <v>23040.27</v>
      </c>
      <c r="LO7" s="53">
        <v>23328.27</v>
      </c>
      <c r="LP7" s="53">
        <v>19616.490000000002</v>
      </c>
      <c r="LQ7" s="53">
        <v>19781.77</v>
      </c>
      <c r="LR7" s="53">
        <v>10284.969999999999</v>
      </c>
      <c r="LS7" s="53">
        <v>21793.61</v>
      </c>
      <c r="LT7" s="53">
        <v>22691.26</v>
      </c>
      <c r="LU7" s="53">
        <v>24628.38</v>
      </c>
      <c r="LV7" s="53">
        <v>25294.799999999999</v>
      </c>
      <c r="LW7" s="53">
        <v>22685.15</v>
      </c>
      <c r="LX7" s="53">
        <v>19592.73</v>
      </c>
      <c r="LY7" s="54">
        <v>15588.46</v>
      </c>
      <c r="LZ7" s="54">
        <v>10835.36</v>
      </c>
      <c r="MA7" s="54">
        <v>18623.810000000001</v>
      </c>
      <c r="MB7" s="54">
        <v>22523.97</v>
      </c>
      <c r="MC7" s="54">
        <v>24660.09</v>
      </c>
      <c r="MD7" s="54">
        <v>23420.68</v>
      </c>
      <c r="ME7" s="54">
        <v>21345.62</v>
      </c>
      <c r="MF7" s="54">
        <v>13596.92</v>
      </c>
      <c r="MG7" s="54">
        <v>3841.69</v>
      </c>
      <c r="MH7" s="54">
        <v>15702.67</v>
      </c>
      <c r="MI7" s="54">
        <v>24352.01</v>
      </c>
      <c r="MJ7" s="54">
        <v>9514.49</v>
      </c>
      <c r="MK7" s="54">
        <v>7636.74</v>
      </c>
      <c r="ML7" s="54">
        <v>10197.4</v>
      </c>
      <c r="MM7" s="54">
        <v>18362.2</v>
      </c>
      <c r="MN7" s="54">
        <v>15917.08</v>
      </c>
      <c r="MO7" s="54">
        <v>11504.43</v>
      </c>
      <c r="MP7" s="54">
        <v>10821.31</v>
      </c>
      <c r="MQ7" s="54">
        <v>17505.45</v>
      </c>
      <c r="MR7" s="54">
        <v>21403.49</v>
      </c>
      <c r="MS7" s="54">
        <v>25081.040000000001</v>
      </c>
      <c r="MT7" s="54">
        <v>24769.41</v>
      </c>
      <c r="MU7" s="54">
        <v>19146.29</v>
      </c>
      <c r="MV7" s="54">
        <v>23242.1</v>
      </c>
      <c r="MW7" s="54">
        <v>23669.06</v>
      </c>
      <c r="MX7" s="54">
        <v>22066.69</v>
      </c>
      <c r="MY7" s="54">
        <v>23493.22</v>
      </c>
      <c r="MZ7" s="54">
        <v>21833.75</v>
      </c>
      <c r="NA7" s="54">
        <v>16528.77</v>
      </c>
      <c r="NB7" s="54">
        <v>22257.1</v>
      </c>
      <c r="NC7" s="54">
        <v>13956.74</v>
      </c>
      <c r="ND7" s="54">
        <v>17490.91</v>
      </c>
      <c r="NE7" s="54">
        <v>12785.89</v>
      </c>
      <c r="NF7" s="54">
        <v>16443.12</v>
      </c>
      <c r="NG7" s="54">
        <v>17418.11</v>
      </c>
      <c r="NH7" s="54">
        <v>16713.849999999999</v>
      </c>
      <c r="NI7" s="54">
        <v>19646.599999999999</v>
      </c>
      <c r="NJ7" s="54">
        <v>22138.34</v>
      </c>
      <c r="NK7" s="54">
        <v>20611.560000000001</v>
      </c>
      <c r="NL7" s="54">
        <v>16082.07</v>
      </c>
      <c r="NM7" s="54">
        <v>20828.43</v>
      </c>
      <c r="NN7" s="54">
        <v>19796.509999999998</v>
      </c>
      <c r="NO7" s="54">
        <v>15239.99</v>
      </c>
      <c r="NP7" s="54">
        <v>13921.91</v>
      </c>
      <c r="NQ7" s="54">
        <v>17679.560000000001</v>
      </c>
      <c r="NR7" s="54">
        <v>14848.75</v>
      </c>
      <c r="NS7" s="54">
        <v>17018.21</v>
      </c>
      <c r="NT7" s="54">
        <v>13361.87</v>
      </c>
      <c r="NU7" s="54">
        <v>12065.96</v>
      </c>
      <c r="NV7" s="54">
        <v>8590.07</v>
      </c>
      <c r="NW7" s="54">
        <v>20816.740000000002</v>
      </c>
      <c r="NX7" s="54">
        <v>14914.33</v>
      </c>
      <c r="NY7" s="54">
        <v>16703.28</v>
      </c>
      <c r="NZ7" s="54">
        <v>21034.400000000001</v>
      </c>
      <c r="OA7" s="54">
        <v>19051.509999999998</v>
      </c>
      <c r="OB7" s="54">
        <v>17229.13</v>
      </c>
      <c r="OC7" s="54">
        <v>21292.61</v>
      </c>
      <c r="OD7" s="54">
        <v>20643.150000000001</v>
      </c>
      <c r="OE7" s="54">
        <v>20280.400000000001</v>
      </c>
      <c r="OF7" s="54">
        <v>14388.06</v>
      </c>
      <c r="OG7" s="54">
        <v>9403.42</v>
      </c>
      <c r="OH7" s="83">
        <v>15044.18</v>
      </c>
      <c r="OI7" s="54">
        <v>11676.53</v>
      </c>
      <c r="OJ7" s="54">
        <v>8107.75</v>
      </c>
      <c r="OK7" s="54">
        <v>11984.34</v>
      </c>
      <c r="OL7" s="54">
        <v>11509.73</v>
      </c>
      <c r="OM7" s="54">
        <v>18435.39</v>
      </c>
      <c r="ON7" s="54">
        <v>21566.86</v>
      </c>
      <c r="OO7" s="54">
        <v>18274.150000000001</v>
      </c>
      <c r="OP7" s="54">
        <v>15715.16</v>
      </c>
      <c r="OQ7" s="54">
        <v>8793.61</v>
      </c>
      <c r="OR7" s="54">
        <v>8875.59</v>
      </c>
      <c r="OS7" s="54">
        <v>11376.77</v>
      </c>
      <c r="OT7" s="54">
        <v>18274.54</v>
      </c>
      <c r="OU7" s="54">
        <v>20071.07</v>
      </c>
      <c r="OV7" s="54">
        <v>16637.71</v>
      </c>
      <c r="OW7" s="54">
        <v>22061.33</v>
      </c>
      <c r="OX7" s="54">
        <v>23577.1</v>
      </c>
      <c r="OY7" s="54">
        <v>18985.009999999998</v>
      </c>
      <c r="OZ7" s="54">
        <v>12934.47</v>
      </c>
      <c r="PA7" s="54">
        <v>18136.86</v>
      </c>
      <c r="PB7" s="54">
        <v>20936.63</v>
      </c>
      <c r="PC7" s="54">
        <v>16891.080000000002</v>
      </c>
      <c r="PD7" s="54">
        <v>16730.91</v>
      </c>
      <c r="PE7" s="54">
        <v>13788.38</v>
      </c>
      <c r="PF7" s="54">
        <v>13228.33</v>
      </c>
      <c r="PG7" s="54">
        <v>8539.52</v>
      </c>
      <c r="PH7" s="54">
        <v>9200.26</v>
      </c>
      <c r="PI7" s="54">
        <v>14373.33</v>
      </c>
      <c r="PJ7" s="54">
        <v>19261.669999999998</v>
      </c>
      <c r="PK7" s="54">
        <v>16935.810000000001</v>
      </c>
      <c r="PL7" s="54">
        <v>19943.75</v>
      </c>
      <c r="PM7" s="54">
        <v>22555.9</v>
      </c>
      <c r="PN7" s="54">
        <v>23203.71</v>
      </c>
      <c r="PO7" s="54">
        <v>21245.15</v>
      </c>
      <c r="PP7" s="54">
        <v>13391.12</v>
      </c>
      <c r="PQ7" s="54">
        <v>14546.12</v>
      </c>
      <c r="PR7" s="54">
        <v>15328.62</v>
      </c>
      <c r="PS7" s="54">
        <v>5804.5</v>
      </c>
      <c r="PT7" s="54">
        <v>5690.34</v>
      </c>
      <c r="PU7" s="54">
        <v>5975.25</v>
      </c>
      <c r="PV7" s="54">
        <v>3150.32</v>
      </c>
      <c r="PW7" s="54">
        <v>16359.14</v>
      </c>
      <c r="PX7" s="54">
        <v>22287.919999999998</v>
      </c>
      <c r="PY7" s="54">
        <v>19298.07</v>
      </c>
      <c r="PZ7" s="54">
        <v>21549.85</v>
      </c>
      <c r="QA7" s="54">
        <v>18706.07</v>
      </c>
      <c r="QB7" s="54">
        <v>16591.759999999998</v>
      </c>
      <c r="QC7" s="54">
        <v>3136.96</v>
      </c>
      <c r="QD7" s="54">
        <v>17986.580000000002</v>
      </c>
      <c r="QE7" s="54">
        <v>20709.669999999998</v>
      </c>
      <c r="QF7" s="54">
        <v>17178.07</v>
      </c>
      <c r="QG7" s="54">
        <v>20764.509999999998</v>
      </c>
      <c r="QH7" s="54">
        <v>21832.55</v>
      </c>
      <c r="QI7" s="54">
        <v>17442.669999999998</v>
      </c>
      <c r="QJ7" s="54">
        <v>19016.3</v>
      </c>
      <c r="QK7" s="54">
        <v>19200.96</v>
      </c>
      <c r="QL7" s="54">
        <v>18622.52</v>
      </c>
      <c r="QM7" s="54">
        <v>15094.13</v>
      </c>
      <c r="QN7" s="54">
        <v>16776.259999999998</v>
      </c>
      <c r="QO7" s="54">
        <v>8489.59</v>
      </c>
      <c r="QP7" s="54">
        <v>13294</v>
      </c>
      <c r="QQ7" s="54">
        <v>13368.35</v>
      </c>
      <c r="QR7" s="54">
        <v>13493.05</v>
      </c>
      <c r="QS7" s="54">
        <v>12510.91</v>
      </c>
      <c r="QT7" s="54">
        <v>19980.13</v>
      </c>
      <c r="QU7" s="54">
        <v>18305.34</v>
      </c>
      <c r="QV7" s="54">
        <v>8103.7</v>
      </c>
      <c r="QW7" s="54">
        <v>10242.26</v>
      </c>
      <c r="QX7" s="54">
        <v>13016.01</v>
      </c>
      <c r="QY7" s="54">
        <v>7691.37</v>
      </c>
      <c r="QZ7" s="54">
        <v>19723.830000000002</v>
      </c>
      <c r="RA7" s="54">
        <v>18000.13</v>
      </c>
      <c r="RB7" s="54">
        <v>17923.849999999999</v>
      </c>
      <c r="RC7" s="54">
        <v>19727.64</v>
      </c>
      <c r="RD7" s="54">
        <v>17305.009999999998</v>
      </c>
      <c r="RE7" s="54">
        <v>19425.23</v>
      </c>
      <c r="RF7" s="54">
        <v>17993.45</v>
      </c>
      <c r="RG7" s="54">
        <v>14206.42</v>
      </c>
      <c r="RH7" s="54">
        <v>19586.95</v>
      </c>
      <c r="RI7" s="54">
        <v>19867.59</v>
      </c>
      <c r="RJ7" s="54">
        <v>19924.080000000002</v>
      </c>
      <c r="RK7" s="54">
        <v>18120.830000000002</v>
      </c>
      <c r="RL7" s="54">
        <v>17812.63</v>
      </c>
      <c r="RM7" s="54">
        <v>16874.669999999998</v>
      </c>
      <c r="RN7" s="54">
        <v>15853.79</v>
      </c>
      <c r="RO7" s="54">
        <v>17584.09</v>
      </c>
      <c r="RP7" s="54">
        <v>5829.49</v>
      </c>
      <c r="RQ7" s="54">
        <v>7158.58</v>
      </c>
      <c r="RR7" s="54">
        <v>8766.17</v>
      </c>
      <c r="RS7" s="54">
        <v>12587.65</v>
      </c>
      <c r="RT7" s="54">
        <v>15135.9</v>
      </c>
      <c r="RU7" s="54">
        <v>11421.11</v>
      </c>
      <c r="RV7" s="54">
        <v>5971.98</v>
      </c>
      <c r="RW7" s="54">
        <v>16770.47</v>
      </c>
      <c r="RX7" s="54">
        <v>16608.66</v>
      </c>
      <c r="RY7" s="54">
        <v>15808.2</v>
      </c>
      <c r="RZ7" s="54">
        <v>16499.310000000001</v>
      </c>
      <c r="SA7" s="54">
        <v>9953.64</v>
      </c>
      <c r="SB7" s="54">
        <v>5780.02</v>
      </c>
      <c r="SC7" s="54">
        <v>1464.81</v>
      </c>
      <c r="SD7" s="54">
        <v>11793.94</v>
      </c>
      <c r="SE7" s="54">
        <v>18366.97</v>
      </c>
      <c r="SF7" s="54">
        <v>15442.28</v>
      </c>
      <c r="SG7" s="54">
        <v>15437.49</v>
      </c>
      <c r="SH7" s="54">
        <v>2658.67</v>
      </c>
      <c r="SI7" s="54">
        <v>12645.14</v>
      </c>
      <c r="SJ7" s="54">
        <v>2654.48</v>
      </c>
      <c r="SK7" s="54">
        <v>3008.45</v>
      </c>
      <c r="SL7" s="54">
        <v>3812.89</v>
      </c>
      <c r="SM7" s="54">
        <v>8627</v>
      </c>
      <c r="SN7" s="54">
        <v>12534.8</v>
      </c>
      <c r="SO7" s="54">
        <v>7010.07</v>
      </c>
      <c r="SP7" s="54">
        <v>2410.0700000000002</v>
      </c>
      <c r="SQ7" s="54">
        <v>7463.12</v>
      </c>
      <c r="SR7" s="54">
        <v>11510.74</v>
      </c>
      <c r="SS7" s="54">
        <v>12180.5</v>
      </c>
      <c r="ST7" s="54">
        <v>12605.3</v>
      </c>
      <c r="SU7" s="54">
        <v>17083.900000000001</v>
      </c>
      <c r="SV7" s="54">
        <v>14945.73</v>
      </c>
      <c r="SW7" s="54">
        <v>12846.2</v>
      </c>
      <c r="SX7" s="54">
        <v>10569.74</v>
      </c>
      <c r="SY7" s="54">
        <v>16251.23</v>
      </c>
      <c r="SZ7" s="54">
        <v>15235.39</v>
      </c>
      <c r="TA7" s="54">
        <v>13919.59</v>
      </c>
      <c r="TB7" s="54">
        <v>15205.45</v>
      </c>
      <c r="TC7" s="54">
        <v>15748.93</v>
      </c>
      <c r="TD7" s="54">
        <v>16091.66</v>
      </c>
      <c r="TE7" s="54">
        <v>16204.55</v>
      </c>
      <c r="TF7" s="54">
        <v>15670.31</v>
      </c>
      <c r="TG7" s="54">
        <v>12177.35</v>
      </c>
      <c r="TH7" s="54">
        <v>9778.17</v>
      </c>
      <c r="TI7" s="54">
        <v>4842.82</v>
      </c>
      <c r="TJ7" s="54">
        <v>4317.25</v>
      </c>
      <c r="TK7" s="54">
        <v>6428.48</v>
      </c>
      <c r="TL7" s="54">
        <v>2945.99</v>
      </c>
      <c r="TM7" s="54">
        <v>1281.04</v>
      </c>
      <c r="TN7" s="54">
        <v>13644.66</v>
      </c>
      <c r="TO7" s="54">
        <v>16220.56</v>
      </c>
      <c r="TP7" s="54">
        <v>16329.53</v>
      </c>
      <c r="TQ7" s="54">
        <v>14793.08</v>
      </c>
      <c r="TR7" s="54">
        <v>2065.04</v>
      </c>
      <c r="TS7" s="54">
        <v>12970.6</v>
      </c>
      <c r="TT7" s="54">
        <v>15572.95</v>
      </c>
      <c r="TU7" s="54">
        <v>2287.09</v>
      </c>
      <c r="TV7" s="54">
        <v>1391.08</v>
      </c>
      <c r="TW7" s="54">
        <v>3305.17</v>
      </c>
      <c r="TX7" s="54">
        <v>10644</v>
      </c>
      <c r="TY7" s="54">
        <v>11619.43</v>
      </c>
      <c r="TZ7" s="54">
        <v>15105.55</v>
      </c>
      <c r="UA7" s="54">
        <v>13475.36</v>
      </c>
      <c r="UB7" s="54">
        <v>14449.32</v>
      </c>
      <c r="UC7" s="54">
        <v>14398.3</v>
      </c>
      <c r="UD7" s="54">
        <v>15109.63</v>
      </c>
      <c r="UE7" s="54">
        <v>14736.31</v>
      </c>
      <c r="UF7" s="54">
        <v>11588.32</v>
      </c>
      <c r="UG7" s="54">
        <v>12962.74</v>
      </c>
      <c r="UH7" s="54">
        <v>14016.98</v>
      </c>
      <c r="UI7" s="54">
        <v>10672.5</v>
      </c>
      <c r="UJ7" s="54">
        <v>15441.11</v>
      </c>
      <c r="UK7" s="54">
        <v>12829.83</v>
      </c>
      <c r="UL7" s="54">
        <v>14629.71</v>
      </c>
      <c r="UM7" s="54">
        <v>13924.42</v>
      </c>
      <c r="UN7" s="54">
        <v>10842.75</v>
      </c>
      <c r="UO7" s="54">
        <v>14355</v>
      </c>
      <c r="UP7" s="54">
        <v>14751.93</v>
      </c>
      <c r="UQ7" s="54">
        <v>16859.34</v>
      </c>
      <c r="UR7" s="54">
        <v>16560.849999999999</v>
      </c>
      <c r="US7" s="54">
        <v>16680.09</v>
      </c>
      <c r="UT7" s="54">
        <v>17158.689999999999</v>
      </c>
      <c r="UU7" s="54">
        <v>16977.47</v>
      </c>
      <c r="UV7" s="54">
        <v>16530.080000000002</v>
      </c>
      <c r="UW7" s="54">
        <v>16290.16</v>
      </c>
      <c r="UX7" s="54">
        <v>10689.42</v>
      </c>
      <c r="UY7" s="57">
        <v>2219.0300000000002</v>
      </c>
      <c r="UZ7" s="70">
        <f t="shared" ref="UZ7:UZ42" si="218">SUM(KU7:LX7)</f>
        <v>484037.17</v>
      </c>
      <c r="VA7" s="70">
        <f t="shared" si="216"/>
        <v>553398.03999999992</v>
      </c>
      <c r="VB7" s="70">
        <f t="shared" si="217"/>
        <v>523482.9200000001</v>
      </c>
      <c r="VC7" s="70">
        <f>SUM(GerDiaria[[#This Row],[01/02/2026]:[28/02/2026]])</f>
        <v>429944.08</v>
      </c>
      <c r="VD7" s="70">
        <f>SUM(GerDiaria[[#This Row],[01/03/2026]:[31/03/2026]])</f>
        <v>498814.17000000004</v>
      </c>
      <c r="VE7" s="70">
        <f>SUM(GerDiaria[[#This Row],[01/04/2026]:[30/04/2026]])</f>
        <v>454277.20000000013</v>
      </c>
      <c r="VF7" s="72" t="s">
        <v>1084</v>
      </c>
      <c r="VG7" s="30" t="s">
        <v>1086</v>
      </c>
    </row>
    <row r="8" spans="1:579" ht="15.6">
      <c r="A8" s="82" t="s">
        <v>119</v>
      </c>
      <c r="B8" s="56" t="s">
        <v>119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3">
        <v>22880.720000000001</v>
      </c>
      <c r="JQ8" s="53">
        <v>21983.17</v>
      </c>
      <c r="JR8" s="53">
        <v>21015.96</v>
      </c>
      <c r="JS8" s="53">
        <v>15356.91</v>
      </c>
      <c r="JT8" s="53">
        <v>24908.49</v>
      </c>
      <c r="JU8" s="53">
        <v>20983.919999999998</v>
      </c>
      <c r="JV8" s="53">
        <v>15122.22</v>
      </c>
      <c r="JW8" s="53">
        <v>15548</v>
      </c>
      <c r="JX8" s="53">
        <v>16191.91</v>
      </c>
      <c r="JY8" s="53">
        <v>19406.89</v>
      </c>
      <c r="JZ8" s="53">
        <v>19620.830000000002</v>
      </c>
      <c r="KA8" s="53">
        <v>12022.82</v>
      </c>
      <c r="KB8" s="53">
        <v>2940.9</v>
      </c>
      <c r="KC8" s="53">
        <v>14338.99</v>
      </c>
      <c r="KD8" s="53">
        <v>23339.81</v>
      </c>
      <c r="KE8" s="53">
        <v>22983.03</v>
      </c>
      <c r="KF8" s="53">
        <v>16492.71</v>
      </c>
      <c r="KG8" s="53">
        <v>6266.04</v>
      </c>
      <c r="KH8" s="53">
        <v>20160.5</v>
      </c>
      <c r="KI8" s="53">
        <v>26782.58</v>
      </c>
      <c r="KJ8" s="53">
        <v>26785.11</v>
      </c>
      <c r="KK8" s="53">
        <v>26725.22</v>
      </c>
      <c r="KL8" s="53">
        <v>26809.79</v>
      </c>
      <c r="KM8" s="53">
        <v>26582.82</v>
      </c>
      <c r="KN8" s="53">
        <v>25350</v>
      </c>
      <c r="KO8" s="53">
        <v>22008.23</v>
      </c>
      <c r="KP8" s="53">
        <v>3513.97</v>
      </c>
      <c r="KQ8" s="53">
        <v>10437.94</v>
      </c>
      <c r="KR8" s="53">
        <v>15262.86</v>
      </c>
      <c r="KS8" s="53">
        <v>9864.9599999999991</v>
      </c>
      <c r="KT8" s="53">
        <v>16658.419999999998</v>
      </c>
      <c r="KU8" s="53">
        <v>18431</v>
      </c>
      <c r="KV8" s="53">
        <v>4547.53</v>
      </c>
      <c r="KW8" s="53">
        <v>18816.22</v>
      </c>
      <c r="KX8" s="53">
        <v>19865.04</v>
      </c>
      <c r="KY8" s="53">
        <v>11764.41</v>
      </c>
      <c r="KZ8" s="53">
        <v>22043.759999999998</v>
      </c>
      <c r="LA8" s="53">
        <v>26995.85</v>
      </c>
      <c r="LB8" s="53">
        <v>9372.74</v>
      </c>
      <c r="LC8" s="53">
        <v>26746.74</v>
      </c>
      <c r="LD8" s="53">
        <v>27477.41</v>
      </c>
      <c r="LE8" s="53">
        <v>22950.11</v>
      </c>
      <c r="LF8" s="53">
        <v>24980.92</v>
      </c>
      <c r="LG8" s="53">
        <v>13574.65</v>
      </c>
      <c r="LH8" s="53">
        <v>10790.41</v>
      </c>
      <c r="LI8" s="53">
        <v>17542.62</v>
      </c>
      <c r="LJ8" s="53">
        <v>7240.13</v>
      </c>
      <c r="LK8" s="53">
        <v>11332.58</v>
      </c>
      <c r="LL8" s="53">
        <v>16444.810000000001</v>
      </c>
      <c r="LM8" s="53">
        <v>26686.71</v>
      </c>
      <c r="LN8" s="53">
        <v>27537.07</v>
      </c>
      <c r="LO8" s="53">
        <v>26502.57</v>
      </c>
      <c r="LP8" s="53">
        <v>22362.51</v>
      </c>
      <c r="LQ8" s="53">
        <v>22872.89</v>
      </c>
      <c r="LR8" s="53">
        <v>13432.76</v>
      </c>
      <c r="LS8" s="53">
        <v>25864.51</v>
      </c>
      <c r="LT8" s="53">
        <v>27885.89</v>
      </c>
      <c r="LU8" s="53">
        <v>27428.799999999999</v>
      </c>
      <c r="LV8" s="53">
        <v>27424.99</v>
      </c>
      <c r="LW8" s="53">
        <v>26783.51</v>
      </c>
      <c r="LX8" s="53">
        <v>25703.78</v>
      </c>
      <c r="LY8" s="54">
        <v>23709.71</v>
      </c>
      <c r="LZ8" s="54">
        <v>17643.73</v>
      </c>
      <c r="MA8" s="54">
        <v>21359.65</v>
      </c>
      <c r="MB8" s="54">
        <v>24792.07</v>
      </c>
      <c r="MC8" s="54">
        <v>26860.31</v>
      </c>
      <c r="MD8" s="54">
        <v>20645.900000000001</v>
      </c>
      <c r="ME8" s="54">
        <v>14370.86</v>
      </c>
      <c r="MF8" s="54">
        <v>16189.79</v>
      </c>
      <c r="MG8" s="54">
        <v>2972</v>
      </c>
      <c r="MH8" s="54">
        <v>19487.919999999998</v>
      </c>
      <c r="MI8" s="54">
        <v>26218.41</v>
      </c>
      <c r="MJ8" s="54">
        <v>12578.13</v>
      </c>
      <c r="MK8" s="54">
        <v>8220.93</v>
      </c>
      <c r="ML8" s="54">
        <v>4595.25</v>
      </c>
      <c r="MM8" s="54">
        <v>20516.05</v>
      </c>
      <c r="MN8" s="54">
        <v>14720.06</v>
      </c>
      <c r="MO8" s="54">
        <v>20269.61</v>
      </c>
      <c r="MP8" s="54">
        <v>17946.66</v>
      </c>
      <c r="MQ8" s="54">
        <v>16717.689999999999</v>
      </c>
      <c r="MR8" s="54">
        <v>17959.96</v>
      </c>
      <c r="MS8" s="54">
        <v>22965.5</v>
      </c>
      <c r="MT8" s="54">
        <v>25102.61</v>
      </c>
      <c r="MU8" s="54">
        <v>24095.8</v>
      </c>
      <c r="MV8" s="54">
        <v>24246.49</v>
      </c>
      <c r="MW8" s="54">
        <v>19296.25</v>
      </c>
      <c r="MX8" s="54">
        <v>22513.01</v>
      </c>
      <c r="MY8" s="54">
        <v>17946.8</v>
      </c>
      <c r="MZ8" s="54">
        <v>21915.8</v>
      </c>
      <c r="NA8" s="54">
        <v>27000.03</v>
      </c>
      <c r="NB8" s="54">
        <v>25660.23</v>
      </c>
      <c r="NC8" s="54">
        <v>16010.93</v>
      </c>
      <c r="ND8" s="54">
        <v>20375.88</v>
      </c>
      <c r="NE8" s="54">
        <v>12941.9</v>
      </c>
      <c r="NF8" s="54">
        <v>19248</v>
      </c>
      <c r="NG8" s="54">
        <v>22862.86</v>
      </c>
      <c r="NH8" s="54">
        <v>23402.52</v>
      </c>
      <c r="NI8" s="54">
        <v>21271.439999999999</v>
      </c>
      <c r="NJ8" s="54">
        <v>18009.48</v>
      </c>
      <c r="NK8" s="54">
        <v>22509.66</v>
      </c>
      <c r="NL8" s="54">
        <v>18849.060000000001</v>
      </c>
      <c r="NM8" s="54">
        <v>19952.169999999998</v>
      </c>
      <c r="NN8" s="54">
        <v>18846.189999999999</v>
      </c>
      <c r="NO8" s="54">
        <v>18515.77</v>
      </c>
      <c r="NP8" s="54">
        <v>13744.35</v>
      </c>
      <c r="NQ8" s="54">
        <v>14364.16</v>
      </c>
      <c r="NR8" s="54">
        <v>14922.58</v>
      </c>
      <c r="NS8" s="54">
        <v>13376.49</v>
      </c>
      <c r="NT8" s="54">
        <v>19560.64</v>
      </c>
      <c r="NU8" s="54">
        <v>12570.11</v>
      </c>
      <c r="NV8" s="54">
        <v>10896.57</v>
      </c>
      <c r="NW8" s="54">
        <v>15572.3</v>
      </c>
      <c r="NX8" s="54">
        <v>18474.77</v>
      </c>
      <c r="NY8" s="54">
        <v>14254.89</v>
      </c>
      <c r="NZ8" s="54">
        <v>22154.58</v>
      </c>
      <c r="OA8" s="54">
        <v>20135.72</v>
      </c>
      <c r="OB8" s="54">
        <v>21168.19</v>
      </c>
      <c r="OC8" s="54">
        <v>22186.080000000002</v>
      </c>
      <c r="OD8" s="54">
        <v>21812.400000000001</v>
      </c>
      <c r="OE8" s="54">
        <v>18021.7</v>
      </c>
      <c r="OF8" s="54">
        <v>19858.150000000001</v>
      </c>
      <c r="OG8" s="54">
        <v>9528.01</v>
      </c>
      <c r="OH8" s="83">
        <v>16222.54</v>
      </c>
      <c r="OI8" s="54">
        <v>6188.84</v>
      </c>
      <c r="OJ8" s="54">
        <v>13820.33</v>
      </c>
      <c r="OK8" s="54">
        <v>15279.65</v>
      </c>
      <c r="OL8" s="54">
        <v>9953.76</v>
      </c>
      <c r="OM8" s="54">
        <v>19027.080000000002</v>
      </c>
      <c r="ON8" s="54">
        <v>22831.31</v>
      </c>
      <c r="OO8" s="54">
        <v>16837.61</v>
      </c>
      <c r="OP8" s="54">
        <v>11924.36</v>
      </c>
      <c r="OQ8" s="54">
        <v>7053.1</v>
      </c>
      <c r="OR8" s="54">
        <v>12876.73</v>
      </c>
      <c r="OS8" s="54">
        <v>14946.33</v>
      </c>
      <c r="OT8" s="54">
        <v>22012</v>
      </c>
      <c r="OU8" s="54">
        <v>22602.720000000001</v>
      </c>
      <c r="OV8" s="54">
        <v>16837.2</v>
      </c>
      <c r="OW8" s="54">
        <v>24539.17</v>
      </c>
      <c r="OX8" s="54">
        <v>26291.97</v>
      </c>
      <c r="OY8" s="54">
        <v>24498.44</v>
      </c>
      <c r="OZ8" s="54">
        <v>22822.01</v>
      </c>
      <c r="PA8" s="54">
        <v>21417.37</v>
      </c>
      <c r="PB8" s="54">
        <v>22375.63</v>
      </c>
      <c r="PC8" s="54">
        <v>14667.54</v>
      </c>
      <c r="PD8" s="54">
        <v>12489.58</v>
      </c>
      <c r="PE8" s="54">
        <v>14053.81</v>
      </c>
      <c r="PF8" s="54">
        <v>6960.37</v>
      </c>
      <c r="PG8" s="54">
        <v>7134.52</v>
      </c>
      <c r="PH8" s="54">
        <v>7374.82</v>
      </c>
      <c r="PI8" s="54">
        <v>9159.06</v>
      </c>
      <c r="PJ8" s="54">
        <v>12010.84</v>
      </c>
      <c r="PK8" s="54">
        <v>12321.49</v>
      </c>
      <c r="PL8" s="54">
        <v>12285.21</v>
      </c>
      <c r="PM8" s="54">
        <v>12307.22</v>
      </c>
      <c r="PN8" s="54">
        <v>12026.24</v>
      </c>
      <c r="PO8" s="54">
        <v>11590.72</v>
      </c>
      <c r="PP8" s="54">
        <v>7296.99</v>
      </c>
      <c r="PQ8" s="54">
        <v>7857.23</v>
      </c>
      <c r="PR8" s="54">
        <v>10304.25</v>
      </c>
      <c r="PS8" s="54">
        <v>3629.99</v>
      </c>
      <c r="PT8" s="54">
        <v>5228.58</v>
      </c>
      <c r="PU8" s="54">
        <v>2630.16</v>
      </c>
      <c r="PV8" s="54">
        <v>3200.47</v>
      </c>
      <c r="PW8" s="54">
        <v>4826.09</v>
      </c>
      <c r="PX8" s="54">
        <v>9758.8799999999992</v>
      </c>
      <c r="PY8" s="54">
        <v>8947.7000000000007</v>
      </c>
      <c r="PZ8" s="54">
        <v>9739.24</v>
      </c>
      <c r="QA8" s="54">
        <v>8157.6</v>
      </c>
      <c r="QB8" s="54">
        <v>11234.07</v>
      </c>
      <c r="QC8" s="54">
        <v>9706.2000000000007</v>
      </c>
      <c r="QD8" s="54">
        <v>13786.03</v>
      </c>
      <c r="QE8" s="54">
        <v>20458.71</v>
      </c>
      <c r="QF8" s="54">
        <v>18527.939999999999</v>
      </c>
      <c r="QG8" s="54">
        <v>18152.990000000002</v>
      </c>
      <c r="QH8" s="54">
        <v>19704.2</v>
      </c>
      <c r="QI8" s="54">
        <v>14925.65</v>
      </c>
      <c r="QJ8" s="54">
        <v>15704</v>
      </c>
      <c r="QK8" s="54">
        <v>21608.2</v>
      </c>
      <c r="QL8" s="54">
        <v>21056.76</v>
      </c>
      <c r="QM8" s="54">
        <v>22369.9</v>
      </c>
      <c r="QN8" s="54">
        <v>20567.080000000002</v>
      </c>
      <c r="QO8" s="54">
        <v>12024.81</v>
      </c>
      <c r="QP8" s="54">
        <v>15788.12</v>
      </c>
      <c r="QQ8" s="54">
        <v>14257.16</v>
      </c>
      <c r="QR8" s="54">
        <v>20378.259999999998</v>
      </c>
      <c r="QS8" s="54">
        <v>20551.080000000002</v>
      </c>
      <c r="QT8" s="54">
        <v>19953.919999999998</v>
      </c>
      <c r="QU8" s="54">
        <v>19266.57</v>
      </c>
      <c r="QV8" s="54">
        <v>12330.8</v>
      </c>
      <c r="QW8" s="54">
        <v>12234.99</v>
      </c>
      <c r="QX8" s="54">
        <v>13797.94</v>
      </c>
      <c r="QY8" s="54">
        <v>14835.49</v>
      </c>
      <c r="QZ8" s="54">
        <v>19736.43</v>
      </c>
      <c r="RA8" s="54">
        <v>19875.45</v>
      </c>
      <c r="RB8" s="54">
        <v>14241.51</v>
      </c>
      <c r="RC8" s="54">
        <v>19469.259999999998</v>
      </c>
      <c r="RD8" s="54">
        <v>20948.5</v>
      </c>
      <c r="RE8" s="54">
        <v>19601.39</v>
      </c>
      <c r="RF8" s="54">
        <v>20294.810000000001</v>
      </c>
      <c r="RG8" s="54">
        <v>16176.55</v>
      </c>
      <c r="RH8" s="54">
        <v>18204.59</v>
      </c>
      <c r="RI8" s="54">
        <v>20960.09</v>
      </c>
      <c r="RJ8" s="54">
        <v>20743.419999999998</v>
      </c>
      <c r="RK8" s="54">
        <v>20176.79</v>
      </c>
      <c r="RL8" s="54">
        <v>18984.72</v>
      </c>
      <c r="RM8" s="54">
        <v>17034.75</v>
      </c>
      <c r="RN8" s="54">
        <v>18550.39</v>
      </c>
      <c r="RO8" s="54">
        <v>18241.34</v>
      </c>
      <c r="RP8" s="54">
        <v>10548.03</v>
      </c>
      <c r="RQ8" s="54">
        <v>14663.41</v>
      </c>
      <c r="RR8" s="54">
        <v>14963.27</v>
      </c>
      <c r="RS8" s="54">
        <v>16118.2</v>
      </c>
      <c r="RT8" s="54">
        <v>16775.099999999999</v>
      </c>
      <c r="RU8" s="54">
        <v>17243.57</v>
      </c>
      <c r="RV8" s="54">
        <v>18557.21</v>
      </c>
      <c r="RW8" s="54">
        <v>16952.47</v>
      </c>
      <c r="RX8" s="54">
        <v>17920.04</v>
      </c>
      <c r="RY8" s="54">
        <v>18280.71</v>
      </c>
      <c r="RZ8" s="54">
        <v>17170.23</v>
      </c>
      <c r="SA8" s="54">
        <v>15178.16</v>
      </c>
      <c r="SB8" s="54">
        <v>12806.92</v>
      </c>
      <c r="SC8" s="54">
        <v>2821.75</v>
      </c>
      <c r="SD8" s="54">
        <v>17622.900000000001</v>
      </c>
      <c r="SE8" s="54">
        <v>19746.73</v>
      </c>
      <c r="SF8" s="54">
        <v>18011.84</v>
      </c>
      <c r="SG8" s="54">
        <v>14739.89</v>
      </c>
      <c r="SH8" s="54">
        <v>5166.37</v>
      </c>
      <c r="SI8" s="54">
        <v>14869.77</v>
      </c>
      <c r="SJ8" s="54">
        <v>5338.42</v>
      </c>
      <c r="SK8" s="54">
        <v>8098.98</v>
      </c>
      <c r="SL8" s="54">
        <v>5402.67</v>
      </c>
      <c r="SM8" s="54">
        <v>4944.17</v>
      </c>
      <c r="SN8" s="54">
        <v>10901.91</v>
      </c>
      <c r="SO8" s="54">
        <v>13290.86</v>
      </c>
      <c r="SP8" s="54">
        <v>9377.57</v>
      </c>
      <c r="SQ8" s="54">
        <v>10217.73</v>
      </c>
      <c r="SR8" s="54">
        <v>8900.11</v>
      </c>
      <c r="SS8" s="54">
        <v>10704.38</v>
      </c>
      <c r="ST8" s="54">
        <v>11278.68</v>
      </c>
      <c r="SU8" s="54">
        <v>12527.1</v>
      </c>
      <c r="SV8" s="54">
        <v>14218.6</v>
      </c>
      <c r="SW8" s="54">
        <v>14321.67</v>
      </c>
      <c r="SX8" s="54">
        <v>15290.38</v>
      </c>
      <c r="SY8" s="54">
        <v>15224.52</v>
      </c>
      <c r="SZ8" s="54">
        <v>15540.69</v>
      </c>
      <c r="TA8" s="54">
        <v>14781.04</v>
      </c>
      <c r="TB8" s="54">
        <v>15676.88</v>
      </c>
      <c r="TC8" s="54">
        <v>16902.89</v>
      </c>
      <c r="TD8" s="54">
        <v>9348.43</v>
      </c>
      <c r="TE8" s="54">
        <v>16939.73</v>
      </c>
      <c r="TF8" s="54">
        <v>16574.64</v>
      </c>
      <c r="TG8" s="54">
        <v>14207.15</v>
      </c>
      <c r="TH8" s="54">
        <v>11841.93</v>
      </c>
      <c r="TI8" s="54">
        <v>7607.2</v>
      </c>
      <c r="TJ8" s="54">
        <v>6927.77</v>
      </c>
      <c r="TK8" s="54">
        <v>4307.45</v>
      </c>
      <c r="TL8" s="54">
        <v>4093.98</v>
      </c>
      <c r="TM8" s="54">
        <v>3313.38</v>
      </c>
      <c r="TN8" s="54">
        <v>7531.37</v>
      </c>
      <c r="TO8" s="54">
        <v>15479.95</v>
      </c>
      <c r="TP8" s="54">
        <v>17441.150000000001</v>
      </c>
      <c r="TQ8" s="54">
        <v>16530.080000000002</v>
      </c>
      <c r="TR8" s="54">
        <v>3487.09</v>
      </c>
      <c r="TS8" s="54">
        <v>15143.14</v>
      </c>
      <c r="TT8" s="54">
        <v>16008.34</v>
      </c>
      <c r="TU8" s="54">
        <v>3340.96</v>
      </c>
      <c r="TV8" s="54">
        <v>1771.89</v>
      </c>
      <c r="TW8" s="54">
        <v>4063.66</v>
      </c>
      <c r="TX8" s="54">
        <v>14739.47</v>
      </c>
      <c r="TY8" s="54">
        <v>16184.41</v>
      </c>
      <c r="TZ8" s="54">
        <v>16608.88</v>
      </c>
      <c r="UA8" s="54">
        <v>15532.79</v>
      </c>
      <c r="UB8" s="54">
        <v>15519.71</v>
      </c>
      <c r="UC8" s="54">
        <v>16495.8</v>
      </c>
      <c r="UD8" s="54">
        <v>16740.650000000001</v>
      </c>
      <c r="UE8" s="54">
        <v>16319.43</v>
      </c>
      <c r="UF8" s="54">
        <v>15842.31</v>
      </c>
      <c r="UG8" s="54">
        <v>13698.6</v>
      </c>
      <c r="UH8" s="54">
        <v>14743.24</v>
      </c>
      <c r="UI8" s="54">
        <v>15150.92</v>
      </c>
      <c r="UJ8" s="54">
        <v>15477.57</v>
      </c>
      <c r="UK8" s="54">
        <v>17280.75</v>
      </c>
      <c r="UL8" s="54">
        <v>16805.650000000001</v>
      </c>
      <c r="UM8" s="54">
        <v>14047.02</v>
      </c>
      <c r="UN8" s="54">
        <v>8577.66</v>
      </c>
      <c r="UO8" s="54">
        <v>17058.240000000002</v>
      </c>
      <c r="UP8" s="54">
        <v>18500.57</v>
      </c>
      <c r="UQ8" s="54">
        <v>17913.919999999998</v>
      </c>
      <c r="UR8" s="54">
        <v>17475.98</v>
      </c>
      <c r="US8" s="54">
        <v>17809.740000000002</v>
      </c>
      <c r="UT8" s="54">
        <v>18174.98</v>
      </c>
      <c r="UU8" s="54">
        <v>18058.75</v>
      </c>
      <c r="UV8" s="54">
        <v>17605.61</v>
      </c>
      <c r="UW8" s="54">
        <v>17473.04</v>
      </c>
      <c r="UX8" s="54">
        <v>16245.59</v>
      </c>
      <c r="UY8" s="57">
        <v>1292.9100000000001</v>
      </c>
      <c r="UZ8" s="70">
        <f t="shared" si="218"/>
        <v>611402.92000000016</v>
      </c>
      <c r="VA8" s="70">
        <f t="shared" si="216"/>
        <v>594528.14</v>
      </c>
      <c r="VB8" s="70">
        <f t="shared" si="217"/>
        <v>555609.16000000015</v>
      </c>
      <c r="VC8" s="70">
        <f>SUM(GerDiaria[[#This Row],[01/02/2026]:[28/02/2026]])</f>
        <v>437986.15000000008</v>
      </c>
      <c r="VD8" s="70">
        <f>SUM(GerDiaria[[#This Row],[01/03/2026]:[31/03/2026]])</f>
        <v>381934.60000000009</v>
      </c>
      <c r="VE8" s="70">
        <f>SUM(GerDiaria[[#This Row],[01/04/2026]:[30/04/2026]])</f>
        <v>522927.23000000004</v>
      </c>
      <c r="VF8" s="72" t="s">
        <v>1084</v>
      </c>
      <c r="VG8" t="s">
        <v>1085</v>
      </c>
    </row>
    <row r="9" spans="1:579" ht="15.6">
      <c r="A9" s="82" t="s">
        <v>142</v>
      </c>
      <c r="B9" s="56" t="s">
        <v>142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3">
        <v>13688.93</v>
      </c>
      <c r="JQ9" s="53">
        <v>13137.1</v>
      </c>
      <c r="JR9" s="53">
        <v>12512.27</v>
      </c>
      <c r="JS9" s="53">
        <v>9170.2999999999993</v>
      </c>
      <c r="JT9" s="53">
        <v>14814.68</v>
      </c>
      <c r="JU9" s="53">
        <v>12572.09</v>
      </c>
      <c r="JV9" s="53">
        <v>8991.99</v>
      </c>
      <c r="JW9" s="53">
        <v>9338.82</v>
      </c>
      <c r="JX9" s="53">
        <v>9760.77</v>
      </c>
      <c r="JY9" s="53">
        <v>11620.02</v>
      </c>
      <c r="JZ9" s="53">
        <v>11679.47</v>
      </c>
      <c r="KA9" s="53">
        <v>7327.9</v>
      </c>
      <c r="KB9" s="53">
        <v>1846.69</v>
      </c>
      <c r="KC9" s="53">
        <v>8754.64</v>
      </c>
      <c r="KD9" s="53">
        <v>13998.13</v>
      </c>
      <c r="KE9" s="53">
        <v>13738.6</v>
      </c>
      <c r="KF9" s="53">
        <v>9838.33</v>
      </c>
      <c r="KG9" s="53">
        <v>3920</v>
      </c>
      <c r="KH9" s="53">
        <v>12082.95</v>
      </c>
      <c r="KI9" s="53">
        <v>15970.79</v>
      </c>
      <c r="KJ9" s="53">
        <v>16047.77</v>
      </c>
      <c r="KK9" s="53">
        <v>16013.05</v>
      </c>
      <c r="KL9" s="53">
        <v>16063.58</v>
      </c>
      <c r="KM9" s="53">
        <v>15931.55</v>
      </c>
      <c r="KN9" s="53">
        <v>15205.98</v>
      </c>
      <c r="KO9" s="53">
        <v>13289.29</v>
      </c>
      <c r="KP9" s="53">
        <v>2151.6</v>
      </c>
      <c r="KQ9" s="53">
        <v>6302.21</v>
      </c>
      <c r="KR9" s="53">
        <v>9166.69</v>
      </c>
      <c r="KS9" s="53">
        <v>5691.68</v>
      </c>
      <c r="KT9" s="53">
        <v>8291.2900000000009</v>
      </c>
      <c r="KU9" s="53">
        <v>10372.44</v>
      </c>
      <c r="KV9" s="53">
        <v>2449.59</v>
      </c>
      <c r="KW9" s="53">
        <v>8955.27</v>
      </c>
      <c r="KX9" s="53">
        <v>10061.700000000001</v>
      </c>
      <c r="KY9" s="53">
        <v>6858.52</v>
      </c>
      <c r="KZ9" s="53">
        <v>9952.7999999999993</v>
      </c>
      <c r="LA9" s="53">
        <v>12665.43</v>
      </c>
      <c r="LB9" s="53">
        <v>4901.76</v>
      </c>
      <c r="LC9" s="53">
        <v>12925.31</v>
      </c>
      <c r="LD9" s="53">
        <v>12911.57</v>
      </c>
      <c r="LE9" s="53">
        <v>11639.02</v>
      </c>
      <c r="LF9" s="53">
        <v>12216.49</v>
      </c>
      <c r="LG9" s="53">
        <v>7789.72</v>
      </c>
      <c r="LH9" s="53">
        <v>6409.79</v>
      </c>
      <c r="LI9" s="53">
        <v>9368.56</v>
      </c>
      <c r="LJ9" s="53">
        <v>4038.43</v>
      </c>
      <c r="LK9" s="53">
        <v>5549.58</v>
      </c>
      <c r="LL9" s="53">
        <v>7477.08</v>
      </c>
      <c r="LM9" s="53">
        <v>12989.48</v>
      </c>
      <c r="LN9" s="53">
        <v>13001.07</v>
      </c>
      <c r="LO9" s="53">
        <v>12916.78</v>
      </c>
      <c r="LP9" s="53">
        <v>11154.39</v>
      </c>
      <c r="LQ9" s="53">
        <v>11965.88</v>
      </c>
      <c r="LR9" s="53">
        <v>7457.97</v>
      </c>
      <c r="LS9" s="53">
        <v>12448.26</v>
      </c>
      <c r="LT9" s="53">
        <v>13217.05</v>
      </c>
      <c r="LU9" s="53">
        <v>13376.24</v>
      </c>
      <c r="LV9" s="53">
        <v>13132.46</v>
      </c>
      <c r="LW9" s="53">
        <v>12698.13</v>
      </c>
      <c r="LX9" s="53">
        <v>12406.86</v>
      </c>
      <c r="LY9" s="54">
        <v>12783.69</v>
      </c>
      <c r="LZ9" s="54">
        <v>9694.2000000000007</v>
      </c>
      <c r="MA9" s="54">
        <v>11631.58</v>
      </c>
      <c r="MB9" s="54">
        <v>12374.99</v>
      </c>
      <c r="MC9" s="54">
        <v>13060.14</v>
      </c>
      <c r="MD9" s="54">
        <v>10096.75</v>
      </c>
      <c r="ME9" s="54">
        <v>8501.9599999999991</v>
      </c>
      <c r="MF9" s="54">
        <v>8491.93</v>
      </c>
      <c r="MG9" s="54">
        <v>1823.95</v>
      </c>
      <c r="MH9" s="54">
        <v>9537.9699999999993</v>
      </c>
      <c r="MI9" s="54">
        <v>12706.74</v>
      </c>
      <c r="MJ9" s="54">
        <v>7437.07</v>
      </c>
      <c r="MK9" s="54">
        <v>4838.26</v>
      </c>
      <c r="ML9" s="54">
        <v>2626.48</v>
      </c>
      <c r="MM9" s="54">
        <v>10051.19</v>
      </c>
      <c r="MN9" s="54">
        <v>7437.29</v>
      </c>
      <c r="MO9" s="54">
        <v>10704.57</v>
      </c>
      <c r="MP9" s="54">
        <v>10363.07</v>
      </c>
      <c r="MQ9" s="54">
        <v>9050.44</v>
      </c>
      <c r="MR9" s="54">
        <v>9094.61</v>
      </c>
      <c r="MS9" s="54">
        <v>12331.85</v>
      </c>
      <c r="MT9" s="54">
        <v>12373.41</v>
      </c>
      <c r="MU9" s="54">
        <v>12318.78</v>
      </c>
      <c r="MV9" s="54">
        <v>12793.88</v>
      </c>
      <c r="MW9" s="54">
        <v>9095.84</v>
      </c>
      <c r="MX9" s="54">
        <v>11511.21</v>
      </c>
      <c r="MY9" s="54">
        <v>10602.73</v>
      </c>
      <c r="MZ9" s="54">
        <v>12412.8</v>
      </c>
      <c r="NA9" s="54">
        <v>12973.61</v>
      </c>
      <c r="NB9" s="54">
        <v>12113.98</v>
      </c>
      <c r="NC9" s="54">
        <v>7160.92</v>
      </c>
      <c r="ND9" s="54">
        <v>11302.06</v>
      </c>
      <c r="NE9" s="54">
        <v>7882.57</v>
      </c>
      <c r="NF9" s="54">
        <v>10090.89</v>
      </c>
      <c r="NG9" s="54">
        <v>12010.59</v>
      </c>
      <c r="NH9" s="54">
        <v>12030.29</v>
      </c>
      <c r="NI9" s="54">
        <v>10999.07</v>
      </c>
      <c r="NJ9" s="54">
        <v>9961.18</v>
      </c>
      <c r="NK9" s="54">
        <v>11507.88</v>
      </c>
      <c r="NL9" s="54">
        <v>11497.21</v>
      </c>
      <c r="NM9" s="54">
        <v>10534.63</v>
      </c>
      <c r="NN9" s="54">
        <v>9605.67</v>
      </c>
      <c r="NO9" s="54">
        <v>10619.83</v>
      </c>
      <c r="NP9" s="54">
        <v>8541.74</v>
      </c>
      <c r="NQ9" s="54">
        <v>9260.85</v>
      </c>
      <c r="NR9" s="54">
        <v>9160.23</v>
      </c>
      <c r="NS9" s="54">
        <v>8131.04</v>
      </c>
      <c r="NT9" s="54">
        <v>12111.91</v>
      </c>
      <c r="NU9" s="54">
        <v>8011.63</v>
      </c>
      <c r="NV9" s="54">
        <v>6770.59</v>
      </c>
      <c r="NW9" s="54">
        <v>9745.75</v>
      </c>
      <c r="NX9" s="54">
        <v>10835.66</v>
      </c>
      <c r="NY9" s="54">
        <v>8165.72</v>
      </c>
      <c r="NZ9" s="54">
        <v>11351.01</v>
      </c>
      <c r="OA9" s="54">
        <v>11233.63</v>
      </c>
      <c r="OB9" s="54">
        <v>11721.69</v>
      </c>
      <c r="OC9" s="54">
        <v>11891.14</v>
      </c>
      <c r="OD9" s="54">
        <v>12054.57</v>
      </c>
      <c r="OE9" s="54">
        <v>10916.51</v>
      </c>
      <c r="OF9" s="54">
        <v>11866.08</v>
      </c>
      <c r="OG9" s="54">
        <v>5682.56</v>
      </c>
      <c r="OH9" s="83">
        <v>7818.82</v>
      </c>
      <c r="OI9" s="54">
        <v>3782.74</v>
      </c>
      <c r="OJ9" s="54">
        <v>7907.76</v>
      </c>
      <c r="OK9" s="54">
        <v>7838.81</v>
      </c>
      <c r="OL9" s="54">
        <v>5833.24</v>
      </c>
      <c r="OM9" s="54">
        <v>9111.69</v>
      </c>
      <c r="ON9" s="54">
        <v>11648.03</v>
      </c>
      <c r="OO9" s="54">
        <v>8245.5499999999993</v>
      </c>
      <c r="OP9" s="54">
        <v>6704.17</v>
      </c>
      <c r="OQ9" s="54">
        <v>4035.28</v>
      </c>
      <c r="OR9" s="54">
        <v>6666.56</v>
      </c>
      <c r="OS9" s="54">
        <v>7327.04</v>
      </c>
      <c r="OT9" s="54">
        <v>10243.94</v>
      </c>
      <c r="OU9" s="54">
        <v>10272.81</v>
      </c>
      <c r="OV9" s="54">
        <v>9142.94</v>
      </c>
      <c r="OW9" s="54">
        <v>11878.61</v>
      </c>
      <c r="OX9" s="54">
        <v>12795.44</v>
      </c>
      <c r="OY9" s="54">
        <v>11838.21</v>
      </c>
      <c r="OZ9" s="54">
        <v>11056.61</v>
      </c>
      <c r="PA9" s="54">
        <v>10207.24</v>
      </c>
      <c r="PB9" s="54">
        <v>11812.23</v>
      </c>
      <c r="PC9" s="54">
        <v>8570.43</v>
      </c>
      <c r="PD9" s="54">
        <v>8083.36</v>
      </c>
      <c r="PE9" s="54">
        <v>8887.98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76">
        <v>0</v>
      </c>
      <c r="PL9" s="76">
        <v>0</v>
      </c>
      <c r="PM9" s="76">
        <v>0</v>
      </c>
      <c r="PN9" s="76">
        <v>0</v>
      </c>
      <c r="PO9" s="76">
        <v>0</v>
      </c>
      <c r="PP9" s="76">
        <v>0</v>
      </c>
      <c r="PQ9" s="76">
        <v>0</v>
      </c>
      <c r="PR9" s="76">
        <v>0</v>
      </c>
      <c r="PS9" s="76">
        <v>0</v>
      </c>
      <c r="PT9" s="76">
        <v>0</v>
      </c>
      <c r="PU9" s="76">
        <v>0</v>
      </c>
      <c r="PV9" s="76">
        <v>0</v>
      </c>
      <c r="PW9" s="76">
        <v>0</v>
      </c>
      <c r="PX9" s="76">
        <v>0</v>
      </c>
      <c r="PY9" s="76">
        <v>0</v>
      </c>
      <c r="PZ9" s="76">
        <v>0</v>
      </c>
      <c r="QA9" s="76">
        <v>0</v>
      </c>
      <c r="QB9" s="76">
        <v>0</v>
      </c>
      <c r="QC9" s="54">
        <v>1218.5999999999999</v>
      </c>
      <c r="QD9" s="54">
        <v>3906.92</v>
      </c>
      <c r="QE9" s="54">
        <v>7935.63</v>
      </c>
      <c r="QF9" s="54">
        <v>6749.08</v>
      </c>
      <c r="QG9" s="54">
        <v>7359.94</v>
      </c>
      <c r="QH9" s="54">
        <v>7374.02</v>
      </c>
      <c r="QI9" s="54">
        <v>6907.42</v>
      </c>
      <c r="QJ9" s="54">
        <v>7891.63</v>
      </c>
      <c r="QK9" s="54">
        <v>10516.18</v>
      </c>
      <c r="QL9" s="54">
        <v>10638.32</v>
      </c>
      <c r="QM9" s="54">
        <v>10646.95</v>
      </c>
      <c r="QN9" s="54">
        <v>10411.16</v>
      </c>
      <c r="QO9" s="54">
        <v>6721.29</v>
      </c>
      <c r="QP9" s="54">
        <v>8159.09</v>
      </c>
      <c r="QQ9" s="54">
        <v>8164.9</v>
      </c>
      <c r="QR9" s="54">
        <v>9475.36</v>
      </c>
      <c r="QS9" s="54">
        <v>9826.1200000000008</v>
      </c>
      <c r="QT9" s="54">
        <v>9738.8799999999992</v>
      </c>
      <c r="QU9" s="54">
        <v>10364.219999999999</v>
      </c>
      <c r="QV9" s="54">
        <v>6295.44</v>
      </c>
      <c r="QW9" s="54">
        <v>5218.95</v>
      </c>
      <c r="QX9" s="54">
        <v>6878.3</v>
      </c>
      <c r="QY9" s="54">
        <v>7967.36</v>
      </c>
      <c r="QZ9" s="54">
        <v>10264.01</v>
      </c>
      <c r="RA9" s="54">
        <v>10174.25</v>
      </c>
      <c r="RB9" s="54">
        <v>7789.81</v>
      </c>
      <c r="RC9" s="54">
        <v>9680.6200000000008</v>
      </c>
      <c r="RD9" s="54">
        <v>9844.52</v>
      </c>
      <c r="RE9" s="54">
        <v>9957.91</v>
      </c>
      <c r="RF9" s="54">
        <v>9340.59</v>
      </c>
      <c r="RG9" s="54">
        <v>8386.2800000000007</v>
      </c>
      <c r="RH9" s="54">
        <v>8656.75</v>
      </c>
      <c r="RI9" s="54">
        <v>9657.68</v>
      </c>
      <c r="RJ9" s="54">
        <v>9409.94</v>
      </c>
      <c r="RK9" s="54">
        <v>9369.58</v>
      </c>
      <c r="RL9" s="54">
        <v>9109.27</v>
      </c>
      <c r="RM9" s="54">
        <v>8298.68</v>
      </c>
      <c r="RN9" s="54">
        <v>9069.2000000000007</v>
      </c>
      <c r="RO9" s="54">
        <v>8667.4599999999991</v>
      </c>
      <c r="RP9" s="54">
        <v>5217.8100000000004</v>
      </c>
      <c r="RQ9" s="54">
        <v>7885.38</v>
      </c>
      <c r="RR9" s="54">
        <v>7560.22</v>
      </c>
      <c r="RS9" s="54">
        <v>7349.55</v>
      </c>
      <c r="RT9" s="54">
        <v>8026.6</v>
      </c>
      <c r="RU9" s="54">
        <v>8090.38</v>
      </c>
      <c r="RV9" s="54">
        <v>8391.07</v>
      </c>
      <c r="RW9" s="54">
        <v>7952.83</v>
      </c>
      <c r="RX9" s="54">
        <v>8350.91</v>
      </c>
      <c r="RY9" s="54">
        <v>8338.16</v>
      </c>
      <c r="RZ9" s="54">
        <v>8371.75</v>
      </c>
      <c r="SA9" s="54">
        <v>7850.69</v>
      </c>
      <c r="SB9" s="54">
        <v>6555.48</v>
      </c>
      <c r="SC9" s="54">
        <v>1812.3</v>
      </c>
      <c r="SD9" s="54">
        <v>8234.3700000000008</v>
      </c>
      <c r="SE9" s="54">
        <v>8831.26</v>
      </c>
      <c r="SF9" s="54">
        <v>8674.8799999999992</v>
      </c>
      <c r="SG9" s="54">
        <v>7598.26</v>
      </c>
      <c r="SH9" s="54">
        <v>3101.16</v>
      </c>
      <c r="SI9" s="54">
        <v>7670.22</v>
      </c>
      <c r="SJ9" s="54">
        <v>3289.98</v>
      </c>
      <c r="SK9" s="54">
        <v>4686.13</v>
      </c>
      <c r="SL9" s="54">
        <v>3245.52</v>
      </c>
      <c r="SM9" s="54">
        <v>2369.2399999999998</v>
      </c>
      <c r="SN9" s="54">
        <v>6110.97</v>
      </c>
      <c r="SO9" s="54">
        <v>6865.08</v>
      </c>
      <c r="SP9" s="54">
        <v>4392.8599999999997</v>
      </c>
      <c r="SQ9" s="54">
        <v>5885.44</v>
      </c>
      <c r="SR9" s="54">
        <v>5281.26</v>
      </c>
      <c r="SS9" s="54">
        <v>5386.82</v>
      </c>
      <c r="ST9" s="54">
        <v>6123.24</v>
      </c>
      <c r="SU9" s="54">
        <v>6261.99</v>
      </c>
      <c r="SV9" s="54">
        <v>6679.96</v>
      </c>
      <c r="SW9" s="54">
        <v>6431.59</v>
      </c>
      <c r="SX9" s="54">
        <v>6676.6</v>
      </c>
      <c r="SY9" s="54">
        <v>6472.72</v>
      </c>
      <c r="SZ9" s="54">
        <v>8290.25</v>
      </c>
      <c r="TA9" s="54">
        <v>7783.21</v>
      </c>
      <c r="TB9" s="54">
        <v>7944.08</v>
      </c>
      <c r="TC9" s="54">
        <v>8069.47</v>
      </c>
      <c r="TD9" s="54">
        <v>8087.63</v>
      </c>
      <c r="TE9" s="54">
        <v>8091.43</v>
      </c>
      <c r="TF9" s="54">
        <v>7883.5</v>
      </c>
      <c r="TG9" s="54">
        <v>6868.93</v>
      </c>
      <c r="TH9" s="54">
        <v>6851.4</v>
      </c>
      <c r="TI9" s="54">
        <v>4272.01</v>
      </c>
      <c r="TJ9" s="54">
        <v>4394.68</v>
      </c>
      <c r="TK9" s="54">
        <v>3355.29</v>
      </c>
      <c r="TL9" s="54">
        <v>2602.52</v>
      </c>
      <c r="TM9" s="54">
        <v>2048.39</v>
      </c>
      <c r="TN9" s="54">
        <v>4234.6099999999997</v>
      </c>
      <c r="TO9" s="54">
        <v>7995.09</v>
      </c>
      <c r="TP9" s="54">
        <v>8626.67</v>
      </c>
      <c r="TQ9" s="54">
        <v>8252.14</v>
      </c>
      <c r="TR9" s="54">
        <v>2216.1799999999998</v>
      </c>
      <c r="TS9" s="54">
        <v>8261.43</v>
      </c>
      <c r="TT9" s="54">
        <v>8144.19</v>
      </c>
      <c r="TU9" s="54">
        <v>2232.48</v>
      </c>
      <c r="TV9" s="54">
        <v>1227.01</v>
      </c>
      <c r="TW9" s="54">
        <v>2575.59</v>
      </c>
      <c r="TX9" s="54">
        <v>7551.64</v>
      </c>
      <c r="TY9" s="54">
        <v>8033.53</v>
      </c>
      <c r="TZ9" s="54">
        <v>8222.41</v>
      </c>
      <c r="UA9" s="54">
        <v>7785.09</v>
      </c>
      <c r="UB9" s="54">
        <v>7742.94</v>
      </c>
      <c r="UC9" s="54">
        <v>8177.54</v>
      </c>
      <c r="UD9" s="54">
        <v>8265.1200000000008</v>
      </c>
      <c r="UE9" s="54">
        <v>8132.31</v>
      </c>
      <c r="UF9" s="54">
        <v>7953.47</v>
      </c>
      <c r="UG9" s="54">
        <v>7327.94</v>
      </c>
      <c r="UH9" s="54">
        <v>7688.53</v>
      </c>
      <c r="UI9" s="54">
        <v>7692.27</v>
      </c>
      <c r="UJ9" s="54">
        <v>7691.93</v>
      </c>
      <c r="UK9" s="54">
        <v>8523.98</v>
      </c>
      <c r="UL9" s="54">
        <v>8284.61</v>
      </c>
      <c r="UM9" s="54">
        <v>7269.46</v>
      </c>
      <c r="UN9" s="54">
        <v>5020.1899999999996</v>
      </c>
      <c r="UO9" s="54">
        <v>8638.89</v>
      </c>
      <c r="UP9" s="54">
        <v>9213.24</v>
      </c>
      <c r="UQ9" s="54">
        <v>8964.99</v>
      </c>
      <c r="UR9" s="54">
        <v>8729.24</v>
      </c>
      <c r="US9" s="54">
        <v>8830.84</v>
      </c>
      <c r="UT9" s="54">
        <v>8999.36</v>
      </c>
      <c r="UU9" s="54">
        <v>8924.9</v>
      </c>
      <c r="UV9" s="54">
        <v>8698.2099999999991</v>
      </c>
      <c r="UW9" s="54">
        <v>8651.5499999999993</v>
      </c>
      <c r="UX9" s="54">
        <v>8225.6200000000008</v>
      </c>
      <c r="UY9" s="55">
        <v>1013.94</v>
      </c>
      <c r="UZ9" s="69">
        <f t="shared" si="218"/>
        <v>303307.63000000006</v>
      </c>
      <c r="VA9" s="70">
        <f t="shared" si="216"/>
        <v>307995.88999999996</v>
      </c>
      <c r="VB9" s="70">
        <f t="shared" si="217"/>
        <v>313313.00000000006</v>
      </c>
      <c r="VC9" s="70">
        <f>SUM(GerDiaria[[#This Row],[01/02/2026]:[28/02/2026]])</f>
        <v>203890.66999999998</v>
      </c>
      <c r="VD9" s="70">
        <f>SUM(GerDiaria[[#This Row],[01/03/2026]:[31/03/2026]])</f>
        <v>98277.139999999985</v>
      </c>
      <c r="VE9" s="70">
        <f>SUM(GerDiaria[[#This Row],[01/04/2026]:[30/04/2026]])</f>
        <v>257778.12999999995</v>
      </c>
      <c r="VF9" s="72"/>
      <c r="VG9" t="s">
        <v>1085</v>
      </c>
    </row>
    <row r="10" spans="1:579" ht="15.6">
      <c r="A10" s="82" t="s">
        <v>165</v>
      </c>
      <c r="B10" s="56" t="s">
        <v>165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3">
        <v>11025.86</v>
      </c>
      <c r="JQ10" s="53">
        <v>11760.48</v>
      </c>
      <c r="JR10" s="53">
        <v>12139.41</v>
      </c>
      <c r="JS10" s="53">
        <v>4367.2299999999996</v>
      </c>
      <c r="JT10" s="53">
        <v>16149.75</v>
      </c>
      <c r="JU10" s="53">
        <v>13166.61</v>
      </c>
      <c r="JV10" s="53">
        <v>8427.01</v>
      </c>
      <c r="JW10" s="53">
        <v>5240.8</v>
      </c>
      <c r="JX10" s="53">
        <v>7078.83</v>
      </c>
      <c r="JY10" s="53">
        <v>5551.25</v>
      </c>
      <c r="JZ10" s="53">
        <v>10732.19</v>
      </c>
      <c r="KA10" s="53">
        <v>10732.48</v>
      </c>
      <c r="KB10" s="53">
        <v>5502.73</v>
      </c>
      <c r="KC10" s="53">
        <v>11127.57</v>
      </c>
      <c r="KD10" s="53">
        <v>15127.53</v>
      </c>
      <c r="KE10" s="53">
        <v>15120.73</v>
      </c>
      <c r="KF10" s="53">
        <v>14724.38</v>
      </c>
      <c r="KG10" s="53">
        <v>3409.73</v>
      </c>
      <c r="KH10" s="53">
        <v>6803.91</v>
      </c>
      <c r="KI10" s="53">
        <v>12272.19</v>
      </c>
      <c r="KJ10" s="53">
        <v>17853.689999999999</v>
      </c>
      <c r="KK10" s="53">
        <v>17812.22</v>
      </c>
      <c r="KL10" s="53">
        <v>17680.12</v>
      </c>
      <c r="KM10" s="53">
        <v>17355.32</v>
      </c>
      <c r="KN10" s="53">
        <v>14392.35</v>
      </c>
      <c r="KO10" s="53">
        <v>13447.56</v>
      </c>
      <c r="KP10" s="53">
        <v>2485.06</v>
      </c>
      <c r="KQ10" s="53">
        <v>3264.47</v>
      </c>
      <c r="KR10" s="53">
        <v>7683.23</v>
      </c>
      <c r="KS10" s="53">
        <v>5239.3500000000004</v>
      </c>
      <c r="KT10" s="53">
        <v>4732.29</v>
      </c>
      <c r="KU10" s="53">
        <v>12728.29</v>
      </c>
      <c r="KV10" s="53">
        <v>2255.12</v>
      </c>
      <c r="KW10" s="53">
        <v>8102.75</v>
      </c>
      <c r="KX10" s="53">
        <v>11441.15</v>
      </c>
      <c r="KY10" s="53">
        <v>10351.719999999999</v>
      </c>
      <c r="KZ10" s="53">
        <v>10111.530000000001</v>
      </c>
      <c r="LA10" s="53">
        <v>16427.669999999998</v>
      </c>
      <c r="LB10" s="53">
        <v>5030.88</v>
      </c>
      <c r="LC10" s="53">
        <v>10617.62</v>
      </c>
      <c r="LD10" s="53">
        <v>16047.22</v>
      </c>
      <c r="LE10" s="53">
        <v>16275.06</v>
      </c>
      <c r="LF10" s="53">
        <v>16438.439999999999</v>
      </c>
      <c r="LG10" s="53">
        <v>8832.18</v>
      </c>
      <c r="LH10" s="53">
        <v>9032.44</v>
      </c>
      <c r="LI10" s="53">
        <v>12350.52</v>
      </c>
      <c r="LJ10" s="53">
        <v>6255.46</v>
      </c>
      <c r="LK10" s="53">
        <v>7612.1</v>
      </c>
      <c r="LL10" s="53">
        <v>6471.44</v>
      </c>
      <c r="LM10" s="53">
        <v>13111.05</v>
      </c>
      <c r="LN10" s="53">
        <v>16720.759999999998</v>
      </c>
      <c r="LO10" s="53">
        <v>15847.64</v>
      </c>
      <c r="LP10" s="53">
        <v>12081.41</v>
      </c>
      <c r="LQ10" s="53">
        <v>14396.96</v>
      </c>
      <c r="LR10" s="53">
        <v>6177.09</v>
      </c>
      <c r="LS10" s="53">
        <v>12239.29</v>
      </c>
      <c r="LT10" s="53">
        <v>17734.64</v>
      </c>
      <c r="LU10" s="53">
        <v>15783.27</v>
      </c>
      <c r="LV10" s="53">
        <v>15069.2</v>
      </c>
      <c r="LW10" s="53">
        <v>15777.25</v>
      </c>
      <c r="LX10" s="53">
        <v>15386.97</v>
      </c>
      <c r="LY10" s="54">
        <v>13728.54</v>
      </c>
      <c r="LZ10" s="54">
        <v>8425.93</v>
      </c>
      <c r="MA10" s="54">
        <v>13667.26</v>
      </c>
      <c r="MB10" s="54">
        <v>12506.29</v>
      </c>
      <c r="MC10" s="54">
        <v>15499.37</v>
      </c>
      <c r="MD10" s="54">
        <v>14250.04</v>
      </c>
      <c r="ME10" s="54">
        <v>12216.49</v>
      </c>
      <c r="MF10" s="54">
        <v>8047.07</v>
      </c>
      <c r="MG10" s="54">
        <v>3095.01</v>
      </c>
      <c r="MH10" s="54">
        <v>9074.67</v>
      </c>
      <c r="MI10" s="54">
        <v>16103.95</v>
      </c>
      <c r="MJ10" s="54">
        <v>9543.56</v>
      </c>
      <c r="MK10" s="54">
        <v>6402.45</v>
      </c>
      <c r="ML10" s="54">
        <v>5197.67</v>
      </c>
      <c r="MM10" s="54">
        <v>11973.99</v>
      </c>
      <c r="MN10" s="54">
        <v>9504.61</v>
      </c>
      <c r="MO10" s="54">
        <v>4650.96</v>
      </c>
      <c r="MP10" s="54">
        <v>6710.49</v>
      </c>
      <c r="MQ10" s="54">
        <v>7821.57</v>
      </c>
      <c r="MR10" s="54">
        <v>14748.9</v>
      </c>
      <c r="MS10" s="54">
        <v>15972.09</v>
      </c>
      <c r="MT10" s="54">
        <v>14699.09</v>
      </c>
      <c r="MU10" s="54">
        <v>15564.19</v>
      </c>
      <c r="MV10" s="54">
        <v>16038.65</v>
      </c>
      <c r="MW10" s="54">
        <v>14934.73</v>
      </c>
      <c r="MX10" s="54">
        <v>11504.09</v>
      </c>
      <c r="MY10" s="54">
        <v>13327.14</v>
      </c>
      <c r="MZ10" s="54">
        <v>14144.18</v>
      </c>
      <c r="NA10" s="54">
        <v>12957.81</v>
      </c>
      <c r="NB10" s="54">
        <v>14344.91</v>
      </c>
      <c r="NC10" s="54">
        <v>11014.07</v>
      </c>
      <c r="ND10" s="54">
        <v>10192.790000000001</v>
      </c>
      <c r="NE10" s="54">
        <v>7503.1</v>
      </c>
      <c r="NF10" s="54">
        <v>9976.68</v>
      </c>
      <c r="NG10" s="54">
        <v>12138.16</v>
      </c>
      <c r="NH10" s="54">
        <v>9542.68</v>
      </c>
      <c r="NI10" s="54">
        <v>12061.7</v>
      </c>
      <c r="NJ10" s="54">
        <v>11560.19</v>
      </c>
      <c r="NK10" s="54">
        <v>12309.51</v>
      </c>
      <c r="NL10" s="54">
        <v>14078.31</v>
      </c>
      <c r="NM10" s="54">
        <v>14916.33</v>
      </c>
      <c r="NN10" s="54">
        <v>13756.09</v>
      </c>
      <c r="NO10" s="54">
        <v>12037.7</v>
      </c>
      <c r="NP10" s="54">
        <v>10786.78</v>
      </c>
      <c r="NQ10" s="54">
        <v>10399.19</v>
      </c>
      <c r="NR10" s="54">
        <v>7914.12</v>
      </c>
      <c r="NS10" s="54">
        <v>10399.370000000001</v>
      </c>
      <c r="NT10" s="54">
        <v>10000.08</v>
      </c>
      <c r="NU10" s="54">
        <v>7665.75</v>
      </c>
      <c r="NV10" s="54">
        <v>6218.37</v>
      </c>
      <c r="NW10" s="54">
        <v>7425.08</v>
      </c>
      <c r="NX10" s="54">
        <v>9180.48</v>
      </c>
      <c r="NY10" s="54">
        <v>8612.2000000000007</v>
      </c>
      <c r="NZ10" s="54">
        <v>11360.16</v>
      </c>
      <c r="OA10" s="54">
        <v>8028.26</v>
      </c>
      <c r="OB10" s="54">
        <v>3395.41</v>
      </c>
      <c r="OC10" s="54">
        <v>10059.77</v>
      </c>
      <c r="OD10" s="54">
        <v>10858.85</v>
      </c>
      <c r="OE10" s="54">
        <v>7576.8</v>
      </c>
      <c r="OF10" s="54">
        <v>10130.02</v>
      </c>
      <c r="OG10" s="54">
        <v>6094.17</v>
      </c>
      <c r="OH10" s="83">
        <v>7934</v>
      </c>
      <c r="OI10" s="54">
        <v>4934.3999999999996</v>
      </c>
      <c r="OJ10" s="54">
        <v>6748.73</v>
      </c>
      <c r="OK10" s="54">
        <v>6423.52</v>
      </c>
      <c r="OL10" s="54">
        <v>7744.55</v>
      </c>
      <c r="OM10" s="54">
        <v>10286.15</v>
      </c>
      <c r="ON10" s="54">
        <v>4278.24</v>
      </c>
      <c r="OO10" s="54">
        <v>7636.07</v>
      </c>
      <c r="OP10" s="54">
        <v>7000.38</v>
      </c>
      <c r="OQ10" s="54">
        <v>3509.14</v>
      </c>
      <c r="OR10" s="54">
        <v>4108.21</v>
      </c>
      <c r="OS10" s="54">
        <v>6268.17</v>
      </c>
      <c r="OT10" s="54">
        <v>9370.6200000000008</v>
      </c>
      <c r="OU10" s="54">
        <v>11124.94</v>
      </c>
      <c r="OV10" s="54">
        <v>7591.66</v>
      </c>
      <c r="OW10" s="54">
        <v>11058.56</v>
      </c>
      <c r="OX10" s="54">
        <v>9953.7000000000007</v>
      </c>
      <c r="OY10" s="54">
        <v>7896.4</v>
      </c>
      <c r="OZ10" s="54">
        <v>10338.620000000001</v>
      </c>
      <c r="PA10" s="54">
        <v>8693.27</v>
      </c>
      <c r="PB10" s="54">
        <v>10526.86</v>
      </c>
      <c r="PC10" s="54">
        <v>6906.53</v>
      </c>
      <c r="PD10" s="54">
        <v>9065.3700000000008</v>
      </c>
      <c r="PE10" s="54">
        <v>5634.92</v>
      </c>
      <c r="PF10" s="54">
        <v>1719.32</v>
      </c>
      <c r="PG10" s="54">
        <v>6424.99</v>
      </c>
      <c r="PH10" s="54">
        <v>5071.34</v>
      </c>
      <c r="PI10" s="54">
        <v>8110.33</v>
      </c>
      <c r="PJ10" s="54">
        <v>9480.39</v>
      </c>
      <c r="PK10" s="54">
        <v>9409.15</v>
      </c>
      <c r="PL10" s="54">
        <v>8464.41</v>
      </c>
      <c r="PM10" s="54">
        <v>9065.52</v>
      </c>
      <c r="PN10" s="54">
        <v>9525.74</v>
      </c>
      <c r="PO10" s="54">
        <v>12155.55</v>
      </c>
      <c r="PP10" s="54">
        <v>7151.85</v>
      </c>
      <c r="PQ10" s="54">
        <v>3638.12</v>
      </c>
      <c r="PR10" s="54">
        <v>11251.03</v>
      </c>
      <c r="PS10" s="54">
        <v>2703.56</v>
      </c>
      <c r="PT10" s="54">
        <v>3471.43</v>
      </c>
      <c r="PU10" s="54">
        <v>2623.93</v>
      </c>
      <c r="PV10" s="54">
        <v>2787.68</v>
      </c>
      <c r="PW10" s="54">
        <v>5091.26</v>
      </c>
      <c r="PX10" s="54">
        <v>13675.55</v>
      </c>
      <c r="PY10" s="54">
        <v>12305.85</v>
      </c>
      <c r="PZ10" s="54">
        <v>13399.9</v>
      </c>
      <c r="QA10" s="54">
        <v>6880.61</v>
      </c>
      <c r="QB10" s="54">
        <v>12073.37</v>
      </c>
      <c r="QC10" s="54">
        <v>4313.55</v>
      </c>
      <c r="QD10" s="54">
        <v>7613.2</v>
      </c>
      <c r="QE10" s="54">
        <v>12661.48</v>
      </c>
      <c r="QF10" s="54">
        <v>10515.63</v>
      </c>
      <c r="QG10" s="54">
        <v>15708.6</v>
      </c>
      <c r="QH10" s="54">
        <v>14429.86</v>
      </c>
      <c r="QI10" s="54">
        <v>11081.38</v>
      </c>
      <c r="QJ10" s="54">
        <v>10953.48</v>
      </c>
      <c r="QK10" s="54">
        <v>15579.99</v>
      </c>
      <c r="QL10" s="54">
        <v>15542.59</v>
      </c>
      <c r="QM10" s="54">
        <v>14510.68</v>
      </c>
      <c r="QN10" s="54">
        <v>10894.51</v>
      </c>
      <c r="QO10" s="54">
        <v>4862.1499999999996</v>
      </c>
      <c r="QP10" s="54">
        <v>11286.44</v>
      </c>
      <c r="QQ10" s="54">
        <v>8654.6200000000008</v>
      </c>
      <c r="QR10" s="54">
        <v>11615.44</v>
      </c>
      <c r="QS10" s="54">
        <v>13328.34</v>
      </c>
      <c r="QT10" s="54">
        <v>11992.42</v>
      </c>
      <c r="QU10" s="54">
        <v>11047.57</v>
      </c>
      <c r="QV10" s="54">
        <v>9656.67</v>
      </c>
      <c r="QW10" s="54">
        <v>7757.19</v>
      </c>
      <c r="QX10" s="54">
        <v>8360.51</v>
      </c>
      <c r="QY10" s="54">
        <v>5356.37</v>
      </c>
      <c r="QZ10" s="54">
        <v>1814.66</v>
      </c>
      <c r="RA10" s="150"/>
      <c r="RB10" s="150"/>
      <c r="RC10" s="150"/>
      <c r="RD10" s="54">
        <v>3489.21</v>
      </c>
      <c r="RE10" s="54">
        <v>10296.41</v>
      </c>
      <c r="RF10" s="54">
        <v>10683.51</v>
      </c>
      <c r="RG10" s="54">
        <v>8904.27</v>
      </c>
      <c r="RH10" s="54">
        <v>10743.67</v>
      </c>
      <c r="RI10" s="54">
        <v>11089.14</v>
      </c>
      <c r="RJ10" s="54">
        <v>11024.09</v>
      </c>
      <c r="RK10" s="54">
        <v>9910.27</v>
      </c>
      <c r="RL10" s="54">
        <v>10198.950000000001</v>
      </c>
      <c r="RM10" s="54">
        <v>9309.4500000000007</v>
      </c>
      <c r="RN10" s="54">
        <v>9370.0499999999993</v>
      </c>
      <c r="RO10" s="54">
        <v>8764.09</v>
      </c>
      <c r="RP10" s="54">
        <v>5714.79</v>
      </c>
      <c r="RQ10" s="54">
        <v>7244.81</v>
      </c>
      <c r="RR10" s="54">
        <v>7239.13</v>
      </c>
      <c r="RS10" s="54">
        <v>9186.2900000000009</v>
      </c>
      <c r="RT10" s="54">
        <v>8305.67</v>
      </c>
      <c r="RU10" s="54">
        <v>8003.91</v>
      </c>
      <c r="RV10" s="54">
        <v>4062.3</v>
      </c>
      <c r="RW10" s="54">
        <v>8456.61</v>
      </c>
      <c r="RX10" s="54">
        <v>8936.23</v>
      </c>
      <c r="RY10" s="54">
        <v>9411.56</v>
      </c>
      <c r="RZ10" s="54">
        <v>9102.8799999999992</v>
      </c>
      <c r="SA10" s="54">
        <v>6448.78</v>
      </c>
      <c r="SB10" s="54">
        <v>7130.53</v>
      </c>
      <c r="SC10" s="54">
        <v>1115.4100000000001</v>
      </c>
      <c r="SD10" s="54">
        <v>7487.29</v>
      </c>
      <c r="SE10" s="54">
        <v>9809.36</v>
      </c>
      <c r="SF10" s="54">
        <v>9092.07</v>
      </c>
      <c r="SG10" s="54">
        <v>7572.66</v>
      </c>
      <c r="SH10" s="54">
        <v>2066.9499999999998</v>
      </c>
      <c r="SI10" s="54">
        <v>7609.12</v>
      </c>
      <c r="SJ10" s="54">
        <v>2724.24</v>
      </c>
      <c r="SK10" s="54">
        <v>2488.9299999999998</v>
      </c>
      <c r="SL10" s="54">
        <v>1962.41</v>
      </c>
      <c r="SM10" s="54">
        <v>6027.42</v>
      </c>
      <c r="SN10" s="54">
        <v>5315.86</v>
      </c>
      <c r="SO10" s="54">
        <v>4449.99</v>
      </c>
      <c r="SP10" s="54">
        <v>3229.91</v>
      </c>
      <c r="SQ10" s="54">
        <v>5514.13</v>
      </c>
      <c r="SR10" s="54">
        <v>4549.93</v>
      </c>
      <c r="SS10" s="54">
        <v>7714.51</v>
      </c>
      <c r="ST10" s="54">
        <v>6068.87</v>
      </c>
      <c r="SU10" s="54">
        <v>10194.9</v>
      </c>
      <c r="SV10" s="54">
        <v>4477.1099999999997</v>
      </c>
      <c r="SW10" s="54">
        <v>6128.22</v>
      </c>
      <c r="SX10" s="54">
        <v>8820.2900000000009</v>
      </c>
      <c r="SY10" s="54">
        <v>6584.44</v>
      </c>
      <c r="SZ10" s="54">
        <v>8004.97</v>
      </c>
      <c r="TA10" s="54">
        <v>8945.5499999999993</v>
      </c>
      <c r="TB10" s="54">
        <v>9534.6299999999992</v>
      </c>
      <c r="TC10" s="54">
        <v>10116.86</v>
      </c>
      <c r="TD10" s="54">
        <v>9077.9699999999993</v>
      </c>
      <c r="TE10" s="54">
        <v>10196.540000000001</v>
      </c>
      <c r="TF10" s="54">
        <v>10111.700000000001</v>
      </c>
      <c r="TG10" s="54">
        <v>8629.33</v>
      </c>
      <c r="TH10" s="54">
        <v>7492.08</v>
      </c>
      <c r="TI10" s="54">
        <v>2681.42</v>
      </c>
      <c r="TJ10" s="54">
        <v>2970.83</v>
      </c>
      <c r="TK10" s="54">
        <v>4224.45</v>
      </c>
      <c r="TL10" s="54">
        <v>2579.31</v>
      </c>
      <c r="TM10" s="54">
        <v>1845.44</v>
      </c>
      <c r="TN10" s="54">
        <v>4606.6099999999997</v>
      </c>
      <c r="TO10" s="54">
        <v>8849.49</v>
      </c>
      <c r="TP10" s="54">
        <v>10474.049999999999</v>
      </c>
      <c r="TQ10" s="54">
        <v>9885.57</v>
      </c>
      <c r="TR10" s="54">
        <v>5273.34</v>
      </c>
      <c r="TS10" s="54">
        <v>7879.05</v>
      </c>
      <c r="TT10" s="54">
        <v>10113.01</v>
      </c>
      <c r="TU10" s="54">
        <v>2167.89</v>
      </c>
      <c r="TV10" s="54">
        <v>809.74</v>
      </c>
      <c r="TW10" s="54">
        <v>2354.89</v>
      </c>
      <c r="TX10" s="54">
        <v>5688.09</v>
      </c>
      <c r="TY10" s="54">
        <v>8300.76</v>
      </c>
      <c r="TZ10" s="54">
        <v>9822.61</v>
      </c>
      <c r="UA10" s="54">
        <v>8951.1200000000008</v>
      </c>
      <c r="UB10" s="54">
        <v>9229.24</v>
      </c>
      <c r="UC10" s="54">
        <v>6491.23</v>
      </c>
      <c r="UD10" s="54">
        <v>0</v>
      </c>
      <c r="UE10" s="54">
        <v>10374.93</v>
      </c>
      <c r="UF10" s="54">
        <v>7429.8</v>
      </c>
      <c r="UG10" s="54">
        <v>7191.66</v>
      </c>
      <c r="UH10" s="54">
        <v>8673.8700000000008</v>
      </c>
      <c r="UI10" s="54">
        <v>7189.26</v>
      </c>
      <c r="UJ10" s="54">
        <v>10241.48</v>
      </c>
      <c r="UK10" s="54">
        <v>9733.36</v>
      </c>
      <c r="UL10" s="54">
        <v>10931.76</v>
      </c>
      <c r="UM10" s="54">
        <v>10536.36</v>
      </c>
      <c r="UN10" s="54">
        <v>4692.17</v>
      </c>
      <c r="UO10" s="54">
        <v>8676.98</v>
      </c>
      <c r="UP10" s="54">
        <v>11081.55</v>
      </c>
      <c r="UQ10" s="54">
        <v>11902.5</v>
      </c>
      <c r="UR10" s="54">
        <v>11620.37</v>
      </c>
      <c r="US10" s="54">
        <v>11967.13</v>
      </c>
      <c r="UT10" s="54">
        <v>11940.34</v>
      </c>
      <c r="UU10" s="54">
        <v>11929.05</v>
      </c>
      <c r="UV10" s="54">
        <v>11623.36</v>
      </c>
      <c r="UW10" s="54">
        <v>11525.67</v>
      </c>
      <c r="UX10" s="54">
        <v>8997.9599999999991</v>
      </c>
      <c r="UY10" s="57">
        <v>1142.51</v>
      </c>
      <c r="UZ10" s="70">
        <f t="shared" si="218"/>
        <v>356707.12</v>
      </c>
      <c r="VA10" s="70">
        <f t="shared" si="216"/>
        <v>357669.77</v>
      </c>
      <c r="VB10" s="70">
        <f t="shared" si="217"/>
        <v>304112.09999999998</v>
      </c>
      <c r="VC10" s="70">
        <f>SUM(GerDiaria[[#This Row],[01/02/2026]:[28/02/2026]])</f>
        <v>207905.38</v>
      </c>
      <c r="VD10" s="70">
        <f>SUM(GerDiaria[[#This Row],[01/03/2026]:[31/03/2026]])</f>
        <v>294341.61</v>
      </c>
      <c r="VE10" s="70">
        <f>SUM(GerDiaria[[#This Row],[01/04/2026]:[30/04/2026]])</f>
        <v>244038.36000000002</v>
      </c>
      <c r="VF10" s="72" t="s">
        <v>1084</v>
      </c>
      <c r="VG10" s="30" t="s">
        <v>1086</v>
      </c>
    </row>
    <row r="11" spans="1:579" ht="15.6">
      <c r="A11" s="82" t="s">
        <v>185</v>
      </c>
      <c r="B11" s="56" t="s">
        <v>185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3">
        <v>23413.49</v>
      </c>
      <c r="JQ11" s="53">
        <v>18641</v>
      </c>
      <c r="JR11" s="53">
        <v>16753.25</v>
      </c>
      <c r="JS11" s="53">
        <v>18121.16</v>
      </c>
      <c r="JT11" s="53">
        <v>19493.330000000002</v>
      </c>
      <c r="JU11" s="53">
        <v>23547.51</v>
      </c>
      <c r="JV11" s="53">
        <v>22430.02</v>
      </c>
      <c r="JW11" s="53">
        <v>9976.14</v>
      </c>
      <c r="JX11" s="53">
        <v>7917.46</v>
      </c>
      <c r="JY11" s="53">
        <v>6841.77</v>
      </c>
      <c r="JZ11" s="53">
        <v>11035.71</v>
      </c>
      <c r="KA11" s="53">
        <v>17746.16</v>
      </c>
      <c r="KB11" s="53">
        <v>6889.86</v>
      </c>
      <c r="KC11" s="53">
        <v>7103</v>
      </c>
      <c r="KD11" s="53">
        <v>13467.42</v>
      </c>
      <c r="KE11" s="53">
        <v>21582.639999999999</v>
      </c>
      <c r="KF11" s="53">
        <v>21775.66</v>
      </c>
      <c r="KG11" s="53">
        <v>13382.43</v>
      </c>
      <c r="KH11" s="53">
        <v>3620.32</v>
      </c>
      <c r="KI11" s="53">
        <v>16772.39</v>
      </c>
      <c r="KJ11" s="53">
        <v>11492</v>
      </c>
      <c r="KK11" s="53">
        <v>15481.69</v>
      </c>
      <c r="KL11" s="53">
        <v>16797.490000000002</v>
      </c>
      <c r="KM11" s="53">
        <v>13201.06</v>
      </c>
      <c r="KN11" s="53">
        <v>11855.91</v>
      </c>
      <c r="KO11" s="53">
        <v>23488.17</v>
      </c>
      <c r="KP11" s="53">
        <v>23658.59</v>
      </c>
      <c r="KQ11" s="53">
        <v>17828.64</v>
      </c>
      <c r="KR11" s="53">
        <v>19511.330000000002</v>
      </c>
      <c r="KS11" s="53">
        <v>15155.12</v>
      </c>
      <c r="KT11" s="53">
        <v>6118.55</v>
      </c>
      <c r="KU11" s="53">
        <v>14527.04</v>
      </c>
      <c r="KV11" s="53">
        <v>18800.34</v>
      </c>
      <c r="KW11" s="53">
        <v>12724.31</v>
      </c>
      <c r="KX11" s="53">
        <v>13531.66</v>
      </c>
      <c r="KY11" s="53">
        <v>22770.400000000001</v>
      </c>
      <c r="KZ11" s="53">
        <v>9465.11</v>
      </c>
      <c r="LA11" s="53">
        <v>6607.76</v>
      </c>
      <c r="LB11" s="53">
        <v>4754.93</v>
      </c>
      <c r="LC11" s="53">
        <v>11564.57</v>
      </c>
      <c r="LD11" s="53">
        <v>15343.11</v>
      </c>
      <c r="LE11" s="53">
        <v>17772.2</v>
      </c>
      <c r="LF11" s="53">
        <v>20828.740000000002</v>
      </c>
      <c r="LG11" s="53">
        <v>21543.91</v>
      </c>
      <c r="LH11" s="53">
        <v>16468.349999999999</v>
      </c>
      <c r="LI11" s="53">
        <v>13158.33</v>
      </c>
      <c r="LJ11" s="53">
        <v>9802.66</v>
      </c>
      <c r="LK11" s="53">
        <v>7492.26</v>
      </c>
      <c r="LL11" s="53">
        <v>19064.52</v>
      </c>
      <c r="LM11" s="53">
        <v>10534.14</v>
      </c>
      <c r="LN11" s="53">
        <v>18243.009999999998</v>
      </c>
      <c r="LO11" s="53">
        <v>20401.02</v>
      </c>
      <c r="LP11" s="53">
        <v>19473.580000000002</v>
      </c>
      <c r="LQ11" s="53">
        <v>13270.81</v>
      </c>
      <c r="LR11" s="53">
        <v>7008.79</v>
      </c>
      <c r="LS11" s="53">
        <v>14271.42</v>
      </c>
      <c r="LT11" s="53">
        <v>14619.56</v>
      </c>
      <c r="LU11" s="53">
        <v>10967.26</v>
      </c>
      <c r="LV11" s="53">
        <v>13805.21</v>
      </c>
      <c r="LW11" s="53">
        <v>17717.259999999998</v>
      </c>
      <c r="LX11" s="53">
        <v>20548.28</v>
      </c>
      <c r="LY11" s="54">
        <v>19504.95</v>
      </c>
      <c r="LZ11" s="54">
        <v>16213.21</v>
      </c>
      <c r="MA11" s="54">
        <v>8707.73</v>
      </c>
      <c r="MB11" s="54">
        <v>8508.9</v>
      </c>
      <c r="MC11" s="54">
        <v>6264.4</v>
      </c>
      <c r="MD11" s="54">
        <v>13308.08</v>
      </c>
      <c r="ME11" s="54">
        <v>18671.68</v>
      </c>
      <c r="MF11" s="54">
        <v>17642.13</v>
      </c>
      <c r="MG11" s="54">
        <v>15107.5</v>
      </c>
      <c r="MH11" s="54">
        <v>9830.93</v>
      </c>
      <c r="MI11" s="54">
        <v>18526.79</v>
      </c>
      <c r="MJ11" s="54">
        <v>18367.900000000001</v>
      </c>
      <c r="MK11" s="54">
        <v>9595.56</v>
      </c>
      <c r="ML11" s="54">
        <v>10061.77</v>
      </c>
      <c r="MM11" s="54">
        <v>12721.08</v>
      </c>
      <c r="MN11" s="54">
        <v>14296.89</v>
      </c>
      <c r="MO11" s="54">
        <v>3945.23</v>
      </c>
      <c r="MP11" s="54">
        <v>6947.86</v>
      </c>
      <c r="MQ11" s="54">
        <v>4392.83</v>
      </c>
      <c r="MR11" s="54">
        <v>11833.62</v>
      </c>
      <c r="MS11" s="54">
        <v>19214.86</v>
      </c>
      <c r="MT11" s="54">
        <v>19493.09</v>
      </c>
      <c r="MU11" s="54">
        <v>21152.560000000001</v>
      </c>
      <c r="MV11" s="54">
        <v>20467.080000000002</v>
      </c>
      <c r="MW11" s="54">
        <v>20998.54</v>
      </c>
      <c r="MX11" s="54">
        <v>20735.68</v>
      </c>
      <c r="MY11" s="54">
        <v>20899.2</v>
      </c>
      <c r="MZ11" s="54">
        <v>20978</v>
      </c>
      <c r="NA11" s="54">
        <v>20935.509999999998</v>
      </c>
      <c r="NB11" s="54">
        <v>20445.37</v>
      </c>
      <c r="NC11" s="54">
        <v>21033.5</v>
      </c>
      <c r="ND11" s="54">
        <v>22260.15</v>
      </c>
      <c r="NE11" s="54">
        <v>19127.699999999997</v>
      </c>
      <c r="NF11" s="54">
        <v>15297.829999999998</v>
      </c>
      <c r="NG11" s="54">
        <v>0</v>
      </c>
      <c r="NH11" s="103">
        <v>0</v>
      </c>
      <c r="NI11" s="103">
        <v>0</v>
      </c>
      <c r="NJ11" s="103">
        <v>0</v>
      </c>
      <c r="NK11" s="54">
        <v>13380.33</v>
      </c>
      <c r="NL11" s="54">
        <v>24112.15</v>
      </c>
      <c r="NM11" s="54">
        <v>24356.76</v>
      </c>
      <c r="NN11" s="54">
        <v>24153.96</v>
      </c>
      <c r="NO11" s="54">
        <v>23979.97</v>
      </c>
      <c r="NP11" s="54">
        <v>23826.66</v>
      </c>
      <c r="NQ11" s="54">
        <v>23960.83</v>
      </c>
      <c r="NR11" s="54">
        <v>23192.67</v>
      </c>
      <c r="NS11" s="54">
        <v>19328.519999999997</v>
      </c>
      <c r="NT11" s="54">
        <v>21347.839999999997</v>
      </c>
      <c r="NU11" s="54">
        <v>12453.16</v>
      </c>
      <c r="NV11" s="54">
        <v>17819.54</v>
      </c>
      <c r="NW11" s="54">
        <v>1733.69</v>
      </c>
      <c r="NX11" s="54">
        <v>5601.829999999999</v>
      </c>
      <c r="NY11" s="54">
        <v>4940.3999999999996</v>
      </c>
      <c r="NZ11" s="54">
        <v>4188.49</v>
      </c>
      <c r="OA11" s="54">
        <v>10978.86</v>
      </c>
      <c r="OB11" s="54">
        <v>21479.07</v>
      </c>
      <c r="OC11" s="54">
        <v>23166.789999999997</v>
      </c>
      <c r="OD11" s="54">
        <v>23180.400000000001</v>
      </c>
      <c r="OE11" s="54">
        <v>21110.13</v>
      </c>
      <c r="OF11" s="133">
        <v>20445.580000000002</v>
      </c>
      <c r="OG11" s="133">
        <v>11770.53</v>
      </c>
      <c r="OH11" s="134">
        <v>19232.61</v>
      </c>
      <c r="OI11" s="54">
        <v>22414.28</v>
      </c>
      <c r="OJ11" s="54">
        <v>17507.150000000001</v>
      </c>
      <c r="OK11" s="54">
        <v>13745.85</v>
      </c>
      <c r="OL11" s="54">
        <v>18391.36</v>
      </c>
      <c r="OM11" s="54">
        <v>10584.89</v>
      </c>
      <c r="ON11" s="54">
        <v>15665.82</v>
      </c>
      <c r="OO11" s="54">
        <v>16563.87</v>
      </c>
      <c r="OP11" s="54">
        <v>13021.91</v>
      </c>
      <c r="OQ11" s="54">
        <v>8822.2099999999991</v>
      </c>
      <c r="OR11" s="54">
        <v>14564.02</v>
      </c>
      <c r="OS11" s="54">
        <v>15677.53</v>
      </c>
      <c r="OT11" s="54">
        <v>22080.39</v>
      </c>
      <c r="OU11" s="54">
        <v>19444.3</v>
      </c>
      <c r="OV11" s="54">
        <v>21984.7</v>
      </c>
      <c r="OW11" s="54">
        <v>21562.31</v>
      </c>
      <c r="OX11" s="54">
        <v>20729.5</v>
      </c>
      <c r="OY11" s="54">
        <v>20090.689999999999</v>
      </c>
      <c r="OZ11" s="54">
        <v>21458.03</v>
      </c>
      <c r="PA11" s="54">
        <v>13919.93</v>
      </c>
      <c r="PB11" s="54">
        <v>15708.69</v>
      </c>
      <c r="PC11" s="54">
        <v>13511.35</v>
      </c>
      <c r="PD11" s="54">
        <v>13061.03</v>
      </c>
      <c r="PE11" s="54">
        <v>11975.26</v>
      </c>
      <c r="PF11" s="54">
        <v>9232.2800000000007</v>
      </c>
      <c r="PG11" s="54">
        <v>15748.06</v>
      </c>
      <c r="PH11" s="54">
        <v>13123.59</v>
      </c>
      <c r="PI11" s="54">
        <v>8178.8</v>
      </c>
      <c r="PJ11" s="54">
        <v>13667.06</v>
      </c>
      <c r="PK11" s="54">
        <v>19146.080000000002</v>
      </c>
      <c r="PL11" s="54">
        <v>18730.27</v>
      </c>
      <c r="PM11" s="54">
        <v>14945.04</v>
      </c>
      <c r="PN11" s="54">
        <v>14281.16</v>
      </c>
      <c r="PO11" s="54">
        <v>18553.439999999999</v>
      </c>
      <c r="PP11" s="54">
        <v>15992.1</v>
      </c>
      <c r="PQ11" s="54">
        <v>16562.27</v>
      </c>
      <c r="PR11" s="54">
        <v>16166.73</v>
      </c>
      <c r="PS11" s="54">
        <v>12811.49</v>
      </c>
      <c r="PT11" s="54">
        <v>7994.02</v>
      </c>
      <c r="PU11" s="54">
        <v>11247.71</v>
      </c>
      <c r="PV11" s="54">
        <v>11540.65</v>
      </c>
      <c r="PW11" s="54">
        <v>6986.97</v>
      </c>
      <c r="PX11" s="54">
        <v>11777.7</v>
      </c>
      <c r="PY11" s="54">
        <v>17121.099999999999</v>
      </c>
      <c r="PZ11" s="54">
        <v>17173.13</v>
      </c>
      <c r="QA11" s="54">
        <v>16408.37</v>
      </c>
      <c r="QB11" s="54">
        <v>14695.3</v>
      </c>
      <c r="QC11" s="54">
        <v>10960.8</v>
      </c>
      <c r="QD11" s="54">
        <v>4806.2</v>
      </c>
      <c r="QE11" s="54">
        <v>10406.799999999999</v>
      </c>
      <c r="QF11" s="54">
        <v>15183.57</v>
      </c>
      <c r="QG11" s="54">
        <v>5149.1899999999996</v>
      </c>
      <c r="QH11" s="54">
        <v>15285.83</v>
      </c>
      <c r="QI11" s="54">
        <v>17104.53</v>
      </c>
      <c r="QJ11" s="54">
        <v>17664.240000000002</v>
      </c>
      <c r="QK11" s="54">
        <v>11750.84</v>
      </c>
      <c r="QL11" s="54">
        <v>14058.37</v>
      </c>
      <c r="QM11" s="54">
        <v>12321.07</v>
      </c>
      <c r="QN11" s="54">
        <v>14004.62</v>
      </c>
      <c r="QO11" s="54">
        <v>14699.21</v>
      </c>
      <c r="QP11" s="54">
        <v>14926.48</v>
      </c>
      <c r="QQ11" s="54">
        <v>17026.66</v>
      </c>
      <c r="QR11" s="54">
        <v>14044.22</v>
      </c>
      <c r="QS11" s="54">
        <v>10508.52</v>
      </c>
      <c r="QT11" s="54">
        <v>13441.54</v>
      </c>
      <c r="QU11" s="54">
        <v>15528.41</v>
      </c>
      <c r="QV11" s="54">
        <v>12251.25</v>
      </c>
      <c r="QW11" s="54">
        <v>16050.77</v>
      </c>
      <c r="QX11" s="54">
        <v>15294.18</v>
      </c>
      <c r="QY11" s="54">
        <v>4615.01</v>
      </c>
      <c r="QZ11" s="54">
        <v>9361.82</v>
      </c>
      <c r="RA11" s="54">
        <v>9463.85</v>
      </c>
      <c r="RB11" s="54">
        <v>13392.62</v>
      </c>
      <c r="RC11" s="54">
        <v>17073.98</v>
      </c>
      <c r="RD11" s="54">
        <v>17699.509999999998</v>
      </c>
      <c r="RE11" s="54">
        <v>12330.98</v>
      </c>
      <c r="RF11" s="54">
        <v>18013.18</v>
      </c>
      <c r="RG11" s="54">
        <v>18467.169999999998</v>
      </c>
      <c r="RH11" s="54">
        <v>13522.64</v>
      </c>
      <c r="RI11" s="54">
        <v>16347.91</v>
      </c>
      <c r="RJ11" s="54">
        <v>16718.259999999998</v>
      </c>
      <c r="RK11" s="54">
        <v>14978.51</v>
      </c>
      <c r="RL11" s="54">
        <v>15162.34</v>
      </c>
      <c r="RM11" s="54">
        <v>11905.51</v>
      </c>
      <c r="RN11" s="54">
        <v>17808.61</v>
      </c>
      <c r="RO11" s="54">
        <v>18005.78</v>
      </c>
      <c r="RP11" s="54">
        <v>18024.07</v>
      </c>
      <c r="RQ11" s="54">
        <v>13746.68</v>
      </c>
      <c r="RR11" s="54">
        <v>17538.84</v>
      </c>
      <c r="RS11" s="54">
        <v>13875.24</v>
      </c>
      <c r="RT11" s="54">
        <v>18124.099999999999</v>
      </c>
      <c r="RU11" s="54">
        <v>18680.66</v>
      </c>
      <c r="RV11" s="54">
        <v>4054.13</v>
      </c>
      <c r="RW11" s="54">
        <v>10379.6</v>
      </c>
      <c r="RX11" s="54">
        <v>18894.759999999998</v>
      </c>
      <c r="RY11" s="54">
        <v>7491.57</v>
      </c>
      <c r="RZ11" s="54">
        <v>12459.62</v>
      </c>
      <c r="SA11" s="54">
        <v>18331.59</v>
      </c>
      <c r="SB11" s="54">
        <v>17386.59</v>
      </c>
      <c r="SC11" s="54">
        <v>17162.810000000001</v>
      </c>
      <c r="SD11" s="54">
        <v>2967.83</v>
      </c>
      <c r="SE11" s="54">
        <v>13171.88</v>
      </c>
      <c r="SF11" s="54">
        <v>15344.5</v>
      </c>
      <c r="SG11" s="54">
        <v>12016.84</v>
      </c>
      <c r="SH11" s="54">
        <v>10617.66</v>
      </c>
      <c r="SI11" s="54">
        <v>11724.97</v>
      </c>
      <c r="SJ11" s="54">
        <v>10883.87</v>
      </c>
      <c r="SK11" s="54">
        <v>14363.94</v>
      </c>
      <c r="SL11" s="54">
        <v>6843.32</v>
      </c>
      <c r="SM11" s="54">
        <v>3099.55</v>
      </c>
      <c r="SN11" s="54">
        <v>6121.53</v>
      </c>
      <c r="SO11" s="54">
        <v>5726.35</v>
      </c>
      <c r="SP11" s="54">
        <v>5180.9399999999996</v>
      </c>
      <c r="SQ11" s="54">
        <v>15337.28</v>
      </c>
      <c r="SR11" s="54">
        <v>11820.03</v>
      </c>
      <c r="SS11" s="54">
        <v>7206.48</v>
      </c>
      <c r="ST11" s="54">
        <v>11658.39</v>
      </c>
      <c r="SU11" s="54">
        <v>11459.4</v>
      </c>
      <c r="SV11" s="54">
        <v>8442.56</v>
      </c>
      <c r="SW11" s="54">
        <v>8375.9599999999991</v>
      </c>
      <c r="SX11" s="54">
        <v>13771.62</v>
      </c>
      <c r="SY11" s="54">
        <v>13746.73</v>
      </c>
      <c r="SZ11" s="54">
        <v>6246.58</v>
      </c>
      <c r="TA11" s="54">
        <v>15220.03</v>
      </c>
      <c r="TB11" s="54">
        <v>8488</v>
      </c>
      <c r="TC11" s="54">
        <v>11011.19</v>
      </c>
      <c r="TD11" s="54">
        <v>15660.18</v>
      </c>
      <c r="TE11" s="54">
        <v>14737.64</v>
      </c>
      <c r="TF11" s="54">
        <v>15283.57</v>
      </c>
      <c r="TG11" s="54">
        <v>15094.75</v>
      </c>
      <c r="TH11" s="54">
        <v>13692.32</v>
      </c>
      <c r="TI11" s="54">
        <v>7015.07</v>
      </c>
      <c r="TJ11" s="54">
        <v>13453.82</v>
      </c>
      <c r="TK11" s="54">
        <v>13919.64</v>
      </c>
      <c r="TL11" s="54">
        <v>6420.36</v>
      </c>
      <c r="TM11" s="54">
        <v>10760.98</v>
      </c>
      <c r="TN11" s="54">
        <v>8007.86</v>
      </c>
      <c r="TO11" s="54">
        <v>9841.76</v>
      </c>
      <c r="TP11" s="54">
        <v>16550.62</v>
      </c>
      <c r="TQ11" s="54">
        <v>13876.49</v>
      </c>
      <c r="TR11" s="54">
        <v>16481.72</v>
      </c>
      <c r="TS11" s="54">
        <v>9271.66</v>
      </c>
      <c r="TT11" s="54">
        <v>14653.3</v>
      </c>
      <c r="TU11" s="54">
        <v>16283.91</v>
      </c>
      <c r="TV11" s="54">
        <v>14186.12</v>
      </c>
      <c r="TW11" s="54">
        <v>4604.7700000000004</v>
      </c>
      <c r="TX11" s="54">
        <v>11543.41</v>
      </c>
      <c r="TY11" s="54">
        <v>13848.55</v>
      </c>
      <c r="TZ11" s="54">
        <v>15582.79</v>
      </c>
      <c r="UA11" s="54">
        <v>15421.18</v>
      </c>
      <c r="UB11" s="54">
        <v>13365.76</v>
      </c>
      <c r="UC11" s="54">
        <v>15993.84</v>
      </c>
      <c r="UD11" s="54">
        <v>15906.96</v>
      </c>
      <c r="UE11" s="54">
        <v>15775.41</v>
      </c>
      <c r="UF11" s="54">
        <v>8769.31</v>
      </c>
      <c r="UG11" s="54">
        <v>8052.6</v>
      </c>
      <c r="UH11" s="54">
        <v>8311.2000000000007</v>
      </c>
      <c r="UI11" s="54">
        <v>14975.31</v>
      </c>
      <c r="UJ11" s="54">
        <v>5988.87</v>
      </c>
      <c r="UK11" s="54">
        <v>12401.79</v>
      </c>
      <c r="UL11" s="54">
        <v>16179.98</v>
      </c>
      <c r="UM11" s="54">
        <v>14784.93</v>
      </c>
      <c r="UN11" s="54">
        <v>13009.89</v>
      </c>
      <c r="UO11" s="54">
        <v>5033.7299999999996</v>
      </c>
      <c r="UP11" s="54">
        <v>14629.54</v>
      </c>
      <c r="UQ11" s="54">
        <v>14247.91</v>
      </c>
      <c r="UR11" s="54">
        <v>14305.95</v>
      </c>
      <c r="US11" s="54">
        <v>15517.53</v>
      </c>
      <c r="UT11" s="54">
        <v>16304.01</v>
      </c>
      <c r="UU11" s="54">
        <v>16001.04</v>
      </c>
      <c r="UV11" s="54">
        <v>16814.669999999998</v>
      </c>
      <c r="UW11" s="54">
        <v>14312.53</v>
      </c>
      <c r="UX11" s="54">
        <v>15772.51</v>
      </c>
      <c r="UY11" s="57">
        <v>837.1</v>
      </c>
      <c r="UZ11" s="70">
        <f t="shared" si="218"/>
        <v>437080.54000000004</v>
      </c>
      <c r="VA11" s="70">
        <f t="shared" si="216"/>
        <v>470802.43</v>
      </c>
      <c r="VB11" s="70">
        <f t="shared" si="217"/>
        <v>476426.45</v>
      </c>
      <c r="VC11" s="70">
        <f>SUM(GerDiaria[[#This Row],[01/02/2026]:[28/02/2026]])</f>
        <v>442434.86</v>
      </c>
      <c r="VD11" s="70">
        <f>SUM(GerDiaria[[#This Row],[01/03/2026]:[31/03/2026]])</f>
        <v>425528.8000000001</v>
      </c>
      <c r="VE11" s="70">
        <f>SUM(GerDiaria[[#This Row],[01/04/2026]:[30/04/2026]])</f>
        <v>437124.5400000001</v>
      </c>
      <c r="VF11" s="72" t="s">
        <v>1084</v>
      </c>
      <c r="VG11" s="30" t="s">
        <v>1086</v>
      </c>
    </row>
    <row r="12" spans="1:579" ht="15.6">
      <c r="A12" s="82" t="s">
        <v>208</v>
      </c>
      <c r="B12" s="56" t="s">
        <v>208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3">
        <v>22597.64</v>
      </c>
      <c r="JQ12" s="53">
        <v>15351.97</v>
      </c>
      <c r="JR12" s="53">
        <v>19377.060000000001</v>
      </c>
      <c r="JS12" s="53">
        <v>15992.79</v>
      </c>
      <c r="JT12" s="53">
        <v>24260.27</v>
      </c>
      <c r="JU12" s="53">
        <v>22511.95</v>
      </c>
      <c r="JV12" s="53">
        <v>19049.28</v>
      </c>
      <c r="JW12" s="53">
        <v>3701.08</v>
      </c>
      <c r="JX12" s="53">
        <v>6069.51</v>
      </c>
      <c r="JY12" s="53">
        <v>9256.58</v>
      </c>
      <c r="JZ12" s="53">
        <v>17073.93</v>
      </c>
      <c r="KA12" s="53">
        <v>19820.45</v>
      </c>
      <c r="KB12" s="53">
        <v>12626.18</v>
      </c>
      <c r="KC12" s="53">
        <v>20518.740000000002</v>
      </c>
      <c r="KD12" s="53">
        <v>8733.0300000000007</v>
      </c>
      <c r="KE12" s="53">
        <v>19871.53</v>
      </c>
      <c r="KF12" s="53">
        <v>19250.98</v>
      </c>
      <c r="KG12" s="53">
        <v>8034.91</v>
      </c>
      <c r="KH12" s="53">
        <v>7923.87</v>
      </c>
      <c r="KI12" s="53">
        <v>17382.349999999999</v>
      </c>
      <c r="KJ12" s="53">
        <v>21045.279999999999</v>
      </c>
      <c r="KK12" s="53">
        <v>24948.799999999999</v>
      </c>
      <c r="KL12" s="53">
        <v>24476.01</v>
      </c>
      <c r="KM12" s="53">
        <v>24466.71</v>
      </c>
      <c r="KN12" s="53">
        <v>25074.14</v>
      </c>
      <c r="KO12" s="53">
        <v>21822.46</v>
      </c>
      <c r="KP12" s="53">
        <v>15807.58</v>
      </c>
      <c r="KQ12" s="53">
        <v>6642.74</v>
      </c>
      <c r="KR12" s="53">
        <v>9283.65</v>
      </c>
      <c r="KS12" s="53">
        <v>7322.07</v>
      </c>
      <c r="KT12" s="53">
        <v>4751.82</v>
      </c>
      <c r="KU12" s="53">
        <v>19653.89</v>
      </c>
      <c r="KV12" s="53">
        <v>3367.16</v>
      </c>
      <c r="KW12" s="53">
        <v>12237.26</v>
      </c>
      <c r="KX12" s="53">
        <v>22718.12</v>
      </c>
      <c r="KY12" s="53">
        <v>16520.89</v>
      </c>
      <c r="KZ12" s="53">
        <v>15086.55</v>
      </c>
      <c r="LA12" s="53">
        <v>21708.84</v>
      </c>
      <c r="LB12" s="53">
        <v>7050.05</v>
      </c>
      <c r="LC12" s="53">
        <v>15182.86</v>
      </c>
      <c r="LD12" s="53">
        <v>20798.36</v>
      </c>
      <c r="LE12" s="53">
        <v>21062.94</v>
      </c>
      <c r="LF12" s="53">
        <v>26242.37</v>
      </c>
      <c r="LG12" s="53">
        <v>20762.23</v>
      </c>
      <c r="LH12" s="53">
        <v>11795.12</v>
      </c>
      <c r="LI12" s="53">
        <v>9036.59</v>
      </c>
      <c r="LJ12" s="53">
        <v>7668.47</v>
      </c>
      <c r="LK12" s="53">
        <v>13505.45</v>
      </c>
      <c r="LL12" s="53">
        <v>12288.59</v>
      </c>
      <c r="LM12" s="53">
        <v>19295.97</v>
      </c>
      <c r="LN12" s="53">
        <v>21539.97</v>
      </c>
      <c r="LO12" s="53">
        <v>25865.85</v>
      </c>
      <c r="LP12" s="53">
        <v>17973.16</v>
      </c>
      <c r="LQ12" s="53">
        <v>11162.4</v>
      </c>
      <c r="LR12" s="53">
        <v>10175.89</v>
      </c>
      <c r="LS12" s="53">
        <v>20688.64</v>
      </c>
      <c r="LT12" s="53">
        <v>25784.47</v>
      </c>
      <c r="LU12" s="53">
        <v>19321.54</v>
      </c>
      <c r="LV12" s="53">
        <v>19773.64</v>
      </c>
      <c r="LW12" s="53">
        <v>19961.34</v>
      </c>
      <c r="LX12" s="53">
        <v>25794.51</v>
      </c>
      <c r="LY12" s="54">
        <v>22376.47</v>
      </c>
      <c r="LZ12" s="54">
        <v>11279.48</v>
      </c>
      <c r="MA12" s="54">
        <v>11843.09</v>
      </c>
      <c r="MB12" s="54">
        <v>12794.54</v>
      </c>
      <c r="MC12" s="54">
        <v>17470.740000000002</v>
      </c>
      <c r="MD12" s="54">
        <v>15596.58</v>
      </c>
      <c r="ME12" s="54">
        <v>16018.89</v>
      </c>
      <c r="MF12" s="54">
        <v>12457.57</v>
      </c>
      <c r="MG12" s="54">
        <v>3367.09</v>
      </c>
      <c r="MH12" s="54">
        <v>12771.36</v>
      </c>
      <c r="MI12" s="54">
        <v>20541.2</v>
      </c>
      <c r="MJ12" s="54">
        <v>18980.3</v>
      </c>
      <c r="MK12" s="54">
        <v>10976.45</v>
      </c>
      <c r="ML12" s="54">
        <v>8896.84</v>
      </c>
      <c r="MM12" s="54">
        <v>17880.349999999999</v>
      </c>
      <c r="MN12" s="54">
        <v>16855.45</v>
      </c>
      <c r="MO12" s="54">
        <v>5305.53</v>
      </c>
      <c r="MP12" s="54">
        <v>7512.61</v>
      </c>
      <c r="MQ12" s="54">
        <v>6938.07</v>
      </c>
      <c r="MR12" s="54">
        <v>18117.330000000002</v>
      </c>
      <c r="MS12" s="54">
        <v>21681.119999999999</v>
      </c>
      <c r="MT12" s="54">
        <v>23776.46</v>
      </c>
      <c r="MU12" s="54">
        <v>19917.88</v>
      </c>
      <c r="MV12" s="54">
        <v>23143.759999999998</v>
      </c>
      <c r="MW12" s="54">
        <v>22396.15</v>
      </c>
      <c r="MX12" s="54">
        <v>19462.759999999998</v>
      </c>
      <c r="MY12" s="54">
        <v>20546.36</v>
      </c>
      <c r="MZ12" s="54">
        <v>21528.18</v>
      </c>
      <c r="NA12" s="54">
        <v>16675.03</v>
      </c>
      <c r="NB12" s="54">
        <v>16873.240000000002</v>
      </c>
      <c r="NC12" s="54">
        <v>12877.68</v>
      </c>
      <c r="ND12" s="54">
        <v>13580.37</v>
      </c>
      <c r="NE12" s="54">
        <v>13918.55</v>
      </c>
      <c r="NF12" s="54">
        <v>19486.2</v>
      </c>
      <c r="NG12" s="54">
        <v>15359.1</v>
      </c>
      <c r="NH12" s="54">
        <v>7633.32</v>
      </c>
      <c r="NI12" s="54">
        <v>16974.599999999999</v>
      </c>
      <c r="NJ12" s="54">
        <v>13139.27</v>
      </c>
      <c r="NK12" s="54">
        <v>7710.91</v>
      </c>
      <c r="NL12" s="54">
        <v>21583.08</v>
      </c>
      <c r="NM12" s="54">
        <v>23609.23</v>
      </c>
      <c r="NN12" s="54">
        <v>23903.02</v>
      </c>
      <c r="NO12" s="54">
        <v>22955.54</v>
      </c>
      <c r="NP12" s="54">
        <v>19163.88</v>
      </c>
      <c r="NQ12" s="54">
        <v>16885.91</v>
      </c>
      <c r="NR12" s="54">
        <v>14420.42</v>
      </c>
      <c r="NS12" s="54">
        <v>12521.24</v>
      </c>
      <c r="NT12" s="54">
        <v>17350.86</v>
      </c>
      <c r="NU12" s="54">
        <v>15192.75</v>
      </c>
      <c r="NV12" s="54">
        <v>13708.32</v>
      </c>
      <c r="NW12" s="54">
        <v>8209.0499999999993</v>
      </c>
      <c r="NX12" s="54">
        <v>9194.9500000000007</v>
      </c>
      <c r="NY12" s="54">
        <v>4734.7700000000004</v>
      </c>
      <c r="NZ12" s="54">
        <v>7482.57</v>
      </c>
      <c r="OA12" s="54">
        <v>9724.5400000000009</v>
      </c>
      <c r="OB12" s="54">
        <v>12615.53</v>
      </c>
      <c r="OC12" s="54">
        <v>19360.95</v>
      </c>
      <c r="OD12" s="54">
        <v>18772.75</v>
      </c>
      <c r="OE12" s="54">
        <v>16766.61</v>
      </c>
      <c r="OF12" s="54">
        <v>18910.22</v>
      </c>
      <c r="OG12" s="54">
        <v>9703.57</v>
      </c>
      <c r="OH12" s="83">
        <v>20710.66</v>
      </c>
      <c r="OI12" s="54">
        <v>17416.66</v>
      </c>
      <c r="OJ12" s="54">
        <v>9873.91</v>
      </c>
      <c r="OK12" s="54">
        <v>10756.34</v>
      </c>
      <c r="OL12" s="54">
        <v>16429.169999999998</v>
      </c>
      <c r="OM12" s="54">
        <v>13232.74</v>
      </c>
      <c r="ON12" s="54">
        <v>14283.3</v>
      </c>
      <c r="OO12" s="54">
        <v>12679.85</v>
      </c>
      <c r="OP12" s="54">
        <v>12337.51</v>
      </c>
      <c r="OQ12" s="54">
        <v>4738.67</v>
      </c>
      <c r="OR12" s="54">
        <v>9722.0400000000009</v>
      </c>
      <c r="OS12" s="54">
        <v>9294.1</v>
      </c>
      <c r="OT12" s="54">
        <v>16049.88</v>
      </c>
      <c r="OU12" s="54">
        <v>25019.93</v>
      </c>
      <c r="OV12" s="54">
        <v>20348.48</v>
      </c>
      <c r="OW12" s="54">
        <v>24119.91</v>
      </c>
      <c r="OX12" s="54">
        <v>20934.490000000002</v>
      </c>
      <c r="OY12" s="54">
        <v>23112.52</v>
      </c>
      <c r="OZ12" s="54">
        <v>16012.85</v>
      </c>
      <c r="PA12" s="54">
        <v>20507.96</v>
      </c>
      <c r="PB12" s="54">
        <v>20312.91</v>
      </c>
      <c r="PC12" s="54">
        <v>16031.8</v>
      </c>
      <c r="PD12" s="54">
        <v>16332.74</v>
      </c>
      <c r="PE12" s="54">
        <v>13158.45</v>
      </c>
      <c r="PF12" s="54">
        <v>12737.61</v>
      </c>
      <c r="PG12" s="54">
        <v>17953.830000000002</v>
      </c>
      <c r="PH12" s="54">
        <v>10642.97</v>
      </c>
      <c r="PI12" s="54">
        <v>8505.5300000000007</v>
      </c>
      <c r="PJ12" s="54">
        <v>11216.17</v>
      </c>
      <c r="PK12" s="54">
        <v>17156.900000000001</v>
      </c>
      <c r="PL12" s="54">
        <v>12475.01</v>
      </c>
      <c r="PM12" s="54">
        <v>13681.13</v>
      </c>
      <c r="PN12" s="54">
        <v>15480.87</v>
      </c>
      <c r="PO12" s="54">
        <v>20790.150000000001</v>
      </c>
      <c r="PP12" s="54">
        <v>9505.23</v>
      </c>
      <c r="PQ12" s="54">
        <v>8689.49</v>
      </c>
      <c r="PR12" s="54">
        <v>15890.86</v>
      </c>
      <c r="PS12" s="54">
        <v>10499.09</v>
      </c>
      <c r="PT12" s="54">
        <v>5826.78</v>
      </c>
      <c r="PU12" s="54">
        <v>4895.3599999999997</v>
      </c>
      <c r="PV12" s="54">
        <v>3979.72</v>
      </c>
      <c r="PW12" s="54">
        <v>4342.4799999999996</v>
      </c>
      <c r="PX12" s="54">
        <v>17412.89</v>
      </c>
      <c r="PY12" s="54">
        <v>17495.310000000001</v>
      </c>
      <c r="PZ12" s="54">
        <v>22732.35</v>
      </c>
      <c r="QA12" s="54">
        <v>22864.5</v>
      </c>
      <c r="QB12" s="54">
        <v>20904.55</v>
      </c>
      <c r="QC12" s="54">
        <v>7086.82</v>
      </c>
      <c r="QD12" s="54">
        <v>16224.86</v>
      </c>
      <c r="QE12" s="54">
        <v>21080.959999999999</v>
      </c>
      <c r="QF12" s="54">
        <v>20619.21</v>
      </c>
      <c r="QG12" s="54">
        <v>22021.46</v>
      </c>
      <c r="QH12" s="54">
        <v>18913.45</v>
      </c>
      <c r="QI12" s="54">
        <v>21334.55</v>
      </c>
      <c r="QJ12" s="54">
        <v>18203.96</v>
      </c>
      <c r="QK12" s="54">
        <v>20353.97</v>
      </c>
      <c r="QL12" s="54">
        <v>20813.990000000002</v>
      </c>
      <c r="QM12" s="54">
        <v>19766.93</v>
      </c>
      <c r="QN12" s="54">
        <v>16810.28</v>
      </c>
      <c r="QO12" s="54">
        <v>4107.5200000000004</v>
      </c>
      <c r="QP12" s="54">
        <v>18145.310000000001</v>
      </c>
      <c r="QQ12" s="54">
        <v>11699.26</v>
      </c>
      <c r="QR12" s="54">
        <v>14265.02</v>
      </c>
      <c r="QS12" s="54">
        <v>15902.87</v>
      </c>
      <c r="QT12" s="54">
        <v>16964.150000000001</v>
      </c>
      <c r="QU12" s="54">
        <v>0</v>
      </c>
      <c r="QV12" s="54">
        <v>0</v>
      </c>
      <c r="QW12" s="54">
        <v>0</v>
      </c>
      <c r="QX12" s="54">
        <v>32.46</v>
      </c>
      <c r="QY12" s="54">
        <v>3783.51</v>
      </c>
      <c r="QZ12" s="54">
        <v>12570.25</v>
      </c>
      <c r="RA12" s="54">
        <v>20389.93</v>
      </c>
      <c r="RB12" s="54">
        <v>16309.76</v>
      </c>
      <c r="RC12" s="54">
        <v>18982.93</v>
      </c>
      <c r="RD12" s="54">
        <v>22234.43</v>
      </c>
      <c r="RE12" s="54">
        <v>20657.349999999999</v>
      </c>
      <c r="RF12" s="54">
        <v>15615.21</v>
      </c>
      <c r="RG12" s="54">
        <v>16339.05</v>
      </c>
      <c r="RH12" s="54">
        <v>17176.61</v>
      </c>
      <c r="RI12" s="54">
        <v>19792.259999999998</v>
      </c>
      <c r="RJ12" s="54">
        <v>19750.21</v>
      </c>
      <c r="RK12" s="54">
        <v>16162.61</v>
      </c>
      <c r="RL12" s="54">
        <v>16237.61</v>
      </c>
      <c r="RM12" s="54">
        <v>18004.419999999998</v>
      </c>
      <c r="RN12" s="54">
        <v>17466.330000000002</v>
      </c>
      <c r="RO12" s="54">
        <v>19569.77</v>
      </c>
      <c r="RP12" s="54">
        <v>16710.14</v>
      </c>
      <c r="RQ12" s="54">
        <v>10705.33</v>
      </c>
      <c r="RR12" s="54">
        <v>14882.1</v>
      </c>
      <c r="RS12" s="54">
        <v>18552.62</v>
      </c>
      <c r="RT12" s="54">
        <v>12954.89</v>
      </c>
      <c r="RU12" s="54">
        <v>17502.740000000002</v>
      </c>
      <c r="RV12" s="54">
        <v>6068.45</v>
      </c>
      <c r="RW12" s="54">
        <v>17548.05</v>
      </c>
      <c r="RX12" s="54">
        <v>17204.79</v>
      </c>
      <c r="RY12" s="54">
        <v>0</v>
      </c>
      <c r="RZ12" s="54">
        <v>0</v>
      </c>
      <c r="SA12" s="54">
        <v>10471.85</v>
      </c>
      <c r="SB12" s="54">
        <v>13145.6</v>
      </c>
      <c r="SC12" s="54">
        <v>7724.76</v>
      </c>
      <c r="SD12" s="54">
        <v>7190.18</v>
      </c>
      <c r="SE12" s="54">
        <v>14652.47</v>
      </c>
      <c r="SF12" s="54">
        <v>18449.439999999999</v>
      </c>
      <c r="SG12" s="54">
        <v>12322.67</v>
      </c>
      <c r="SH12" s="54">
        <v>6534.26</v>
      </c>
      <c r="SI12" s="54">
        <v>13628.97</v>
      </c>
      <c r="SJ12" s="54">
        <v>6781.43</v>
      </c>
      <c r="SK12" s="54">
        <v>6088.45</v>
      </c>
      <c r="SL12" s="54">
        <v>4460.42</v>
      </c>
      <c r="SM12" s="54">
        <v>6230.91</v>
      </c>
      <c r="SN12" s="54">
        <v>7142.95</v>
      </c>
      <c r="SO12" s="54">
        <v>2988.29</v>
      </c>
      <c r="SP12" s="54">
        <v>8361.6200000000008</v>
      </c>
      <c r="SQ12" s="54">
        <v>11303.47</v>
      </c>
      <c r="SR12" s="54">
        <v>5409.45</v>
      </c>
      <c r="SS12" s="54">
        <v>10233.549999999999</v>
      </c>
      <c r="ST12" s="54">
        <v>11397.55</v>
      </c>
      <c r="SU12" s="54">
        <v>17526.29</v>
      </c>
      <c r="SV12" s="54">
        <v>5879</v>
      </c>
      <c r="SW12" s="54">
        <v>10892.36</v>
      </c>
      <c r="SX12" s="54">
        <v>7491.68</v>
      </c>
      <c r="SY12" s="54">
        <v>5269.25</v>
      </c>
      <c r="SZ12" s="54">
        <v>4771.66</v>
      </c>
      <c r="TA12" s="54">
        <v>6324.81</v>
      </c>
      <c r="TB12" s="54">
        <v>4076.63</v>
      </c>
      <c r="TC12" s="54">
        <v>14202.78</v>
      </c>
      <c r="TD12" s="54">
        <v>13656.8</v>
      </c>
      <c r="TE12" s="54">
        <v>17113.25</v>
      </c>
      <c r="TF12" s="54">
        <v>16861.740000000002</v>
      </c>
      <c r="TG12" s="54">
        <v>15306.48</v>
      </c>
      <c r="TH12" s="54">
        <v>13400.77</v>
      </c>
      <c r="TI12" s="54">
        <v>4632.7299999999996</v>
      </c>
      <c r="TJ12" s="54">
        <v>4518.17</v>
      </c>
      <c r="TK12" s="54">
        <v>8797.48</v>
      </c>
      <c r="TL12" s="54">
        <v>7852.51</v>
      </c>
      <c r="TM12" s="54">
        <v>5036.24</v>
      </c>
      <c r="TN12" s="54">
        <v>5945.9</v>
      </c>
      <c r="TO12" s="54">
        <v>13886.76</v>
      </c>
      <c r="TP12" s="54">
        <v>14358.26</v>
      </c>
      <c r="TQ12" s="54">
        <v>17708.64</v>
      </c>
      <c r="TR12" s="54">
        <v>12794.19</v>
      </c>
      <c r="TS12" s="54">
        <v>17042.669999999998</v>
      </c>
      <c r="TT12" s="54">
        <v>15718.15</v>
      </c>
      <c r="TU12" s="54">
        <v>7542.43</v>
      </c>
      <c r="TV12" s="54">
        <v>1098.72</v>
      </c>
      <c r="TW12" s="54">
        <v>2153.7800000000002</v>
      </c>
      <c r="TX12" s="54">
        <v>8523</v>
      </c>
      <c r="TY12" s="54">
        <v>10806.14</v>
      </c>
      <c r="TZ12" s="54">
        <v>14774.56</v>
      </c>
      <c r="UA12" s="54">
        <v>16801.04</v>
      </c>
      <c r="UB12" s="54">
        <v>14121.02</v>
      </c>
      <c r="UC12" s="54">
        <v>16406.41</v>
      </c>
      <c r="UD12" s="54">
        <v>17056.14</v>
      </c>
      <c r="UE12" s="54">
        <v>15591.21</v>
      </c>
      <c r="UF12" s="54">
        <v>6686.45</v>
      </c>
      <c r="UG12" s="54">
        <v>5883.58</v>
      </c>
      <c r="UH12" s="54">
        <v>13009.25</v>
      </c>
      <c r="UI12" s="54">
        <v>8733.39</v>
      </c>
      <c r="UJ12" s="54">
        <v>15275.14</v>
      </c>
      <c r="UK12" s="54">
        <v>11877.38</v>
      </c>
      <c r="UL12" s="54">
        <v>12761.38</v>
      </c>
      <c r="UM12" s="54">
        <v>17279.060000000001</v>
      </c>
      <c r="UN12" s="54">
        <v>7781.7</v>
      </c>
      <c r="UO12" s="54">
        <v>14307.67</v>
      </c>
      <c r="UP12" s="54">
        <v>18083.080000000002</v>
      </c>
      <c r="UQ12" s="54">
        <v>18353.05</v>
      </c>
      <c r="UR12" s="54">
        <v>18964.68</v>
      </c>
      <c r="US12" s="54">
        <v>19227.099999999999</v>
      </c>
      <c r="UT12" s="54">
        <v>19216</v>
      </c>
      <c r="UU12" s="54">
        <v>18936.5</v>
      </c>
      <c r="UV12" s="54">
        <v>18541.060000000001</v>
      </c>
      <c r="UW12" s="54">
        <v>18854.810000000001</v>
      </c>
      <c r="UX12" s="54">
        <v>17845.419999999998</v>
      </c>
      <c r="UY12" s="55">
        <v>2515.7199999999998</v>
      </c>
      <c r="UZ12" s="69">
        <f t="shared" si="218"/>
        <v>514023.12</v>
      </c>
      <c r="VA12" s="70">
        <f t="shared" si="216"/>
        <v>486858.56</v>
      </c>
      <c r="VB12" s="70">
        <f t="shared" si="217"/>
        <v>465282.74</v>
      </c>
      <c r="VC12" s="70">
        <f>SUM(GerDiaria[[#This Row],[01/02/2026]:[28/02/2026]])</f>
        <v>423762.31999999995</v>
      </c>
      <c r="VD12" s="70">
        <f>SUM(GerDiaria[[#This Row],[01/03/2026]:[31/03/2026]])</f>
        <v>471960.63000000012</v>
      </c>
      <c r="VE12" s="70">
        <f>SUM(GerDiaria[[#This Row],[01/04/2026]:[30/04/2026]])</f>
        <v>428901.5</v>
      </c>
      <c r="VF12" s="72"/>
      <c r="VG12" t="s">
        <v>1085</v>
      </c>
    </row>
    <row r="13" spans="1:579" ht="15.6">
      <c r="A13" s="82" t="s">
        <v>231</v>
      </c>
      <c r="B13" s="56" t="s">
        <v>231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3">
        <v>19130.73</v>
      </c>
      <c r="JQ13" s="53">
        <v>18819.740000000002</v>
      </c>
      <c r="JR13" s="53">
        <v>19575.46</v>
      </c>
      <c r="JS13" s="53">
        <v>14734.95</v>
      </c>
      <c r="JT13" s="53">
        <v>23063.48</v>
      </c>
      <c r="JU13" s="53">
        <v>18857.099999999999</v>
      </c>
      <c r="JV13" s="53">
        <v>15713.12</v>
      </c>
      <c r="JW13" s="53">
        <v>13918.74</v>
      </c>
      <c r="JX13" s="53">
        <v>11600.83</v>
      </c>
      <c r="JY13" s="53">
        <v>14346.67</v>
      </c>
      <c r="JZ13" s="53">
        <v>17991.87</v>
      </c>
      <c r="KA13" s="53">
        <v>13078.64</v>
      </c>
      <c r="KB13" s="53">
        <v>3655.94</v>
      </c>
      <c r="KC13" s="53">
        <v>11947.84</v>
      </c>
      <c r="KD13" s="53">
        <v>19538.22</v>
      </c>
      <c r="KE13" s="53">
        <v>20635.419999999998</v>
      </c>
      <c r="KF13" s="53">
        <v>14592.6</v>
      </c>
      <c r="KG13" s="53">
        <v>6020.16</v>
      </c>
      <c r="KH13" s="53">
        <v>18877.560000000001</v>
      </c>
      <c r="KI13" s="53">
        <v>21631.42</v>
      </c>
      <c r="KJ13" s="53">
        <v>25158.5</v>
      </c>
      <c r="KK13" s="53">
        <v>25140.55</v>
      </c>
      <c r="KL13" s="53">
        <v>25266.99</v>
      </c>
      <c r="KM13" s="53">
        <v>24286.86</v>
      </c>
      <c r="KN13" s="53">
        <v>22140.71</v>
      </c>
      <c r="KO13" s="53">
        <v>19712.830000000002</v>
      </c>
      <c r="KP13" s="53">
        <v>3354.91</v>
      </c>
      <c r="KQ13" s="53">
        <v>7941.39</v>
      </c>
      <c r="KR13" s="53">
        <v>11482.33</v>
      </c>
      <c r="KS13" s="53">
        <v>6582.58</v>
      </c>
      <c r="KT13" s="53">
        <v>10777.4</v>
      </c>
      <c r="KU13" s="53">
        <v>13285.4</v>
      </c>
      <c r="KV13" s="53">
        <v>3871.93</v>
      </c>
      <c r="KW13" s="53">
        <v>7318.74</v>
      </c>
      <c r="KX13" s="53">
        <v>15294.3</v>
      </c>
      <c r="KY13" s="53">
        <v>10633.02</v>
      </c>
      <c r="KZ13" s="53">
        <v>21884.240000000002</v>
      </c>
      <c r="LA13" s="53">
        <v>24003.16</v>
      </c>
      <c r="LB13" s="53">
        <v>6943.55</v>
      </c>
      <c r="LC13" s="53">
        <v>22319.55</v>
      </c>
      <c r="LD13" s="53">
        <v>25424.47</v>
      </c>
      <c r="LE13" s="53">
        <v>24300.17</v>
      </c>
      <c r="LF13" s="53">
        <v>20562.23</v>
      </c>
      <c r="LG13" s="53">
        <v>9738.76</v>
      </c>
      <c r="LH13" s="53">
        <v>11291.97</v>
      </c>
      <c r="LI13" s="53">
        <v>13672.24</v>
      </c>
      <c r="LJ13" s="53">
        <v>4949.49</v>
      </c>
      <c r="LK13" s="53">
        <v>8250.4699999999993</v>
      </c>
      <c r="LL13" s="53">
        <v>10292.06</v>
      </c>
      <c r="LM13" s="53">
        <v>23028.05</v>
      </c>
      <c r="LN13" s="53">
        <v>23973.19</v>
      </c>
      <c r="LO13" s="53">
        <v>21575.1</v>
      </c>
      <c r="LP13" s="53">
        <v>16779.87</v>
      </c>
      <c r="LQ13" s="53">
        <v>19319.009999999998</v>
      </c>
      <c r="LR13" s="53">
        <v>9820.9599999999991</v>
      </c>
      <c r="LS13" s="53">
        <v>20839.849999999999</v>
      </c>
      <c r="LT13" s="53">
        <v>23943.54</v>
      </c>
      <c r="LU13" s="53">
        <v>18659.27</v>
      </c>
      <c r="LV13" s="53">
        <v>23842.42</v>
      </c>
      <c r="LW13" s="53">
        <v>23045.14</v>
      </c>
      <c r="LX13" s="53">
        <v>21992.67</v>
      </c>
      <c r="LY13" s="54">
        <v>20332.18</v>
      </c>
      <c r="LZ13" s="54">
        <v>13446.78</v>
      </c>
      <c r="MA13" s="54">
        <v>15036.05</v>
      </c>
      <c r="MB13" s="54">
        <v>19079.29</v>
      </c>
      <c r="MC13" s="54">
        <v>25007.08</v>
      </c>
      <c r="MD13" s="54">
        <v>21043.89</v>
      </c>
      <c r="ME13" s="54">
        <v>16763.099999999999</v>
      </c>
      <c r="MF13" s="54">
        <v>13491.74</v>
      </c>
      <c r="MG13" s="54">
        <v>1597.54</v>
      </c>
      <c r="MH13" s="54">
        <v>16612.37</v>
      </c>
      <c r="MI13" s="54">
        <v>22937.9</v>
      </c>
      <c r="MJ13" s="54">
        <v>10609.8</v>
      </c>
      <c r="MK13" s="54">
        <v>6576.75</v>
      </c>
      <c r="ML13" s="54">
        <v>5260.85</v>
      </c>
      <c r="MM13" s="54">
        <v>16540.7</v>
      </c>
      <c r="MN13" s="54">
        <v>10059.69</v>
      </c>
      <c r="MO13" s="54">
        <v>14704.78</v>
      </c>
      <c r="MP13" s="54">
        <v>10826.29</v>
      </c>
      <c r="MQ13" s="54">
        <v>12507.96</v>
      </c>
      <c r="MR13" s="54">
        <v>18271.849999999999</v>
      </c>
      <c r="MS13" s="54">
        <v>23178.62</v>
      </c>
      <c r="MT13" s="54">
        <v>24456.37</v>
      </c>
      <c r="MU13" s="54">
        <v>24378.86</v>
      </c>
      <c r="MV13" s="54">
        <v>23884.15</v>
      </c>
      <c r="MW13" s="54">
        <v>18773.41</v>
      </c>
      <c r="MX13" s="54">
        <v>17946.43</v>
      </c>
      <c r="MY13" s="54">
        <v>15628.84</v>
      </c>
      <c r="MZ13" s="54">
        <v>18826.419999999998</v>
      </c>
      <c r="NA13" s="54">
        <v>24779.55</v>
      </c>
      <c r="NB13" s="54">
        <v>23355.8</v>
      </c>
      <c r="NC13" s="54">
        <v>12517.97</v>
      </c>
      <c r="ND13" s="54">
        <v>20715.02</v>
      </c>
      <c r="NE13" s="54">
        <v>10781.45</v>
      </c>
      <c r="NF13" s="54">
        <v>15444.68</v>
      </c>
      <c r="NG13" s="54">
        <v>18677.43</v>
      </c>
      <c r="NH13" s="54">
        <v>20038.36</v>
      </c>
      <c r="NI13" s="54">
        <v>20246.349999999999</v>
      </c>
      <c r="NJ13" s="54">
        <v>19950.88</v>
      </c>
      <c r="NK13" s="54">
        <v>20713.54</v>
      </c>
      <c r="NL13" s="54">
        <v>22659</v>
      </c>
      <c r="NM13" s="54">
        <v>20043.29</v>
      </c>
      <c r="NN13" s="54">
        <v>24072.53</v>
      </c>
      <c r="NO13" s="54">
        <v>17056.400000000001</v>
      </c>
      <c r="NP13" s="54">
        <v>14920.57</v>
      </c>
      <c r="NQ13" s="54">
        <v>14061.41</v>
      </c>
      <c r="NR13" s="54">
        <v>16613.86</v>
      </c>
      <c r="NS13" s="54">
        <v>12665.07</v>
      </c>
      <c r="NT13" s="54">
        <v>16878.990000000002</v>
      </c>
      <c r="NU13" s="54">
        <v>16621.82</v>
      </c>
      <c r="NV13" s="54">
        <v>8980.77</v>
      </c>
      <c r="NW13" s="54">
        <v>14600.39</v>
      </c>
      <c r="NX13" s="54">
        <v>19348.88</v>
      </c>
      <c r="NY13" s="54">
        <v>12368.09</v>
      </c>
      <c r="NZ13" s="54">
        <v>18471.830000000002</v>
      </c>
      <c r="OA13" s="54">
        <v>17864.53</v>
      </c>
      <c r="OB13" s="54">
        <v>17704.27</v>
      </c>
      <c r="OC13" s="54">
        <v>18085.080000000002</v>
      </c>
      <c r="OD13" s="54">
        <v>21110.720000000001</v>
      </c>
      <c r="OE13" s="54">
        <v>13881.66</v>
      </c>
      <c r="OF13" s="54">
        <v>18966.84</v>
      </c>
      <c r="OG13" s="54">
        <v>9830.52</v>
      </c>
      <c r="OH13" s="83">
        <v>13009.76</v>
      </c>
      <c r="OI13" s="54">
        <v>4589.7</v>
      </c>
      <c r="OJ13" s="54">
        <v>11168.68</v>
      </c>
      <c r="OK13" s="54">
        <v>12497.78</v>
      </c>
      <c r="OL13" s="54">
        <v>7499.41</v>
      </c>
      <c r="OM13" s="54">
        <v>13053.13</v>
      </c>
      <c r="ON13" s="54">
        <v>18341.669999999998</v>
      </c>
      <c r="OO13" s="54">
        <v>11552.98</v>
      </c>
      <c r="OP13" s="54">
        <v>8460.5400000000009</v>
      </c>
      <c r="OQ13" s="54">
        <v>5753.84</v>
      </c>
      <c r="OR13" s="54">
        <v>10316.129999999999</v>
      </c>
      <c r="OS13" s="54">
        <v>10707.16</v>
      </c>
      <c r="OT13" s="54">
        <v>18324.009999999998</v>
      </c>
      <c r="OU13" s="54">
        <v>18114.96</v>
      </c>
      <c r="OV13" s="54">
        <v>13431.13</v>
      </c>
      <c r="OW13" s="54">
        <v>16189.88</v>
      </c>
      <c r="OX13" s="54">
        <v>14800.43</v>
      </c>
      <c r="OY13" s="54">
        <v>17089.650000000001</v>
      </c>
      <c r="OZ13" s="54">
        <v>17762</v>
      </c>
      <c r="PA13" s="54">
        <v>18860.77</v>
      </c>
      <c r="PB13" s="54">
        <v>19925.25</v>
      </c>
      <c r="PC13" s="54">
        <v>14581.78</v>
      </c>
      <c r="PD13" s="54">
        <v>11347.17</v>
      </c>
      <c r="PE13" s="54">
        <v>10255.82</v>
      </c>
      <c r="PF13" s="54">
        <v>8683.3700000000008</v>
      </c>
      <c r="PG13" s="54">
        <v>9207.48</v>
      </c>
      <c r="PH13" s="54">
        <v>12881.88</v>
      </c>
      <c r="PI13" s="54">
        <v>18565.46</v>
      </c>
      <c r="PJ13" s="54">
        <v>21339.9</v>
      </c>
      <c r="PK13" s="54">
        <v>22343.54</v>
      </c>
      <c r="PL13" s="54">
        <v>20354.11</v>
      </c>
      <c r="PM13" s="54">
        <v>21503.39</v>
      </c>
      <c r="PN13" s="54">
        <v>20939.23</v>
      </c>
      <c r="PO13" s="54">
        <v>20012.650000000001</v>
      </c>
      <c r="PP13" s="54">
        <v>9890.43</v>
      </c>
      <c r="PQ13" s="54">
        <v>10836.24</v>
      </c>
      <c r="PR13" s="54">
        <v>17870.82</v>
      </c>
      <c r="PS13" s="54">
        <v>7482.98</v>
      </c>
      <c r="PT13" s="54">
        <v>9613.5499999999993</v>
      </c>
      <c r="PU13" s="54">
        <v>4960.1899999999996</v>
      </c>
      <c r="PV13" s="54">
        <v>5675.93</v>
      </c>
      <c r="PW13" s="54">
        <v>9431.69</v>
      </c>
      <c r="PX13" s="54">
        <v>20219.689999999999</v>
      </c>
      <c r="PY13" s="54">
        <v>20097.59</v>
      </c>
      <c r="PZ13" s="54">
        <v>20276.82</v>
      </c>
      <c r="QA13" s="54">
        <v>17697.2</v>
      </c>
      <c r="QB13" s="54">
        <v>14006.55</v>
      </c>
      <c r="QC13" s="54">
        <v>10147.1</v>
      </c>
      <c r="QD13" s="54">
        <v>14320.52</v>
      </c>
      <c r="QE13" s="54">
        <v>18155.98</v>
      </c>
      <c r="QF13" s="54">
        <v>16837.05</v>
      </c>
      <c r="QG13" s="54">
        <v>14130.96</v>
      </c>
      <c r="QH13" s="54">
        <v>16876.39</v>
      </c>
      <c r="QI13" s="54">
        <v>14724.3</v>
      </c>
      <c r="QJ13" s="54">
        <v>12706.92</v>
      </c>
      <c r="QK13" s="54">
        <v>17652.3</v>
      </c>
      <c r="QL13" s="54">
        <v>18034.66</v>
      </c>
      <c r="QM13" s="54">
        <v>17565.16</v>
      </c>
      <c r="QN13" s="54">
        <v>16602.45</v>
      </c>
      <c r="QO13" s="54">
        <v>9654.73</v>
      </c>
      <c r="QP13" s="54">
        <v>15115.38</v>
      </c>
      <c r="QQ13" s="54">
        <v>12323.81</v>
      </c>
      <c r="QR13" s="54">
        <v>15685.64</v>
      </c>
      <c r="QS13" s="54">
        <v>13963.69</v>
      </c>
      <c r="QT13" s="54">
        <v>13730.64</v>
      </c>
      <c r="QU13" s="54">
        <v>14814.64</v>
      </c>
      <c r="QV13" s="54">
        <v>8735.58</v>
      </c>
      <c r="QW13" s="54">
        <v>10829.86</v>
      </c>
      <c r="QX13" s="54">
        <v>11293.03</v>
      </c>
      <c r="QY13" s="54">
        <v>11565.36</v>
      </c>
      <c r="QZ13" s="54">
        <v>14347.41</v>
      </c>
      <c r="RA13" s="54">
        <v>15716.86</v>
      </c>
      <c r="RB13" s="54">
        <v>13777.64</v>
      </c>
      <c r="RC13" s="54">
        <v>14821.46</v>
      </c>
      <c r="RD13" s="54">
        <v>16493.849999999999</v>
      </c>
      <c r="RE13" s="54">
        <v>15378.35</v>
      </c>
      <c r="RF13" s="54">
        <v>15619.26</v>
      </c>
      <c r="RG13" s="54">
        <v>9662.15</v>
      </c>
      <c r="RH13" s="54">
        <v>11066.23</v>
      </c>
      <c r="RI13" s="54">
        <v>13233.46</v>
      </c>
      <c r="RJ13" s="54">
        <v>13731.69</v>
      </c>
      <c r="RK13" s="54">
        <v>12542.94</v>
      </c>
      <c r="RL13" s="54">
        <v>11924.05</v>
      </c>
      <c r="RM13" s="54">
        <v>11391.55</v>
      </c>
      <c r="RN13" s="54">
        <v>11522.78</v>
      </c>
      <c r="RO13" s="54">
        <v>11421.99</v>
      </c>
      <c r="RP13" s="54">
        <v>6800.64</v>
      </c>
      <c r="RQ13" s="54">
        <v>8744.42</v>
      </c>
      <c r="RR13" s="54">
        <v>11552.45</v>
      </c>
      <c r="RS13" s="152">
        <v>12589.13</v>
      </c>
      <c r="RT13" s="152">
        <v>9954.24</v>
      </c>
      <c r="RU13" s="152">
        <v>10884.51</v>
      </c>
      <c r="RV13" s="152">
        <v>11595.68</v>
      </c>
      <c r="RW13" s="152">
        <v>10744.89</v>
      </c>
      <c r="RX13" s="152">
        <v>10319.469999999999</v>
      </c>
      <c r="RY13" s="152">
        <v>11255.32</v>
      </c>
      <c r="RZ13" s="152">
        <v>10907.96</v>
      </c>
      <c r="SA13" s="152">
        <v>8208.19</v>
      </c>
      <c r="SB13" s="152">
        <v>7920.91</v>
      </c>
      <c r="SC13" s="152">
        <v>2144.37</v>
      </c>
      <c r="SD13" s="152">
        <v>10278.19</v>
      </c>
      <c r="SE13" s="152">
        <v>12293.38</v>
      </c>
      <c r="SF13" s="152">
        <v>10933.6</v>
      </c>
      <c r="SG13" s="152">
        <v>9294.66</v>
      </c>
      <c r="SH13" s="152">
        <v>3046.97</v>
      </c>
      <c r="SI13" s="152">
        <v>10230.09</v>
      </c>
      <c r="SJ13" s="152">
        <v>4375.6499999999996</v>
      </c>
      <c r="SK13" s="152">
        <v>5957.89</v>
      </c>
      <c r="SL13" s="152">
        <v>4099.87</v>
      </c>
      <c r="SM13" s="152">
        <v>3615.15</v>
      </c>
      <c r="SN13" s="152">
        <v>9057</v>
      </c>
      <c r="SO13" s="152">
        <v>8939.02</v>
      </c>
      <c r="SP13" s="152">
        <v>7208.19</v>
      </c>
      <c r="SQ13" s="152">
        <v>8217.6200000000008</v>
      </c>
      <c r="SR13" s="152">
        <v>5882.17</v>
      </c>
      <c r="SS13" s="152">
        <v>8805.77</v>
      </c>
      <c r="ST13" s="152">
        <v>11017.95</v>
      </c>
      <c r="SU13" s="152">
        <v>12979.45</v>
      </c>
      <c r="SV13" s="152">
        <v>12434.49</v>
      </c>
      <c r="SW13" s="152">
        <v>11536.54</v>
      </c>
      <c r="SX13" s="152">
        <v>12345.25</v>
      </c>
      <c r="SY13" s="152">
        <v>11059.7</v>
      </c>
      <c r="SZ13" s="152">
        <v>11897.62</v>
      </c>
      <c r="TA13" s="152">
        <v>12264.67</v>
      </c>
      <c r="TB13" s="152">
        <v>12126.5</v>
      </c>
      <c r="TC13" s="152">
        <v>11533.25</v>
      </c>
      <c r="TD13" s="152">
        <v>13389.51</v>
      </c>
      <c r="TE13" s="152">
        <v>13118.37</v>
      </c>
      <c r="TF13" s="152">
        <v>12988.45</v>
      </c>
      <c r="TG13" s="152">
        <v>11257.91</v>
      </c>
      <c r="TH13" s="152">
        <v>9492.69</v>
      </c>
      <c r="TI13" s="152">
        <v>5145.38</v>
      </c>
      <c r="TJ13" s="152">
        <v>5213.87</v>
      </c>
      <c r="TK13" s="152">
        <v>4016.04</v>
      </c>
      <c r="TL13" s="152">
        <v>2904.25</v>
      </c>
      <c r="TM13" s="152">
        <v>2303.16</v>
      </c>
      <c r="TN13" s="152">
        <v>5250.36</v>
      </c>
      <c r="TO13" s="152">
        <v>13289.54</v>
      </c>
      <c r="TP13" s="152">
        <v>13389.92</v>
      </c>
      <c r="TQ13" s="152">
        <v>12841.49</v>
      </c>
      <c r="TR13" s="152">
        <v>3828.65</v>
      </c>
      <c r="TS13" s="152">
        <v>12866.46</v>
      </c>
      <c r="TT13" s="152">
        <v>12276.74</v>
      </c>
      <c r="TU13" s="152">
        <v>2429.25</v>
      </c>
      <c r="TV13" s="152">
        <v>1019.89</v>
      </c>
      <c r="TW13" s="152">
        <v>4236.96</v>
      </c>
      <c r="TX13" s="152">
        <v>10260.44</v>
      </c>
      <c r="TY13" s="152">
        <v>13050.1</v>
      </c>
      <c r="TZ13" s="152">
        <v>13323.2</v>
      </c>
      <c r="UA13" s="152">
        <v>12740.32</v>
      </c>
      <c r="UB13" s="152">
        <v>12578.3</v>
      </c>
      <c r="UC13" s="152">
        <v>13086.23</v>
      </c>
      <c r="UD13" s="152">
        <v>13218.94</v>
      </c>
      <c r="UE13" s="152">
        <v>12827.03</v>
      </c>
      <c r="UF13" s="152">
        <v>11910.14</v>
      </c>
      <c r="UG13" s="152">
        <v>9136.1299999999992</v>
      </c>
      <c r="UH13" s="152">
        <v>9896.81</v>
      </c>
      <c r="UI13" s="152">
        <v>12916.29</v>
      </c>
      <c r="UJ13" s="152">
        <v>11584.71</v>
      </c>
      <c r="UK13" s="152">
        <v>13645.63</v>
      </c>
      <c r="UL13" s="152">
        <v>13405.16</v>
      </c>
      <c r="UM13" s="152">
        <v>9868.15</v>
      </c>
      <c r="UN13" s="152">
        <v>6956.16</v>
      </c>
      <c r="UO13" s="152">
        <v>14139.53</v>
      </c>
      <c r="UP13" s="152">
        <v>15167.7</v>
      </c>
      <c r="UQ13" s="152">
        <v>14744.14</v>
      </c>
      <c r="UR13" s="152">
        <v>14343.85</v>
      </c>
      <c r="US13" s="152">
        <v>14725.01</v>
      </c>
      <c r="UT13" s="152">
        <v>14790.41</v>
      </c>
      <c r="UU13" s="152">
        <v>14533.17</v>
      </c>
      <c r="UV13" s="152">
        <v>14174.47</v>
      </c>
      <c r="UW13" s="152">
        <v>13748.94</v>
      </c>
      <c r="UX13" s="152">
        <v>12909.32</v>
      </c>
      <c r="UY13" s="55">
        <v>1733.38</v>
      </c>
      <c r="UZ13" s="69">
        <f t="shared" si="218"/>
        <v>500854.82</v>
      </c>
      <c r="VA13" s="70">
        <f t="shared" si="216"/>
        <v>518433.00999999989</v>
      </c>
      <c r="VB13" s="70">
        <f t="shared" si="217"/>
        <v>526383.99000000022</v>
      </c>
      <c r="VC13" s="70">
        <f>SUM(GerDiaria[[#This Row],[01/02/2026]:[28/02/2026]])</f>
        <v>375301.96</v>
      </c>
      <c r="VD13" s="70">
        <f>SUM(GerDiaria[[#This Row],[01/03/2026]:[31/03/2026]])</f>
        <v>470621.11999999994</v>
      </c>
      <c r="VE13" s="70">
        <f>SUM(GerDiaria[[#This Row],[01/04/2026]:[30/04/2026]])</f>
        <v>380395.94000000006</v>
      </c>
      <c r="VF13" s="72"/>
      <c r="VG13" s="30" t="s">
        <v>1086</v>
      </c>
    </row>
    <row r="14" spans="1:579" ht="15.6">
      <c r="A14" s="82" t="s">
        <v>254</v>
      </c>
      <c r="B14" s="56" t="s">
        <v>254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3">
        <v>19329.75</v>
      </c>
      <c r="JQ14" s="53">
        <v>19813.93</v>
      </c>
      <c r="JR14" s="53">
        <v>20409.88</v>
      </c>
      <c r="JS14" s="53">
        <v>15358.3</v>
      </c>
      <c r="JT14" s="53">
        <v>23584.92</v>
      </c>
      <c r="JU14" s="53">
        <v>19306.439999999999</v>
      </c>
      <c r="JV14" s="53">
        <v>15003.69</v>
      </c>
      <c r="JW14" s="53">
        <v>13849.14</v>
      </c>
      <c r="JX14" s="53">
        <v>12487.49</v>
      </c>
      <c r="JY14" s="53">
        <v>13886.72</v>
      </c>
      <c r="JZ14" s="53">
        <v>9298.2099999999991</v>
      </c>
      <c r="KA14" s="53">
        <v>14148.39</v>
      </c>
      <c r="KB14" s="53">
        <v>4067.25</v>
      </c>
      <c r="KC14" s="53">
        <v>9466.0499999999993</v>
      </c>
      <c r="KD14" s="53">
        <v>15951.77</v>
      </c>
      <c r="KE14" s="53">
        <v>17291.78</v>
      </c>
      <c r="KF14" s="53">
        <v>12882.38</v>
      </c>
      <c r="KG14" s="53">
        <v>5701.53</v>
      </c>
      <c r="KH14" s="53">
        <v>19363.72</v>
      </c>
      <c r="KI14" s="53">
        <v>22544.61</v>
      </c>
      <c r="KJ14" s="53">
        <v>24572.44</v>
      </c>
      <c r="KK14" s="53">
        <v>24834.23</v>
      </c>
      <c r="KL14" s="53">
        <v>24984.959999999999</v>
      </c>
      <c r="KM14" s="53">
        <v>24591.16</v>
      </c>
      <c r="KN14" s="53">
        <v>22392.2</v>
      </c>
      <c r="KO14" s="53">
        <v>19681.04</v>
      </c>
      <c r="KP14" s="53">
        <v>3403.64</v>
      </c>
      <c r="KQ14" s="53">
        <v>9794.09</v>
      </c>
      <c r="KR14" s="53">
        <v>14377.23</v>
      </c>
      <c r="KS14" s="53">
        <v>7850.56</v>
      </c>
      <c r="KT14" s="53">
        <v>11639.98</v>
      </c>
      <c r="KU14" s="53">
        <v>16193.17</v>
      </c>
      <c r="KV14" s="53">
        <v>4021.42</v>
      </c>
      <c r="KW14" s="53">
        <v>12615.2</v>
      </c>
      <c r="KX14" s="53">
        <v>13902.84</v>
      </c>
      <c r="KY14" s="53">
        <v>10985.75</v>
      </c>
      <c r="KZ14" s="53">
        <v>21224.55</v>
      </c>
      <c r="LA14" s="53">
        <v>23912.91</v>
      </c>
      <c r="LB14" s="53">
        <v>7375.29</v>
      </c>
      <c r="LC14" s="53">
        <v>21812.34</v>
      </c>
      <c r="LD14" s="53">
        <v>25208.52</v>
      </c>
      <c r="LE14" s="53">
        <v>23147.040000000001</v>
      </c>
      <c r="LF14" s="53">
        <v>22850.240000000002</v>
      </c>
      <c r="LG14" s="53">
        <v>10452.120000000001</v>
      </c>
      <c r="LH14" s="53">
        <v>11744.61</v>
      </c>
      <c r="LI14" s="53">
        <v>15233.16</v>
      </c>
      <c r="LJ14" s="53">
        <v>5632.55</v>
      </c>
      <c r="LK14" s="53">
        <v>9768.8799999999992</v>
      </c>
      <c r="LL14" s="53">
        <v>11876</v>
      </c>
      <c r="LM14" s="53">
        <v>24797.89</v>
      </c>
      <c r="LN14" s="53">
        <v>25620.92</v>
      </c>
      <c r="LO14" s="53">
        <v>23297.439999999999</v>
      </c>
      <c r="LP14" s="53">
        <v>18830.37</v>
      </c>
      <c r="LQ14" s="53">
        <v>20402.91</v>
      </c>
      <c r="LR14" s="53">
        <v>9084.44</v>
      </c>
      <c r="LS14" s="53">
        <v>17900.88</v>
      </c>
      <c r="LT14" s="53">
        <v>25890.74</v>
      </c>
      <c r="LU14" s="53">
        <v>24693.75</v>
      </c>
      <c r="LV14" s="53">
        <v>25057.19</v>
      </c>
      <c r="LW14" s="53">
        <v>22839.72</v>
      </c>
      <c r="LX14" s="53">
        <v>21160.61</v>
      </c>
      <c r="LY14" s="54">
        <v>18619.59</v>
      </c>
      <c r="LZ14" s="54">
        <v>12670.12</v>
      </c>
      <c r="MA14" s="54">
        <v>13824.58</v>
      </c>
      <c r="MB14" s="54">
        <v>15715.62</v>
      </c>
      <c r="MC14" s="54">
        <v>21677.96</v>
      </c>
      <c r="MD14" s="54">
        <v>20593.57</v>
      </c>
      <c r="ME14" s="54">
        <v>13348.54</v>
      </c>
      <c r="MF14" s="54">
        <v>14316.31</v>
      </c>
      <c r="MG14" s="54">
        <v>1847.3</v>
      </c>
      <c r="MH14" s="54">
        <v>16995.439999999999</v>
      </c>
      <c r="MI14" s="54">
        <v>22914.76</v>
      </c>
      <c r="MJ14" s="54">
        <v>10838.17</v>
      </c>
      <c r="MK14" s="54">
        <v>6950.79</v>
      </c>
      <c r="ML14" s="54">
        <v>5618.58</v>
      </c>
      <c r="MM14" s="54">
        <v>17536.78</v>
      </c>
      <c r="MN14" s="54">
        <v>10892.7</v>
      </c>
      <c r="MO14" s="54">
        <v>15501.31</v>
      </c>
      <c r="MP14" s="54">
        <v>10593.92</v>
      </c>
      <c r="MQ14" s="54">
        <v>9945.11</v>
      </c>
      <c r="MR14" s="54">
        <v>16432.060000000001</v>
      </c>
      <c r="MS14" s="54">
        <v>21996.01</v>
      </c>
      <c r="MT14" s="54">
        <v>23048.45</v>
      </c>
      <c r="MU14" s="54">
        <v>24674.86</v>
      </c>
      <c r="MV14" s="54">
        <v>24023.38</v>
      </c>
      <c r="MW14" s="54">
        <v>18890.05</v>
      </c>
      <c r="MX14" s="54">
        <v>17178.36</v>
      </c>
      <c r="MY14" s="54">
        <v>14572.86</v>
      </c>
      <c r="MZ14" s="54">
        <v>18837.240000000002</v>
      </c>
      <c r="NA14" s="54">
        <v>23628.22</v>
      </c>
      <c r="NB14" s="54">
        <v>23555.42</v>
      </c>
      <c r="NC14" s="54">
        <v>14568.66</v>
      </c>
      <c r="ND14" s="54">
        <v>20503.150000000001</v>
      </c>
      <c r="NE14" s="54">
        <v>10780.75</v>
      </c>
      <c r="NF14" s="54">
        <v>15037.44</v>
      </c>
      <c r="NG14" s="54">
        <v>16012.43</v>
      </c>
      <c r="NH14" s="54">
        <v>17188.29</v>
      </c>
      <c r="NI14" s="54">
        <v>18810.05</v>
      </c>
      <c r="NJ14" s="54">
        <v>16873.78</v>
      </c>
      <c r="NK14" s="54">
        <v>18799.73</v>
      </c>
      <c r="NL14" s="54">
        <v>21166.99</v>
      </c>
      <c r="NM14" s="54">
        <v>19731.23</v>
      </c>
      <c r="NN14" s="54">
        <v>21177.79</v>
      </c>
      <c r="NO14" s="54">
        <v>15798.61</v>
      </c>
      <c r="NP14" s="54">
        <v>15113.07</v>
      </c>
      <c r="NQ14" s="54">
        <v>13423.53</v>
      </c>
      <c r="NR14" s="54">
        <v>15623.34</v>
      </c>
      <c r="NS14" s="54">
        <v>12394.86</v>
      </c>
      <c r="NT14" s="54">
        <v>15119.51</v>
      </c>
      <c r="NU14" s="54">
        <v>15976.37</v>
      </c>
      <c r="NV14" s="54">
        <v>9237.33</v>
      </c>
      <c r="NW14" s="54">
        <v>15359.25</v>
      </c>
      <c r="NX14" s="54">
        <v>17540.52</v>
      </c>
      <c r="NY14" s="54">
        <v>11314.92</v>
      </c>
      <c r="NZ14" s="54">
        <v>15841.08</v>
      </c>
      <c r="OA14" s="54">
        <v>15637.74</v>
      </c>
      <c r="OB14" s="54">
        <v>14868.08</v>
      </c>
      <c r="OC14" s="54">
        <v>15327.37</v>
      </c>
      <c r="OD14" s="54">
        <v>18771.84</v>
      </c>
      <c r="OE14" s="54">
        <v>12293.57</v>
      </c>
      <c r="OF14" s="54">
        <v>18227.060000000001</v>
      </c>
      <c r="OG14" s="54">
        <v>10567.88</v>
      </c>
      <c r="OH14" s="83">
        <v>13613.85</v>
      </c>
      <c r="OI14" s="54">
        <v>5386.27</v>
      </c>
      <c r="OJ14" s="54">
        <v>12124.54</v>
      </c>
      <c r="OK14" s="54">
        <v>13418.04</v>
      </c>
      <c r="OL14" s="54">
        <v>7705.56</v>
      </c>
      <c r="OM14" s="54">
        <v>13304.29</v>
      </c>
      <c r="ON14" s="54">
        <v>18717.78</v>
      </c>
      <c r="OO14" s="54">
        <v>12251.56</v>
      </c>
      <c r="OP14" s="54">
        <v>9002.7000000000007</v>
      </c>
      <c r="OQ14" s="54">
        <v>5283.38</v>
      </c>
      <c r="OR14" s="54">
        <v>12144.2</v>
      </c>
      <c r="OS14" s="54">
        <v>11916.08</v>
      </c>
      <c r="OT14" s="54">
        <v>19343.16</v>
      </c>
      <c r="OU14" s="54">
        <v>21814.18</v>
      </c>
      <c r="OV14" s="54">
        <v>14941.1</v>
      </c>
      <c r="OW14" s="54">
        <v>19055.77</v>
      </c>
      <c r="OX14" s="54">
        <v>16924.32</v>
      </c>
      <c r="OY14" s="54">
        <v>17737.89</v>
      </c>
      <c r="OZ14" s="54">
        <v>19514.14</v>
      </c>
      <c r="PA14" s="54">
        <v>17670.080000000002</v>
      </c>
      <c r="PB14" s="54">
        <v>21368.82</v>
      </c>
      <c r="PC14" s="54">
        <v>15436.28</v>
      </c>
      <c r="PD14" s="54">
        <v>12427.78</v>
      </c>
      <c r="PE14" s="54">
        <v>10823.21</v>
      </c>
      <c r="PF14" s="54">
        <v>9335.4599999999991</v>
      </c>
      <c r="PG14" s="54">
        <v>9825.7999999999993</v>
      </c>
      <c r="PH14" s="54">
        <v>12840.63</v>
      </c>
      <c r="PI14" s="54">
        <v>18897.29</v>
      </c>
      <c r="PJ14" s="54">
        <v>22552.22</v>
      </c>
      <c r="PK14" s="54">
        <v>23619.56</v>
      </c>
      <c r="PL14" s="54">
        <v>21936.58</v>
      </c>
      <c r="PM14" s="54">
        <v>21356.52</v>
      </c>
      <c r="PN14" s="54">
        <v>22157.08</v>
      </c>
      <c r="PO14" s="54">
        <v>21547.32</v>
      </c>
      <c r="PP14" s="54">
        <v>10901.84</v>
      </c>
      <c r="PQ14" s="54">
        <v>12079.18</v>
      </c>
      <c r="PR14" s="54">
        <v>16054.22</v>
      </c>
      <c r="PS14" s="54">
        <v>7904.12</v>
      </c>
      <c r="PT14" s="54">
        <v>10402.27</v>
      </c>
      <c r="PU14" s="54">
        <v>4965.41</v>
      </c>
      <c r="PV14" s="54">
        <v>6336.27</v>
      </c>
      <c r="PW14" s="54">
        <v>10193.68</v>
      </c>
      <c r="PX14" s="54">
        <v>21327.02</v>
      </c>
      <c r="PY14" s="54">
        <v>19163.080000000002</v>
      </c>
      <c r="PZ14" s="54">
        <v>19865.990000000002</v>
      </c>
      <c r="QA14" s="54">
        <v>17946.82</v>
      </c>
      <c r="QB14" s="54">
        <v>14924.16</v>
      </c>
      <c r="QC14" s="54">
        <v>10452.01</v>
      </c>
      <c r="QD14" s="54">
        <v>14368.56</v>
      </c>
      <c r="QE14" s="54">
        <v>19095.099999999999</v>
      </c>
      <c r="QF14" s="54">
        <v>17843</v>
      </c>
      <c r="QG14" s="54">
        <v>15684.11</v>
      </c>
      <c r="QH14" s="54">
        <v>18112.45</v>
      </c>
      <c r="QI14" s="54">
        <v>14706.06</v>
      </c>
      <c r="QJ14" s="54">
        <v>13709.46</v>
      </c>
      <c r="QK14" s="54">
        <v>20816.900000000001</v>
      </c>
      <c r="QL14" s="54">
        <v>19500.43</v>
      </c>
      <c r="QM14" s="54">
        <v>19123.88</v>
      </c>
      <c r="QN14" s="54">
        <v>18294.939999999999</v>
      </c>
      <c r="QO14" s="54">
        <v>9681.07</v>
      </c>
      <c r="QP14" s="54">
        <v>16119.01</v>
      </c>
      <c r="QQ14" s="54">
        <v>14021.34</v>
      </c>
      <c r="QR14" s="54">
        <v>15937.41</v>
      </c>
      <c r="QS14" s="54">
        <v>15822.64</v>
      </c>
      <c r="QT14" s="54">
        <v>14579.47</v>
      </c>
      <c r="QU14" s="54">
        <v>16680.88</v>
      </c>
      <c r="QV14" s="54">
        <v>9890.7800000000007</v>
      </c>
      <c r="QW14" s="54">
        <v>11314.2</v>
      </c>
      <c r="QX14" s="54">
        <v>14541.36</v>
      </c>
      <c r="QY14" s="54">
        <v>13392.08</v>
      </c>
      <c r="QZ14" s="54">
        <v>15933.79</v>
      </c>
      <c r="RA14" s="54">
        <v>18562.23</v>
      </c>
      <c r="RB14" s="54">
        <v>15137.1</v>
      </c>
      <c r="RC14" s="54">
        <v>17122.04</v>
      </c>
      <c r="RD14" s="54">
        <v>17265.57</v>
      </c>
      <c r="RE14" s="54">
        <v>17267.36</v>
      </c>
      <c r="RF14" s="54">
        <v>17630.91</v>
      </c>
      <c r="RG14" s="54">
        <v>11824.83</v>
      </c>
      <c r="RH14" s="54">
        <v>16798.68</v>
      </c>
      <c r="RI14" s="54">
        <v>18526.11</v>
      </c>
      <c r="RJ14" s="54">
        <v>17998.599999999999</v>
      </c>
      <c r="RK14" s="54">
        <v>15213.18</v>
      </c>
      <c r="RL14" s="54">
        <v>16722.919999999998</v>
      </c>
      <c r="RM14" s="54">
        <v>14417.59</v>
      </c>
      <c r="RN14" s="54">
        <v>9869.2199999999993</v>
      </c>
      <c r="RO14" s="54">
        <v>9720.19</v>
      </c>
      <c r="RP14" s="54">
        <v>5470.47</v>
      </c>
      <c r="RQ14" s="54">
        <v>7793.24</v>
      </c>
      <c r="RR14" s="54">
        <v>8667.2099999999991</v>
      </c>
      <c r="RS14" s="152">
        <v>8176.07</v>
      </c>
      <c r="RT14" s="152">
        <v>8768.39</v>
      </c>
      <c r="RU14" s="152">
        <v>9470.25</v>
      </c>
      <c r="RV14" s="152">
        <v>10423.290000000001</v>
      </c>
      <c r="RW14" s="152">
        <v>8184.39</v>
      </c>
      <c r="RX14" s="152">
        <v>7334.2</v>
      </c>
      <c r="RY14" s="152">
        <v>7911.62</v>
      </c>
      <c r="RZ14" s="152">
        <v>7876.35</v>
      </c>
      <c r="SA14" s="152">
        <v>6507.58</v>
      </c>
      <c r="SB14" s="152">
        <v>6405.37</v>
      </c>
      <c r="SC14" s="152">
        <v>1988.65</v>
      </c>
      <c r="SD14" s="152">
        <v>8320.84</v>
      </c>
      <c r="SE14" s="152">
        <v>8907.09</v>
      </c>
      <c r="SF14" s="152">
        <v>7568.52</v>
      </c>
      <c r="SG14" s="152">
        <v>6821.31</v>
      </c>
      <c r="SH14" s="152">
        <v>2406.0300000000002</v>
      </c>
      <c r="SI14" s="152">
        <v>5734.56</v>
      </c>
      <c r="SJ14" s="152">
        <v>3005.88</v>
      </c>
      <c r="SK14" s="152">
        <v>3457.16</v>
      </c>
      <c r="SL14" s="152">
        <v>3129.59</v>
      </c>
      <c r="SM14" s="152">
        <v>3299.07</v>
      </c>
      <c r="SN14" s="152">
        <v>8263.4500000000007</v>
      </c>
      <c r="SO14" s="152">
        <v>8191.4</v>
      </c>
      <c r="SP14" s="152">
        <v>7247.43</v>
      </c>
      <c r="SQ14" s="152">
        <v>7017.01</v>
      </c>
      <c r="SR14" s="152">
        <v>5213.7</v>
      </c>
      <c r="SS14" s="152">
        <v>10107.15</v>
      </c>
      <c r="ST14" s="152">
        <v>12529.08</v>
      </c>
      <c r="SU14" s="152">
        <v>15890.72</v>
      </c>
      <c r="SV14" s="152">
        <v>16009.23</v>
      </c>
      <c r="SW14" s="152">
        <v>14731.63</v>
      </c>
      <c r="SX14" s="152">
        <v>15005.02</v>
      </c>
      <c r="SY14" s="152">
        <v>14622.04</v>
      </c>
      <c r="SZ14" s="152">
        <v>15698.34</v>
      </c>
      <c r="TA14" s="152">
        <v>15601.18</v>
      </c>
      <c r="TB14" s="152">
        <v>15324.98</v>
      </c>
      <c r="TC14" s="152">
        <v>11963.06</v>
      </c>
      <c r="TD14" s="152">
        <v>12513.83</v>
      </c>
      <c r="TE14" s="152">
        <v>12184</v>
      </c>
      <c r="TF14" s="152">
        <v>13422.8</v>
      </c>
      <c r="TG14" s="152">
        <v>12552.29</v>
      </c>
      <c r="TH14" s="152">
        <v>10508.65</v>
      </c>
      <c r="TI14" s="152">
        <v>5778.35</v>
      </c>
      <c r="TJ14" s="152">
        <v>5309.99</v>
      </c>
      <c r="TK14" s="152">
        <v>4728.09</v>
      </c>
      <c r="TL14" s="152">
        <v>3107.13</v>
      </c>
      <c r="TM14" s="152">
        <v>2623.1</v>
      </c>
      <c r="TN14" s="152">
        <v>5607.22</v>
      </c>
      <c r="TO14" s="152">
        <v>16159.26</v>
      </c>
      <c r="TP14" s="152">
        <v>16609.23</v>
      </c>
      <c r="TQ14" s="152">
        <v>15819.39</v>
      </c>
      <c r="TR14" s="152">
        <v>4747.18</v>
      </c>
      <c r="TS14" s="152">
        <v>16318.04</v>
      </c>
      <c r="TT14" s="152">
        <v>15462</v>
      </c>
      <c r="TU14" s="152">
        <v>2820.81</v>
      </c>
      <c r="TV14" s="152">
        <v>1271.6500000000001</v>
      </c>
      <c r="TW14" s="152">
        <v>3509.24</v>
      </c>
      <c r="TX14" s="152">
        <v>11734.79</v>
      </c>
      <c r="TY14" s="152">
        <v>15098.6</v>
      </c>
      <c r="TZ14" s="152">
        <v>15662.49</v>
      </c>
      <c r="UA14" s="152">
        <v>14913.7</v>
      </c>
      <c r="UB14" s="152">
        <v>15086.89</v>
      </c>
      <c r="UC14" s="152">
        <v>15678.05</v>
      </c>
      <c r="UD14" s="152">
        <v>15362.5</v>
      </c>
      <c r="UE14" s="152">
        <v>13448.65</v>
      </c>
      <c r="UF14" s="152">
        <v>11647.41</v>
      </c>
      <c r="UG14" s="152">
        <v>9976.9500000000007</v>
      </c>
      <c r="UH14" s="152">
        <v>9983.7800000000007</v>
      </c>
      <c r="UI14" s="152">
        <v>12012.8</v>
      </c>
      <c r="UJ14" s="152">
        <v>10993.62</v>
      </c>
      <c r="UK14" s="152">
        <v>12801.48</v>
      </c>
      <c r="UL14" s="152">
        <v>12610.01</v>
      </c>
      <c r="UM14" s="152">
        <v>9018.65</v>
      </c>
      <c r="UN14" s="152">
        <v>7062.06</v>
      </c>
      <c r="UO14" s="152">
        <v>13144.04</v>
      </c>
      <c r="UP14" s="152">
        <v>13688.29</v>
      </c>
      <c r="UQ14" s="152">
        <v>13292.9</v>
      </c>
      <c r="UR14" s="152">
        <v>13458.84</v>
      </c>
      <c r="US14" s="152">
        <v>13388.74</v>
      </c>
      <c r="UT14" s="152">
        <v>13867.83</v>
      </c>
      <c r="UU14" s="152">
        <v>13400.17</v>
      </c>
      <c r="UV14" s="152">
        <v>13261.67</v>
      </c>
      <c r="UW14" s="152">
        <v>12791.32</v>
      </c>
      <c r="UX14" s="152">
        <v>12780.54</v>
      </c>
      <c r="UY14" s="57">
        <v>2059.41</v>
      </c>
      <c r="UZ14" s="70">
        <f t="shared" si="218"/>
        <v>527533.44999999995</v>
      </c>
      <c r="VA14" s="70">
        <f t="shared" si="216"/>
        <v>501806.72</v>
      </c>
      <c r="VB14" s="70">
        <f t="shared" si="217"/>
        <v>488131.41000000003</v>
      </c>
      <c r="VC14" s="70">
        <f>SUM(GerDiaria[[#This Row],[01/02/2026]:[28/02/2026]])</f>
        <v>401762.53000000014</v>
      </c>
      <c r="VD14" s="70">
        <f>SUM(GerDiaria[[#This Row],[01/03/2026]:[31/03/2026]])</f>
        <v>494069.08999999997</v>
      </c>
      <c r="VE14" s="70">
        <f>SUM(GerDiaria[[#This Row],[01/04/2026]:[30/04/2026]])</f>
        <v>422416.47999999992</v>
      </c>
      <c r="VF14" s="72" t="s">
        <v>1084</v>
      </c>
      <c r="VG14" s="30" t="s">
        <v>1086</v>
      </c>
    </row>
    <row r="15" spans="1:579" ht="15.6">
      <c r="A15" s="82" t="s">
        <v>277</v>
      </c>
      <c r="B15" s="56" t="s">
        <v>277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3">
        <v>5898.2</v>
      </c>
      <c r="JQ15" s="53">
        <v>6771.3000000000011</v>
      </c>
      <c r="JR15" s="53">
        <v>6103.2</v>
      </c>
      <c r="JS15" s="53">
        <v>5141.4000000000005</v>
      </c>
      <c r="JT15" s="53">
        <v>7421.7000000000007</v>
      </c>
      <c r="JU15" s="53">
        <v>6107.9000000000015</v>
      </c>
      <c r="JV15" s="53">
        <v>5851.5</v>
      </c>
      <c r="JW15" s="53">
        <v>5652.4</v>
      </c>
      <c r="JX15" s="53">
        <v>5512.4000000000005</v>
      </c>
      <c r="JY15" s="53">
        <v>5344.6</v>
      </c>
      <c r="JZ15" s="53">
        <v>5828.3000000000011</v>
      </c>
      <c r="KA15" s="53">
        <v>5592.2999999999993</v>
      </c>
      <c r="KB15" s="53">
        <v>6110.9000000000005</v>
      </c>
      <c r="KC15" s="53">
        <v>5698.3000000000011</v>
      </c>
      <c r="KD15" s="53">
        <v>6704.8</v>
      </c>
      <c r="KE15" s="53">
        <v>6068.4000000000005</v>
      </c>
      <c r="KF15" s="53">
        <v>5426.1000000000013</v>
      </c>
      <c r="KG15" s="53">
        <v>5026.9000000000005</v>
      </c>
      <c r="KH15" s="53">
        <v>5739.4</v>
      </c>
      <c r="KI15" s="53">
        <v>5426.9000000000015</v>
      </c>
      <c r="KJ15" s="53">
        <v>5617.4</v>
      </c>
      <c r="KK15" s="53">
        <v>6535.3000000000011</v>
      </c>
      <c r="KL15" s="53">
        <v>6027.0000000000009</v>
      </c>
      <c r="KM15" s="53">
        <v>6986.9</v>
      </c>
      <c r="KN15" s="53">
        <v>6102.7</v>
      </c>
      <c r="KO15" s="53">
        <v>3822.2000000000003</v>
      </c>
      <c r="KP15" s="53">
        <v>6076.8000000000011</v>
      </c>
      <c r="KQ15" s="53">
        <v>6283.9000000000005</v>
      </c>
      <c r="KR15" s="53">
        <v>5706.5</v>
      </c>
      <c r="KS15" s="53">
        <v>6125.8</v>
      </c>
      <c r="KT15" s="53">
        <v>4918</v>
      </c>
      <c r="KU15" s="53">
        <v>5484.3</v>
      </c>
      <c r="KV15" s="53">
        <v>3932.4000000000005</v>
      </c>
      <c r="KW15" s="53">
        <v>6428.3000000000011</v>
      </c>
      <c r="KX15" s="53">
        <v>6548.5000000000009</v>
      </c>
      <c r="KY15" s="53">
        <v>5267.8000000000011</v>
      </c>
      <c r="KZ15" s="53">
        <v>5235.5</v>
      </c>
      <c r="LA15" s="53">
        <v>6777.6</v>
      </c>
      <c r="LB15" s="53">
        <v>3805.9000000000005</v>
      </c>
      <c r="LC15" s="53">
        <v>0</v>
      </c>
      <c r="LD15" s="53">
        <v>0</v>
      </c>
      <c r="LE15" s="53">
        <v>0</v>
      </c>
      <c r="LF15" s="53">
        <v>0</v>
      </c>
      <c r="LG15" s="53">
        <v>1379.7</v>
      </c>
      <c r="LH15" s="53">
        <v>6070.4</v>
      </c>
      <c r="LI15" s="53">
        <v>6765.9</v>
      </c>
      <c r="LJ15" s="53">
        <v>6766</v>
      </c>
      <c r="LK15" s="53">
        <v>7198.2</v>
      </c>
      <c r="LL15" s="53">
        <v>6109.8</v>
      </c>
      <c r="LM15" s="53">
        <v>5011.3</v>
      </c>
      <c r="LN15" s="53">
        <v>5553.8</v>
      </c>
      <c r="LO15" s="53">
        <v>6128.7</v>
      </c>
      <c r="LP15" s="53">
        <v>6299.8</v>
      </c>
      <c r="LQ15" s="53">
        <v>5740</v>
      </c>
      <c r="LR15" s="53">
        <v>5959.5</v>
      </c>
      <c r="LS15" s="53">
        <v>5329.3</v>
      </c>
      <c r="LT15" s="53">
        <v>5429.9</v>
      </c>
      <c r="LU15" s="53">
        <v>4858.6000000000004</v>
      </c>
      <c r="LV15" s="53">
        <v>5973.3</v>
      </c>
      <c r="LW15" s="53">
        <v>2932.9</v>
      </c>
      <c r="LX15" s="53">
        <v>5583.2</v>
      </c>
      <c r="LY15" s="54">
        <v>6226.6</v>
      </c>
      <c r="LZ15" s="54">
        <v>5795.9</v>
      </c>
      <c r="MA15" s="54">
        <v>6603.9</v>
      </c>
      <c r="MB15" s="54">
        <v>5735.9</v>
      </c>
      <c r="MC15" s="54">
        <v>5323</v>
      </c>
      <c r="MD15" s="54">
        <v>3122.8</v>
      </c>
      <c r="ME15" s="54">
        <v>0</v>
      </c>
      <c r="MF15" s="54">
        <v>1662.1</v>
      </c>
      <c r="MG15" s="54">
        <v>4815.8</v>
      </c>
      <c r="MH15" s="54">
        <v>5877.6</v>
      </c>
      <c r="MI15" s="54">
        <v>5968.7</v>
      </c>
      <c r="MJ15" s="54">
        <v>4619.7</v>
      </c>
      <c r="MK15" s="54">
        <v>3196.3</v>
      </c>
      <c r="ML15" s="54">
        <v>5140.6000000000004</v>
      </c>
      <c r="MM15" s="54">
        <v>5803.6</v>
      </c>
      <c r="MN15" s="54">
        <v>5794</v>
      </c>
      <c r="MO15" s="54">
        <v>6495.7</v>
      </c>
      <c r="MP15" s="54">
        <v>5765.2</v>
      </c>
      <c r="MQ15" s="54">
        <v>3539.5</v>
      </c>
      <c r="MR15" s="54">
        <v>6252.8</v>
      </c>
      <c r="MS15" s="54">
        <v>3380.3</v>
      </c>
      <c r="MT15" s="54">
        <v>4438.5</v>
      </c>
      <c r="MU15" s="54">
        <v>4456.1000000000004</v>
      </c>
      <c r="MV15" s="54">
        <v>4902.6000000000004</v>
      </c>
      <c r="MW15" s="54">
        <v>2410.1999999999998</v>
      </c>
      <c r="MX15" s="54">
        <v>3561.9</v>
      </c>
      <c r="MY15" s="54">
        <v>0</v>
      </c>
      <c r="MZ15" s="54">
        <v>3617.2</v>
      </c>
      <c r="NA15" s="54">
        <v>2853.4</v>
      </c>
      <c r="NB15" s="54">
        <v>4108.5</v>
      </c>
      <c r="NC15" s="54">
        <v>5476.6</v>
      </c>
      <c r="ND15" s="54">
        <v>6253.2</v>
      </c>
      <c r="NE15" s="54">
        <v>6062.3</v>
      </c>
      <c r="NF15" s="54">
        <v>5597.3</v>
      </c>
      <c r="NG15" s="54">
        <v>4582</v>
      </c>
      <c r="NH15" s="54">
        <v>7074.4</v>
      </c>
      <c r="NI15" s="54">
        <v>5503.3</v>
      </c>
      <c r="NJ15" s="54">
        <v>4950.6000000000004</v>
      </c>
      <c r="NK15" s="54">
        <v>5251.6</v>
      </c>
      <c r="NL15" s="54">
        <v>6028</v>
      </c>
      <c r="NM15" s="54">
        <v>5126.1000000000004</v>
      </c>
      <c r="NN15" s="54">
        <v>6457</v>
      </c>
      <c r="NO15" s="54">
        <v>5028.1000000000004</v>
      </c>
      <c r="NP15" s="54">
        <v>5569.3</v>
      </c>
      <c r="NQ15" s="54">
        <v>4812</v>
      </c>
      <c r="NR15" s="54">
        <v>5675.3</v>
      </c>
      <c r="NS15" s="54">
        <v>5810.7</v>
      </c>
      <c r="NT15" s="54">
        <v>5611.6</v>
      </c>
      <c r="NU15" s="54">
        <v>3703.8</v>
      </c>
      <c r="NV15" s="54">
        <v>4139</v>
      </c>
      <c r="NW15" s="54">
        <v>4701</v>
      </c>
      <c r="NX15" s="54">
        <v>6452.9</v>
      </c>
      <c r="NY15" s="54">
        <v>3705.2</v>
      </c>
      <c r="NZ15" s="54">
        <v>4650.3999999999996</v>
      </c>
      <c r="OA15" s="54">
        <v>4876</v>
      </c>
      <c r="OB15" s="54">
        <v>6345.6</v>
      </c>
      <c r="OC15" s="54">
        <v>4812.2</v>
      </c>
      <c r="OD15" s="54">
        <v>3741.6</v>
      </c>
      <c r="OE15" s="54">
        <v>5776</v>
      </c>
      <c r="OF15" s="54">
        <v>5441</v>
      </c>
      <c r="OG15" s="54">
        <v>5966</v>
      </c>
      <c r="OH15" s="83">
        <v>6549.1</v>
      </c>
      <c r="OI15" s="54">
        <v>6637.4</v>
      </c>
      <c r="OJ15" s="54">
        <v>5319.6</v>
      </c>
      <c r="OK15" s="54">
        <v>6438.4</v>
      </c>
      <c r="OL15" s="54">
        <v>5692.5</v>
      </c>
      <c r="OM15" s="54">
        <v>5449.8</v>
      </c>
      <c r="ON15" s="54">
        <v>4098.6000000000004</v>
      </c>
      <c r="OO15" s="54">
        <v>3099.5</v>
      </c>
      <c r="OP15" s="54">
        <v>3274.1</v>
      </c>
      <c r="OQ15" s="54">
        <v>5400.1</v>
      </c>
      <c r="OR15" s="54">
        <v>5071.6000000000004</v>
      </c>
      <c r="OS15" s="54">
        <v>3904.3</v>
      </c>
      <c r="OT15" s="54">
        <v>4283</v>
      </c>
      <c r="OU15" s="54">
        <v>5220.5</v>
      </c>
      <c r="OV15" s="54">
        <v>4820.6000000000004</v>
      </c>
      <c r="OW15" s="54">
        <v>4694</v>
      </c>
      <c r="OX15" s="54">
        <v>4214.5</v>
      </c>
      <c r="OY15" s="54">
        <v>3392.7</v>
      </c>
      <c r="OZ15" s="54">
        <v>3820.6</v>
      </c>
      <c r="PA15" s="54">
        <v>4716.3</v>
      </c>
      <c r="PB15" s="54">
        <v>4652.8</v>
      </c>
      <c r="PC15" s="54">
        <v>4960.6000000000004</v>
      </c>
      <c r="PD15" s="54">
        <v>4697.3999999999996</v>
      </c>
      <c r="PE15" s="54">
        <v>4809.3999999999996</v>
      </c>
      <c r="PF15" s="54">
        <v>4138.3999999999996</v>
      </c>
      <c r="PG15" s="54">
        <v>2895.5</v>
      </c>
      <c r="PH15" s="54">
        <v>3633</v>
      </c>
      <c r="PI15" s="54">
        <v>3527.3</v>
      </c>
      <c r="PJ15" s="54">
        <v>1841.5</v>
      </c>
      <c r="PK15" s="54">
        <v>5547.6</v>
      </c>
      <c r="PL15" s="54">
        <v>3876</v>
      </c>
      <c r="PM15" s="54">
        <v>3422.8</v>
      </c>
      <c r="PN15" s="54">
        <v>3754</v>
      </c>
      <c r="PO15" s="54">
        <v>1880.3</v>
      </c>
      <c r="PP15" s="54">
        <v>4019.6</v>
      </c>
      <c r="PQ15" s="54">
        <v>5194.1000000000004</v>
      </c>
      <c r="PR15" s="54">
        <v>4114</v>
      </c>
      <c r="PS15" s="54">
        <v>6266.6</v>
      </c>
      <c r="PT15" s="54">
        <v>4387</v>
      </c>
      <c r="PU15" s="54">
        <v>4495.3999999999996</v>
      </c>
      <c r="PV15" s="54">
        <v>4412.6000000000004</v>
      </c>
      <c r="PW15" s="54">
        <v>5457.3</v>
      </c>
      <c r="PX15" s="54">
        <v>4935.8</v>
      </c>
      <c r="PY15" s="54">
        <v>5417.7</v>
      </c>
      <c r="PZ15" s="54">
        <v>4588.8999999999996</v>
      </c>
      <c r="QA15" s="54">
        <v>2679.3</v>
      </c>
      <c r="QB15" s="54">
        <v>3796.7</v>
      </c>
      <c r="QC15" s="54">
        <v>4887.3</v>
      </c>
      <c r="QD15" s="54">
        <v>3932.9</v>
      </c>
      <c r="QE15" s="54">
        <v>5148.3</v>
      </c>
      <c r="QF15" s="54">
        <v>5835</v>
      </c>
      <c r="QG15" s="54">
        <v>4816</v>
      </c>
      <c r="QH15" s="54">
        <v>4478.5</v>
      </c>
      <c r="QI15" s="54">
        <v>6548.2</v>
      </c>
      <c r="QJ15" s="54">
        <v>4085.2</v>
      </c>
      <c r="QK15" s="54">
        <v>5508.3</v>
      </c>
      <c r="QL15" s="54">
        <v>4983.6000000000004</v>
      </c>
      <c r="QM15" s="54">
        <v>2786.1</v>
      </c>
      <c r="QN15" s="54">
        <v>6654</v>
      </c>
      <c r="QO15" s="54">
        <v>3828.5</v>
      </c>
      <c r="QP15" s="54">
        <v>4027.1</v>
      </c>
      <c r="QQ15" s="54">
        <v>3607</v>
      </c>
      <c r="QR15" s="149">
        <v>1594.3</v>
      </c>
      <c r="QS15" s="149">
        <v>0</v>
      </c>
      <c r="QT15" s="149">
        <v>3118</v>
      </c>
      <c r="QU15" s="54">
        <v>4105.8999999999996</v>
      </c>
      <c r="QV15" s="54">
        <v>5655.7</v>
      </c>
      <c r="QW15" s="54">
        <v>3855.6</v>
      </c>
      <c r="QX15" s="54">
        <v>4034.4</v>
      </c>
      <c r="QY15" s="54">
        <v>3510.7</v>
      </c>
      <c r="QZ15" s="54">
        <v>4610.1000000000004</v>
      </c>
      <c r="RA15" s="54">
        <v>4784.2</v>
      </c>
      <c r="RB15" s="54">
        <v>4836.8</v>
      </c>
      <c r="RC15" s="54">
        <v>4930.5</v>
      </c>
      <c r="RD15" s="54">
        <v>5740.9</v>
      </c>
      <c r="RE15" s="54">
        <v>5212.8999999999996</v>
      </c>
      <c r="RF15" s="54">
        <v>5353.9</v>
      </c>
      <c r="RG15" s="54">
        <v>4741</v>
      </c>
      <c r="RH15" s="54">
        <v>2639.2</v>
      </c>
      <c r="RI15" s="54">
        <v>5871.7</v>
      </c>
      <c r="RJ15" s="54">
        <v>3913.8</v>
      </c>
      <c r="RK15" s="54">
        <v>4674.3999999999996</v>
      </c>
      <c r="RL15" s="54">
        <v>3813.3</v>
      </c>
      <c r="RM15" s="54">
        <v>4159.8</v>
      </c>
      <c r="RN15" s="54">
        <v>4196.6000000000004</v>
      </c>
      <c r="RO15" s="54">
        <v>5886.1</v>
      </c>
      <c r="RP15" s="54">
        <v>3831</v>
      </c>
      <c r="RQ15" s="54">
        <v>6154.1</v>
      </c>
      <c r="RR15" s="54">
        <v>5101</v>
      </c>
      <c r="RS15" s="54">
        <v>1838.6</v>
      </c>
      <c r="RT15" s="54">
        <v>4669.5</v>
      </c>
      <c r="RU15" s="54">
        <v>4964.3999999999996</v>
      </c>
      <c r="RV15" s="54">
        <v>3246.2</v>
      </c>
      <c r="RW15" s="54">
        <v>5489.4</v>
      </c>
      <c r="RX15" s="54">
        <v>3530.9</v>
      </c>
      <c r="RY15" s="54">
        <v>5797.3</v>
      </c>
      <c r="RZ15" s="54">
        <v>4959.8</v>
      </c>
      <c r="SA15" s="155">
        <v>0</v>
      </c>
      <c r="SB15" s="103">
        <v>722.00000000000011</v>
      </c>
      <c r="SC15" s="155">
        <v>0</v>
      </c>
      <c r="SD15" s="103">
        <v>3396.1000000000004</v>
      </c>
      <c r="SE15" s="54">
        <v>4551.5</v>
      </c>
      <c r="SF15" s="54">
        <v>3443.1</v>
      </c>
      <c r="SG15" s="54">
        <v>4102</v>
      </c>
      <c r="SH15" s="54">
        <v>5396.9</v>
      </c>
      <c r="SI15" s="54">
        <v>5321.4</v>
      </c>
      <c r="SJ15" s="54">
        <v>5909.7</v>
      </c>
      <c r="SK15" s="54">
        <v>4733.1000000000004</v>
      </c>
      <c r="SL15" s="54">
        <v>5410.6</v>
      </c>
      <c r="SM15" s="54">
        <v>4019.4</v>
      </c>
      <c r="SN15" s="54">
        <v>5455.3</v>
      </c>
      <c r="SO15" s="54">
        <v>6437.5</v>
      </c>
      <c r="SP15" s="54">
        <v>3876.4</v>
      </c>
      <c r="SQ15" s="54">
        <v>3559.7</v>
      </c>
      <c r="SR15" s="54">
        <v>3970.1</v>
      </c>
      <c r="SS15" s="54">
        <v>6506.5</v>
      </c>
      <c r="ST15" s="54">
        <v>4903.3</v>
      </c>
      <c r="SU15" s="54">
        <v>4753.8999999999996</v>
      </c>
      <c r="SV15" s="54">
        <v>4227.5</v>
      </c>
      <c r="SW15" s="54">
        <v>3726.2</v>
      </c>
      <c r="SX15" s="54">
        <v>4947.2</v>
      </c>
      <c r="SY15" s="54">
        <v>4642.1000000000004</v>
      </c>
      <c r="SZ15" s="54">
        <v>3990.3</v>
      </c>
      <c r="TA15" s="54">
        <v>5634.1</v>
      </c>
      <c r="TB15" s="54">
        <v>5674.8</v>
      </c>
      <c r="TC15" s="54">
        <v>6186.5</v>
      </c>
      <c r="TD15" s="54">
        <v>4933.5</v>
      </c>
      <c r="TE15" s="54">
        <v>4831.6000000000004</v>
      </c>
      <c r="TF15" s="54">
        <v>4154.8999999999996</v>
      </c>
      <c r="TG15" s="54">
        <v>52.7</v>
      </c>
      <c r="TH15" s="54">
        <v>757</v>
      </c>
      <c r="TI15" s="150">
        <v>0</v>
      </c>
      <c r="TJ15" s="150">
        <v>0</v>
      </c>
      <c r="TK15" s="54">
        <v>4241.6000000000004</v>
      </c>
      <c r="TL15" s="150">
        <v>0</v>
      </c>
      <c r="TM15" s="150">
        <v>0</v>
      </c>
      <c r="TN15" s="54">
        <v>3307.7</v>
      </c>
      <c r="TO15" s="54">
        <v>4484.8999999999996</v>
      </c>
      <c r="TP15" s="54">
        <v>6349.5</v>
      </c>
      <c r="TQ15" s="54">
        <v>4201.3999999999996</v>
      </c>
      <c r="TR15" s="54">
        <v>4829</v>
      </c>
      <c r="TS15" s="54">
        <v>3915.8</v>
      </c>
      <c r="TT15" s="54">
        <v>5949.5</v>
      </c>
      <c r="TU15" s="54">
        <v>3645</v>
      </c>
      <c r="TV15" s="54">
        <v>4129.8999999999996</v>
      </c>
      <c r="TW15" s="54">
        <v>6089.7</v>
      </c>
      <c r="TX15" s="54">
        <v>5289.1</v>
      </c>
      <c r="TY15" s="54">
        <v>3806.2</v>
      </c>
      <c r="TZ15" s="54">
        <v>4179.5</v>
      </c>
      <c r="UA15" s="54">
        <v>3519.7</v>
      </c>
      <c r="UB15" s="54">
        <v>5216.7</v>
      </c>
      <c r="UC15" s="54">
        <v>5913.5</v>
      </c>
      <c r="UD15" s="54">
        <v>5686.1</v>
      </c>
      <c r="UE15" s="54">
        <v>5508.6</v>
      </c>
      <c r="UF15" s="54">
        <v>5612.5</v>
      </c>
      <c r="UG15" s="54">
        <v>4852.8999999999996</v>
      </c>
      <c r="UH15" s="54">
        <v>5804.2</v>
      </c>
      <c r="UI15" s="54">
        <v>6320.7</v>
      </c>
      <c r="UJ15" s="54">
        <v>6118.6</v>
      </c>
      <c r="UK15" s="54">
        <v>5529.9</v>
      </c>
      <c r="UL15" s="54">
        <v>4665.5</v>
      </c>
      <c r="UM15" s="54">
        <v>5424.2</v>
      </c>
      <c r="UN15" s="54">
        <v>5019.8</v>
      </c>
      <c r="UO15" s="54">
        <v>4104.8999999999996</v>
      </c>
      <c r="UP15" s="54">
        <v>3486.9</v>
      </c>
      <c r="UQ15" s="54">
        <v>5461</v>
      </c>
      <c r="UR15" s="54">
        <v>2224.9</v>
      </c>
      <c r="US15" s="54">
        <v>4335.5</v>
      </c>
      <c r="UT15" s="54">
        <v>5276.8</v>
      </c>
      <c r="UU15" s="54">
        <v>5886.3</v>
      </c>
      <c r="UV15" s="54">
        <v>4923.3999999999996</v>
      </c>
      <c r="UW15" s="54">
        <v>4865.2</v>
      </c>
      <c r="UX15" s="54">
        <v>2648.2</v>
      </c>
      <c r="UY15" s="55">
        <f t="shared" si="215"/>
        <v>181629.4</v>
      </c>
      <c r="UZ15" s="69">
        <f t="shared" si="218"/>
        <v>142570.6</v>
      </c>
      <c r="VA15" s="70">
        <f t="shared" si="216"/>
        <v>136945</v>
      </c>
      <c r="VB15" s="70">
        <f t="shared" si="217"/>
        <v>166252.6</v>
      </c>
      <c r="VC15" s="70">
        <f>SUM(GerDiaria[[#This Row],[01/02/2026]:[28/02/2026]])</f>
        <v>124704</v>
      </c>
      <c r="VD15" s="70">
        <f>SUM(GerDiaria[[#This Row],[01/03/2026]:[31/03/2026]])</f>
        <v>141737.60000000001</v>
      </c>
      <c r="VE15" s="70">
        <f>SUM(GerDiaria[[#This Row],[01/04/2026]:[30/04/2026]])</f>
        <v>125798.60000000002</v>
      </c>
      <c r="VF15" s="72"/>
      <c r="VG15" s="30" t="s">
        <v>1086</v>
      </c>
    </row>
    <row r="16" spans="1:579" ht="15.6">
      <c r="A16" s="82" t="s">
        <v>299</v>
      </c>
      <c r="B16" s="56" t="s">
        <v>299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3">
        <v>8999</v>
      </c>
      <c r="JQ16" s="53">
        <v>10169.9</v>
      </c>
      <c r="JR16" s="53">
        <v>9332.5</v>
      </c>
      <c r="JS16" s="53">
        <v>7729.7</v>
      </c>
      <c r="JT16" s="53">
        <v>11089.3</v>
      </c>
      <c r="JU16" s="53">
        <v>9185.6</v>
      </c>
      <c r="JV16" s="53">
        <v>8268.6</v>
      </c>
      <c r="JW16" s="53">
        <v>8550.5</v>
      </c>
      <c r="JX16" s="53">
        <v>8377.1</v>
      </c>
      <c r="JY16" s="53">
        <v>8314.2000000000007</v>
      </c>
      <c r="JZ16" s="53">
        <v>8976.2999999999993</v>
      </c>
      <c r="KA16" s="53">
        <v>8484.9</v>
      </c>
      <c r="KB16" s="53">
        <v>9471</v>
      </c>
      <c r="KC16" s="53">
        <v>8558.5</v>
      </c>
      <c r="KD16" s="53">
        <v>10227.4</v>
      </c>
      <c r="KE16" s="53">
        <v>9269</v>
      </c>
      <c r="KF16" s="53">
        <v>8378.2000000000007</v>
      </c>
      <c r="KG16" s="53">
        <v>7679.6</v>
      </c>
      <c r="KH16" s="53">
        <v>8856.1</v>
      </c>
      <c r="KI16" s="53">
        <v>8383.9</v>
      </c>
      <c r="KJ16" s="53">
        <v>8679</v>
      </c>
      <c r="KK16" s="53">
        <v>10154</v>
      </c>
      <c r="KL16" s="53">
        <v>9042.7999999999993</v>
      </c>
      <c r="KM16" s="53">
        <v>10716.2</v>
      </c>
      <c r="KN16" s="53">
        <v>9728.2999999999993</v>
      </c>
      <c r="KO16" s="53">
        <v>10135.9</v>
      </c>
      <c r="KP16" s="53">
        <v>10312.299999999999</v>
      </c>
      <c r="KQ16" s="53">
        <v>9900.2000000000007</v>
      </c>
      <c r="KR16" s="53">
        <v>9161.9</v>
      </c>
      <c r="KS16" s="53">
        <v>9937.6</v>
      </c>
      <c r="KT16" s="53">
        <v>7820.1</v>
      </c>
      <c r="KU16" s="53">
        <v>8581.7999999999993</v>
      </c>
      <c r="KV16" s="53">
        <v>6200.6</v>
      </c>
      <c r="KW16" s="53">
        <v>9738.1</v>
      </c>
      <c r="KX16" s="53">
        <v>9270.7999999999993</v>
      </c>
      <c r="KY16" s="53">
        <v>8596.9</v>
      </c>
      <c r="KZ16" s="53">
        <v>8458.2999999999993</v>
      </c>
      <c r="LA16" s="53">
        <v>10679.2</v>
      </c>
      <c r="LB16" s="53">
        <v>10892.7</v>
      </c>
      <c r="LC16" s="53">
        <v>8706.7000000000007</v>
      </c>
      <c r="LD16" s="53">
        <v>8151.8</v>
      </c>
      <c r="LE16" s="53">
        <v>9081.7000000000007</v>
      </c>
      <c r="LF16" s="53">
        <v>8632.4</v>
      </c>
      <c r="LG16" s="53">
        <v>9950.7000000000007</v>
      </c>
      <c r="LH16" s="53">
        <v>9533.7000000000007</v>
      </c>
      <c r="LI16" s="53">
        <v>10611.3</v>
      </c>
      <c r="LJ16" s="53">
        <v>10626.7</v>
      </c>
      <c r="LK16" s="53">
        <v>11273</v>
      </c>
      <c r="LL16" s="53">
        <v>9521.6</v>
      </c>
      <c r="LM16" s="53">
        <v>8152.1</v>
      </c>
      <c r="LN16" s="53">
        <v>8603.4</v>
      </c>
      <c r="LO16" s="53">
        <v>9450</v>
      </c>
      <c r="LP16" s="53">
        <v>9715.2000000000007</v>
      </c>
      <c r="LQ16" s="53">
        <v>8926.7999999999993</v>
      </c>
      <c r="LR16" s="53">
        <v>9369.7999999999993</v>
      </c>
      <c r="LS16" s="53">
        <v>8327.9</v>
      </c>
      <c r="LT16" s="53">
        <v>8383.4</v>
      </c>
      <c r="LU16" s="53">
        <v>7445.5</v>
      </c>
      <c r="LV16" s="53">
        <v>9175</v>
      </c>
      <c r="LW16" s="53">
        <v>4525.6000000000004</v>
      </c>
      <c r="LX16" s="53">
        <v>8762.2999999999993</v>
      </c>
      <c r="LY16" s="54">
        <v>9332.2000000000007</v>
      </c>
      <c r="LZ16" s="54">
        <v>9109.7000000000007</v>
      </c>
      <c r="MA16" s="54">
        <v>10164.5</v>
      </c>
      <c r="MB16" s="54">
        <v>8808.7000000000007</v>
      </c>
      <c r="MC16" s="54">
        <v>8126.3</v>
      </c>
      <c r="MD16" s="54">
        <v>7152.2</v>
      </c>
      <c r="ME16" s="54">
        <v>7665.3</v>
      </c>
      <c r="MF16" s="54">
        <v>7905</v>
      </c>
      <c r="MG16" s="54">
        <v>7519.6</v>
      </c>
      <c r="MH16" s="54">
        <v>8915</v>
      </c>
      <c r="MI16" s="54">
        <v>9297</v>
      </c>
      <c r="MJ16" s="54">
        <v>7084.3</v>
      </c>
      <c r="MK16" s="54">
        <v>4927.3</v>
      </c>
      <c r="ML16" s="54">
        <v>8072.5</v>
      </c>
      <c r="MM16" s="54">
        <v>8968.2000000000007</v>
      </c>
      <c r="MN16" s="54">
        <v>8934.4</v>
      </c>
      <c r="MO16" s="54">
        <v>10044.700000000001</v>
      </c>
      <c r="MP16" s="54">
        <v>8991.4</v>
      </c>
      <c r="MQ16" s="54">
        <v>5530.8</v>
      </c>
      <c r="MR16" s="54">
        <v>9682.5</v>
      </c>
      <c r="MS16" s="54">
        <v>5335.9</v>
      </c>
      <c r="MT16" s="54">
        <v>7011.8</v>
      </c>
      <c r="MU16" s="54">
        <v>6963.4</v>
      </c>
      <c r="MV16" s="54">
        <v>7699.4</v>
      </c>
      <c r="MW16" s="54">
        <v>0</v>
      </c>
      <c r="MX16" s="54">
        <v>5859.6</v>
      </c>
      <c r="MY16" s="54">
        <v>0</v>
      </c>
      <c r="MZ16" s="54">
        <v>5531.9</v>
      </c>
      <c r="NA16" s="54">
        <v>4399.8999999999996</v>
      </c>
      <c r="NB16" s="54">
        <v>6348.4</v>
      </c>
      <c r="NC16" s="54">
        <v>8401.4</v>
      </c>
      <c r="ND16" s="54">
        <v>9595.7999999999993</v>
      </c>
      <c r="NE16" s="54">
        <v>9178.4</v>
      </c>
      <c r="NF16" s="54">
        <v>8557.7000000000007</v>
      </c>
      <c r="NG16" s="54">
        <v>7108.5</v>
      </c>
      <c r="NH16" s="54">
        <v>10816.5</v>
      </c>
      <c r="NI16" s="54">
        <v>8249.2999999999993</v>
      </c>
      <c r="NJ16" s="54">
        <v>8304.2000000000007</v>
      </c>
      <c r="NK16" s="54">
        <v>8088.7</v>
      </c>
      <c r="NL16" s="54">
        <v>9201.1</v>
      </c>
      <c r="NM16" s="54">
        <v>7932.3</v>
      </c>
      <c r="NN16" s="54">
        <v>9896.7000000000007</v>
      </c>
      <c r="NO16" s="54">
        <v>7612.8</v>
      </c>
      <c r="NP16" s="54">
        <v>8784</v>
      </c>
      <c r="NQ16" s="54">
        <v>7244.2</v>
      </c>
      <c r="NR16" s="54">
        <v>8613.2000000000007</v>
      </c>
      <c r="NS16" s="54">
        <v>8739.4</v>
      </c>
      <c r="NT16" s="54">
        <v>8537.2999999999993</v>
      </c>
      <c r="NU16" s="54">
        <v>5858.7</v>
      </c>
      <c r="NV16" s="54">
        <v>6215.1</v>
      </c>
      <c r="NW16" s="54">
        <v>7151.3</v>
      </c>
      <c r="NX16" s="54">
        <v>4904.8999999999996</v>
      </c>
      <c r="NY16" s="54">
        <v>5732.2</v>
      </c>
      <c r="NZ16" s="54">
        <v>6663</v>
      </c>
      <c r="OA16" s="54">
        <v>7075.3</v>
      </c>
      <c r="OB16" s="54">
        <v>9176.1</v>
      </c>
      <c r="OC16" s="54">
        <v>6918.5</v>
      </c>
      <c r="OD16" s="54">
        <v>5573.8</v>
      </c>
      <c r="OE16" s="54">
        <v>8194.2999999999993</v>
      </c>
      <c r="OF16" s="54">
        <v>7541.5</v>
      </c>
      <c r="OG16" s="54">
        <v>7915.4</v>
      </c>
      <c r="OH16" s="83">
        <v>8450.9</v>
      </c>
      <c r="OI16" s="54">
        <v>8126.3</v>
      </c>
      <c r="OJ16" s="54">
        <v>7283.7</v>
      </c>
      <c r="OK16" s="54">
        <v>9024.1</v>
      </c>
      <c r="OL16" s="54">
        <v>8841.2000000000007</v>
      </c>
      <c r="OM16" s="54">
        <v>7961.5</v>
      </c>
      <c r="ON16" s="54">
        <v>6186.4</v>
      </c>
      <c r="OO16" s="54">
        <v>4709.8</v>
      </c>
      <c r="OP16" s="54">
        <v>5096.3</v>
      </c>
      <c r="OQ16" s="54">
        <v>8164.2</v>
      </c>
      <c r="OR16" s="54">
        <v>7968</v>
      </c>
      <c r="OS16" s="54">
        <v>5850.1</v>
      </c>
      <c r="OT16" s="54">
        <v>6522.5</v>
      </c>
      <c r="OU16" s="54">
        <v>7829.8</v>
      </c>
      <c r="OV16" s="54">
        <v>7585.5</v>
      </c>
      <c r="OW16" s="54">
        <v>6872.7</v>
      </c>
      <c r="OX16" s="54">
        <v>6428.1</v>
      </c>
      <c r="OY16" s="54">
        <v>5329.8</v>
      </c>
      <c r="OZ16" s="54">
        <v>5854</v>
      </c>
      <c r="PA16" s="54">
        <v>6943.7</v>
      </c>
      <c r="PB16" s="54">
        <v>7104.6</v>
      </c>
      <c r="PC16" s="54">
        <v>7415.8</v>
      </c>
      <c r="PD16" s="54">
        <v>6987.5</v>
      </c>
      <c r="PE16" s="54">
        <v>7231.1</v>
      </c>
      <c r="PF16" s="54">
        <v>6208.2</v>
      </c>
      <c r="PG16" s="54">
        <v>4559</v>
      </c>
      <c r="PH16" s="54">
        <v>7252.6</v>
      </c>
      <c r="PI16" s="54">
        <v>5382.4</v>
      </c>
      <c r="PJ16" s="54">
        <v>2881.2</v>
      </c>
      <c r="PK16" s="54">
        <v>8254.6</v>
      </c>
      <c r="PL16" s="54">
        <v>6050</v>
      </c>
      <c r="PM16" s="54">
        <v>5146</v>
      </c>
      <c r="PN16" s="54">
        <v>5741.6</v>
      </c>
      <c r="PO16" s="54">
        <v>2868.9</v>
      </c>
      <c r="PP16" s="54">
        <v>6177</v>
      </c>
      <c r="PQ16" s="54">
        <v>8192.5</v>
      </c>
      <c r="PR16" s="54">
        <v>6307.4</v>
      </c>
      <c r="PS16" s="54">
        <v>9287.9</v>
      </c>
      <c r="PT16" s="54">
        <v>6516.8</v>
      </c>
      <c r="PU16" s="54">
        <v>6854.8</v>
      </c>
      <c r="PV16" s="54">
        <v>6822.8</v>
      </c>
      <c r="PW16" s="54">
        <v>8395.2000000000007</v>
      </c>
      <c r="PX16" s="54">
        <v>7475.6</v>
      </c>
      <c r="PY16" s="54">
        <v>8251.5</v>
      </c>
      <c r="PZ16" s="54">
        <v>7559.7</v>
      </c>
      <c r="QA16" s="54">
        <v>4221.6000000000004</v>
      </c>
      <c r="QB16" s="54">
        <v>5830.8</v>
      </c>
      <c r="QC16" s="54">
        <v>7469.7</v>
      </c>
      <c r="QD16" s="54">
        <v>6775.2</v>
      </c>
      <c r="QE16" s="54">
        <v>7838.4</v>
      </c>
      <c r="QF16" s="54">
        <v>8886.7000000000007</v>
      </c>
      <c r="QG16" s="54">
        <v>7519.7</v>
      </c>
      <c r="QH16" s="54">
        <v>6999.4</v>
      </c>
      <c r="QI16" s="54">
        <v>10070.700000000001</v>
      </c>
      <c r="QJ16" s="54">
        <v>5249.9</v>
      </c>
      <c r="QK16" s="54">
        <v>8384.9</v>
      </c>
      <c r="QL16" s="54">
        <v>7543.2</v>
      </c>
      <c r="QM16" s="54">
        <v>4352.5</v>
      </c>
      <c r="QN16" s="54">
        <v>9931.5</v>
      </c>
      <c r="QO16" s="54">
        <v>6125.4</v>
      </c>
      <c r="QP16" s="54">
        <v>6199.7</v>
      </c>
      <c r="QQ16" s="54">
        <v>5551.7</v>
      </c>
      <c r="QR16" s="149">
        <v>2388.9</v>
      </c>
      <c r="QS16" s="149">
        <v>0</v>
      </c>
      <c r="QT16" s="149">
        <v>4808</v>
      </c>
      <c r="QU16" s="54">
        <v>6345</v>
      </c>
      <c r="QV16" s="54">
        <v>9124.7000000000007</v>
      </c>
      <c r="QW16" s="54">
        <v>6183.1</v>
      </c>
      <c r="QX16" s="54">
        <v>7214.7</v>
      </c>
      <c r="QY16" s="54">
        <v>7341.4</v>
      </c>
      <c r="QZ16" s="54">
        <v>7238.3</v>
      </c>
      <c r="RA16" s="54">
        <v>7363.5</v>
      </c>
      <c r="RB16" s="54">
        <v>7189.3</v>
      </c>
      <c r="RC16" s="54">
        <v>7698</v>
      </c>
      <c r="RD16" s="54">
        <v>9041.1</v>
      </c>
      <c r="RE16" s="54">
        <v>8163</v>
      </c>
      <c r="RF16" s="54">
        <v>9107.2000000000007</v>
      </c>
      <c r="RG16" s="54">
        <v>7289.5</v>
      </c>
      <c r="RH16" s="54">
        <v>4180.3</v>
      </c>
      <c r="RI16" s="54">
        <v>9124.2999999999993</v>
      </c>
      <c r="RJ16" s="54">
        <v>6162.9</v>
      </c>
      <c r="RK16" s="54">
        <v>7359.4</v>
      </c>
      <c r="RL16" s="54">
        <v>5757</v>
      </c>
      <c r="RM16" s="54">
        <v>6277.4</v>
      </c>
      <c r="RN16" s="54">
        <v>6673</v>
      </c>
      <c r="RO16" s="54">
        <v>9292.2000000000007</v>
      </c>
      <c r="RP16" s="54">
        <v>5866.1</v>
      </c>
      <c r="RQ16" s="54">
        <v>9893.6</v>
      </c>
      <c r="RR16" s="54">
        <v>7845.8</v>
      </c>
      <c r="RS16" s="54">
        <v>2917.6</v>
      </c>
      <c r="RT16" s="54">
        <v>7314.4</v>
      </c>
      <c r="RU16" s="54">
        <v>7722.2</v>
      </c>
      <c r="RV16" s="54">
        <v>5028.8999999999996</v>
      </c>
      <c r="RW16" s="54">
        <v>8447.2000000000007</v>
      </c>
      <c r="RX16" s="54">
        <v>5510.3</v>
      </c>
      <c r="RY16" s="54">
        <v>8859.4</v>
      </c>
      <c r="RZ16" s="54">
        <v>7522.9</v>
      </c>
      <c r="SA16" s="155">
        <v>0</v>
      </c>
      <c r="SB16" s="155">
        <v>0</v>
      </c>
      <c r="SC16" s="155">
        <v>0</v>
      </c>
      <c r="SD16" s="155">
        <v>470.7</v>
      </c>
      <c r="SE16" s="54">
        <v>6866.7</v>
      </c>
      <c r="SF16" s="54">
        <v>5394.7</v>
      </c>
      <c r="SG16" s="54">
        <v>6204.8</v>
      </c>
      <c r="SH16" s="54">
        <v>8265.7000000000007</v>
      </c>
      <c r="SI16" s="54">
        <v>6961.9</v>
      </c>
      <c r="SJ16" s="54">
        <v>9439.7999999999993</v>
      </c>
      <c r="SK16" s="54">
        <v>7288.6</v>
      </c>
      <c r="SL16" s="54">
        <v>8090.7</v>
      </c>
      <c r="SM16" s="54">
        <v>6136.1</v>
      </c>
      <c r="SN16" s="54">
        <v>8618.9</v>
      </c>
      <c r="SO16" s="54">
        <v>9774.7000000000007</v>
      </c>
      <c r="SP16" s="54">
        <v>6150.1</v>
      </c>
      <c r="SQ16" s="54">
        <v>5600.1</v>
      </c>
      <c r="SR16" s="54">
        <v>6019.6</v>
      </c>
      <c r="SS16" s="54">
        <v>10070.5</v>
      </c>
      <c r="ST16" s="54">
        <v>7669.4</v>
      </c>
      <c r="SU16" s="54">
        <v>7625.4</v>
      </c>
      <c r="SV16" s="54">
        <v>6484.1</v>
      </c>
      <c r="SW16" s="54">
        <v>6119.2</v>
      </c>
      <c r="SX16" s="54">
        <v>7871.9</v>
      </c>
      <c r="SY16" s="54">
        <v>7168.5</v>
      </c>
      <c r="SZ16" s="54">
        <v>6430</v>
      </c>
      <c r="TA16" s="54">
        <v>9033.9</v>
      </c>
      <c r="TB16" s="54">
        <v>9222.7999999999993</v>
      </c>
      <c r="TC16" s="54">
        <v>9513.1</v>
      </c>
      <c r="TD16" s="54">
        <v>7657</v>
      </c>
      <c r="TE16" s="54">
        <v>7478.3</v>
      </c>
      <c r="TF16" s="54">
        <v>6443.1</v>
      </c>
      <c r="TG16" s="54">
        <v>5211.7</v>
      </c>
      <c r="TH16" s="54">
        <v>8195.9</v>
      </c>
      <c r="TI16" s="54">
        <v>7735.8</v>
      </c>
      <c r="TJ16" s="54">
        <v>9393.7000000000007</v>
      </c>
      <c r="TK16" s="54">
        <v>9500.1</v>
      </c>
      <c r="TL16" s="54">
        <v>8470.1</v>
      </c>
      <c r="TM16" s="54">
        <v>9250</v>
      </c>
      <c r="TN16" s="54">
        <v>7582.1</v>
      </c>
      <c r="TO16" s="54">
        <v>7541</v>
      </c>
      <c r="TP16" s="54">
        <v>8693.2999999999993</v>
      </c>
      <c r="TQ16" s="54">
        <v>7965.2</v>
      </c>
      <c r="TR16" s="54">
        <v>5631.2</v>
      </c>
      <c r="TS16" s="54">
        <v>5209.1000000000004</v>
      </c>
      <c r="TT16" s="54">
        <v>9425.2000000000007</v>
      </c>
      <c r="TU16" s="54">
        <v>6054.6</v>
      </c>
      <c r="TV16" s="54">
        <v>6478</v>
      </c>
      <c r="TW16" s="54">
        <v>9665.5</v>
      </c>
      <c r="TX16" s="54">
        <v>8357.2000000000007</v>
      </c>
      <c r="TY16" s="54">
        <v>5739.4</v>
      </c>
      <c r="TZ16" s="54">
        <v>6611</v>
      </c>
      <c r="UA16" s="54">
        <v>5311.8</v>
      </c>
      <c r="UB16" s="54">
        <v>8082.6</v>
      </c>
      <c r="UC16" s="54">
        <v>9184.7999999999993</v>
      </c>
      <c r="UD16" s="54">
        <v>9399</v>
      </c>
      <c r="UE16" s="54">
        <v>8931.1</v>
      </c>
      <c r="UF16" s="54">
        <v>8722.7999999999993</v>
      </c>
      <c r="UG16" s="54">
        <v>7291.1</v>
      </c>
      <c r="UH16" s="54">
        <v>8549.9</v>
      </c>
      <c r="UI16" s="54">
        <v>9723.7999999999993</v>
      </c>
      <c r="UJ16" s="54">
        <v>9576.5</v>
      </c>
      <c r="UK16" s="54">
        <v>8958.7999999999993</v>
      </c>
      <c r="UL16" s="54">
        <v>7172</v>
      </c>
      <c r="UM16" s="54">
        <v>8052.8</v>
      </c>
      <c r="UN16" s="54">
        <v>7970</v>
      </c>
      <c r="UO16" s="54">
        <v>6569.4</v>
      </c>
      <c r="UP16" s="54">
        <v>5616.3</v>
      </c>
      <c r="UQ16" s="54">
        <v>8363.5</v>
      </c>
      <c r="UR16" s="54">
        <v>3405.8</v>
      </c>
      <c r="US16" s="54">
        <v>6707.5</v>
      </c>
      <c r="UT16" s="54">
        <v>9168.1</v>
      </c>
      <c r="UU16" s="54">
        <v>10190.4</v>
      </c>
      <c r="UV16" s="54">
        <v>8533.5</v>
      </c>
      <c r="UW16" s="54">
        <v>8617.5</v>
      </c>
      <c r="UX16" s="54">
        <v>4724.6000000000004</v>
      </c>
      <c r="UY16" s="55">
        <f t="shared" si="215"/>
        <v>283889.59999999998</v>
      </c>
      <c r="UZ16" s="69">
        <f t="shared" si="218"/>
        <v>269345</v>
      </c>
      <c r="VA16" s="70">
        <f t="shared" si="216"/>
        <v>223783.29999999996</v>
      </c>
      <c r="VB16" s="70">
        <f t="shared" si="217"/>
        <v>243831.09999999995</v>
      </c>
      <c r="VC16" s="70">
        <f>SUM(GerDiaria[[#This Row],[01/02/2026]:[28/02/2026]])</f>
        <v>187600.10000000003</v>
      </c>
      <c r="VD16" s="70">
        <f>SUM(GerDiaria[[#This Row],[01/03/2026]:[31/03/2026]])</f>
        <v>217101.90000000002</v>
      </c>
      <c r="VE16" s="70">
        <f>SUM(GerDiaria[[#This Row],[01/04/2026]:[30/04/2026]])</f>
        <v>199596.7</v>
      </c>
      <c r="VF16" s="72"/>
      <c r="VG16" t="s">
        <v>1085</v>
      </c>
    </row>
    <row r="17" spans="1:579" ht="15.6">
      <c r="A17" s="82" t="s">
        <v>321</v>
      </c>
      <c r="B17" s="56" t="s">
        <v>321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3">
        <v>21638.11</v>
      </c>
      <c r="JQ17" s="53">
        <v>13886.11</v>
      </c>
      <c r="JR17" s="53">
        <v>17402.27</v>
      </c>
      <c r="JS17" s="53">
        <v>14198.99</v>
      </c>
      <c r="JT17" s="53">
        <v>23318.7</v>
      </c>
      <c r="JU17" s="53">
        <v>20891.46</v>
      </c>
      <c r="JV17" s="53">
        <v>15749.69</v>
      </c>
      <c r="JW17" s="53">
        <v>3772.59</v>
      </c>
      <c r="JX17" s="53">
        <v>8322.2800000000007</v>
      </c>
      <c r="JY17" s="53">
        <v>8960.68</v>
      </c>
      <c r="JZ17" s="53">
        <v>14119.25</v>
      </c>
      <c r="KA17" s="53">
        <v>17453.55</v>
      </c>
      <c r="KB17" s="53">
        <v>10416.07</v>
      </c>
      <c r="KC17" s="53">
        <v>19347.18</v>
      </c>
      <c r="KD17" s="53">
        <v>10526.38</v>
      </c>
      <c r="KE17" s="53">
        <v>19864.310000000001</v>
      </c>
      <c r="KF17" s="53">
        <v>19162.259999999998</v>
      </c>
      <c r="KG17" s="53">
        <v>7110.64</v>
      </c>
      <c r="KH17" s="53">
        <v>8379.1299999999992</v>
      </c>
      <c r="KI17" s="53">
        <v>11325.2</v>
      </c>
      <c r="KJ17" s="53">
        <v>20756.27</v>
      </c>
      <c r="KK17" s="53">
        <v>25120.22</v>
      </c>
      <c r="KL17" s="53">
        <v>24937.119999999999</v>
      </c>
      <c r="KM17" s="53">
        <v>23501.38</v>
      </c>
      <c r="KN17" s="53">
        <v>25034.1</v>
      </c>
      <c r="KO17" s="53">
        <v>21993.26</v>
      </c>
      <c r="KP17" s="53">
        <v>8517.2000000000007</v>
      </c>
      <c r="KQ17" s="53">
        <v>7137.06</v>
      </c>
      <c r="KR17" s="53">
        <v>9295.01</v>
      </c>
      <c r="KS17" s="53">
        <v>4484.21</v>
      </c>
      <c r="KT17" s="53">
        <v>8250.01</v>
      </c>
      <c r="KU17" s="53">
        <v>17741.400000000001</v>
      </c>
      <c r="KV17" s="53">
        <v>1907.14</v>
      </c>
      <c r="KW17" s="53">
        <v>15040.93</v>
      </c>
      <c r="KX17" s="53">
        <v>17528.48</v>
      </c>
      <c r="KY17" s="53">
        <v>15028.8</v>
      </c>
      <c r="KZ17" s="53">
        <v>10428.67</v>
      </c>
      <c r="LA17" s="53">
        <v>20549.38</v>
      </c>
      <c r="LB17" s="53">
        <v>5588.61</v>
      </c>
      <c r="LC17" s="53">
        <v>13685.43</v>
      </c>
      <c r="LD17" s="53">
        <v>15947.19</v>
      </c>
      <c r="LE17" s="53">
        <v>22977.040000000001</v>
      </c>
      <c r="LF17" s="53">
        <v>25080.69</v>
      </c>
      <c r="LG17" s="53">
        <v>17143.37</v>
      </c>
      <c r="LH17" s="53">
        <v>13863.61</v>
      </c>
      <c r="LI17" s="53">
        <v>8281.2999999999993</v>
      </c>
      <c r="LJ17" s="53">
        <v>6243.88</v>
      </c>
      <c r="LK17" s="53">
        <v>9729.24</v>
      </c>
      <c r="LL17" s="53">
        <v>12581.02</v>
      </c>
      <c r="LM17" s="53">
        <v>20144.78</v>
      </c>
      <c r="LN17" s="53">
        <v>21817.1</v>
      </c>
      <c r="LO17" s="53">
        <v>25512.57</v>
      </c>
      <c r="LP17" s="53">
        <v>17653.63</v>
      </c>
      <c r="LQ17" s="53">
        <v>10002.469999999999</v>
      </c>
      <c r="LR17" s="53">
        <v>6926.78</v>
      </c>
      <c r="LS17" s="53">
        <v>17787.900000000001</v>
      </c>
      <c r="LT17" s="53">
        <v>22401.38</v>
      </c>
      <c r="LU17" s="53">
        <v>20299.46</v>
      </c>
      <c r="LV17" s="53">
        <v>22139.7</v>
      </c>
      <c r="LW17" s="53">
        <v>23478.26</v>
      </c>
      <c r="LX17" s="53">
        <v>26176.17</v>
      </c>
      <c r="LY17" s="54">
        <v>20691.96</v>
      </c>
      <c r="LZ17" s="54">
        <v>12158.67</v>
      </c>
      <c r="MA17" s="54">
        <v>19997.72</v>
      </c>
      <c r="MB17" s="54">
        <v>13406.3</v>
      </c>
      <c r="MC17" s="54">
        <v>22361.599999999999</v>
      </c>
      <c r="MD17" s="54">
        <v>24006.39</v>
      </c>
      <c r="ME17" s="54">
        <v>21214.98</v>
      </c>
      <c r="MF17" s="54">
        <v>15643.67</v>
      </c>
      <c r="MG17" s="54">
        <v>4544.8100000000004</v>
      </c>
      <c r="MH17" s="54">
        <v>14805.58</v>
      </c>
      <c r="MI17" s="54">
        <v>23175.1</v>
      </c>
      <c r="MJ17" s="54">
        <v>18126.5</v>
      </c>
      <c r="MK17" s="54">
        <v>10510.88</v>
      </c>
      <c r="ML17" s="54">
        <v>10112.379999999999</v>
      </c>
      <c r="MM17" s="54">
        <v>19785.53</v>
      </c>
      <c r="MN17" s="54">
        <v>15844.34</v>
      </c>
      <c r="MO17" s="54">
        <v>5442.34</v>
      </c>
      <c r="MP17" s="54">
        <v>13059.86</v>
      </c>
      <c r="MQ17" s="54">
        <v>9070.4500000000007</v>
      </c>
      <c r="MR17" s="54">
        <v>19281.16</v>
      </c>
      <c r="MS17" s="54">
        <v>24569.83</v>
      </c>
      <c r="MT17" s="54">
        <v>24988.07</v>
      </c>
      <c r="MU17" s="54">
        <v>23976.11</v>
      </c>
      <c r="MV17" s="54">
        <v>22149.02</v>
      </c>
      <c r="MW17" s="54">
        <v>22377.39</v>
      </c>
      <c r="MX17" s="54">
        <v>20640.759999999998</v>
      </c>
      <c r="MY17" s="54">
        <v>19403.669999999998</v>
      </c>
      <c r="MZ17" s="54">
        <v>22703.06</v>
      </c>
      <c r="NA17" s="54">
        <v>18515.509999999998</v>
      </c>
      <c r="NB17" s="54">
        <v>20181.490000000002</v>
      </c>
      <c r="NC17" s="54">
        <v>14638.85</v>
      </c>
      <c r="ND17" s="54">
        <v>17378.73</v>
      </c>
      <c r="NE17" s="54">
        <v>14817.3</v>
      </c>
      <c r="NF17" s="54">
        <v>20548.34</v>
      </c>
      <c r="NG17" s="54">
        <v>19298.87</v>
      </c>
      <c r="NH17" s="54">
        <v>6247.38</v>
      </c>
      <c r="NI17" s="54">
        <v>19751.52</v>
      </c>
      <c r="NJ17" s="54">
        <v>16811.64</v>
      </c>
      <c r="NK17" s="54">
        <v>15175.18</v>
      </c>
      <c r="NL17" s="54">
        <v>20457.55</v>
      </c>
      <c r="NM17" s="54">
        <v>25323.68</v>
      </c>
      <c r="NN17" s="54">
        <v>23715.82</v>
      </c>
      <c r="NO17" s="54">
        <v>25080.41</v>
      </c>
      <c r="NP17" s="54">
        <v>14057.52</v>
      </c>
      <c r="NQ17" s="54">
        <v>18726.38</v>
      </c>
      <c r="NR17" s="54">
        <v>13176.52</v>
      </c>
      <c r="NS17" s="54">
        <v>14066.87</v>
      </c>
      <c r="NT17" s="54">
        <v>10149.08</v>
      </c>
      <c r="NU17" s="54">
        <v>12671.83</v>
      </c>
      <c r="NV17" s="54">
        <v>13746.38</v>
      </c>
      <c r="NW17" s="54">
        <v>6260.27</v>
      </c>
      <c r="NX17" s="54">
        <v>7405.62</v>
      </c>
      <c r="NY17" s="54">
        <v>6289.92</v>
      </c>
      <c r="NZ17" s="54">
        <v>11910.75</v>
      </c>
      <c r="OA17" s="54">
        <v>6848.22</v>
      </c>
      <c r="OB17" s="54">
        <v>12059.8</v>
      </c>
      <c r="OC17" s="54">
        <v>19247.18</v>
      </c>
      <c r="OD17" s="54">
        <v>15035.95</v>
      </c>
      <c r="OE17" s="54">
        <v>12762.08</v>
      </c>
      <c r="OF17" s="54">
        <v>14472.96</v>
      </c>
      <c r="OG17" s="54">
        <v>10611.51</v>
      </c>
      <c r="OH17" s="83">
        <v>18159.7</v>
      </c>
      <c r="OI17" s="54">
        <v>13350.24</v>
      </c>
      <c r="OJ17" s="54">
        <v>10027.129999999999</v>
      </c>
      <c r="OK17" s="54">
        <v>9316.93</v>
      </c>
      <c r="OL17" s="54">
        <v>12631.09</v>
      </c>
      <c r="OM17" s="54">
        <v>12564.27</v>
      </c>
      <c r="ON17" s="54">
        <v>15770.35</v>
      </c>
      <c r="OO17" s="54">
        <v>9502.24</v>
      </c>
      <c r="OP17" s="54">
        <v>12768.04</v>
      </c>
      <c r="OQ17" s="54">
        <v>5841.57</v>
      </c>
      <c r="OR17" s="54">
        <v>13247.64</v>
      </c>
      <c r="OS17" s="54">
        <v>7629.76</v>
      </c>
      <c r="OT17" s="54">
        <v>14063.74</v>
      </c>
      <c r="OU17" s="54">
        <v>19338.82</v>
      </c>
      <c r="OV17" s="54">
        <v>15144.25</v>
      </c>
      <c r="OW17" s="54">
        <v>20936.93</v>
      </c>
      <c r="OX17" s="54">
        <v>20192.09</v>
      </c>
      <c r="OY17" s="54">
        <v>16769.28</v>
      </c>
      <c r="OZ17" s="54">
        <v>14661.78</v>
      </c>
      <c r="PA17" s="54">
        <v>17530.39</v>
      </c>
      <c r="PB17" s="54">
        <v>17840.759999999998</v>
      </c>
      <c r="PC17" s="54">
        <v>14292.76</v>
      </c>
      <c r="PD17" s="54">
        <v>13437.87</v>
      </c>
      <c r="PE17" s="54">
        <v>8732.07</v>
      </c>
      <c r="PF17" s="54">
        <v>10563.32</v>
      </c>
      <c r="PG17" s="54">
        <v>11214.51</v>
      </c>
      <c r="PH17" s="54">
        <v>10068.09</v>
      </c>
      <c r="PI17" s="54">
        <v>4547.43</v>
      </c>
      <c r="PJ17" s="54">
        <v>12353.3</v>
      </c>
      <c r="PK17" s="54">
        <v>11992.22</v>
      </c>
      <c r="PL17" s="54">
        <v>13026.89</v>
      </c>
      <c r="PM17" s="54">
        <v>11783.63</v>
      </c>
      <c r="PN17" s="54">
        <v>14306.92</v>
      </c>
      <c r="PO17" s="54">
        <v>18219.23</v>
      </c>
      <c r="PP17" s="54">
        <v>7686.06</v>
      </c>
      <c r="PQ17" s="54">
        <v>5363.06</v>
      </c>
      <c r="PR17" s="54">
        <v>16366.09</v>
      </c>
      <c r="PS17" s="54">
        <v>7358.52</v>
      </c>
      <c r="PT17" s="54">
        <v>6742.77</v>
      </c>
      <c r="PU17" s="54">
        <v>6469.23</v>
      </c>
      <c r="PV17" s="54">
        <v>4635.34</v>
      </c>
      <c r="PW17" s="54">
        <v>6048.16</v>
      </c>
      <c r="PX17" s="54">
        <v>16299.98</v>
      </c>
      <c r="PY17" s="54">
        <v>17164</v>
      </c>
      <c r="PZ17" s="54">
        <v>21595.82</v>
      </c>
      <c r="QA17" s="54">
        <v>20075.22</v>
      </c>
      <c r="QB17" s="54">
        <v>15962.96</v>
      </c>
      <c r="QC17" s="54">
        <v>5101.59</v>
      </c>
      <c r="QD17" s="54">
        <v>15257.13</v>
      </c>
      <c r="QE17" s="54">
        <v>16819.900000000001</v>
      </c>
      <c r="QF17" s="54">
        <v>18435.599999999999</v>
      </c>
      <c r="QG17" s="54">
        <v>19313.54</v>
      </c>
      <c r="QH17" s="54">
        <v>18281.169999999998</v>
      </c>
      <c r="QI17" s="54">
        <v>16041.18</v>
      </c>
      <c r="QJ17" s="54">
        <v>17581.47</v>
      </c>
      <c r="QK17" s="54">
        <v>19586.8</v>
      </c>
      <c r="QL17" s="54">
        <v>20015.32</v>
      </c>
      <c r="QM17" s="54">
        <v>17132.21</v>
      </c>
      <c r="QN17" s="54">
        <v>14013.16</v>
      </c>
      <c r="QO17" s="54">
        <v>6182.72</v>
      </c>
      <c r="QP17" s="54">
        <v>17116.2</v>
      </c>
      <c r="QQ17" s="54">
        <v>12757.33</v>
      </c>
      <c r="QR17" s="54">
        <v>12524.03</v>
      </c>
      <c r="QS17" s="54">
        <v>14304.63</v>
      </c>
      <c r="QT17" s="54">
        <v>12758.18</v>
      </c>
      <c r="QU17" s="54">
        <v>14022.99</v>
      </c>
      <c r="QV17" s="54">
        <v>15704.41</v>
      </c>
      <c r="QW17" s="54">
        <v>9249.26</v>
      </c>
      <c r="QX17" s="54">
        <v>13255.74</v>
      </c>
      <c r="QY17" s="54">
        <v>3459.88</v>
      </c>
      <c r="QZ17" s="54">
        <v>13860.58</v>
      </c>
      <c r="RA17" s="54">
        <v>20725.57</v>
      </c>
      <c r="RB17" s="54">
        <v>17138.71</v>
      </c>
      <c r="RC17" s="54">
        <v>16355.26</v>
      </c>
      <c r="RD17" s="54">
        <v>19602.189999999999</v>
      </c>
      <c r="RE17" s="54">
        <v>18123.5</v>
      </c>
      <c r="RF17" s="54">
        <v>15902.4</v>
      </c>
      <c r="RG17" s="54">
        <v>14270.51</v>
      </c>
      <c r="RH17" s="54">
        <v>19365.060000000001</v>
      </c>
      <c r="RI17" s="54">
        <v>19037.37</v>
      </c>
      <c r="RJ17" s="54">
        <v>18345.04</v>
      </c>
      <c r="RK17" s="54">
        <v>16623.919999999998</v>
      </c>
      <c r="RL17" s="54">
        <v>17689.099999999999</v>
      </c>
      <c r="RM17" s="54">
        <v>18183.3</v>
      </c>
      <c r="RN17" s="54">
        <v>17596.169999999998</v>
      </c>
      <c r="RO17" s="54">
        <v>17382.62</v>
      </c>
      <c r="RP17" s="54">
        <v>11268.91</v>
      </c>
      <c r="RQ17" s="54">
        <v>8255.6299999999992</v>
      </c>
      <c r="RR17" s="54">
        <v>12864.39</v>
      </c>
      <c r="RS17" s="54">
        <v>15359.12</v>
      </c>
      <c r="RT17" s="54">
        <v>14508.2</v>
      </c>
      <c r="RU17" s="54">
        <v>14599.92</v>
      </c>
      <c r="RV17" s="54">
        <v>4467.2700000000004</v>
      </c>
      <c r="RW17" s="54">
        <v>15303.4</v>
      </c>
      <c r="RX17" s="54">
        <v>17628.150000000001</v>
      </c>
      <c r="RY17" s="54">
        <v>17462.03</v>
      </c>
      <c r="RZ17" s="54">
        <v>17370.439999999999</v>
      </c>
      <c r="SA17" s="54">
        <v>14890.69</v>
      </c>
      <c r="SB17" s="54">
        <v>10150.6</v>
      </c>
      <c r="SC17" s="54">
        <v>7006.02</v>
      </c>
      <c r="SD17" s="54">
        <v>10058.790000000001</v>
      </c>
      <c r="SE17" s="54">
        <v>12651.08</v>
      </c>
      <c r="SF17" s="54">
        <v>11918.69</v>
      </c>
      <c r="SG17" s="54">
        <v>11490.46</v>
      </c>
      <c r="SH17" s="54">
        <v>3074.73</v>
      </c>
      <c r="SI17" s="54">
        <v>10488.5</v>
      </c>
      <c r="SJ17" s="54">
        <v>6941</v>
      </c>
      <c r="SK17" s="54">
        <v>4212.66</v>
      </c>
      <c r="SL17" s="54">
        <v>4512.9399999999996</v>
      </c>
      <c r="SM17" s="54">
        <v>5891.07</v>
      </c>
      <c r="SN17" s="54">
        <v>6117.64</v>
      </c>
      <c r="SO17" s="54">
        <v>6089.68</v>
      </c>
      <c r="SP17" s="54">
        <v>7995.6</v>
      </c>
      <c r="SQ17" s="54">
        <v>7884.01</v>
      </c>
      <c r="SR17" s="54">
        <v>7067.82</v>
      </c>
      <c r="SS17" s="54">
        <v>10985.66</v>
      </c>
      <c r="ST17" s="54">
        <v>8844.17</v>
      </c>
      <c r="SU17" s="54">
        <v>17025.02</v>
      </c>
      <c r="SV17" s="54">
        <v>4342.24</v>
      </c>
      <c r="SW17" s="54">
        <v>11946.34</v>
      </c>
      <c r="SX17" s="54">
        <v>12685.82</v>
      </c>
      <c r="SY17" s="54">
        <v>4798.22</v>
      </c>
      <c r="SZ17" s="54">
        <v>8684.18</v>
      </c>
      <c r="TA17" s="54">
        <v>11318.05</v>
      </c>
      <c r="TB17" s="54">
        <v>10019.959999999999</v>
      </c>
      <c r="TC17" s="54">
        <v>15975.78</v>
      </c>
      <c r="TD17" s="54">
        <v>14379.39</v>
      </c>
      <c r="TE17" s="54">
        <v>14607.88</v>
      </c>
      <c r="TF17" s="54">
        <v>16037.46</v>
      </c>
      <c r="TG17" s="54">
        <v>14068.5</v>
      </c>
      <c r="TH17" s="54">
        <v>12059.28</v>
      </c>
      <c r="TI17" s="54">
        <v>4630.58</v>
      </c>
      <c r="TJ17" s="54">
        <v>3996.74</v>
      </c>
      <c r="TK17" s="54">
        <v>9634.58</v>
      </c>
      <c r="TL17" s="54">
        <v>8027.66</v>
      </c>
      <c r="TM17" s="54">
        <v>3432.77</v>
      </c>
      <c r="TN17" s="54">
        <v>9289.6299999999992</v>
      </c>
      <c r="TO17" s="54">
        <v>14088.31</v>
      </c>
      <c r="TP17" s="54">
        <v>14184.92</v>
      </c>
      <c r="TQ17" s="54">
        <v>15778.84</v>
      </c>
      <c r="TR17" s="54">
        <v>11364.47</v>
      </c>
      <c r="TS17" s="54">
        <v>15968.47</v>
      </c>
      <c r="TT17" s="54">
        <v>15512.55</v>
      </c>
      <c r="TU17" s="54">
        <v>3014.97</v>
      </c>
      <c r="TV17" s="54">
        <v>1284.4000000000001</v>
      </c>
      <c r="TW17" s="54">
        <v>2637.55</v>
      </c>
      <c r="TX17" s="54">
        <v>9905.7099999999991</v>
      </c>
      <c r="TY17" s="54">
        <v>10072.629999999999</v>
      </c>
      <c r="TZ17" s="54">
        <v>11891.29</v>
      </c>
      <c r="UA17" s="54">
        <v>15059.9</v>
      </c>
      <c r="UB17" s="54">
        <v>12350.38</v>
      </c>
      <c r="UC17" s="54">
        <v>15492.73</v>
      </c>
      <c r="UD17" s="54">
        <v>14601.57</v>
      </c>
      <c r="UE17" s="54">
        <v>14567.54</v>
      </c>
      <c r="UF17" s="54">
        <v>7903.09</v>
      </c>
      <c r="UG17" s="54">
        <v>9881.2099999999991</v>
      </c>
      <c r="UH17" s="54">
        <v>11365.09</v>
      </c>
      <c r="UI17" s="54">
        <v>7011.33</v>
      </c>
      <c r="UJ17" s="54">
        <v>14219.27</v>
      </c>
      <c r="UK17" s="54">
        <v>11955.71</v>
      </c>
      <c r="UL17" s="54">
        <v>11418.14</v>
      </c>
      <c r="UM17" s="54">
        <v>15413.29</v>
      </c>
      <c r="UN17" s="54">
        <v>7657.91</v>
      </c>
      <c r="UO17" s="54">
        <v>11063.67</v>
      </c>
      <c r="UP17" s="54">
        <v>16673.939999999999</v>
      </c>
      <c r="UQ17" s="54">
        <v>16619.79</v>
      </c>
      <c r="UR17" s="54">
        <v>17487.669999999998</v>
      </c>
      <c r="US17" s="54">
        <v>17342.55</v>
      </c>
      <c r="UT17" s="54">
        <v>17442.5</v>
      </c>
      <c r="UU17" s="54">
        <v>17524.45</v>
      </c>
      <c r="UV17" s="54">
        <v>17276.05</v>
      </c>
      <c r="UW17" s="54">
        <v>17266.919999999998</v>
      </c>
      <c r="UX17" s="54">
        <v>15873.06</v>
      </c>
      <c r="UY17" s="55">
        <f t="shared" si="215"/>
        <v>464870.69000000012</v>
      </c>
      <c r="UZ17" s="69">
        <f t="shared" si="218"/>
        <v>483686.38</v>
      </c>
      <c r="VA17" s="70">
        <f t="shared" si="216"/>
        <v>547383.9800000001</v>
      </c>
      <c r="VB17" s="70">
        <f t="shared" si="217"/>
        <v>462264.96</v>
      </c>
      <c r="VC17" s="70">
        <f>SUM(GerDiaria[[#This Row],[01/02/2026]:[28/02/2026]])</f>
        <v>364336.65</v>
      </c>
      <c r="VD17" s="70">
        <f>SUM(GerDiaria[[#This Row],[01/03/2026]:[31/03/2026]])</f>
        <v>424857.8899999999</v>
      </c>
      <c r="VE17" s="70">
        <f>SUM(GerDiaria[[#This Row],[01/04/2026]:[30/04/2026]])</f>
        <v>453101.99999999994</v>
      </c>
      <c r="VF17" s="72"/>
      <c r="VG17" s="30" t="s">
        <v>1086</v>
      </c>
    </row>
    <row r="18" spans="1:579" ht="15.6">
      <c r="A18" s="82" t="s">
        <v>344</v>
      </c>
      <c r="B18" s="56" t="s">
        <v>344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3">
        <v>17551.740000000002</v>
      </c>
      <c r="JQ18" s="53">
        <v>16861.54</v>
      </c>
      <c r="JR18" s="53">
        <v>15115.44</v>
      </c>
      <c r="JS18" s="53">
        <v>9736.44</v>
      </c>
      <c r="JT18" s="53">
        <v>20904.78</v>
      </c>
      <c r="JU18" s="53">
        <v>14547.36</v>
      </c>
      <c r="JV18" s="53">
        <v>9024.56</v>
      </c>
      <c r="JW18" s="53">
        <v>10387.69</v>
      </c>
      <c r="JX18" s="53">
        <v>13279.79</v>
      </c>
      <c r="JY18" s="53">
        <v>9503.4599999999991</v>
      </c>
      <c r="JZ18" s="53">
        <v>0</v>
      </c>
      <c r="KA18" s="53">
        <v>0</v>
      </c>
      <c r="KB18" s="53">
        <v>0</v>
      </c>
      <c r="KC18" s="53">
        <v>2552.13</v>
      </c>
      <c r="KD18" s="53">
        <v>20963.55</v>
      </c>
      <c r="KE18" s="53">
        <v>21163.33</v>
      </c>
      <c r="KF18" s="53">
        <v>17172.400000000001</v>
      </c>
      <c r="KG18" s="53">
        <v>3057.44</v>
      </c>
      <c r="KH18" s="53">
        <v>513.59</v>
      </c>
      <c r="KI18" s="53">
        <v>23981.919999999998</v>
      </c>
      <c r="KJ18" s="53">
        <v>24228.62</v>
      </c>
      <c r="KK18" s="53">
        <v>24022.54</v>
      </c>
      <c r="KL18" s="53">
        <v>23981.43</v>
      </c>
      <c r="KM18" s="53">
        <v>23583.64</v>
      </c>
      <c r="KN18" s="53">
        <v>21263.85</v>
      </c>
      <c r="KO18" s="53">
        <v>18756.009999999998</v>
      </c>
      <c r="KP18" s="53">
        <v>2628.2</v>
      </c>
      <c r="KQ18" s="53">
        <v>7899.86</v>
      </c>
      <c r="KR18" s="53">
        <v>7250.71</v>
      </c>
      <c r="KS18" s="53">
        <v>7078.48</v>
      </c>
      <c r="KT18" s="53">
        <v>3463.41</v>
      </c>
      <c r="KU18" s="53">
        <v>17025.259999999998</v>
      </c>
      <c r="KV18" s="53">
        <v>3143.33</v>
      </c>
      <c r="KW18" s="53">
        <v>14245.3</v>
      </c>
      <c r="KX18" s="53">
        <v>18667.22</v>
      </c>
      <c r="KY18" s="53">
        <v>10472.33</v>
      </c>
      <c r="KZ18" s="53">
        <v>15366.31</v>
      </c>
      <c r="LA18" s="53">
        <v>23152.03</v>
      </c>
      <c r="LB18" s="53">
        <v>2041.07</v>
      </c>
      <c r="LC18" s="53">
        <v>20998.58</v>
      </c>
      <c r="LD18" s="53">
        <v>23413.51</v>
      </c>
      <c r="LE18" s="53">
        <v>22875.599999999999</v>
      </c>
      <c r="LF18" s="53">
        <v>23314.62</v>
      </c>
      <c r="LG18" s="53">
        <v>9141.89</v>
      </c>
      <c r="LH18" s="53">
        <v>14640.37</v>
      </c>
      <c r="LI18" s="53">
        <v>17811.84</v>
      </c>
      <c r="LJ18" s="53">
        <v>6254.91</v>
      </c>
      <c r="LK18" s="53">
        <v>9784.83</v>
      </c>
      <c r="LL18" s="53">
        <v>12054.46</v>
      </c>
      <c r="LM18" s="53">
        <v>23952.71</v>
      </c>
      <c r="LN18" s="53">
        <v>24414.240000000002</v>
      </c>
      <c r="LO18" s="53">
        <v>23195.62</v>
      </c>
      <c r="LP18" s="53">
        <v>17524.05</v>
      </c>
      <c r="LQ18" s="53">
        <v>17479.52</v>
      </c>
      <c r="LR18" s="53">
        <v>7773.66</v>
      </c>
      <c r="LS18" s="53">
        <v>21273.39</v>
      </c>
      <c r="LT18" s="53">
        <v>24001.38</v>
      </c>
      <c r="LU18" s="53">
        <v>22354.2</v>
      </c>
      <c r="LV18" s="53">
        <v>21468.46</v>
      </c>
      <c r="LW18" s="53">
        <v>22390.560000000001</v>
      </c>
      <c r="LX18" s="53">
        <v>22459.06</v>
      </c>
      <c r="LY18" s="54">
        <v>16382.91</v>
      </c>
      <c r="LZ18" s="54">
        <v>12544.43</v>
      </c>
      <c r="MA18" s="54">
        <v>14540.9</v>
      </c>
      <c r="MB18" s="54">
        <v>21585.07</v>
      </c>
      <c r="MC18" s="54">
        <v>22834.45</v>
      </c>
      <c r="MD18" s="54">
        <v>16788.8</v>
      </c>
      <c r="ME18" s="54">
        <v>15390.9</v>
      </c>
      <c r="MF18" s="54">
        <v>16356.31</v>
      </c>
      <c r="MG18" s="54">
        <v>2540.89</v>
      </c>
      <c r="MH18" s="54">
        <v>11319.48</v>
      </c>
      <c r="MI18" s="54">
        <v>22006.75</v>
      </c>
      <c r="MJ18" s="54">
        <v>8891.82</v>
      </c>
      <c r="MK18" s="54">
        <v>10019.24</v>
      </c>
      <c r="ML18" s="54">
        <v>8141.2</v>
      </c>
      <c r="MM18" s="54">
        <v>19065.21</v>
      </c>
      <c r="MN18" s="54">
        <v>11922.24</v>
      </c>
      <c r="MO18" s="54">
        <v>15263.52</v>
      </c>
      <c r="MP18" s="54">
        <v>9418.85</v>
      </c>
      <c r="MQ18" s="54">
        <v>14418.42</v>
      </c>
      <c r="MR18" s="54">
        <v>16498.490000000002</v>
      </c>
      <c r="MS18" s="54">
        <v>24915.56</v>
      </c>
      <c r="MT18" s="54">
        <v>24781.53</v>
      </c>
      <c r="MU18" s="54">
        <v>22614.94</v>
      </c>
      <c r="MV18" s="54">
        <v>23883.13</v>
      </c>
      <c r="MW18" s="54">
        <v>20908.39</v>
      </c>
      <c r="MX18" s="54">
        <v>18821.09</v>
      </c>
      <c r="MY18" s="54">
        <v>22690.69</v>
      </c>
      <c r="MZ18" s="54">
        <v>22166.86</v>
      </c>
      <c r="NA18" s="54">
        <v>22653.19</v>
      </c>
      <c r="NB18" s="54">
        <v>22626.89</v>
      </c>
      <c r="NC18" s="54">
        <v>14255.36</v>
      </c>
      <c r="ND18" s="54">
        <v>18667.38</v>
      </c>
      <c r="NE18" s="54">
        <v>9902.1299999999992</v>
      </c>
      <c r="NF18" s="54">
        <v>18327.240000000002</v>
      </c>
      <c r="NG18" s="54">
        <v>18187.77</v>
      </c>
      <c r="NH18" s="54">
        <v>14724.47</v>
      </c>
      <c r="NI18" s="54">
        <v>17172.37</v>
      </c>
      <c r="NJ18" s="54">
        <v>19242.88</v>
      </c>
      <c r="NK18" s="54">
        <v>20721.88</v>
      </c>
      <c r="NL18" s="54">
        <v>19396.55</v>
      </c>
      <c r="NM18" s="54">
        <v>21694.01</v>
      </c>
      <c r="NN18" s="54">
        <v>20175.650000000001</v>
      </c>
      <c r="NO18" s="54">
        <v>12868.43</v>
      </c>
      <c r="NP18" s="54">
        <v>13416.63</v>
      </c>
      <c r="NQ18" s="54">
        <v>13274.63</v>
      </c>
      <c r="NR18" s="54">
        <v>12944.81</v>
      </c>
      <c r="NS18" s="54">
        <v>12712.12</v>
      </c>
      <c r="NT18" s="54">
        <v>16755.46</v>
      </c>
      <c r="NU18" s="54">
        <v>8619.26</v>
      </c>
      <c r="NV18" s="54">
        <v>10930.53</v>
      </c>
      <c r="NW18" s="54">
        <v>14495.12</v>
      </c>
      <c r="NX18" s="54">
        <v>13532.28</v>
      </c>
      <c r="NY18" s="54">
        <v>11616.55</v>
      </c>
      <c r="NZ18" s="54">
        <v>14205.69</v>
      </c>
      <c r="OA18" s="54">
        <v>15055.18</v>
      </c>
      <c r="OB18" s="54">
        <v>14521.3</v>
      </c>
      <c r="OC18" s="54">
        <v>22523.24</v>
      </c>
      <c r="OD18" s="54">
        <v>14277.97</v>
      </c>
      <c r="OE18" s="54">
        <v>12103.1</v>
      </c>
      <c r="OF18" s="54">
        <v>13654.79</v>
      </c>
      <c r="OG18" s="54">
        <v>6623.09</v>
      </c>
      <c r="OH18" s="83">
        <v>10829.76</v>
      </c>
      <c r="OI18" s="54">
        <v>5592.14</v>
      </c>
      <c r="OJ18" s="54">
        <v>7146.15</v>
      </c>
      <c r="OK18" s="54">
        <v>8351.44</v>
      </c>
      <c r="OL18" s="54">
        <v>8872.08</v>
      </c>
      <c r="OM18" s="54">
        <v>18157.64</v>
      </c>
      <c r="ON18" s="54">
        <v>16785.14</v>
      </c>
      <c r="OO18" s="54">
        <v>11392.3</v>
      </c>
      <c r="OP18" s="54">
        <v>12244.65</v>
      </c>
      <c r="OQ18" s="54">
        <v>5922.61</v>
      </c>
      <c r="OR18" s="54">
        <v>7521.19</v>
      </c>
      <c r="OS18" s="54">
        <v>9406.86</v>
      </c>
      <c r="OT18" s="54">
        <v>18926.98</v>
      </c>
      <c r="OU18" s="54">
        <v>18774.830000000002</v>
      </c>
      <c r="OV18" s="54">
        <v>12186.78</v>
      </c>
      <c r="OW18" s="54">
        <v>21718.560000000001</v>
      </c>
      <c r="OX18" s="54">
        <v>20598.72</v>
      </c>
      <c r="OY18" s="54">
        <v>18316.61</v>
      </c>
      <c r="OZ18" s="54">
        <v>14443.6</v>
      </c>
      <c r="PA18" s="54">
        <v>20403</v>
      </c>
      <c r="PB18" s="54">
        <v>20703.759999999998</v>
      </c>
      <c r="PC18" s="54">
        <v>13074</v>
      </c>
      <c r="PD18" s="54">
        <v>18442.439999999999</v>
      </c>
      <c r="PE18" s="54">
        <v>11500.55</v>
      </c>
      <c r="PF18" s="54">
        <v>10651.71</v>
      </c>
      <c r="PG18" s="54">
        <v>10446.06</v>
      </c>
      <c r="PH18" s="54">
        <v>10649.71</v>
      </c>
      <c r="PI18" s="54">
        <v>10709.59</v>
      </c>
      <c r="PJ18" s="54">
        <v>12976.88</v>
      </c>
      <c r="PK18" s="54">
        <v>19937.02</v>
      </c>
      <c r="PL18" s="54">
        <v>20546.75</v>
      </c>
      <c r="PM18" s="54">
        <v>21281.03</v>
      </c>
      <c r="PN18" s="54">
        <v>20453.400000000001</v>
      </c>
      <c r="PO18" s="54">
        <v>17097.55</v>
      </c>
      <c r="PP18" s="54">
        <v>9459.7800000000007</v>
      </c>
      <c r="PQ18" s="54">
        <v>11926.95</v>
      </c>
      <c r="PR18" s="54">
        <v>17839.689999999999</v>
      </c>
      <c r="PS18" s="54">
        <v>3582.94</v>
      </c>
      <c r="PT18" s="54">
        <v>4692.4799999999996</v>
      </c>
      <c r="PU18" s="54">
        <v>4183.79</v>
      </c>
      <c r="PV18" s="54">
        <v>593.66999999999996</v>
      </c>
      <c r="PW18" s="54">
        <v>9605.0499999999993</v>
      </c>
      <c r="PX18" s="54">
        <v>19086.75</v>
      </c>
      <c r="PY18" s="54">
        <v>19283.240000000002</v>
      </c>
      <c r="PZ18" s="54">
        <v>18605.59</v>
      </c>
      <c r="QA18" s="54">
        <v>17521.8</v>
      </c>
      <c r="QB18" s="54">
        <v>10898.07</v>
      </c>
      <c r="QC18" s="54">
        <v>8299.89</v>
      </c>
      <c r="QD18" s="54">
        <v>14422.62</v>
      </c>
      <c r="QE18" s="54">
        <v>18842.98</v>
      </c>
      <c r="QF18" s="54">
        <v>16941.7</v>
      </c>
      <c r="QG18" s="54">
        <v>17799.03</v>
      </c>
      <c r="QH18" s="54">
        <v>18441.57</v>
      </c>
      <c r="QI18" s="54">
        <v>15396.48</v>
      </c>
      <c r="QJ18" s="54">
        <v>13459.53</v>
      </c>
      <c r="QK18" s="54">
        <v>17035.73</v>
      </c>
      <c r="QL18" s="54">
        <v>17152.04</v>
      </c>
      <c r="QM18" s="54">
        <v>15823.01</v>
      </c>
      <c r="QN18" s="54">
        <v>16003.41</v>
      </c>
      <c r="QO18" s="54">
        <v>9090.74</v>
      </c>
      <c r="QP18" s="54">
        <v>13009.3</v>
      </c>
      <c r="QQ18" s="54">
        <v>10033.84</v>
      </c>
      <c r="QR18" s="54">
        <v>13026.43</v>
      </c>
      <c r="QS18" s="54">
        <v>14350.31</v>
      </c>
      <c r="QT18" s="54">
        <v>13494.19</v>
      </c>
      <c r="QU18" s="54">
        <v>12843.67</v>
      </c>
      <c r="QV18" s="54">
        <v>11330.86</v>
      </c>
      <c r="QW18" s="54">
        <v>7750.4</v>
      </c>
      <c r="QX18" s="54">
        <v>13469.71</v>
      </c>
      <c r="QY18" s="54">
        <v>12421.17</v>
      </c>
      <c r="QZ18" s="54">
        <v>15200.55</v>
      </c>
      <c r="RA18" s="54">
        <v>14909.19</v>
      </c>
      <c r="RB18" s="54">
        <v>14353.33</v>
      </c>
      <c r="RC18" s="54">
        <v>15829.8</v>
      </c>
      <c r="RD18" s="54">
        <v>16700.04</v>
      </c>
      <c r="RE18" s="54">
        <v>16026.04</v>
      </c>
      <c r="RF18" s="54">
        <v>16807.89</v>
      </c>
      <c r="RG18" s="54">
        <v>8187.81</v>
      </c>
      <c r="RH18" s="54">
        <v>16468.89</v>
      </c>
      <c r="RI18" s="54">
        <v>16198.74</v>
      </c>
      <c r="RJ18" s="54">
        <v>16859</v>
      </c>
      <c r="RK18" s="54">
        <v>17018.11</v>
      </c>
      <c r="RL18" s="54">
        <v>14363.71</v>
      </c>
      <c r="RM18" s="54">
        <v>15184.1</v>
      </c>
      <c r="RN18" s="54">
        <v>15694.11</v>
      </c>
      <c r="RO18" s="54">
        <v>14964.46</v>
      </c>
      <c r="RP18" s="54">
        <v>9418.36</v>
      </c>
      <c r="RQ18" s="54">
        <v>12227.73</v>
      </c>
      <c r="RR18" s="54">
        <v>9707.7900000000009</v>
      </c>
      <c r="RS18" s="54">
        <v>14159.36</v>
      </c>
      <c r="RT18" s="54">
        <v>14461.06</v>
      </c>
      <c r="RU18" s="54">
        <v>13492.14</v>
      </c>
      <c r="RV18" s="54">
        <v>12125.64</v>
      </c>
      <c r="RW18" s="54">
        <v>11886.32</v>
      </c>
      <c r="RX18" s="54">
        <v>14926.36</v>
      </c>
      <c r="RY18" s="54">
        <v>14726.12</v>
      </c>
      <c r="RZ18" s="54">
        <v>15466.81</v>
      </c>
      <c r="SA18" s="54">
        <v>10140.969999999999</v>
      </c>
      <c r="SB18" s="54">
        <v>8492.51</v>
      </c>
      <c r="SC18" s="54">
        <v>2223.84</v>
      </c>
      <c r="SD18" s="54">
        <v>10823.35</v>
      </c>
      <c r="SE18" s="54">
        <v>14009.31</v>
      </c>
      <c r="SF18" s="54">
        <v>14788.74</v>
      </c>
      <c r="SG18" s="54">
        <v>12173.97</v>
      </c>
      <c r="SH18" s="54">
        <v>2128.0100000000002</v>
      </c>
      <c r="SI18" s="54">
        <v>10184.790000000001</v>
      </c>
      <c r="SJ18" s="54">
        <v>1838.89</v>
      </c>
      <c r="SK18" s="54">
        <v>5931.29</v>
      </c>
      <c r="SL18" s="54">
        <v>9524.15</v>
      </c>
      <c r="SM18" s="54">
        <v>6496.11</v>
      </c>
      <c r="SN18" s="54">
        <v>11020.85</v>
      </c>
      <c r="SO18" s="54">
        <v>10577.83</v>
      </c>
      <c r="SP18" s="54">
        <v>3509.76</v>
      </c>
      <c r="SQ18" s="54">
        <v>5557.3</v>
      </c>
      <c r="SR18" s="54">
        <v>9300.0400000000009</v>
      </c>
      <c r="SS18" s="54">
        <v>9708.5</v>
      </c>
      <c r="ST18" s="54">
        <v>11143.45</v>
      </c>
      <c r="SU18" s="54">
        <v>14238.77</v>
      </c>
      <c r="SV18" s="54">
        <v>13257.62</v>
      </c>
      <c r="SW18" s="54">
        <v>11672.06</v>
      </c>
      <c r="SX18" s="54">
        <v>13069.95</v>
      </c>
      <c r="SY18" s="54">
        <v>8251.3799999999992</v>
      </c>
      <c r="SZ18" s="54">
        <v>12964.8</v>
      </c>
      <c r="TA18" s="54">
        <v>13497.8</v>
      </c>
      <c r="TB18" s="54">
        <v>9176.3799999999992</v>
      </c>
      <c r="TC18" s="54">
        <v>13606.71</v>
      </c>
      <c r="TD18" s="54">
        <v>13304.99</v>
      </c>
      <c r="TE18" s="54">
        <v>13319.37</v>
      </c>
      <c r="TF18" s="54">
        <v>13102.08</v>
      </c>
      <c r="TG18" s="54">
        <v>11131.39</v>
      </c>
      <c r="TH18" s="54">
        <v>7597.75</v>
      </c>
      <c r="TI18" s="54">
        <v>5563.68</v>
      </c>
      <c r="TJ18" s="54">
        <v>3504.86</v>
      </c>
      <c r="TK18" s="54">
        <v>6685.01</v>
      </c>
      <c r="TL18" s="54">
        <v>4224.41</v>
      </c>
      <c r="TM18" s="54">
        <v>3255.64</v>
      </c>
      <c r="TN18" s="54">
        <v>7093.96</v>
      </c>
      <c r="TO18" s="54">
        <v>9272.4500000000007</v>
      </c>
      <c r="TP18" s="54">
        <v>14244.79</v>
      </c>
      <c r="TQ18" s="54">
        <v>13609.27</v>
      </c>
      <c r="TR18" s="54">
        <v>3389.2</v>
      </c>
      <c r="TS18" s="54">
        <v>11943.68</v>
      </c>
      <c r="TT18" s="54">
        <v>13235.26</v>
      </c>
      <c r="TU18" s="54">
        <v>3068.61</v>
      </c>
      <c r="TV18" s="54">
        <v>1091.82</v>
      </c>
      <c r="TW18" s="54">
        <v>2495.13</v>
      </c>
      <c r="TX18" s="54">
        <v>5707.83</v>
      </c>
      <c r="TY18" s="54">
        <v>10461.790000000001</v>
      </c>
      <c r="TZ18" s="54">
        <v>12847.87</v>
      </c>
      <c r="UA18" s="54">
        <v>11200.84</v>
      </c>
      <c r="UB18" s="54">
        <v>12817.89</v>
      </c>
      <c r="UC18" s="54">
        <v>13265.09</v>
      </c>
      <c r="UD18" s="54">
        <v>13282.87</v>
      </c>
      <c r="UE18" s="54">
        <v>12306.29</v>
      </c>
      <c r="UF18" s="54">
        <v>11177.67</v>
      </c>
      <c r="UG18" s="54">
        <v>7274.93</v>
      </c>
      <c r="UH18" s="54">
        <v>10022.709999999999</v>
      </c>
      <c r="UI18" s="54">
        <v>11416.86</v>
      </c>
      <c r="UJ18" s="54">
        <v>7747.34</v>
      </c>
      <c r="UK18" s="54">
        <v>11874.03</v>
      </c>
      <c r="UL18" s="54">
        <v>13008.26</v>
      </c>
      <c r="UM18" s="54">
        <v>11676.71</v>
      </c>
      <c r="UN18" s="54">
        <v>6678.92</v>
      </c>
      <c r="UO18" s="54">
        <v>11158.75</v>
      </c>
      <c r="UP18" s="54">
        <v>14715.6</v>
      </c>
      <c r="UQ18" s="54">
        <v>14688.32</v>
      </c>
      <c r="UR18" s="54">
        <v>14239.02</v>
      </c>
      <c r="US18" s="54">
        <v>14647.52</v>
      </c>
      <c r="UT18" s="54">
        <v>14883.82</v>
      </c>
      <c r="UU18" s="54">
        <v>14610.44</v>
      </c>
      <c r="UV18" s="54">
        <v>14426.02</v>
      </c>
      <c r="UW18" s="54">
        <v>14332.34</v>
      </c>
      <c r="UX18" s="54">
        <v>11206.21</v>
      </c>
      <c r="UY18" s="55">
        <f t="shared" si="215"/>
        <v>390473.90999999992</v>
      </c>
      <c r="UZ18" s="69">
        <f t="shared" si="218"/>
        <v>512690.31</v>
      </c>
      <c r="VA18" s="70">
        <f t="shared" si="216"/>
        <v>526247.51</v>
      </c>
      <c r="VB18" s="70">
        <f t="shared" si="217"/>
        <v>463172.27</v>
      </c>
      <c r="VC18" s="70">
        <f>SUM(GerDiaria[[#This Row],[01/02/2026]:[28/02/2026]])</f>
        <v>375915.98000000004</v>
      </c>
      <c r="VD18" s="70">
        <f>SUM(GerDiaria[[#This Row],[01/03/2026]:[31/03/2026]])</f>
        <v>445304.27999999997</v>
      </c>
      <c r="VE18" s="70">
        <f>SUM(GerDiaria[[#This Row],[01/04/2026]:[30/04/2026]])</f>
        <v>412008.8899999999</v>
      </c>
      <c r="VF18" s="72"/>
      <c r="VG18" s="30" t="s">
        <v>1086</v>
      </c>
    </row>
    <row r="19" spans="1:579" ht="15.6">
      <c r="A19" s="82" t="s">
        <v>367</v>
      </c>
      <c r="B19" s="56" t="s">
        <v>367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3">
        <v>4861.13</v>
      </c>
      <c r="JQ19" s="53">
        <v>3899.12</v>
      </c>
      <c r="JR19" s="53">
        <v>7480.11</v>
      </c>
      <c r="JS19" s="53">
        <v>3862.02</v>
      </c>
      <c r="JT19" s="53">
        <v>9873.2999999999993</v>
      </c>
      <c r="JU19" s="53">
        <v>7124.52</v>
      </c>
      <c r="JV19" s="53">
        <v>3018.75</v>
      </c>
      <c r="JW19" s="53">
        <v>3568.72</v>
      </c>
      <c r="JX19" s="53">
        <v>3734.12</v>
      </c>
      <c r="JY19" s="53">
        <v>2727.75</v>
      </c>
      <c r="JZ19" s="53">
        <v>7595.74</v>
      </c>
      <c r="KA19" s="53">
        <v>5958.1</v>
      </c>
      <c r="KB19" s="53">
        <v>2595.3000000000002</v>
      </c>
      <c r="KC19" s="53">
        <v>8105.25</v>
      </c>
      <c r="KD19" s="53">
        <v>10121.35</v>
      </c>
      <c r="KE19" s="53">
        <v>10153.65</v>
      </c>
      <c r="KF19" s="53">
        <v>8072.13</v>
      </c>
      <c r="KG19" s="53">
        <v>1669.28</v>
      </c>
      <c r="KH19" s="53">
        <v>5575.34</v>
      </c>
      <c r="KI19" s="53">
        <v>8510.5499999999993</v>
      </c>
      <c r="KJ19" s="53">
        <v>10118.34</v>
      </c>
      <c r="KK19" s="53">
        <v>10483.06</v>
      </c>
      <c r="KL19" s="53">
        <v>10566.67</v>
      </c>
      <c r="KM19" s="53">
        <v>10241.459999999999</v>
      </c>
      <c r="KN19" s="53">
        <v>9327.26</v>
      </c>
      <c r="KO19" s="53">
        <v>8405.09</v>
      </c>
      <c r="KP19" s="53">
        <v>1353.09</v>
      </c>
      <c r="KQ19" s="53">
        <v>2756.8</v>
      </c>
      <c r="KR19" s="53">
        <v>4156.3</v>
      </c>
      <c r="KS19" s="53">
        <v>3874.2</v>
      </c>
      <c r="KT19" s="53">
        <v>4954.26</v>
      </c>
      <c r="KU19" s="53">
        <v>8055.92</v>
      </c>
      <c r="KV19" s="53">
        <v>1650.14</v>
      </c>
      <c r="KW19" s="53">
        <v>4406.2</v>
      </c>
      <c r="KX19" s="53">
        <v>7894.06</v>
      </c>
      <c r="KY19" s="53">
        <v>5546.8</v>
      </c>
      <c r="KZ19" s="53">
        <v>7009.72</v>
      </c>
      <c r="LA19" s="53">
        <v>10436.959999999999</v>
      </c>
      <c r="LB19" s="53">
        <v>5173.5</v>
      </c>
      <c r="LC19" s="53">
        <v>8837.94</v>
      </c>
      <c r="LD19" s="53">
        <v>10686.85</v>
      </c>
      <c r="LE19" s="53">
        <v>10062.58</v>
      </c>
      <c r="LF19" s="53">
        <v>10235.14</v>
      </c>
      <c r="LG19" s="53">
        <v>4740.38</v>
      </c>
      <c r="LH19" s="53">
        <v>4954.37</v>
      </c>
      <c r="LI19" s="53">
        <v>6941.79</v>
      </c>
      <c r="LJ19" s="53">
        <v>3396.43</v>
      </c>
      <c r="LK19" s="53">
        <v>4534.3999999999996</v>
      </c>
      <c r="LL19" s="53">
        <v>3809.03</v>
      </c>
      <c r="LM19" s="53">
        <v>10765.14</v>
      </c>
      <c r="LN19" s="53">
        <v>9783.1299999999992</v>
      </c>
      <c r="LO19" s="53">
        <v>10047.98</v>
      </c>
      <c r="LP19" s="53">
        <v>9218.9500000000007</v>
      </c>
      <c r="LQ19" s="53">
        <v>8273.51</v>
      </c>
      <c r="LR19" s="53">
        <v>5194.04</v>
      </c>
      <c r="LS19" s="53">
        <v>8738.77</v>
      </c>
      <c r="LT19" s="53">
        <v>10230.67</v>
      </c>
      <c r="LU19" s="53">
        <v>10114.23</v>
      </c>
      <c r="LV19" s="53">
        <v>10892.5</v>
      </c>
      <c r="LW19" s="53">
        <v>9703.2800000000007</v>
      </c>
      <c r="LX19" s="53">
        <v>10200.39</v>
      </c>
      <c r="LY19" s="54">
        <v>6525.13</v>
      </c>
      <c r="LZ19" s="54">
        <v>4919.22</v>
      </c>
      <c r="MA19" s="54">
        <v>8343.2199999999993</v>
      </c>
      <c r="MB19" s="54">
        <v>7044.15</v>
      </c>
      <c r="MC19" s="54">
        <v>9948.2900000000009</v>
      </c>
      <c r="MD19" s="54">
        <v>9499.2900000000009</v>
      </c>
      <c r="ME19" s="54">
        <v>9419.1200000000008</v>
      </c>
      <c r="MF19" s="54">
        <v>6922.43</v>
      </c>
      <c r="MG19" s="54">
        <v>1357.53</v>
      </c>
      <c r="MH19" s="54">
        <v>7283.35</v>
      </c>
      <c r="MI19" s="54">
        <v>10372.67</v>
      </c>
      <c r="MJ19" s="54">
        <v>4965.93</v>
      </c>
      <c r="MK19" s="54">
        <v>2770.5</v>
      </c>
      <c r="ML19" s="54">
        <v>4008.1</v>
      </c>
      <c r="MM19" s="54">
        <v>7131.31</v>
      </c>
      <c r="MN19" s="54">
        <v>6421.62</v>
      </c>
      <c r="MO19" s="54">
        <v>5731.99</v>
      </c>
      <c r="MP19" s="54">
        <v>5919.87</v>
      </c>
      <c r="MQ19" s="54">
        <v>8048.97</v>
      </c>
      <c r="MR19" s="54">
        <v>9508.75</v>
      </c>
      <c r="MS19" s="54">
        <v>10575.15</v>
      </c>
      <c r="MT19" s="54">
        <v>10213.26</v>
      </c>
      <c r="MU19" s="54">
        <v>8170.76</v>
      </c>
      <c r="MV19" s="54">
        <v>9756.2099999999991</v>
      </c>
      <c r="MW19" s="54">
        <v>10053.76</v>
      </c>
      <c r="MX19" s="54">
        <v>8982.4599999999991</v>
      </c>
      <c r="MY19" s="54">
        <v>10670.3</v>
      </c>
      <c r="MZ19" s="54">
        <v>9290.67</v>
      </c>
      <c r="NA19" s="54">
        <v>9901.4500000000007</v>
      </c>
      <c r="NB19" s="54">
        <v>9088.49</v>
      </c>
      <c r="NC19" s="54">
        <v>5299.42</v>
      </c>
      <c r="ND19" s="54">
        <v>5708.22</v>
      </c>
      <c r="NE19" s="54">
        <v>3912.42</v>
      </c>
      <c r="NF19" s="54">
        <v>7039.11</v>
      </c>
      <c r="NG19" s="54">
        <v>7418.31</v>
      </c>
      <c r="NH19" s="54">
        <v>7065.87</v>
      </c>
      <c r="NI19" s="54">
        <v>8404.07</v>
      </c>
      <c r="NJ19" s="54">
        <v>8533.7999999999993</v>
      </c>
      <c r="NK19" s="54">
        <v>9482.57</v>
      </c>
      <c r="NL19" s="54">
        <v>6842.05</v>
      </c>
      <c r="NM19" s="54">
        <v>8961.91</v>
      </c>
      <c r="NN19" s="54">
        <v>10014.959999999999</v>
      </c>
      <c r="NO19" s="54">
        <v>6343.12</v>
      </c>
      <c r="NP19" s="54">
        <v>6983.64</v>
      </c>
      <c r="NQ19" s="54">
        <v>5672.49</v>
      </c>
      <c r="NR19" s="54">
        <v>5608.41</v>
      </c>
      <c r="NS19" s="54">
        <v>5197.82</v>
      </c>
      <c r="NT19" s="54">
        <v>5554.36</v>
      </c>
      <c r="NU19" s="54">
        <v>4911.53</v>
      </c>
      <c r="NV19" s="54">
        <v>2811.25</v>
      </c>
      <c r="NW19" s="54">
        <v>9854.18</v>
      </c>
      <c r="NX19" s="54">
        <v>7441.97</v>
      </c>
      <c r="NY19" s="54">
        <v>8150.17</v>
      </c>
      <c r="NZ19" s="54">
        <v>8963.31</v>
      </c>
      <c r="OA19" s="54">
        <v>9389.5300000000007</v>
      </c>
      <c r="OB19" s="54">
        <v>6867.49</v>
      </c>
      <c r="OC19" s="54">
        <v>9005.69</v>
      </c>
      <c r="OD19" s="54">
        <v>9960.58</v>
      </c>
      <c r="OE19" s="54">
        <v>7832.68</v>
      </c>
      <c r="OF19" s="54">
        <v>4017.02</v>
      </c>
      <c r="OG19" s="54">
        <v>3138.47</v>
      </c>
      <c r="OH19" s="83">
        <v>6036.63</v>
      </c>
      <c r="OI19" s="54">
        <v>3878.04</v>
      </c>
      <c r="OJ19" s="54">
        <v>2589.71</v>
      </c>
      <c r="OK19" s="54">
        <v>4551.8100000000004</v>
      </c>
      <c r="OL19" s="54">
        <v>4043.05</v>
      </c>
      <c r="OM19" s="54">
        <v>7977.79</v>
      </c>
      <c r="ON19" s="54">
        <v>9136.9500000000007</v>
      </c>
      <c r="OO19" s="54">
        <v>7482.34</v>
      </c>
      <c r="OP19" s="54">
        <v>7545.32</v>
      </c>
      <c r="OQ19" s="54">
        <v>4141.87</v>
      </c>
      <c r="OR19" s="54">
        <v>2415.17</v>
      </c>
      <c r="OS19" s="54">
        <v>3997.66</v>
      </c>
      <c r="OT19" s="54">
        <v>6100.06</v>
      </c>
      <c r="OU19" s="54">
        <v>8179.49</v>
      </c>
      <c r="OV19" s="54">
        <v>6788.83</v>
      </c>
      <c r="OW19" s="54">
        <v>9226.74</v>
      </c>
      <c r="OX19" s="54">
        <v>10066.82</v>
      </c>
      <c r="OY19" s="54">
        <v>7453.86</v>
      </c>
      <c r="OZ19" s="54">
        <v>5375.32</v>
      </c>
      <c r="PA19" s="54">
        <v>8608.65</v>
      </c>
      <c r="PB19" s="54">
        <v>8730.4500000000007</v>
      </c>
      <c r="PC19" s="54">
        <v>6797.76</v>
      </c>
      <c r="PD19" s="54">
        <v>8315.34</v>
      </c>
      <c r="PE19" s="54">
        <v>5618.7</v>
      </c>
      <c r="PF19" s="54">
        <v>6195.28</v>
      </c>
      <c r="PG19" s="54">
        <v>3703.81</v>
      </c>
      <c r="PH19" s="54">
        <v>4275</v>
      </c>
      <c r="PI19" s="54">
        <v>5795.1</v>
      </c>
      <c r="PJ19" s="54">
        <v>7781.54</v>
      </c>
      <c r="PK19" s="54">
        <v>7960.12</v>
      </c>
      <c r="PL19" s="54">
        <v>8726.4599999999991</v>
      </c>
      <c r="PM19" s="54">
        <v>9912.7000000000007</v>
      </c>
      <c r="PN19" s="54">
        <v>7733.82</v>
      </c>
      <c r="PO19" s="54">
        <v>9217.2900000000009</v>
      </c>
      <c r="PP19" s="54">
        <v>6028.17</v>
      </c>
      <c r="PQ19" s="54">
        <v>5311.21</v>
      </c>
      <c r="PR19" s="54">
        <v>7419.8</v>
      </c>
      <c r="PS19" s="54">
        <v>3151.56</v>
      </c>
      <c r="PT19" s="54">
        <v>2315.21</v>
      </c>
      <c r="PU19" s="54">
        <v>2740.24</v>
      </c>
      <c r="PV19" s="54">
        <v>1484.58</v>
      </c>
      <c r="PW19" s="54">
        <v>7669.67</v>
      </c>
      <c r="PX19" s="54">
        <v>9684.07</v>
      </c>
      <c r="PY19" s="54">
        <v>8992.2999999999993</v>
      </c>
      <c r="PZ19" s="54">
        <v>9779.39</v>
      </c>
      <c r="QA19" s="54">
        <v>8786.44</v>
      </c>
      <c r="QB19" s="54">
        <v>7413.25</v>
      </c>
      <c r="QC19" s="54">
        <v>3807.35</v>
      </c>
      <c r="QD19" s="54">
        <v>9051.2999999999993</v>
      </c>
      <c r="QE19" s="54">
        <v>8885.43</v>
      </c>
      <c r="QF19" s="54">
        <v>7784.33</v>
      </c>
      <c r="QG19" s="54">
        <v>9137.7900000000009</v>
      </c>
      <c r="QH19" s="54">
        <v>9453.2099999999991</v>
      </c>
      <c r="QI19" s="54">
        <v>6401.37</v>
      </c>
      <c r="QJ19" s="54">
        <v>8082.69</v>
      </c>
      <c r="QK19" s="54">
        <v>8473.26</v>
      </c>
      <c r="QL19" s="54">
        <v>8969.5400000000009</v>
      </c>
      <c r="QM19" s="54">
        <v>8913.98</v>
      </c>
      <c r="QN19" s="54">
        <v>7523.08</v>
      </c>
      <c r="QO19" s="54">
        <v>4206.51</v>
      </c>
      <c r="QP19" s="54">
        <v>5152.42</v>
      </c>
      <c r="QQ19" s="54">
        <v>6173.3</v>
      </c>
      <c r="QR19" s="54">
        <v>5377.06</v>
      </c>
      <c r="QS19" s="54">
        <v>5759.21</v>
      </c>
      <c r="QT19" s="54">
        <v>9262.1299999999992</v>
      </c>
      <c r="QU19" s="54">
        <v>6842.02</v>
      </c>
      <c r="QV19" s="54">
        <v>5469.78</v>
      </c>
      <c r="QW19" s="54">
        <v>4305.83</v>
      </c>
      <c r="QX19" s="54">
        <v>5234.5600000000004</v>
      </c>
      <c r="QY19" s="54">
        <v>2585.04</v>
      </c>
      <c r="QZ19" s="54">
        <v>6995.42</v>
      </c>
      <c r="RA19" s="54">
        <v>8225.35</v>
      </c>
      <c r="RB19" s="54">
        <v>7938.26</v>
      </c>
      <c r="RC19" s="54">
        <v>8417.73</v>
      </c>
      <c r="RD19" s="54">
        <v>8031.05</v>
      </c>
      <c r="RE19" s="54">
        <v>8690.84</v>
      </c>
      <c r="RF19" s="54">
        <v>8348.33</v>
      </c>
      <c r="RG19" s="54">
        <v>6744</v>
      </c>
      <c r="RH19" s="54">
        <v>8827.68</v>
      </c>
      <c r="RI19" s="54">
        <v>9036.0300000000007</v>
      </c>
      <c r="RJ19" s="54">
        <v>8760.2800000000007</v>
      </c>
      <c r="RK19" s="54">
        <v>8881.73</v>
      </c>
      <c r="RL19" s="54">
        <v>8347.5400000000009</v>
      </c>
      <c r="RM19" s="54">
        <v>8274.23</v>
      </c>
      <c r="RN19" s="54">
        <v>6833.41</v>
      </c>
      <c r="RO19" s="54">
        <v>6076.28</v>
      </c>
      <c r="RP19" s="54">
        <v>2390.04</v>
      </c>
      <c r="RQ19" s="54">
        <v>3720.74</v>
      </c>
      <c r="RR19" s="54">
        <v>3541.61</v>
      </c>
      <c r="RS19" s="54">
        <v>7952.76</v>
      </c>
      <c r="RT19" s="54">
        <v>6938.28</v>
      </c>
      <c r="RU19" s="54">
        <v>5525.02</v>
      </c>
      <c r="RV19" s="54">
        <v>3683.57</v>
      </c>
      <c r="RW19" s="54">
        <v>7336.12</v>
      </c>
      <c r="RX19" s="54">
        <v>7854.46</v>
      </c>
      <c r="RY19" s="54">
        <v>7802.35</v>
      </c>
      <c r="RZ19" s="54">
        <v>7507.59</v>
      </c>
      <c r="SA19" s="54">
        <v>3146.46</v>
      </c>
      <c r="SB19" s="54">
        <v>2512.31</v>
      </c>
      <c r="SC19" s="54">
        <v>574.15</v>
      </c>
      <c r="SD19" s="54">
        <v>6084.23</v>
      </c>
      <c r="SE19" s="54">
        <v>8337.59</v>
      </c>
      <c r="SF19" s="54">
        <v>6864.47</v>
      </c>
      <c r="SG19" s="54">
        <v>7203.84</v>
      </c>
      <c r="SH19" s="54">
        <v>1280.6400000000001</v>
      </c>
      <c r="SI19" s="54">
        <v>5424.4</v>
      </c>
      <c r="SJ19" s="54">
        <v>1147.58</v>
      </c>
      <c r="SK19" s="54">
        <v>1266.3900000000001</v>
      </c>
      <c r="SL19" s="54">
        <v>1602.44</v>
      </c>
      <c r="SM19" s="54">
        <v>3426.92</v>
      </c>
      <c r="SN19" s="54">
        <v>5223.76</v>
      </c>
      <c r="SO19" s="54">
        <v>3388.85</v>
      </c>
      <c r="SP19" s="54">
        <v>959.72</v>
      </c>
      <c r="SQ19" s="54">
        <v>3026.8</v>
      </c>
      <c r="SR19" s="54">
        <v>6402.2</v>
      </c>
      <c r="SS19" s="54">
        <v>5958.37</v>
      </c>
      <c r="ST19" s="54">
        <v>5121.21</v>
      </c>
      <c r="SU19" s="54">
        <v>7640.8</v>
      </c>
      <c r="SV19" s="54">
        <v>6155.05</v>
      </c>
      <c r="SW19" s="54">
        <v>4934.75</v>
      </c>
      <c r="SX19" s="54">
        <v>4747.17</v>
      </c>
      <c r="SY19" s="54">
        <v>6725.29</v>
      </c>
      <c r="SZ19" s="54">
        <v>6839.71</v>
      </c>
      <c r="TA19" s="54">
        <v>5964.06</v>
      </c>
      <c r="TB19" s="54">
        <v>6751.1</v>
      </c>
      <c r="TC19" s="54">
        <v>7248.32</v>
      </c>
      <c r="TD19" s="54">
        <v>7333.86</v>
      </c>
      <c r="TE19" s="54">
        <v>7271.2</v>
      </c>
      <c r="TF19" s="54">
        <v>7074.23</v>
      </c>
      <c r="TG19" s="54">
        <v>5150.8599999999997</v>
      </c>
      <c r="TH19" s="54">
        <v>4684.55</v>
      </c>
      <c r="TI19" s="54">
        <v>1512.61</v>
      </c>
      <c r="TJ19" s="54">
        <v>1060.58</v>
      </c>
      <c r="TK19" s="54">
        <v>2395.59</v>
      </c>
      <c r="TL19" s="54">
        <v>1154.49</v>
      </c>
      <c r="TM19" s="54">
        <v>1132.74</v>
      </c>
      <c r="TN19" s="54">
        <v>5780.68</v>
      </c>
      <c r="TO19" s="54">
        <v>7273.07</v>
      </c>
      <c r="TP19" s="54">
        <v>7338.99</v>
      </c>
      <c r="TQ19" s="54">
        <v>6661.65</v>
      </c>
      <c r="TR19" s="54">
        <v>970.18</v>
      </c>
      <c r="TS19" s="54">
        <v>6169.44</v>
      </c>
      <c r="TT19" s="54">
        <v>6965.68</v>
      </c>
      <c r="TU19" s="54">
        <v>769.04</v>
      </c>
      <c r="TV19" s="54">
        <v>704.26</v>
      </c>
      <c r="TW19" s="54">
        <v>1678.57</v>
      </c>
      <c r="TX19" s="54">
        <v>4652.72</v>
      </c>
      <c r="TY19" s="54">
        <v>5684.84</v>
      </c>
      <c r="TZ19" s="54">
        <v>6869.73</v>
      </c>
      <c r="UA19" s="54">
        <v>5926.15</v>
      </c>
      <c r="UB19" s="54">
        <v>6260.55</v>
      </c>
      <c r="UC19" s="54">
        <v>6682.89</v>
      </c>
      <c r="UD19" s="54">
        <v>6508.8</v>
      </c>
      <c r="UE19" s="54">
        <v>6052.26</v>
      </c>
      <c r="UF19" s="54">
        <v>5136.03</v>
      </c>
      <c r="UG19" s="54">
        <v>6313.75</v>
      </c>
      <c r="UH19" s="54">
        <v>6807</v>
      </c>
      <c r="UI19" s="54">
        <v>4659.83</v>
      </c>
      <c r="UJ19" s="54">
        <v>6729.77</v>
      </c>
      <c r="UK19" s="54">
        <v>7208.4</v>
      </c>
      <c r="UL19" s="54">
        <v>6904.68</v>
      </c>
      <c r="UM19" s="54">
        <v>6079.71</v>
      </c>
      <c r="UN19" s="54">
        <v>3559.72</v>
      </c>
      <c r="UO19" s="54">
        <v>6431.14</v>
      </c>
      <c r="UP19" s="54">
        <v>5762.48</v>
      </c>
      <c r="UQ19" s="54">
        <v>7499.83</v>
      </c>
      <c r="UR19" s="54">
        <v>7379.92</v>
      </c>
      <c r="US19" s="54">
        <v>7424.97</v>
      </c>
      <c r="UT19" s="54">
        <v>7585.29</v>
      </c>
      <c r="UU19" s="54">
        <v>7560.18</v>
      </c>
      <c r="UV19" s="54">
        <v>7313.44</v>
      </c>
      <c r="UW19" s="54">
        <v>6980.6</v>
      </c>
      <c r="UX19" s="54">
        <v>5169.7299999999996</v>
      </c>
      <c r="UY19" s="55">
        <f t="shared" si="215"/>
        <v>194742.76</v>
      </c>
      <c r="UZ19" s="69">
        <f t="shared" si="218"/>
        <v>231534.80000000005</v>
      </c>
      <c r="VA19" s="70">
        <f t="shared" si="216"/>
        <v>238143.37000000002</v>
      </c>
      <c r="VB19" s="70">
        <f t="shared" si="217"/>
        <v>217123.63</v>
      </c>
      <c r="VC19" s="70">
        <f>SUM(GerDiaria[[#This Row],[01/02/2026]:[28/02/2026]])</f>
        <v>176772.46000000002</v>
      </c>
      <c r="VD19" s="70">
        <f>SUM(GerDiaria[[#This Row],[01/03/2026]:[31/03/2026]])</f>
        <v>225016.12</v>
      </c>
      <c r="VE19" s="70">
        <f>SUM(GerDiaria[[#This Row],[01/04/2026]:[30/04/2026]])</f>
        <v>202194.66</v>
      </c>
      <c r="VF19" s="72"/>
      <c r="VG19" s="30" t="s">
        <v>1086</v>
      </c>
    </row>
    <row r="20" spans="1:579" ht="15.6">
      <c r="A20" s="82" t="s">
        <v>390</v>
      </c>
      <c r="B20" s="56" t="s">
        <v>390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3">
        <v>17529.18</v>
      </c>
      <c r="JQ20" s="53">
        <v>19687.32</v>
      </c>
      <c r="JR20" s="53">
        <v>17235.560000000001</v>
      </c>
      <c r="JS20" s="53">
        <v>8575.33</v>
      </c>
      <c r="JT20" s="53">
        <v>23545.5</v>
      </c>
      <c r="JU20" s="53">
        <v>18132.560000000001</v>
      </c>
      <c r="JV20" s="53">
        <v>10670.47</v>
      </c>
      <c r="JW20" s="53">
        <v>13512.4</v>
      </c>
      <c r="JX20" s="53">
        <v>13920.65</v>
      </c>
      <c r="JY20" s="53">
        <v>8574.17</v>
      </c>
      <c r="JZ20" s="53">
        <v>17557.849999999999</v>
      </c>
      <c r="KA20" s="53">
        <v>14818.99</v>
      </c>
      <c r="KB20" s="53">
        <v>4353.3100000000004</v>
      </c>
      <c r="KC20" s="53">
        <v>15837.54</v>
      </c>
      <c r="KD20" s="53">
        <v>22004.12</v>
      </c>
      <c r="KE20" s="53">
        <v>22570.69</v>
      </c>
      <c r="KF20" s="53">
        <v>19743.79</v>
      </c>
      <c r="KG20" s="53">
        <v>3832.68</v>
      </c>
      <c r="KH20" s="53">
        <v>12435.01</v>
      </c>
      <c r="KI20" s="53">
        <v>24569.26</v>
      </c>
      <c r="KJ20" s="53">
        <v>25559.62</v>
      </c>
      <c r="KK20" s="53">
        <v>25117.919999999998</v>
      </c>
      <c r="KL20" s="53">
        <v>25347.37</v>
      </c>
      <c r="KM20" s="53">
        <v>25242.32</v>
      </c>
      <c r="KN20" s="53">
        <v>21786.93</v>
      </c>
      <c r="KO20" s="53">
        <v>21443.06</v>
      </c>
      <c r="KP20" s="53">
        <v>3293.44</v>
      </c>
      <c r="KQ20" s="53">
        <v>9643.49</v>
      </c>
      <c r="KR20" s="53">
        <v>12098.59</v>
      </c>
      <c r="KS20" s="53">
        <v>9844.66</v>
      </c>
      <c r="KT20" s="53">
        <v>5236.3599999999997</v>
      </c>
      <c r="KU20" s="53">
        <v>10672.85</v>
      </c>
      <c r="KV20" s="53">
        <v>1521.45</v>
      </c>
      <c r="KW20" s="53">
        <v>9656.26</v>
      </c>
      <c r="KX20" s="53">
        <v>10975.32</v>
      </c>
      <c r="KY20" s="53">
        <v>9435.99</v>
      </c>
      <c r="KZ20" s="53">
        <v>14108.38</v>
      </c>
      <c r="LA20" s="53">
        <v>15743.98</v>
      </c>
      <c r="LB20" s="53">
        <v>2915.59</v>
      </c>
      <c r="LC20" s="53">
        <v>13425.6</v>
      </c>
      <c r="LD20" s="53">
        <v>15697.14</v>
      </c>
      <c r="LE20" s="53">
        <v>20226</v>
      </c>
      <c r="LF20" s="53">
        <v>19630.41</v>
      </c>
      <c r="LG20" s="53">
        <v>7991.31</v>
      </c>
      <c r="LH20" s="53">
        <v>10241.68</v>
      </c>
      <c r="LI20" s="53">
        <v>12829.5</v>
      </c>
      <c r="LJ20" s="53">
        <v>5466.88</v>
      </c>
      <c r="LK20" s="53">
        <v>7669.17</v>
      </c>
      <c r="LL20" s="53">
        <v>9489.2199999999993</v>
      </c>
      <c r="LM20" s="53">
        <v>16683.189999999999</v>
      </c>
      <c r="LN20" s="53">
        <v>17100.72</v>
      </c>
      <c r="LO20" s="53">
        <v>15297.95</v>
      </c>
      <c r="LP20" s="53">
        <v>12700.15</v>
      </c>
      <c r="LQ20" s="53">
        <v>11495.33</v>
      </c>
      <c r="LR20" s="53">
        <v>7284.53</v>
      </c>
      <c r="LS20" s="53">
        <v>14233.09</v>
      </c>
      <c r="LT20" s="53">
        <v>17161.32</v>
      </c>
      <c r="LU20" s="53">
        <v>16164.83</v>
      </c>
      <c r="LV20" s="53">
        <v>16600.330000000002</v>
      </c>
      <c r="LW20" s="53">
        <v>16701.93</v>
      </c>
      <c r="LX20" s="53">
        <v>15168.4</v>
      </c>
      <c r="LY20" s="54">
        <v>12851.34</v>
      </c>
      <c r="LZ20" s="54">
        <v>8971.23</v>
      </c>
      <c r="MA20" s="54">
        <v>12828.23</v>
      </c>
      <c r="MB20" s="54">
        <v>18330.62</v>
      </c>
      <c r="MC20" s="54">
        <v>22589.74</v>
      </c>
      <c r="MD20" s="54">
        <v>21137.01</v>
      </c>
      <c r="ME20" s="54">
        <v>16380.08</v>
      </c>
      <c r="MF20" s="54">
        <v>11365.45</v>
      </c>
      <c r="MG20" s="54">
        <v>3285.99</v>
      </c>
      <c r="MH20" s="54">
        <v>16170.31</v>
      </c>
      <c r="MI20" s="54">
        <v>25542.69</v>
      </c>
      <c r="MJ20" s="54">
        <v>10740.19</v>
      </c>
      <c r="MK20" s="54">
        <v>10573.38</v>
      </c>
      <c r="ML20" s="54">
        <v>10632.59</v>
      </c>
      <c r="MM20" s="54">
        <v>16854.11</v>
      </c>
      <c r="MN20" s="54">
        <v>11352.3</v>
      </c>
      <c r="MO20" s="54">
        <v>15612.15</v>
      </c>
      <c r="MP20" s="54">
        <v>9975.73</v>
      </c>
      <c r="MQ20" s="54">
        <v>13262.4</v>
      </c>
      <c r="MR20" s="54">
        <v>18873.53</v>
      </c>
      <c r="MS20" s="54">
        <v>23243.73</v>
      </c>
      <c r="MT20" s="54">
        <v>23139.57</v>
      </c>
      <c r="MU20" s="54">
        <v>22414.240000000002</v>
      </c>
      <c r="MV20" s="54">
        <v>19286.97</v>
      </c>
      <c r="MW20" s="54">
        <v>19231.57</v>
      </c>
      <c r="MX20" s="54">
        <v>20389.55</v>
      </c>
      <c r="MY20" s="54">
        <v>21929.439999999999</v>
      </c>
      <c r="MZ20" s="54">
        <v>22886.34</v>
      </c>
      <c r="NA20" s="54">
        <v>22856.02</v>
      </c>
      <c r="NB20" s="54">
        <v>17421.64</v>
      </c>
      <c r="NC20" s="54">
        <v>15641.62</v>
      </c>
      <c r="ND20" s="54">
        <v>18044.099999999999</v>
      </c>
      <c r="NE20" s="54">
        <v>11032.49</v>
      </c>
      <c r="NF20" s="54">
        <v>18658.669999999998</v>
      </c>
      <c r="NG20" s="54">
        <v>20486.12</v>
      </c>
      <c r="NH20" s="54">
        <v>20815.25</v>
      </c>
      <c r="NI20" s="54">
        <v>16758.38</v>
      </c>
      <c r="NJ20" s="54">
        <v>20776.419999999998</v>
      </c>
      <c r="NK20" s="54">
        <v>21296.43</v>
      </c>
      <c r="NL20" s="54">
        <v>17858.88</v>
      </c>
      <c r="NM20" s="54">
        <v>17485.27</v>
      </c>
      <c r="NN20" s="54">
        <v>17935.599999999999</v>
      </c>
      <c r="NO20" s="54">
        <v>11894.32</v>
      </c>
      <c r="NP20" s="54">
        <v>10757.56</v>
      </c>
      <c r="NQ20" s="54">
        <v>11806.84</v>
      </c>
      <c r="NR20" s="54">
        <v>12172.55</v>
      </c>
      <c r="NS20" s="54">
        <v>12724.91</v>
      </c>
      <c r="NT20" s="54">
        <v>11938.66</v>
      </c>
      <c r="NU20" s="54">
        <v>13467.97</v>
      </c>
      <c r="NV20" s="54">
        <v>11585.8</v>
      </c>
      <c r="NW20" s="54">
        <v>13783.4</v>
      </c>
      <c r="NX20" s="54">
        <v>18086.54</v>
      </c>
      <c r="NY20" s="54">
        <v>12303.69</v>
      </c>
      <c r="NZ20" s="54">
        <v>19031.16</v>
      </c>
      <c r="OA20" s="54">
        <v>17783.330000000002</v>
      </c>
      <c r="OB20" s="54">
        <v>17985.68</v>
      </c>
      <c r="OC20" s="54">
        <v>22899.33</v>
      </c>
      <c r="OD20" s="54">
        <v>21752.2</v>
      </c>
      <c r="OE20" s="54">
        <v>17586.990000000002</v>
      </c>
      <c r="OF20" s="54">
        <v>18584.13</v>
      </c>
      <c r="OG20" s="54">
        <v>10782.72</v>
      </c>
      <c r="OH20" s="83">
        <v>15180.6</v>
      </c>
      <c r="OI20" s="54">
        <v>9190.5499999999993</v>
      </c>
      <c r="OJ20" s="54">
        <v>12410.34</v>
      </c>
      <c r="OK20" s="54">
        <v>12130.32</v>
      </c>
      <c r="OL20" s="54">
        <v>13104.23</v>
      </c>
      <c r="OM20" s="54">
        <v>17164.25</v>
      </c>
      <c r="ON20" s="54">
        <v>18416.060000000001</v>
      </c>
      <c r="OO20" s="54">
        <v>13127.48</v>
      </c>
      <c r="OP20" s="54">
        <v>12805.45</v>
      </c>
      <c r="OQ20" s="54">
        <v>5555.04</v>
      </c>
      <c r="OR20" s="54">
        <v>0</v>
      </c>
      <c r="OS20" s="54">
        <v>36.229999999999997</v>
      </c>
      <c r="OT20" s="54">
        <v>17492.7</v>
      </c>
      <c r="OU20" s="54">
        <v>18742.32</v>
      </c>
      <c r="OV20" s="54">
        <v>13502.27</v>
      </c>
      <c r="OW20" s="54">
        <v>22019.69</v>
      </c>
      <c r="OX20" s="54">
        <v>20802.86</v>
      </c>
      <c r="OY20" s="54">
        <v>18506.82</v>
      </c>
      <c r="OZ20" s="54">
        <v>2484</v>
      </c>
      <c r="PA20" s="54">
        <v>20440.14</v>
      </c>
      <c r="PB20" s="54">
        <v>22045.16</v>
      </c>
      <c r="PC20" s="54">
        <v>14217.13</v>
      </c>
      <c r="PD20" s="54">
        <v>19899.45</v>
      </c>
      <c r="PE20" s="54">
        <v>10930.43</v>
      </c>
      <c r="PF20" s="54">
        <v>10605.76</v>
      </c>
      <c r="PG20" s="54">
        <v>8730.8799999999992</v>
      </c>
      <c r="PH20" s="54">
        <v>5929.19</v>
      </c>
      <c r="PI20" s="54">
        <v>14813.52</v>
      </c>
      <c r="PJ20" s="54">
        <v>19888.47</v>
      </c>
      <c r="PK20" s="54">
        <v>20618.23</v>
      </c>
      <c r="PL20" s="54">
        <v>22408.43</v>
      </c>
      <c r="PM20" s="54">
        <v>24625.17</v>
      </c>
      <c r="PN20" s="54">
        <v>23388.27</v>
      </c>
      <c r="PO20" s="54">
        <v>23279.919999999998</v>
      </c>
      <c r="PP20" s="54">
        <v>12547.8</v>
      </c>
      <c r="PQ20" s="54">
        <v>11623.62</v>
      </c>
      <c r="PR20" s="54">
        <v>22271.93</v>
      </c>
      <c r="PS20" s="54">
        <v>4204.79</v>
      </c>
      <c r="PT20" s="54">
        <v>8122.54</v>
      </c>
      <c r="PU20" s="54">
        <v>4945.34</v>
      </c>
      <c r="PV20" s="54">
        <v>6498.63</v>
      </c>
      <c r="PW20" s="54">
        <v>11441.41</v>
      </c>
      <c r="PX20" s="54">
        <v>22021.599999999999</v>
      </c>
      <c r="PY20" s="54">
        <v>22662.09</v>
      </c>
      <c r="PZ20" s="54">
        <v>22590.15</v>
      </c>
      <c r="QA20" s="54">
        <v>20300.32</v>
      </c>
      <c r="QB20" s="54">
        <v>12624.78</v>
      </c>
      <c r="QC20" s="54">
        <v>8594.01</v>
      </c>
      <c r="QD20" s="54">
        <v>19409.95</v>
      </c>
      <c r="QE20" s="54">
        <v>22081.84</v>
      </c>
      <c r="QF20" s="54">
        <v>20160.52</v>
      </c>
      <c r="QG20" s="54">
        <v>21632.89</v>
      </c>
      <c r="QH20" s="54">
        <v>21835.9</v>
      </c>
      <c r="QI20" s="54">
        <v>17266.52</v>
      </c>
      <c r="QJ20" s="54">
        <v>13065.36</v>
      </c>
      <c r="QK20" s="54">
        <v>20174.13</v>
      </c>
      <c r="QL20" s="54">
        <v>20517.63</v>
      </c>
      <c r="QM20" s="54">
        <v>20472.72</v>
      </c>
      <c r="QN20" s="54">
        <v>18809.84</v>
      </c>
      <c r="QO20" s="54">
        <v>10908.19</v>
      </c>
      <c r="QP20" s="54">
        <v>14906.62</v>
      </c>
      <c r="QQ20" s="54">
        <v>11172.85</v>
      </c>
      <c r="QR20" s="54">
        <v>15364.25</v>
      </c>
      <c r="QS20" s="54">
        <v>17931.62</v>
      </c>
      <c r="QT20" s="54">
        <v>17422</v>
      </c>
      <c r="QU20" s="54">
        <v>17574.009999999998</v>
      </c>
      <c r="QV20" s="54">
        <v>13906.69</v>
      </c>
      <c r="QW20" s="54">
        <v>10734.71</v>
      </c>
      <c r="QX20" s="54">
        <v>12402.71</v>
      </c>
      <c r="QY20" s="54">
        <v>11428.82</v>
      </c>
      <c r="QZ20" s="54">
        <v>17126.78</v>
      </c>
      <c r="RA20" s="54">
        <v>18394.7</v>
      </c>
      <c r="RB20" s="54">
        <v>16296.69</v>
      </c>
      <c r="RC20" s="54">
        <v>17307.5</v>
      </c>
      <c r="RD20" s="54">
        <v>18157.759999999998</v>
      </c>
      <c r="RE20" s="54">
        <v>18370.939999999999</v>
      </c>
      <c r="RF20" s="54">
        <v>17661.84</v>
      </c>
      <c r="RG20" s="54">
        <v>9322.17</v>
      </c>
      <c r="RH20" s="54">
        <v>17501.36</v>
      </c>
      <c r="RI20" s="54">
        <v>18706.02</v>
      </c>
      <c r="RJ20" s="54">
        <v>18188.759999999998</v>
      </c>
      <c r="RK20" s="54">
        <v>17620.400000000001</v>
      </c>
      <c r="RL20" s="54">
        <v>16831.34</v>
      </c>
      <c r="RM20" s="54">
        <v>15621.08</v>
      </c>
      <c r="RN20" s="54">
        <v>15617.43</v>
      </c>
      <c r="RO20" s="54">
        <v>14420.47</v>
      </c>
      <c r="RP20" s="54">
        <v>9168.7099999999991</v>
      </c>
      <c r="RQ20" s="54">
        <v>12339.89</v>
      </c>
      <c r="RR20" s="54">
        <v>10131.27</v>
      </c>
      <c r="RS20" s="54">
        <v>14596.09</v>
      </c>
      <c r="RT20" s="54">
        <v>15865.29</v>
      </c>
      <c r="RU20" s="54">
        <v>13948.12</v>
      </c>
      <c r="RV20" s="54">
        <v>12828.67</v>
      </c>
      <c r="RW20" s="54">
        <v>13173</v>
      </c>
      <c r="RX20" s="54">
        <v>14096.92</v>
      </c>
      <c r="RY20" s="54">
        <v>15907.37</v>
      </c>
      <c r="RZ20" s="54">
        <v>15416.97</v>
      </c>
      <c r="SA20" s="54">
        <v>12107.77</v>
      </c>
      <c r="SB20" s="54">
        <v>8846.27</v>
      </c>
      <c r="SC20" s="54">
        <v>3275.05</v>
      </c>
      <c r="SD20" s="54">
        <v>12100.79</v>
      </c>
      <c r="SE20" s="54">
        <v>15972.22</v>
      </c>
      <c r="SF20" s="54">
        <v>14480.17</v>
      </c>
      <c r="SG20" s="54">
        <v>13140.9</v>
      </c>
      <c r="SH20" s="54">
        <v>2717.62</v>
      </c>
      <c r="SI20" s="54">
        <v>13951.55</v>
      </c>
      <c r="SJ20" s="54">
        <v>2426.1999999999998</v>
      </c>
      <c r="SK20" s="54">
        <v>4901.6099999999997</v>
      </c>
      <c r="SL20" s="54">
        <v>3782.55</v>
      </c>
      <c r="SM20" s="54">
        <v>6821.29</v>
      </c>
      <c r="SN20" s="54">
        <v>12347.51</v>
      </c>
      <c r="SO20" s="54">
        <v>9774.98</v>
      </c>
      <c r="SP20" s="54">
        <v>4658.8</v>
      </c>
      <c r="SQ20" s="54">
        <v>7496.46</v>
      </c>
      <c r="SR20" s="54">
        <v>8667.59</v>
      </c>
      <c r="SS20" s="54">
        <v>11739.1</v>
      </c>
      <c r="ST20" s="54">
        <v>11332.44</v>
      </c>
      <c r="SU20" s="54">
        <v>14984.07</v>
      </c>
      <c r="SV20" s="54">
        <v>14848.44</v>
      </c>
      <c r="SW20" s="54">
        <v>12946.65</v>
      </c>
      <c r="SX20" s="54">
        <v>14038.61</v>
      </c>
      <c r="SY20" s="54">
        <v>10487.44</v>
      </c>
      <c r="SZ20" s="54">
        <v>13098.32</v>
      </c>
      <c r="TA20" s="54">
        <v>14167.12</v>
      </c>
      <c r="TB20" s="54">
        <v>14153.92</v>
      </c>
      <c r="TC20" s="54">
        <v>14829.14</v>
      </c>
      <c r="TD20" s="54">
        <v>14370.37</v>
      </c>
      <c r="TE20" s="54">
        <v>14305.81</v>
      </c>
      <c r="TF20" s="54">
        <v>14118.15</v>
      </c>
      <c r="TG20" s="54">
        <v>12523.42</v>
      </c>
      <c r="TH20" s="54">
        <v>8524.98</v>
      </c>
      <c r="TI20" s="54">
        <v>4972</v>
      </c>
      <c r="TJ20" s="54">
        <v>4321.54</v>
      </c>
      <c r="TK20" s="54">
        <v>8500.4</v>
      </c>
      <c r="TL20" s="54">
        <v>3452.26</v>
      </c>
      <c r="TM20" s="54">
        <v>2761.6</v>
      </c>
      <c r="TN20" s="54">
        <v>9423.65</v>
      </c>
      <c r="TO20" s="54">
        <v>12016.03</v>
      </c>
      <c r="TP20" s="54">
        <v>15255.26</v>
      </c>
      <c r="TQ20" s="54">
        <v>14211.98</v>
      </c>
      <c r="TR20" s="54">
        <v>4740.37</v>
      </c>
      <c r="TS20" s="54">
        <v>12611.2</v>
      </c>
      <c r="TT20" s="54">
        <v>14181.07</v>
      </c>
      <c r="TU20" s="54">
        <v>3396.99</v>
      </c>
      <c r="TV20" s="54">
        <v>1382.12</v>
      </c>
      <c r="TW20" s="54">
        <v>3759.45</v>
      </c>
      <c r="TX20" s="54">
        <v>7894.28</v>
      </c>
      <c r="TY20" s="54">
        <v>10633.75</v>
      </c>
      <c r="TZ20" s="54">
        <v>10527.6</v>
      </c>
      <c r="UA20" s="54">
        <v>10537.51</v>
      </c>
      <c r="UB20" s="54">
        <v>10938.77</v>
      </c>
      <c r="UC20" s="54">
        <v>10600.75</v>
      </c>
      <c r="UD20" s="54">
        <v>9805.27</v>
      </c>
      <c r="UE20" s="54">
        <v>9274.4599999999991</v>
      </c>
      <c r="UF20" s="54">
        <v>10649.75</v>
      </c>
      <c r="UG20" s="54">
        <v>9483.6200000000008</v>
      </c>
      <c r="UH20" s="54">
        <v>10914.59</v>
      </c>
      <c r="UI20" s="54">
        <v>8117.65</v>
      </c>
      <c r="UJ20" s="54">
        <v>10082.39</v>
      </c>
      <c r="UK20" s="54">
        <v>11574.29</v>
      </c>
      <c r="UL20" s="54">
        <v>11205.75</v>
      </c>
      <c r="UM20" s="54">
        <v>11066.4</v>
      </c>
      <c r="UN20" s="54">
        <v>7185.87</v>
      </c>
      <c r="UO20" s="54">
        <v>10450.549999999999</v>
      </c>
      <c r="UP20" s="54">
        <v>12693.59</v>
      </c>
      <c r="UQ20" s="54">
        <v>12561.92</v>
      </c>
      <c r="UR20" s="54">
        <v>12240.44</v>
      </c>
      <c r="US20" s="54">
        <v>12542.88</v>
      </c>
      <c r="UT20" s="54">
        <v>12657.85</v>
      </c>
      <c r="UU20" s="54">
        <v>12516.8</v>
      </c>
      <c r="UV20" s="54">
        <v>12284.33</v>
      </c>
      <c r="UW20" s="54">
        <v>12159.46</v>
      </c>
      <c r="UX20" s="54">
        <v>10390.209999999999</v>
      </c>
      <c r="UY20" s="55">
        <f t="shared" si="215"/>
        <v>493720.13999999996</v>
      </c>
      <c r="UZ20" s="69">
        <f t="shared" si="218"/>
        <v>374288.50000000012</v>
      </c>
      <c r="VA20" s="70">
        <f t="shared" si="216"/>
        <v>515769.76000000013</v>
      </c>
      <c r="VB20" s="70">
        <f t="shared" si="217"/>
        <v>503255.98999999987</v>
      </c>
      <c r="VC20" s="70">
        <f>SUM(GerDiaria[[#This Row],[01/02/2026]:[28/02/2026]])</f>
        <v>374990.74</v>
      </c>
      <c r="VD20" s="70">
        <f>SUM(GerDiaria[[#This Row],[01/03/2026]:[31/03/2026]])</f>
        <v>531104.52000000025</v>
      </c>
      <c r="VE20" s="70">
        <f>SUM(GerDiaria[[#This Row],[01/04/2026]:[30/04/2026]])</f>
        <v>456225.48000000016</v>
      </c>
      <c r="VF20" s="72"/>
      <c r="VG20" s="30" t="s">
        <v>1086</v>
      </c>
    </row>
    <row r="21" spans="1:579" ht="15.6">
      <c r="A21" s="82" t="s">
        <v>413</v>
      </c>
      <c r="B21" s="56" t="s">
        <v>413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3">
        <v>19917.53</v>
      </c>
      <c r="JQ21" s="53">
        <v>18091.03</v>
      </c>
      <c r="JR21" s="53">
        <v>20952.12</v>
      </c>
      <c r="JS21" s="53">
        <v>19101.810000000001</v>
      </c>
      <c r="JT21" s="53">
        <v>18395.419999999998</v>
      </c>
      <c r="JU21" s="53">
        <v>19764.259999999998</v>
      </c>
      <c r="JV21" s="53">
        <v>17124.919999999998</v>
      </c>
      <c r="JW21" s="53">
        <v>18813.28</v>
      </c>
      <c r="JX21" s="53">
        <v>15393.16</v>
      </c>
      <c r="JY21" s="53">
        <v>19931.05</v>
      </c>
      <c r="JZ21" s="53">
        <v>19959.45</v>
      </c>
      <c r="KA21" s="53">
        <v>19516.97</v>
      </c>
      <c r="KB21" s="53">
        <v>18504.55</v>
      </c>
      <c r="KC21" s="53">
        <v>19233.849999999999</v>
      </c>
      <c r="KD21" s="53">
        <v>17031.3</v>
      </c>
      <c r="KE21" s="53">
        <v>22559.31</v>
      </c>
      <c r="KF21" s="53">
        <v>21784.26</v>
      </c>
      <c r="KG21" s="53">
        <v>19269.11</v>
      </c>
      <c r="KH21" s="53">
        <v>21320.82</v>
      </c>
      <c r="KI21" s="53">
        <v>18127.509999999998</v>
      </c>
      <c r="KJ21" s="53">
        <v>14242.79</v>
      </c>
      <c r="KK21" s="53">
        <v>15857.07</v>
      </c>
      <c r="KL21" s="53">
        <v>15223.5</v>
      </c>
      <c r="KM21" s="53">
        <v>15730.39</v>
      </c>
      <c r="KN21" s="53">
        <v>17698.02</v>
      </c>
      <c r="KO21" s="53">
        <v>19769.22</v>
      </c>
      <c r="KP21" s="53">
        <v>19860.37</v>
      </c>
      <c r="KQ21" s="53">
        <v>16383.49</v>
      </c>
      <c r="KR21" s="53">
        <v>20930.310000000001</v>
      </c>
      <c r="KS21" s="53">
        <v>17832.66</v>
      </c>
      <c r="KT21" s="53">
        <v>19447.060000000001</v>
      </c>
      <c r="KU21" s="53">
        <v>18797.330000000002</v>
      </c>
      <c r="KV21" s="53">
        <v>18670.39</v>
      </c>
      <c r="KW21" s="53">
        <v>15118.43</v>
      </c>
      <c r="KX21" s="53">
        <v>16454.509999999998</v>
      </c>
      <c r="KY21" s="53">
        <v>19816.32</v>
      </c>
      <c r="KZ21" s="53">
        <v>15676.86</v>
      </c>
      <c r="LA21" s="53">
        <v>20014.169999999998</v>
      </c>
      <c r="LB21" s="53">
        <v>22691.87</v>
      </c>
      <c r="LC21" s="53">
        <v>22548.99</v>
      </c>
      <c r="LD21" s="53">
        <v>20979.360000000001</v>
      </c>
      <c r="LE21" s="53">
        <v>19019.009999999998</v>
      </c>
      <c r="LF21" s="53">
        <v>19399.21</v>
      </c>
      <c r="LG21" s="53">
        <v>15343.36</v>
      </c>
      <c r="LH21" s="53">
        <v>16155.1</v>
      </c>
      <c r="LI21" s="53">
        <v>17660.810000000001</v>
      </c>
      <c r="LJ21" s="53">
        <v>20475.68</v>
      </c>
      <c r="LK21" s="53">
        <v>21401.55</v>
      </c>
      <c r="LL21" s="53">
        <v>20306.349999999999</v>
      </c>
      <c r="LM21" s="53">
        <v>10694.12</v>
      </c>
      <c r="LN21" s="53">
        <v>10738.16</v>
      </c>
      <c r="LO21" s="53">
        <v>13841.76</v>
      </c>
      <c r="LP21" s="53">
        <v>19117.439999999999</v>
      </c>
      <c r="LQ21" s="53">
        <v>17124.63</v>
      </c>
      <c r="LR21" s="53">
        <v>9985.68</v>
      </c>
      <c r="LS21" s="53">
        <v>19652.32</v>
      </c>
      <c r="LT21" s="53">
        <v>20198.55</v>
      </c>
      <c r="LU21" s="53">
        <v>20609.32</v>
      </c>
      <c r="LV21" s="53">
        <v>17963.580000000002</v>
      </c>
      <c r="LW21" s="53">
        <v>11736.76</v>
      </c>
      <c r="LX21" s="53">
        <v>12092.12</v>
      </c>
      <c r="LY21" s="54">
        <v>7199.34</v>
      </c>
      <c r="LZ21" s="54">
        <v>10325.59</v>
      </c>
      <c r="MA21" s="54">
        <v>16656.59</v>
      </c>
      <c r="MB21" s="54">
        <v>4180.8599999999997</v>
      </c>
      <c r="MC21" s="54">
        <v>19090.16</v>
      </c>
      <c r="MD21" s="54">
        <v>14478.86</v>
      </c>
      <c r="ME21" s="54">
        <v>19387.29</v>
      </c>
      <c r="MF21" s="54">
        <v>15071.24</v>
      </c>
      <c r="MG21" s="54">
        <v>19145.37</v>
      </c>
      <c r="MH21" s="54">
        <v>18904.75</v>
      </c>
      <c r="MI21" s="54">
        <v>20040.86</v>
      </c>
      <c r="MJ21" s="54">
        <v>17386.259999999998</v>
      </c>
      <c r="MK21" s="54">
        <v>14656.49</v>
      </c>
      <c r="ML21" s="54">
        <v>19255.61</v>
      </c>
      <c r="MM21" s="54">
        <v>14743.93</v>
      </c>
      <c r="MN21" s="54">
        <v>20725.47</v>
      </c>
      <c r="MO21" s="54">
        <v>16433.48</v>
      </c>
      <c r="MP21" s="54">
        <v>7275.27</v>
      </c>
      <c r="MQ21" s="54">
        <v>6703.67</v>
      </c>
      <c r="MR21" s="54">
        <v>5027.45</v>
      </c>
      <c r="MS21" s="54">
        <v>11006.46</v>
      </c>
      <c r="MT21" s="54">
        <v>14357.39</v>
      </c>
      <c r="MU21" s="54">
        <v>7518</v>
      </c>
      <c r="MV21" s="54">
        <v>3750.19</v>
      </c>
      <c r="MW21" s="54">
        <v>10860.09</v>
      </c>
      <c r="MX21" s="54">
        <v>21559.27</v>
      </c>
      <c r="MY21" s="54">
        <v>19256.09</v>
      </c>
      <c r="MZ21" s="54">
        <v>16341.21</v>
      </c>
      <c r="NA21" s="54">
        <v>18455.849999999999</v>
      </c>
      <c r="NB21" s="54">
        <v>13349.06</v>
      </c>
      <c r="NC21" s="54">
        <v>6091.79</v>
      </c>
      <c r="ND21" s="54">
        <v>16513.47</v>
      </c>
      <c r="NE21" s="54">
        <v>18203.810000000001</v>
      </c>
      <c r="NF21" s="54">
        <v>13204.97</v>
      </c>
      <c r="NG21" s="54">
        <v>16879.71</v>
      </c>
      <c r="NH21" s="54">
        <v>12867.85</v>
      </c>
      <c r="NI21" s="54">
        <v>13958.61</v>
      </c>
      <c r="NJ21" s="54">
        <v>16176.27</v>
      </c>
      <c r="NK21" s="54">
        <v>9456.39</v>
      </c>
      <c r="NL21" s="54">
        <v>12680.09</v>
      </c>
      <c r="NM21" s="54">
        <v>15346.69</v>
      </c>
      <c r="NN21" s="54">
        <v>15035.28</v>
      </c>
      <c r="NO21" s="54">
        <v>12015.25</v>
      </c>
      <c r="NP21" s="54">
        <v>14943.07</v>
      </c>
      <c r="NQ21" s="54">
        <v>9776.7000000000007</v>
      </c>
      <c r="NR21" s="54">
        <v>12168.45</v>
      </c>
      <c r="NS21" s="54">
        <v>14841.88</v>
      </c>
      <c r="NT21" s="54">
        <v>10294.49</v>
      </c>
      <c r="NU21" s="54">
        <v>13953.73</v>
      </c>
      <c r="NV21" s="54">
        <v>14543.45</v>
      </c>
      <c r="NW21" s="54">
        <v>14336.63</v>
      </c>
      <c r="NX21" s="54">
        <v>15900.15</v>
      </c>
      <c r="NY21" s="54">
        <v>18481.38</v>
      </c>
      <c r="NZ21" s="54">
        <v>8858.5</v>
      </c>
      <c r="OA21" s="54">
        <v>8851.7000000000007</v>
      </c>
      <c r="OB21" s="54">
        <v>13493.09</v>
      </c>
      <c r="OC21" s="54">
        <v>3771.6</v>
      </c>
      <c r="OD21" s="54">
        <v>16698.41</v>
      </c>
      <c r="OE21" s="54">
        <v>19394.97</v>
      </c>
      <c r="OF21" s="46">
        <v>18310.48</v>
      </c>
      <c r="OG21" s="46">
        <v>18290.72</v>
      </c>
      <c r="OH21" s="46">
        <v>16590.48</v>
      </c>
      <c r="OI21" s="54">
        <v>15701.72</v>
      </c>
      <c r="OJ21" s="54">
        <v>19141.900000000001</v>
      </c>
      <c r="OK21" s="54">
        <v>16567.16</v>
      </c>
      <c r="OL21" s="54">
        <v>14766.18</v>
      </c>
      <c r="OM21" s="54">
        <v>18236.78</v>
      </c>
      <c r="ON21" s="54">
        <v>17631.61</v>
      </c>
      <c r="OO21" s="54">
        <v>7287.81</v>
      </c>
      <c r="OP21" s="54">
        <v>16411.05</v>
      </c>
      <c r="OQ21" s="54">
        <v>17651.86</v>
      </c>
      <c r="OR21" s="54">
        <v>13948.27</v>
      </c>
      <c r="OS21" s="54">
        <v>16199.27</v>
      </c>
      <c r="OT21" s="54">
        <v>14150.81</v>
      </c>
      <c r="OU21" s="54">
        <v>4549.3500000000004</v>
      </c>
      <c r="OV21" s="54">
        <v>16155.78</v>
      </c>
      <c r="OW21" s="54">
        <v>11765.15</v>
      </c>
      <c r="OX21" s="54">
        <v>18824.849999999999</v>
      </c>
      <c r="OY21" s="54">
        <v>15421.34</v>
      </c>
      <c r="OZ21" s="54">
        <v>13129.73</v>
      </c>
      <c r="PA21" s="54">
        <v>15604.44</v>
      </c>
      <c r="PB21" s="54">
        <v>16353.47</v>
      </c>
      <c r="PC21" s="54">
        <v>17535.560000000001</v>
      </c>
      <c r="PD21" s="54">
        <v>14252.84</v>
      </c>
      <c r="PE21" s="54">
        <v>5588.02</v>
      </c>
      <c r="PF21" s="54">
        <v>18.510000000000002</v>
      </c>
      <c r="PG21" s="54">
        <v>12100.86</v>
      </c>
      <c r="PH21" s="54">
        <v>12208.87</v>
      </c>
      <c r="PI21" s="54">
        <v>12086.98</v>
      </c>
      <c r="PJ21" s="54">
        <v>12156.57</v>
      </c>
      <c r="PK21" s="54">
        <v>13398.58</v>
      </c>
      <c r="PL21" s="54">
        <v>14770.25</v>
      </c>
      <c r="PM21" s="54">
        <v>18925.37</v>
      </c>
      <c r="PN21" s="54">
        <v>16315.59</v>
      </c>
      <c r="PO21" s="54">
        <v>16984.16</v>
      </c>
      <c r="PP21" s="54">
        <v>15709.51</v>
      </c>
      <c r="PQ21" s="54">
        <v>7975.37</v>
      </c>
      <c r="PR21" s="54">
        <v>13772.66</v>
      </c>
      <c r="PS21" s="54">
        <v>17117.55</v>
      </c>
      <c r="PT21" s="54">
        <v>17668.330000000002</v>
      </c>
      <c r="PU21" s="54">
        <v>15837.37</v>
      </c>
      <c r="PV21" s="54">
        <v>8844.5499999999993</v>
      </c>
      <c r="PW21" s="54">
        <v>8146.79</v>
      </c>
      <c r="PX21" s="54">
        <v>15339.89</v>
      </c>
      <c r="PY21" s="54">
        <v>13856.76</v>
      </c>
      <c r="PZ21" s="54">
        <v>18237.96</v>
      </c>
      <c r="QA21" s="54">
        <v>6180.47</v>
      </c>
      <c r="QB21" s="54">
        <v>11462.48</v>
      </c>
      <c r="QC21" s="54">
        <v>4320.74</v>
      </c>
      <c r="QD21" s="54">
        <v>7178.92</v>
      </c>
      <c r="QE21" s="54">
        <v>16346.77</v>
      </c>
      <c r="QF21" s="54">
        <v>22031.43</v>
      </c>
      <c r="QG21" s="54">
        <v>18710.16</v>
      </c>
      <c r="QH21" s="54">
        <v>18850.259999999998</v>
      </c>
      <c r="QI21" s="54">
        <v>17500.09</v>
      </c>
      <c r="QJ21" s="54">
        <v>16790.43</v>
      </c>
      <c r="QK21" s="54">
        <v>15745.07</v>
      </c>
      <c r="QL21" s="54">
        <v>10809.74</v>
      </c>
      <c r="QM21" s="54">
        <v>12423.05</v>
      </c>
      <c r="QN21" s="54">
        <v>11821.7</v>
      </c>
      <c r="QO21" s="54">
        <v>16630.5</v>
      </c>
      <c r="QP21" s="54">
        <v>10439.469999999999</v>
      </c>
      <c r="QQ21" s="54">
        <v>12432.4</v>
      </c>
      <c r="QR21" s="54">
        <v>17399.61</v>
      </c>
      <c r="QS21" s="54">
        <v>19597.45</v>
      </c>
      <c r="QT21" s="54">
        <v>8813.06</v>
      </c>
      <c r="QU21" s="54">
        <v>18306.5</v>
      </c>
      <c r="QV21" s="54">
        <v>16057</v>
      </c>
      <c r="QW21" s="54">
        <v>16075.32</v>
      </c>
      <c r="QX21" s="54">
        <v>12359.68</v>
      </c>
      <c r="QY21" s="54">
        <v>16359.63</v>
      </c>
      <c r="QZ21" s="54">
        <v>15730.02</v>
      </c>
      <c r="RA21" s="54">
        <v>19354.09</v>
      </c>
      <c r="RB21" s="54">
        <v>15742</v>
      </c>
      <c r="RC21" s="54">
        <v>13788.93</v>
      </c>
      <c r="RD21" s="54">
        <v>13777.54</v>
      </c>
      <c r="RE21" s="54">
        <v>13830.6</v>
      </c>
      <c r="RF21" s="54">
        <v>15832.65</v>
      </c>
      <c r="RG21" s="54">
        <v>5194.9799999999996</v>
      </c>
      <c r="RH21" s="54">
        <v>13790.45</v>
      </c>
      <c r="RI21" s="54">
        <v>13278.21</v>
      </c>
      <c r="RJ21" s="54">
        <v>6932.95</v>
      </c>
      <c r="RK21" s="54">
        <v>17014.689999999999</v>
      </c>
      <c r="RL21" s="54">
        <v>2323.7199999999998</v>
      </c>
      <c r="RM21" s="54">
        <v>11581.29</v>
      </c>
      <c r="RN21" s="54">
        <v>13396.88</v>
      </c>
      <c r="RO21" s="54">
        <v>15182.35</v>
      </c>
      <c r="RP21" s="54">
        <v>13440.67</v>
      </c>
      <c r="RQ21" s="54">
        <v>19913.7</v>
      </c>
      <c r="RR21" s="54">
        <v>13475.78</v>
      </c>
      <c r="RS21" s="54">
        <v>15300.2</v>
      </c>
      <c r="RT21" s="54">
        <v>13187.63</v>
      </c>
      <c r="RU21" s="54">
        <v>13355.12</v>
      </c>
      <c r="RV21" s="54">
        <v>13038.58</v>
      </c>
      <c r="RW21" s="54">
        <v>14286.92</v>
      </c>
      <c r="RX21" s="54">
        <v>7755.07</v>
      </c>
      <c r="RY21" s="54">
        <v>16001.34</v>
      </c>
      <c r="RZ21" s="54">
        <v>15099.78</v>
      </c>
      <c r="SA21" s="54">
        <v>14819.97</v>
      </c>
      <c r="SB21" s="54">
        <v>16934.95</v>
      </c>
      <c r="SC21" s="54">
        <v>11161.23</v>
      </c>
      <c r="SD21" s="54">
        <v>8854.5400000000009</v>
      </c>
      <c r="SE21" s="54">
        <v>4955.37</v>
      </c>
      <c r="SF21" s="54">
        <v>9143.36</v>
      </c>
      <c r="SG21" s="54">
        <v>15065.35</v>
      </c>
      <c r="SH21" s="54">
        <v>17759.419999999998</v>
      </c>
      <c r="SI21" s="54">
        <v>17276.09</v>
      </c>
      <c r="SJ21" s="54">
        <v>17143.25</v>
      </c>
      <c r="SK21" s="54">
        <v>14811.6</v>
      </c>
      <c r="SL21" s="54">
        <v>17630.53</v>
      </c>
      <c r="SM21" s="54">
        <v>10213.9</v>
      </c>
      <c r="SN21" s="54">
        <v>10564.78</v>
      </c>
      <c r="SO21" s="54">
        <v>17941.71</v>
      </c>
      <c r="SP21" s="54">
        <v>12672.61</v>
      </c>
      <c r="SQ21" s="54">
        <v>4744.4399999999996</v>
      </c>
      <c r="SR21" s="54">
        <v>15201.58</v>
      </c>
      <c r="SS21" s="54">
        <v>16616.79</v>
      </c>
      <c r="ST21" s="54">
        <v>15443.91</v>
      </c>
      <c r="SU21" s="54">
        <v>14748.59</v>
      </c>
      <c r="SV21" s="54">
        <v>6801.6</v>
      </c>
      <c r="SW21" s="54">
        <v>14055.12</v>
      </c>
      <c r="SX21" s="54">
        <v>9421.2099999999991</v>
      </c>
      <c r="SY21" s="54">
        <v>15218.5</v>
      </c>
      <c r="SZ21" s="54">
        <v>17582.3</v>
      </c>
      <c r="TA21" s="54">
        <v>16306.16</v>
      </c>
      <c r="TB21" s="54">
        <v>14490.06</v>
      </c>
      <c r="TC21" s="54">
        <v>8580.5499999999993</v>
      </c>
      <c r="TD21" s="54">
        <v>10254.129999999999</v>
      </c>
      <c r="TE21" s="54">
        <v>14090.71</v>
      </c>
      <c r="TF21" s="54">
        <v>11175.66</v>
      </c>
      <c r="TG21" s="54">
        <v>14830.68</v>
      </c>
      <c r="TH21" s="54">
        <v>6117.58</v>
      </c>
      <c r="TI21" s="54">
        <v>13206.83</v>
      </c>
      <c r="TJ21" s="54">
        <v>16337.75</v>
      </c>
      <c r="TK21" s="54">
        <v>16898.54</v>
      </c>
      <c r="TL21" s="54">
        <v>15030.27</v>
      </c>
      <c r="TM21" s="54">
        <v>18801.09</v>
      </c>
      <c r="TN21" s="54">
        <v>18788.53</v>
      </c>
      <c r="TO21" s="54">
        <v>17367.84</v>
      </c>
      <c r="TP21" s="54">
        <v>18198.2</v>
      </c>
      <c r="TQ21" s="54">
        <v>18142.96</v>
      </c>
      <c r="TR21" s="54">
        <v>15943</v>
      </c>
      <c r="TS21" s="54">
        <v>15923.62</v>
      </c>
      <c r="TT21" s="54">
        <v>13467.06</v>
      </c>
      <c r="TU21" s="54">
        <v>15676.11</v>
      </c>
      <c r="TV21" s="54">
        <v>15117.04</v>
      </c>
      <c r="TW21" s="54">
        <v>15532.41</v>
      </c>
      <c r="TX21" s="54">
        <v>14374.31</v>
      </c>
      <c r="TY21" s="54">
        <v>10295.73</v>
      </c>
      <c r="TZ21" s="54">
        <v>9490.7000000000007</v>
      </c>
      <c r="UA21" s="54">
        <v>13269.71</v>
      </c>
      <c r="UB21" s="54">
        <v>9492.91</v>
      </c>
      <c r="UC21" s="54">
        <v>16524.36</v>
      </c>
      <c r="UD21" s="54">
        <v>18495.41</v>
      </c>
      <c r="UE21" s="54">
        <v>17509.41</v>
      </c>
      <c r="UF21" s="54">
        <v>18730.87</v>
      </c>
      <c r="UG21" s="54">
        <v>12373.74</v>
      </c>
      <c r="UH21" s="54">
        <v>14260.75</v>
      </c>
      <c r="UI21" s="54">
        <v>16883.14</v>
      </c>
      <c r="UJ21" s="54">
        <v>14275.83</v>
      </c>
      <c r="UK21" s="54">
        <v>12855.99</v>
      </c>
      <c r="UL21" s="54">
        <v>13322.72</v>
      </c>
      <c r="UM21" s="54">
        <v>12747.81</v>
      </c>
      <c r="UN21" s="54">
        <v>14562.26</v>
      </c>
      <c r="UO21" s="54">
        <v>16326.06</v>
      </c>
      <c r="UP21" s="54">
        <v>14901.23</v>
      </c>
      <c r="UQ21" s="54">
        <v>16346.76</v>
      </c>
      <c r="UR21" s="54">
        <v>15028.48</v>
      </c>
      <c r="US21" s="54">
        <v>9754.69</v>
      </c>
      <c r="UT21" s="54">
        <v>14182.31</v>
      </c>
      <c r="UU21" s="54">
        <v>18278.8</v>
      </c>
      <c r="UV21" s="54">
        <v>12169.7</v>
      </c>
      <c r="UW21" s="54">
        <v>14698.26</v>
      </c>
      <c r="UX21" s="54">
        <v>11707.54</v>
      </c>
      <c r="UY21" s="57">
        <f t="shared" si="215"/>
        <v>577766.59000000008</v>
      </c>
      <c r="UZ21" s="70">
        <f t="shared" si="218"/>
        <v>524283.74</v>
      </c>
      <c r="VA21" s="70">
        <f t="shared" si="216"/>
        <v>429233.94000000006</v>
      </c>
      <c r="VB21" s="70">
        <f t="shared" si="217"/>
        <v>435838.27</v>
      </c>
      <c r="VC21" s="70">
        <f>SUM(GerDiaria[[#This Row],[01/02/2026]:[28/02/2026]])</f>
        <v>385446.74</v>
      </c>
      <c r="VD21" s="70">
        <f>SUM(GerDiaria[[#This Row],[01/03/2026]:[31/03/2026]])</f>
        <v>439702.5</v>
      </c>
      <c r="VE21" s="70">
        <f>SUM(GerDiaria[[#This Row],[01/04/2026]:[30/04/2026]])</f>
        <v>416721.82</v>
      </c>
      <c r="VF21" s="72" t="s">
        <v>1084</v>
      </c>
      <c r="VG21" s="30" t="s">
        <v>1086</v>
      </c>
    </row>
    <row r="22" spans="1:579" ht="15.6">
      <c r="A22" s="82" t="s">
        <v>436</v>
      </c>
      <c r="B22" s="56" t="s">
        <v>436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3">
        <v>20217.72</v>
      </c>
      <c r="JQ22" s="53">
        <v>18368.89</v>
      </c>
      <c r="JR22" s="53">
        <v>21191.72</v>
      </c>
      <c r="JS22" s="53">
        <v>19358.169999999998</v>
      </c>
      <c r="JT22" s="53">
        <v>18354.53</v>
      </c>
      <c r="JU22" s="53">
        <v>19647.54</v>
      </c>
      <c r="JV22" s="53">
        <v>17557.650000000001</v>
      </c>
      <c r="JW22" s="53">
        <v>18937.05</v>
      </c>
      <c r="JX22" s="53">
        <v>15681.32</v>
      </c>
      <c r="JY22" s="53">
        <v>19918.919999999998</v>
      </c>
      <c r="JZ22" s="53">
        <v>20154.48</v>
      </c>
      <c r="KA22" s="53">
        <v>19981.099999999999</v>
      </c>
      <c r="KB22" s="53">
        <v>18489.669999999998</v>
      </c>
      <c r="KC22" s="53">
        <v>19262.330000000002</v>
      </c>
      <c r="KD22" s="53">
        <v>17130.29</v>
      </c>
      <c r="KE22" s="53">
        <v>22982.39</v>
      </c>
      <c r="KF22" s="53">
        <v>22012.12</v>
      </c>
      <c r="KG22" s="53">
        <v>19509.52</v>
      </c>
      <c r="KH22" s="53">
        <v>21567.52</v>
      </c>
      <c r="KI22" s="53">
        <v>18086.62</v>
      </c>
      <c r="KJ22" s="53">
        <v>14692.82</v>
      </c>
      <c r="KK22" s="53">
        <v>14823.42</v>
      </c>
      <c r="KL22" s="53">
        <v>15207.98</v>
      </c>
      <c r="KM22" s="53">
        <v>15800.78</v>
      </c>
      <c r="KN22" s="53">
        <v>17848.66</v>
      </c>
      <c r="KO22" s="53">
        <v>19971.12</v>
      </c>
      <c r="KP22" s="53">
        <v>19937.400000000001</v>
      </c>
      <c r="KQ22" s="53">
        <v>16573.009999999998</v>
      </c>
      <c r="KR22" s="53">
        <v>21167.4</v>
      </c>
      <c r="KS22" s="53">
        <v>17918.09</v>
      </c>
      <c r="KT22" s="53">
        <v>19426.580000000002</v>
      </c>
      <c r="KU22" s="53">
        <v>19136.04</v>
      </c>
      <c r="KV22" s="53">
        <v>18531.419999999998</v>
      </c>
      <c r="KW22" s="53">
        <v>15902.88</v>
      </c>
      <c r="KX22" s="53">
        <v>18929.55</v>
      </c>
      <c r="KY22" s="53">
        <v>21527.99</v>
      </c>
      <c r="KZ22" s="53">
        <v>15329.79</v>
      </c>
      <c r="LA22" s="53">
        <v>19860.61</v>
      </c>
      <c r="LB22" s="53">
        <v>22515.15</v>
      </c>
      <c r="LC22" s="53">
        <v>22519.119999999999</v>
      </c>
      <c r="LD22" s="53">
        <v>20844.810000000001</v>
      </c>
      <c r="LE22" s="53">
        <v>19111.84</v>
      </c>
      <c r="LF22" s="53">
        <v>19552.27</v>
      </c>
      <c r="LG22" s="53">
        <v>15463.41</v>
      </c>
      <c r="LH22" s="53">
        <v>15641.93</v>
      </c>
      <c r="LI22" s="53">
        <v>17808.59</v>
      </c>
      <c r="LJ22" s="53">
        <v>20564.16</v>
      </c>
      <c r="LK22" s="53">
        <v>21655.99</v>
      </c>
      <c r="LL22" s="53">
        <v>20344.84</v>
      </c>
      <c r="LM22" s="53">
        <v>10665.67</v>
      </c>
      <c r="LN22" s="53">
        <v>10943.63</v>
      </c>
      <c r="LO22" s="53">
        <v>13903.31</v>
      </c>
      <c r="LP22" s="53">
        <v>19433.64</v>
      </c>
      <c r="LQ22" s="53">
        <v>17033.099999999999</v>
      </c>
      <c r="LR22" s="53">
        <v>9957.73</v>
      </c>
      <c r="LS22" s="53">
        <v>19768.66</v>
      </c>
      <c r="LT22" s="53">
        <v>20647.509999999998</v>
      </c>
      <c r="LU22" s="53">
        <v>21215.06</v>
      </c>
      <c r="LV22" s="53">
        <v>16370.96</v>
      </c>
      <c r="LW22" s="53">
        <v>12010.76</v>
      </c>
      <c r="LX22" s="53">
        <v>12318.38</v>
      </c>
      <c r="LY22" s="54">
        <v>7413.37</v>
      </c>
      <c r="LZ22" s="54">
        <v>10581.9</v>
      </c>
      <c r="MA22" s="54">
        <v>17370.71</v>
      </c>
      <c r="MB22" s="54">
        <v>4478.59</v>
      </c>
      <c r="MC22" s="54">
        <v>19380.509999999998</v>
      </c>
      <c r="MD22" s="54">
        <v>14737.39</v>
      </c>
      <c r="ME22" s="54">
        <v>19960.53</v>
      </c>
      <c r="MF22" s="54">
        <v>15786.06</v>
      </c>
      <c r="MG22" s="54">
        <v>19242.810000000001</v>
      </c>
      <c r="MH22" s="54">
        <v>18601.61</v>
      </c>
      <c r="MI22" s="54">
        <v>20180.7</v>
      </c>
      <c r="MJ22" s="54">
        <v>18112.810000000001</v>
      </c>
      <c r="MK22" s="54">
        <v>13460.29</v>
      </c>
      <c r="ML22" s="54">
        <v>16663.259999999998</v>
      </c>
      <c r="MM22" s="54">
        <v>14369.78</v>
      </c>
      <c r="MN22" s="54">
        <v>19852.490000000002</v>
      </c>
      <c r="MO22" s="54">
        <v>14095.75</v>
      </c>
      <c r="MP22" s="54">
        <v>7822.71</v>
      </c>
      <c r="MQ22" s="54">
        <v>6785.93</v>
      </c>
      <c r="MR22" s="54">
        <v>5037.53</v>
      </c>
      <c r="MS22" s="54">
        <v>11403.1</v>
      </c>
      <c r="MT22" s="54">
        <v>13625.46</v>
      </c>
      <c r="MU22" s="54">
        <v>7374.13</v>
      </c>
      <c r="MV22" s="54">
        <v>3675.46</v>
      </c>
      <c r="MW22" s="54">
        <v>10512.93</v>
      </c>
      <c r="MX22" s="54">
        <v>20466.599999999999</v>
      </c>
      <c r="MY22" s="54">
        <v>18259.990000000002</v>
      </c>
      <c r="MZ22" s="54">
        <v>16558.72</v>
      </c>
      <c r="NA22" s="54">
        <v>2260.7800000000002</v>
      </c>
      <c r="NB22" s="54">
        <v>2913.68</v>
      </c>
      <c r="NC22" s="54">
        <v>14371.27</v>
      </c>
      <c r="ND22" s="54">
        <v>16774.32</v>
      </c>
      <c r="NE22" s="54">
        <v>17704.990000000002</v>
      </c>
      <c r="NF22" s="54">
        <v>12646.18</v>
      </c>
      <c r="NG22" s="54">
        <v>16249.26</v>
      </c>
      <c r="NH22" s="54">
        <v>12497.19</v>
      </c>
      <c r="NI22" s="54">
        <v>13579.5</v>
      </c>
      <c r="NJ22" s="54">
        <v>15673.76</v>
      </c>
      <c r="NK22" s="54">
        <v>9258.42</v>
      </c>
      <c r="NL22" s="54">
        <v>12308.32</v>
      </c>
      <c r="NM22" s="54">
        <v>14862.43</v>
      </c>
      <c r="NN22" s="54">
        <v>14811.4</v>
      </c>
      <c r="NO22" s="54">
        <v>11742.93</v>
      </c>
      <c r="NP22" s="54">
        <v>14563.07</v>
      </c>
      <c r="NQ22" s="54">
        <v>9565.7000000000007</v>
      </c>
      <c r="NR22" s="54">
        <v>11711.43</v>
      </c>
      <c r="NS22" s="54">
        <v>14099.37</v>
      </c>
      <c r="NT22" s="54">
        <v>10074.68</v>
      </c>
      <c r="NU22" s="54">
        <v>13476.49</v>
      </c>
      <c r="NV22" s="54">
        <v>14228.28</v>
      </c>
      <c r="NW22" s="54">
        <v>13811.64</v>
      </c>
      <c r="NX22" s="54">
        <v>15389.21</v>
      </c>
      <c r="NY22" s="54">
        <v>17742.82</v>
      </c>
      <c r="NZ22" s="54">
        <v>8476.43</v>
      </c>
      <c r="OA22" s="54">
        <v>8506.86</v>
      </c>
      <c r="OB22" s="54">
        <v>12898.19</v>
      </c>
      <c r="OC22" s="54">
        <v>3570.89</v>
      </c>
      <c r="OD22" s="54">
        <v>16468.849999999999</v>
      </c>
      <c r="OE22" s="54">
        <v>19538.41</v>
      </c>
      <c r="OF22" s="54">
        <v>18102.34</v>
      </c>
      <c r="OG22" s="54">
        <v>18431.900000000001</v>
      </c>
      <c r="OH22" s="83">
        <v>16870</v>
      </c>
      <c r="OI22" s="54">
        <v>16382.07</v>
      </c>
      <c r="OJ22" s="54">
        <v>19824.03</v>
      </c>
      <c r="OK22" s="54">
        <v>16722.77</v>
      </c>
      <c r="OL22" s="54">
        <v>14744.9</v>
      </c>
      <c r="OM22" s="54">
        <v>18724.02</v>
      </c>
      <c r="ON22" s="54">
        <v>18310.27</v>
      </c>
      <c r="OO22" s="54">
        <v>7226.99</v>
      </c>
      <c r="OP22" s="54">
        <v>17993.75</v>
      </c>
      <c r="OQ22" s="54">
        <v>18304.8</v>
      </c>
      <c r="OR22" s="54">
        <v>13990.95</v>
      </c>
      <c r="OS22" s="54">
        <v>16706.23</v>
      </c>
      <c r="OT22" s="54">
        <v>14571.62</v>
      </c>
      <c r="OU22" s="54">
        <v>4506.1400000000003</v>
      </c>
      <c r="OV22" s="54">
        <v>17059.759999999998</v>
      </c>
      <c r="OW22" s="54">
        <v>12713.38</v>
      </c>
      <c r="OX22" s="54">
        <v>19711.41</v>
      </c>
      <c r="OY22" s="54">
        <v>15985.61</v>
      </c>
      <c r="OZ22" s="54">
        <v>13583.77</v>
      </c>
      <c r="PA22" s="54">
        <v>15980.18</v>
      </c>
      <c r="PB22" s="54">
        <v>17184.28</v>
      </c>
      <c r="PC22" s="54">
        <v>17405.32</v>
      </c>
      <c r="PD22" s="54">
        <v>13737.31</v>
      </c>
      <c r="PE22" s="54">
        <v>14845.72</v>
      </c>
      <c r="PF22" s="54">
        <v>16391.580000000002</v>
      </c>
      <c r="PG22" s="54">
        <v>15263.29</v>
      </c>
      <c r="PH22" s="54">
        <v>12752.72</v>
      </c>
      <c r="PI22" s="54">
        <v>11948.83</v>
      </c>
      <c r="PJ22" s="54">
        <v>12263.06</v>
      </c>
      <c r="PK22" s="54">
        <v>13543.36</v>
      </c>
      <c r="PL22" s="54">
        <v>15256.87</v>
      </c>
      <c r="PM22" s="54">
        <v>19359.759999999998</v>
      </c>
      <c r="PN22" s="54">
        <v>16378.94</v>
      </c>
      <c r="PO22" s="54">
        <v>17383.919999999998</v>
      </c>
      <c r="PP22" s="54">
        <v>15815.13</v>
      </c>
      <c r="PQ22" s="54">
        <v>7913.94</v>
      </c>
      <c r="PR22" s="54">
        <v>13702.68</v>
      </c>
      <c r="PS22" s="54">
        <v>17690.72</v>
      </c>
      <c r="PT22" s="54">
        <v>10645.02</v>
      </c>
      <c r="PU22" s="54">
        <v>1275.31</v>
      </c>
      <c r="PV22" s="54">
        <v>15609.77</v>
      </c>
      <c r="PW22" s="54">
        <v>9197.7900000000009</v>
      </c>
      <c r="PX22" s="54">
        <v>15251.12</v>
      </c>
      <c r="PY22" s="54">
        <v>13537.57</v>
      </c>
      <c r="PZ22" s="54">
        <v>18037.34</v>
      </c>
      <c r="QA22" s="54">
        <v>6046.82</v>
      </c>
      <c r="QB22" s="54">
        <v>10922.87</v>
      </c>
      <c r="QC22" s="54">
        <v>4200.71</v>
      </c>
      <c r="QD22" s="54">
        <v>7033.01</v>
      </c>
      <c r="QE22" s="54">
        <v>15881.5</v>
      </c>
      <c r="QF22" s="54">
        <v>21787.51</v>
      </c>
      <c r="QG22" s="54">
        <v>18293.240000000002</v>
      </c>
      <c r="QH22" s="54">
        <v>18698.580000000002</v>
      </c>
      <c r="QI22" s="54">
        <v>17307.419999999998</v>
      </c>
      <c r="QJ22" s="54">
        <v>16911.689999999999</v>
      </c>
      <c r="QK22" s="54">
        <v>15880.54</v>
      </c>
      <c r="QL22" s="54">
        <v>10714.08</v>
      </c>
      <c r="QM22" s="54">
        <v>12118.47</v>
      </c>
      <c r="QN22" s="54">
        <v>11142.12</v>
      </c>
      <c r="QO22" s="54">
        <v>16431.14</v>
      </c>
      <c r="QP22" s="54">
        <v>9904.75</v>
      </c>
      <c r="QQ22" s="54">
        <v>15662.56</v>
      </c>
      <c r="QR22" s="54">
        <v>17506.95</v>
      </c>
      <c r="QS22" s="54">
        <v>19775.04</v>
      </c>
      <c r="QT22" s="54">
        <v>8806.4599999999991</v>
      </c>
      <c r="QU22" s="54">
        <v>18486.45</v>
      </c>
      <c r="QV22" s="54">
        <v>16677.89</v>
      </c>
      <c r="QW22" s="54">
        <v>16321.21</v>
      </c>
      <c r="QX22" s="54">
        <v>12169.31</v>
      </c>
      <c r="QY22" s="54">
        <v>16685.77</v>
      </c>
      <c r="QZ22" s="54">
        <v>15874.11</v>
      </c>
      <c r="RA22" s="54">
        <v>19563.62</v>
      </c>
      <c r="RB22" s="54">
        <v>15832.87</v>
      </c>
      <c r="RC22" s="54">
        <v>13899.98</v>
      </c>
      <c r="RD22" s="54">
        <v>13685.6</v>
      </c>
      <c r="RE22" s="54">
        <v>13732.59</v>
      </c>
      <c r="RF22" s="54">
        <v>15997.33</v>
      </c>
      <c r="RG22" s="54">
        <v>5227.68</v>
      </c>
      <c r="RH22" s="54">
        <v>13915.09</v>
      </c>
      <c r="RI22" s="54">
        <v>13360.88</v>
      </c>
      <c r="RJ22" s="54">
        <v>6918.7</v>
      </c>
      <c r="RK22" s="54">
        <v>17805.490000000002</v>
      </c>
      <c r="RL22" s="54">
        <v>3258.31</v>
      </c>
      <c r="RM22" s="54">
        <v>11499.92</v>
      </c>
      <c r="RN22" s="54">
        <v>17750.86</v>
      </c>
      <c r="RO22" s="54">
        <v>15967.83</v>
      </c>
      <c r="RP22" s="54">
        <v>13495.76</v>
      </c>
      <c r="RQ22" s="54">
        <v>19871.89</v>
      </c>
      <c r="RR22" s="54">
        <v>15110.8</v>
      </c>
      <c r="RS22" s="54">
        <v>15628.47</v>
      </c>
      <c r="RT22" s="54">
        <v>13271.22</v>
      </c>
      <c r="RU22" s="54">
        <v>13490.38</v>
      </c>
      <c r="RV22" s="54">
        <v>12945.27</v>
      </c>
      <c r="RW22" s="54">
        <v>14301.57</v>
      </c>
      <c r="RX22" s="54">
        <v>7965.31</v>
      </c>
      <c r="RY22" s="54">
        <v>16066.51</v>
      </c>
      <c r="RZ22" s="54">
        <v>14798.54</v>
      </c>
      <c r="SA22" s="54">
        <v>14804.85</v>
      </c>
      <c r="SB22" s="54">
        <v>16718.900000000001</v>
      </c>
      <c r="SC22" s="54">
        <v>15268.52</v>
      </c>
      <c r="SD22" s="54">
        <v>9289.17</v>
      </c>
      <c r="SE22" s="54">
        <v>4949.07</v>
      </c>
      <c r="SF22" s="54">
        <v>10092.39</v>
      </c>
      <c r="SG22" s="54">
        <v>15392.82</v>
      </c>
      <c r="SH22" s="54">
        <v>17839.599999999999</v>
      </c>
      <c r="SI22" s="54">
        <v>17587.669999999998</v>
      </c>
      <c r="SJ22" s="54">
        <v>17479.21</v>
      </c>
      <c r="SK22" s="54">
        <v>14900.72</v>
      </c>
      <c r="SL22" s="54">
        <v>17616.400000000001</v>
      </c>
      <c r="SM22" s="54">
        <v>10195.219999999999</v>
      </c>
      <c r="SN22" s="54">
        <v>10299.02</v>
      </c>
      <c r="SO22" s="54">
        <v>17644.439999999999</v>
      </c>
      <c r="SP22" s="54">
        <v>12770.31</v>
      </c>
      <c r="SQ22" s="54">
        <v>4812.5600000000004</v>
      </c>
      <c r="SR22" s="54">
        <v>15011.68</v>
      </c>
      <c r="SS22" s="54">
        <v>16600.89</v>
      </c>
      <c r="ST22" s="54">
        <v>15441.28</v>
      </c>
      <c r="SU22" s="54">
        <v>14284.48</v>
      </c>
      <c r="SV22" s="54">
        <v>6839.84</v>
      </c>
      <c r="SW22" s="54">
        <v>13933.15</v>
      </c>
      <c r="SX22" s="54">
        <v>9322.0300000000007</v>
      </c>
      <c r="SY22" s="54">
        <v>14920.62</v>
      </c>
      <c r="SZ22" s="54">
        <v>17706.48</v>
      </c>
      <c r="TA22" s="54">
        <v>16343.09</v>
      </c>
      <c r="TB22" s="54">
        <v>14610.71</v>
      </c>
      <c r="TC22" s="54">
        <v>8718.23</v>
      </c>
      <c r="TD22" s="54">
        <v>10099.219999999999</v>
      </c>
      <c r="TE22" s="54">
        <v>14045.86</v>
      </c>
      <c r="TF22" s="54">
        <v>11107.62</v>
      </c>
      <c r="TG22" s="54">
        <v>14714.31</v>
      </c>
      <c r="TH22" s="54">
        <v>6202.39</v>
      </c>
      <c r="TI22" s="54">
        <v>13122.06</v>
      </c>
      <c r="TJ22" s="54">
        <v>16332.27</v>
      </c>
      <c r="TK22" s="54">
        <v>16878.330000000002</v>
      </c>
      <c r="TL22" s="54">
        <v>15396.18</v>
      </c>
      <c r="TM22" s="54">
        <v>18874.240000000002</v>
      </c>
      <c r="TN22" s="54">
        <v>18859.71</v>
      </c>
      <c r="TO22" s="54">
        <v>17369.72</v>
      </c>
      <c r="TP22" s="54">
        <v>17615.05</v>
      </c>
      <c r="TQ22" s="54">
        <v>18440.240000000002</v>
      </c>
      <c r="TR22" s="54">
        <v>17407.27</v>
      </c>
      <c r="TS22" s="54">
        <v>17635.349999999999</v>
      </c>
      <c r="TT22" s="54">
        <v>14937.51</v>
      </c>
      <c r="TU22" s="54">
        <v>17367.61</v>
      </c>
      <c r="TV22" s="54">
        <v>16865.77</v>
      </c>
      <c r="TW22" s="54">
        <v>16418.57</v>
      </c>
      <c r="TX22" s="54">
        <v>15855.49</v>
      </c>
      <c r="TY22" s="54">
        <v>11716.29</v>
      </c>
      <c r="TZ22" s="54">
        <v>10697.83</v>
      </c>
      <c r="UA22" s="54">
        <v>14965.6</v>
      </c>
      <c r="UB22" s="54">
        <v>10782.38</v>
      </c>
      <c r="UC22" s="54">
        <v>18562.29</v>
      </c>
      <c r="UD22" s="54">
        <v>20833.22</v>
      </c>
      <c r="UE22" s="54">
        <v>7206.28</v>
      </c>
      <c r="UF22" s="150">
        <v>0</v>
      </c>
      <c r="UG22" s="150">
        <v>0</v>
      </c>
      <c r="UH22" s="150">
        <v>0</v>
      </c>
      <c r="UI22" s="150">
        <v>0</v>
      </c>
      <c r="UJ22" s="150">
        <v>0</v>
      </c>
      <c r="UK22" s="150">
        <v>0</v>
      </c>
      <c r="UL22" s="150">
        <v>0</v>
      </c>
      <c r="UM22" s="54">
        <v>8341.93</v>
      </c>
      <c r="UN22" s="54">
        <v>16099.69</v>
      </c>
      <c r="UO22" s="54">
        <v>17445</v>
      </c>
      <c r="UP22" s="54">
        <v>15985.45</v>
      </c>
      <c r="UQ22" s="54">
        <v>17854.650000000001</v>
      </c>
      <c r="UR22" s="54">
        <v>16102.54</v>
      </c>
      <c r="US22" s="54">
        <v>10232.08</v>
      </c>
      <c r="UT22" s="54">
        <v>15049.45</v>
      </c>
      <c r="UU22" s="54">
        <v>19736.55</v>
      </c>
      <c r="UV22" s="54">
        <v>12844.07</v>
      </c>
      <c r="UW22" s="54">
        <v>15644.05</v>
      </c>
      <c r="UX22" s="54">
        <v>12252.3</v>
      </c>
      <c r="UY22" s="55">
        <f t="shared" si="215"/>
        <v>581776.80999999994</v>
      </c>
      <c r="UZ22" s="69">
        <f t="shared" si="218"/>
        <v>529508.79999999993</v>
      </c>
      <c r="VA22" s="70">
        <f t="shared" si="216"/>
        <v>405356.85000000003</v>
      </c>
      <c r="VB22" s="70">
        <f t="shared" si="217"/>
        <v>425635.26</v>
      </c>
      <c r="VC22" s="70">
        <f>SUM(GerDiaria[[#This Row],[01/02/2026]:[28/02/2026]])</f>
        <v>424834.76</v>
      </c>
      <c r="VD22" s="70">
        <f>SUM(GerDiaria[[#This Row],[01/03/2026]:[31/03/2026]])</f>
        <v>423968.94</v>
      </c>
      <c r="VE22" s="70">
        <f>SUM(GerDiaria[[#This Row],[01/04/2026]:[30/04/2026]])</f>
        <v>430394.17</v>
      </c>
      <c r="VF22" s="72"/>
      <c r="VG22" s="30" t="s">
        <v>1086</v>
      </c>
    </row>
    <row r="23" spans="1:579" ht="15.6">
      <c r="A23" s="82" t="s">
        <v>459</v>
      </c>
      <c r="B23" s="56" t="s">
        <v>459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3">
        <v>19218.240000000002</v>
      </c>
      <c r="JQ23" s="53">
        <v>12291.31</v>
      </c>
      <c r="JR23" s="53">
        <v>15573.84</v>
      </c>
      <c r="JS23" s="53">
        <v>10652.67</v>
      </c>
      <c r="JT23" s="53">
        <v>20501.04</v>
      </c>
      <c r="JU23" s="53">
        <v>17380.29</v>
      </c>
      <c r="JV23" s="53">
        <v>11136.32</v>
      </c>
      <c r="JW23" s="53">
        <v>4281.1499999999996</v>
      </c>
      <c r="JX23" s="53">
        <v>5638.99</v>
      </c>
      <c r="JY23" s="53">
        <v>6956.12</v>
      </c>
      <c r="JZ23" s="53">
        <v>13186.35</v>
      </c>
      <c r="KA23" s="53">
        <v>16756.34</v>
      </c>
      <c r="KB23" s="53">
        <v>8322.42</v>
      </c>
      <c r="KC23" s="53">
        <v>18773.560000000001</v>
      </c>
      <c r="KD23" s="53">
        <v>7957.89</v>
      </c>
      <c r="KE23" s="53">
        <v>17210.62</v>
      </c>
      <c r="KF23" s="53">
        <v>18685.439999999999</v>
      </c>
      <c r="KG23" s="53">
        <v>4869</v>
      </c>
      <c r="KH23" s="53">
        <v>9026.23</v>
      </c>
      <c r="KI23" s="53">
        <v>16346.77</v>
      </c>
      <c r="KJ23" s="53">
        <v>20036.95</v>
      </c>
      <c r="KK23" s="53">
        <v>22191.9</v>
      </c>
      <c r="KL23" s="53">
        <v>22628.41</v>
      </c>
      <c r="KM23" s="53">
        <v>21512.37</v>
      </c>
      <c r="KN23" s="53">
        <v>20518.57</v>
      </c>
      <c r="KO23" s="53">
        <v>17473.27</v>
      </c>
      <c r="KP23" s="53">
        <v>6392.47</v>
      </c>
      <c r="KQ23" s="53">
        <v>5580.46</v>
      </c>
      <c r="KR23" s="53">
        <v>8045.32</v>
      </c>
      <c r="KS23" s="53">
        <v>3974.4</v>
      </c>
      <c r="KT23" s="53">
        <v>5846.55</v>
      </c>
      <c r="KU23" s="53">
        <v>12594.49</v>
      </c>
      <c r="KV23" s="53">
        <v>3186.54</v>
      </c>
      <c r="KW23" s="53">
        <v>10910.9</v>
      </c>
      <c r="KX23" s="53">
        <v>9946.58</v>
      </c>
      <c r="KY23" s="53">
        <v>10344.58</v>
      </c>
      <c r="KZ23" s="53">
        <v>7761.64</v>
      </c>
      <c r="LA23" s="53">
        <v>11707.68</v>
      </c>
      <c r="LB23" s="53">
        <v>5666.49</v>
      </c>
      <c r="LC23" s="53">
        <v>10443.969999999999</v>
      </c>
      <c r="LD23" s="53">
        <v>11024.55</v>
      </c>
      <c r="LE23" s="53">
        <v>12814.94</v>
      </c>
      <c r="LF23" s="53">
        <v>15045.36</v>
      </c>
      <c r="LG23" s="53">
        <v>11189.48</v>
      </c>
      <c r="LH23" s="53">
        <v>10285.42</v>
      </c>
      <c r="LI23" s="53">
        <v>7255.44</v>
      </c>
      <c r="LJ23" s="53">
        <v>5916.99</v>
      </c>
      <c r="LK23" s="53">
        <v>8322.92</v>
      </c>
      <c r="LL23" s="53">
        <v>9462.83</v>
      </c>
      <c r="LM23" s="53">
        <v>12877.49</v>
      </c>
      <c r="LN23" s="53">
        <v>13539.01</v>
      </c>
      <c r="LO23" s="53">
        <v>14835.5</v>
      </c>
      <c r="LP23" s="53">
        <v>9801.8700000000008</v>
      </c>
      <c r="LQ23" s="53">
        <v>8892.3700000000008</v>
      </c>
      <c r="LR23" s="53">
        <v>6495.78</v>
      </c>
      <c r="LS23" s="53">
        <v>17290.18</v>
      </c>
      <c r="LT23" s="53">
        <v>21908.78</v>
      </c>
      <c r="LU23" s="53">
        <v>18553.689999999999</v>
      </c>
      <c r="LV23" s="53">
        <v>19180.75</v>
      </c>
      <c r="LW23" s="53">
        <v>18368.03</v>
      </c>
      <c r="LX23" s="53">
        <v>15261.3</v>
      </c>
      <c r="LY23" s="54">
        <v>12413.08</v>
      </c>
      <c r="LZ23" s="54">
        <v>8438.2000000000007</v>
      </c>
      <c r="MA23" s="54">
        <v>17791.150000000001</v>
      </c>
      <c r="MB23" s="54">
        <v>13313.74</v>
      </c>
      <c r="MC23" s="54">
        <v>15949.05</v>
      </c>
      <c r="MD23" s="54">
        <v>14048.88</v>
      </c>
      <c r="ME23" s="54">
        <v>12925.66</v>
      </c>
      <c r="MF23" s="54">
        <v>9919.67</v>
      </c>
      <c r="MG23" s="54">
        <v>4883</v>
      </c>
      <c r="MH23" s="54">
        <v>10873.19</v>
      </c>
      <c r="MI23" s="54">
        <v>13871.31</v>
      </c>
      <c r="MJ23" s="54">
        <v>12200.17</v>
      </c>
      <c r="MK23" s="54">
        <v>2703.68</v>
      </c>
      <c r="ML23" s="54">
        <v>0</v>
      </c>
      <c r="MM23" s="54">
        <v>12262.94</v>
      </c>
      <c r="MN23" s="54">
        <v>11271.82</v>
      </c>
      <c r="MO23" s="54">
        <v>4351.74</v>
      </c>
      <c r="MP23" s="54">
        <v>8919.86</v>
      </c>
      <c r="MQ23" s="54">
        <v>6532.51</v>
      </c>
      <c r="MR23" s="54">
        <v>12678.11</v>
      </c>
      <c r="MS23" s="54">
        <v>14854.9</v>
      </c>
      <c r="MT23" s="54">
        <v>14239.32</v>
      </c>
      <c r="MU23" s="54">
        <v>14781.01</v>
      </c>
      <c r="MV23" s="54">
        <v>13858.7</v>
      </c>
      <c r="MW23" s="54">
        <v>14253.9</v>
      </c>
      <c r="MX23" s="54">
        <v>11935.76</v>
      </c>
      <c r="MY23" s="54">
        <v>12205.58</v>
      </c>
      <c r="MZ23" s="54">
        <v>11636.17</v>
      </c>
      <c r="NA23" s="54">
        <v>0</v>
      </c>
      <c r="NB23" s="54">
        <v>9015.65</v>
      </c>
      <c r="NC23" s="54">
        <v>13331.14</v>
      </c>
      <c r="ND23" s="54">
        <v>18858.3</v>
      </c>
      <c r="NE23" s="54">
        <v>13748.06</v>
      </c>
      <c r="NF23" s="54">
        <v>14754.86</v>
      </c>
      <c r="NG23" s="54">
        <v>19306.04</v>
      </c>
      <c r="NH23" s="54">
        <v>7813.81</v>
      </c>
      <c r="NI23" s="54">
        <v>18733.64</v>
      </c>
      <c r="NJ23" s="54">
        <v>13782.71</v>
      </c>
      <c r="NK23" s="54">
        <v>14694.2</v>
      </c>
      <c r="NL23" s="54">
        <v>18825.45</v>
      </c>
      <c r="NM23" s="54">
        <v>205.28</v>
      </c>
      <c r="NN23" s="54">
        <v>18762.009999999998</v>
      </c>
      <c r="NO23" s="54">
        <v>22141.94</v>
      </c>
      <c r="NP23" s="54">
        <v>14077.04</v>
      </c>
      <c r="NQ23" s="54">
        <v>16772.96</v>
      </c>
      <c r="NR23" s="54">
        <v>9576.61</v>
      </c>
      <c r="NS23" s="54">
        <v>12250.4</v>
      </c>
      <c r="NT23" s="54">
        <v>11231.82</v>
      </c>
      <c r="NU23" s="54">
        <v>11810.77</v>
      </c>
      <c r="NV23" s="54">
        <v>11102.84</v>
      </c>
      <c r="NW23" s="54">
        <v>5954.4</v>
      </c>
      <c r="NX23" s="54">
        <v>6981.9</v>
      </c>
      <c r="NY23" s="54">
        <v>5176.92</v>
      </c>
      <c r="NZ23" s="54">
        <v>9782.7800000000007</v>
      </c>
      <c r="OA23" s="54">
        <v>5955.11</v>
      </c>
      <c r="OB23" s="54">
        <v>11516.92</v>
      </c>
      <c r="OC23" s="54">
        <v>17211.57</v>
      </c>
      <c r="OD23" s="54">
        <v>14202.71</v>
      </c>
      <c r="OE23" s="54">
        <v>11731.29</v>
      </c>
      <c r="OF23" s="54">
        <v>15416.91</v>
      </c>
      <c r="OG23" s="54">
        <v>10363.219999999999</v>
      </c>
      <c r="OH23" s="83">
        <v>18476.38</v>
      </c>
      <c r="OI23" s="54">
        <v>11956.09</v>
      </c>
      <c r="OJ23" s="54">
        <v>0</v>
      </c>
      <c r="OK23" s="54">
        <v>7862.69</v>
      </c>
      <c r="OL23" s="54">
        <v>13280.96</v>
      </c>
      <c r="OM23" s="54">
        <v>9903.44</v>
      </c>
      <c r="ON23" s="54">
        <v>11722.55</v>
      </c>
      <c r="OO23" s="54">
        <v>8098.8</v>
      </c>
      <c r="OP23" s="54">
        <v>12839.31</v>
      </c>
      <c r="OQ23" s="54">
        <v>5869.21</v>
      </c>
      <c r="OR23" s="54">
        <v>11101.7</v>
      </c>
      <c r="OS23" s="54">
        <v>0</v>
      </c>
      <c r="OT23" s="54">
        <v>14935.28</v>
      </c>
      <c r="OU23" s="54">
        <v>20676.990000000002</v>
      </c>
      <c r="OV23" s="54">
        <v>13806.12</v>
      </c>
      <c r="OW23" s="54">
        <v>0</v>
      </c>
      <c r="OX23" s="54">
        <v>19026.150000000001</v>
      </c>
      <c r="OY23" s="54">
        <v>5753.57</v>
      </c>
      <c r="OZ23" s="54">
        <v>10238.08</v>
      </c>
      <c r="PA23" s="54">
        <v>15666.03</v>
      </c>
      <c r="PB23" s="54">
        <v>16614.95</v>
      </c>
      <c r="PC23" s="54">
        <v>16946.78</v>
      </c>
      <c r="PD23" s="54">
        <v>14953.26</v>
      </c>
      <c r="PE23" s="54">
        <v>7830.83</v>
      </c>
      <c r="PF23" s="54">
        <v>11658.69</v>
      </c>
      <c r="PG23" s="54">
        <v>13161.36</v>
      </c>
      <c r="PH23" s="54">
        <v>9941.51</v>
      </c>
      <c r="PI23" s="54">
        <v>5510.48</v>
      </c>
      <c r="PJ23" s="54">
        <v>10987.04</v>
      </c>
      <c r="PK23" s="54">
        <v>14848.77</v>
      </c>
      <c r="PL23" s="54">
        <v>11020.8</v>
      </c>
      <c r="PM23" s="54">
        <v>9223.19</v>
      </c>
      <c r="PN23" s="54">
        <v>11249</v>
      </c>
      <c r="PO23" s="54">
        <v>15779.85</v>
      </c>
      <c r="PP23" s="54">
        <v>6470.32</v>
      </c>
      <c r="PQ23" s="54">
        <v>3307.94</v>
      </c>
      <c r="PR23" s="54">
        <v>14125.29</v>
      </c>
      <c r="PS23" s="54">
        <v>4895.22</v>
      </c>
      <c r="PT23" s="54">
        <v>5878.87</v>
      </c>
      <c r="PU23" s="54">
        <v>4152.83</v>
      </c>
      <c r="PV23" s="54">
        <v>4292.72</v>
      </c>
      <c r="PW23" s="54">
        <v>8007.15</v>
      </c>
      <c r="PX23" s="54">
        <v>15929.31</v>
      </c>
      <c r="PY23" s="54">
        <v>15133.93</v>
      </c>
      <c r="PZ23" s="54">
        <v>20069.169999999998</v>
      </c>
      <c r="QA23" s="54">
        <v>17277.82</v>
      </c>
      <c r="QB23" s="54">
        <v>16415.21</v>
      </c>
      <c r="QC23" s="54">
        <v>6609.76</v>
      </c>
      <c r="QD23" s="54">
        <v>13389.58</v>
      </c>
      <c r="QE23" s="54">
        <v>16693.48</v>
      </c>
      <c r="QF23" s="54">
        <v>17717.259999999998</v>
      </c>
      <c r="QG23" s="54">
        <v>18554.82</v>
      </c>
      <c r="QH23" s="54">
        <v>16999.060000000001</v>
      </c>
      <c r="QI23" s="54">
        <v>15291.64</v>
      </c>
      <c r="QJ23" s="54">
        <v>15722.58</v>
      </c>
      <c r="QK23" s="54">
        <v>18582.84</v>
      </c>
      <c r="QL23" s="54">
        <v>17551.82</v>
      </c>
      <c r="QM23" s="54">
        <v>17855.2</v>
      </c>
      <c r="QN23" s="54">
        <v>13575.8</v>
      </c>
      <c r="QO23" s="54">
        <v>6574.52</v>
      </c>
      <c r="QP23" s="54">
        <v>13424.15</v>
      </c>
      <c r="QQ23" s="54">
        <v>6945.95</v>
      </c>
      <c r="QR23" s="54">
        <v>12179.22</v>
      </c>
      <c r="QS23" s="54">
        <v>13091.19</v>
      </c>
      <c r="QT23" s="54">
        <v>14073.08</v>
      </c>
      <c r="QU23" s="54">
        <v>11854.16</v>
      </c>
      <c r="QV23" s="54">
        <v>11961.28</v>
      </c>
      <c r="QW23" s="54">
        <v>8857.9</v>
      </c>
      <c r="QX23" s="54">
        <v>11617.06</v>
      </c>
      <c r="QY23" s="54">
        <v>3446.23</v>
      </c>
      <c r="QZ23" s="54">
        <v>13454.08</v>
      </c>
      <c r="RA23" s="54">
        <v>16985.93</v>
      </c>
      <c r="RB23" s="54">
        <v>14972.74</v>
      </c>
      <c r="RC23" s="54">
        <v>16711.27</v>
      </c>
      <c r="RD23" s="54">
        <v>17234.32</v>
      </c>
      <c r="RE23" s="54">
        <v>16059.09</v>
      </c>
      <c r="RF23" s="54">
        <v>14070.37</v>
      </c>
      <c r="RG23" s="54">
        <v>11897.93</v>
      </c>
      <c r="RH23" s="54">
        <v>16122.03</v>
      </c>
      <c r="RI23" s="54">
        <v>15729.15</v>
      </c>
      <c r="RJ23" s="54">
        <v>15302.68</v>
      </c>
      <c r="RK23" s="54">
        <v>11812.66</v>
      </c>
      <c r="RL23" s="54">
        <v>15268.43</v>
      </c>
      <c r="RM23" s="54">
        <v>15008.51</v>
      </c>
      <c r="RN23" s="54">
        <v>14694.63</v>
      </c>
      <c r="RO23" s="54">
        <v>13382.03</v>
      </c>
      <c r="RP23" s="54">
        <v>9848.76</v>
      </c>
      <c r="RQ23" s="54">
        <v>7679.68</v>
      </c>
      <c r="RR23" s="54">
        <v>9135.93</v>
      </c>
      <c r="RS23" s="152">
        <v>12464.78</v>
      </c>
      <c r="RT23" s="152">
        <v>13185.22</v>
      </c>
      <c r="RU23" s="152">
        <v>11764.37</v>
      </c>
      <c r="RV23" s="152">
        <v>4900.79</v>
      </c>
      <c r="RW23" s="152">
        <v>13511.91</v>
      </c>
      <c r="RX23" s="152">
        <v>14540.63</v>
      </c>
      <c r="RY23" s="152">
        <v>14348.5</v>
      </c>
      <c r="RZ23" s="152">
        <v>14585.79</v>
      </c>
      <c r="SA23" s="152">
        <v>7875.14</v>
      </c>
      <c r="SB23" s="152">
        <v>8262.5400000000009</v>
      </c>
      <c r="SC23" s="152">
        <v>3361.68</v>
      </c>
      <c r="SD23" s="152">
        <v>9379.43</v>
      </c>
      <c r="SE23" s="152">
        <v>11572.75</v>
      </c>
      <c r="SF23" s="152">
        <v>12468.29</v>
      </c>
      <c r="SG23" s="152">
        <v>11325.46</v>
      </c>
      <c r="SH23" s="152">
        <v>2551.0100000000002</v>
      </c>
      <c r="SI23" s="152">
        <v>10417.73</v>
      </c>
      <c r="SJ23" s="152">
        <v>4686.8500000000004</v>
      </c>
      <c r="SK23" s="152">
        <v>2999.21</v>
      </c>
      <c r="SL23" s="152">
        <v>2983.67</v>
      </c>
      <c r="SM23" s="152">
        <v>4231.2299999999996</v>
      </c>
      <c r="SN23" s="152">
        <v>5089.8500000000004</v>
      </c>
      <c r="SO23" s="152">
        <v>3280.06</v>
      </c>
      <c r="SP23" s="152">
        <v>5109.67</v>
      </c>
      <c r="SQ23" s="152">
        <v>8109.52</v>
      </c>
      <c r="SR23" s="152">
        <v>5278.36</v>
      </c>
      <c r="SS23" s="152">
        <v>9558.68</v>
      </c>
      <c r="ST23" s="152">
        <v>8266.59</v>
      </c>
      <c r="SU23" s="152">
        <v>13720.76</v>
      </c>
      <c r="SV23" s="152">
        <v>3916.66</v>
      </c>
      <c r="SW23" s="152">
        <v>9632.4699999999993</v>
      </c>
      <c r="SX23" s="152">
        <v>9290.5</v>
      </c>
      <c r="SY23" s="152">
        <v>5082.6499999999996</v>
      </c>
      <c r="SZ23" s="152">
        <v>7009.34</v>
      </c>
      <c r="TA23" s="152">
        <v>9664.4599999999991</v>
      </c>
      <c r="TB23" s="152">
        <v>7430.03</v>
      </c>
      <c r="TC23" s="152">
        <v>10160.92</v>
      </c>
      <c r="TD23" s="152">
        <v>11941.02</v>
      </c>
      <c r="TE23" s="152">
        <v>11808.03</v>
      </c>
      <c r="TF23" s="152">
        <v>12951.33</v>
      </c>
      <c r="TG23" s="152">
        <v>10975.83</v>
      </c>
      <c r="TH23" s="152">
        <v>10258.93</v>
      </c>
      <c r="TI23" s="152">
        <v>4819.37</v>
      </c>
      <c r="TJ23" s="152">
        <v>3156.42</v>
      </c>
      <c r="TK23" s="152">
        <v>8674.8799999999992</v>
      </c>
      <c r="TL23" s="152">
        <v>8508.11</v>
      </c>
      <c r="TM23" s="152">
        <v>2640.4</v>
      </c>
      <c r="TN23" s="152">
        <v>6206.39</v>
      </c>
      <c r="TO23" s="152">
        <v>10985.32</v>
      </c>
      <c r="TP23" s="152">
        <v>11055.85</v>
      </c>
      <c r="TQ23" s="152">
        <v>12977.83</v>
      </c>
      <c r="TR23" s="152">
        <v>9400.9500000000007</v>
      </c>
      <c r="TS23" s="152">
        <v>12881</v>
      </c>
      <c r="TT23" s="152">
        <v>12244.03</v>
      </c>
      <c r="TU23" s="152">
        <v>2304.4299999999998</v>
      </c>
      <c r="TV23" s="152">
        <v>915.35</v>
      </c>
      <c r="TW23" s="152">
        <v>2900.26</v>
      </c>
      <c r="TX23" s="152">
        <v>8634.41</v>
      </c>
      <c r="TY23" s="152">
        <v>7542.9</v>
      </c>
      <c r="TZ23" s="152">
        <v>10585.01</v>
      </c>
      <c r="UA23" s="152">
        <v>11736.04</v>
      </c>
      <c r="UB23" s="152">
        <v>10512.43</v>
      </c>
      <c r="UC23" s="152">
        <v>12254.71</v>
      </c>
      <c r="UD23" s="152">
        <v>12483.37</v>
      </c>
      <c r="UE23" s="152">
        <v>11093.53</v>
      </c>
      <c r="UF23" s="152">
        <v>6772.85</v>
      </c>
      <c r="UG23" s="152">
        <v>5615.34</v>
      </c>
      <c r="UH23" s="152">
        <v>8786.2999999999993</v>
      </c>
      <c r="UI23" s="152">
        <v>7509.04</v>
      </c>
      <c r="UJ23" s="152">
        <v>10380.280000000001</v>
      </c>
      <c r="UK23" s="152">
        <v>9460.5</v>
      </c>
      <c r="UL23" s="152">
        <v>10133.370000000001</v>
      </c>
      <c r="UM23" s="152">
        <v>12327.65</v>
      </c>
      <c r="UN23" s="152">
        <v>7744.49</v>
      </c>
      <c r="UO23" s="152">
        <v>8427.1200000000008</v>
      </c>
      <c r="UP23" s="152">
        <v>11310.5</v>
      </c>
      <c r="UQ23" s="152">
        <v>12982.78</v>
      </c>
      <c r="UR23" s="152">
        <v>13727.74</v>
      </c>
      <c r="US23" s="152">
        <v>13859.74</v>
      </c>
      <c r="UT23" s="152">
        <v>13767.71</v>
      </c>
      <c r="UU23" s="152">
        <v>9571.09</v>
      </c>
      <c r="UV23" s="152">
        <v>13577.79</v>
      </c>
      <c r="UW23" s="152">
        <v>13599.16</v>
      </c>
      <c r="UX23" s="152">
        <v>12750.69</v>
      </c>
      <c r="UY23" s="57">
        <f t="shared" si="215"/>
        <v>408965.26000000007</v>
      </c>
      <c r="UZ23" s="70">
        <f t="shared" si="218"/>
        <v>350885.55</v>
      </c>
      <c r="VA23" s="70">
        <f t="shared" si="216"/>
        <v>335459.89000000007</v>
      </c>
      <c r="VB23" s="70">
        <f t="shared" si="217"/>
        <v>401218.85000000003</v>
      </c>
      <c r="VC23" s="70">
        <f>SUM(GerDiaria[[#This Row],[01/02/2026]:[28/02/2026]])</f>
        <v>300341.87</v>
      </c>
      <c r="VD23" s="70">
        <f>SUM(GerDiaria[[#This Row],[01/03/2026]:[31/03/2026]])</f>
        <v>393195.75000000006</v>
      </c>
      <c r="VE23" s="70">
        <f>SUM(GerDiaria[[#This Row],[01/04/2026]:[30/04/2026]])</f>
        <v>385285.22</v>
      </c>
      <c r="VF23" s="72" t="s">
        <v>1084</v>
      </c>
      <c r="VG23" s="30" t="s">
        <v>1086</v>
      </c>
    </row>
    <row r="24" spans="1:579" ht="15.6">
      <c r="A24" s="82" t="s">
        <v>482</v>
      </c>
      <c r="B24" s="56" t="s">
        <v>482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3">
        <v>17574.72</v>
      </c>
      <c r="JQ24" s="53">
        <v>11895.01</v>
      </c>
      <c r="JR24" s="53">
        <v>17994.150000000001</v>
      </c>
      <c r="JS24" s="53">
        <v>14402.54</v>
      </c>
      <c r="JT24" s="53">
        <v>19079.57</v>
      </c>
      <c r="JU24" s="53">
        <v>26927.19</v>
      </c>
      <c r="JV24" s="53">
        <v>8312.39</v>
      </c>
      <c r="JW24" s="53">
        <v>4349.54</v>
      </c>
      <c r="JX24" s="53">
        <v>4275.3999999999996</v>
      </c>
      <c r="JY24" s="53">
        <v>7559.49</v>
      </c>
      <c r="JZ24" s="53">
        <v>13741.27</v>
      </c>
      <c r="KA24" s="53">
        <v>15872.1</v>
      </c>
      <c r="KB24" s="53">
        <v>13716.5</v>
      </c>
      <c r="KC24" s="53">
        <v>14352.3</v>
      </c>
      <c r="KD24" s="53">
        <v>9685.15</v>
      </c>
      <c r="KE24" s="53">
        <v>16409.43</v>
      </c>
      <c r="KF24" s="53">
        <v>18496.27</v>
      </c>
      <c r="KG24" s="53">
        <v>8716.4500000000007</v>
      </c>
      <c r="KH24" s="53">
        <v>9578.7000000000007</v>
      </c>
      <c r="KI24" s="53">
        <v>10843.99</v>
      </c>
      <c r="KJ24" s="53">
        <v>14159.07</v>
      </c>
      <c r="KK24" s="53">
        <v>15712.42</v>
      </c>
      <c r="KL24" s="53">
        <v>16057.51</v>
      </c>
      <c r="KM24" s="53">
        <v>14044.23</v>
      </c>
      <c r="KN24" s="53">
        <v>17702.21</v>
      </c>
      <c r="KO24" s="53">
        <v>17740.2</v>
      </c>
      <c r="KP24" s="53">
        <v>15242.93</v>
      </c>
      <c r="KQ24" s="53">
        <v>9078.39</v>
      </c>
      <c r="KR24" s="53">
        <v>12827.77</v>
      </c>
      <c r="KS24" s="53">
        <v>4357.5200000000004</v>
      </c>
      <c r="KT24" s="53">
        <v>3943.48</v>
      </c>
      <c r="KU24" s="53">
        <v>19004.23</v>
      </c>
      <c r="KV24" s="53">
        <v>7577.77</v>
      </c>
      <c r="KW24" s="53">
        <v>10849.08</v>
      </c>
      <c r="KX24" s="53">
        <v>13073.47</v>
      </c>
      <c r="KY24" s="53">
        <v>17053.3</v>
      </c>
      <c r="KZ24" s="53">
        <v>7256.49</v>
      </c>
      <c r="LA24" s="53">
        <v>11896.31</v>
      </c>
      <c r="LB24" s="53">
        <v>2990.22</v>
      </c>
      <c r="LC24" s="53">
        <v>9689.2999999999993</v>
      </c>
      <c r="LD24" s="53">
        <v>13139.55</v>
      </c>
      <c r="LE24" s="53">
        <v>13832.81</v>
      </c>
      <c r="LF24" s="53">
        <v>19932.91</v>
      </c>
      <c r="LG24" s="53">
        <v>19500.34</v>
      </c>
      <c r="LH24" s="53">
        <v>12439.69</v>
      </c>
      <c r="LI24" s="53">
        <v>9392.5300000000007</v>
      </c>
      <c r="LJ24" s="53">
        <v>8818.48</v>
      </c>
      <c r="LK24" s="53">
        <v>9433.84</v>
      </c>
      <c r="LL24" s="53">
        <v>13454.22</v>
      </c>
      <c r="LM24" s="53">
        <v>14702.4</v>
      </c>
      <c r="LN24" s="53">
        <v>16272.41</v>
      </c>
      <c r="LO24" s="53">
        <v>19702.14</v>
      </c>
      <c r="LP24" s="53">
        <v>15534.79</v>
      </c>
      <c r="LQ24" s="53">
        <v>10835.96</v>
      </c>
      <c r="LR24" s="53">
        <v>10760.05</v>
      </c>
      <c r="LS24" s="53">
        <v>15799.96</v>
      </c>
      <c r="LT24" s="53">
        <v>14775.76</v>
      </c>
      <c r="LU24" s="53">
        <v>15351.97</v>
      </c>
      <c r="LV24" s="53">
        <v>15111.82</v>
      </c>
      <c r="LW24" s="53">
        <v>17464.3</v>
      </c>
      <c r="LX24" s="53">
        <v>17893.86</v>
      </c>
      <c r="LY24" s="54">
        <v>18868.36</v>
      </c>
      <c r="LZ24" s="54">
        <v>13521.59</v>
      </c>
      <c r="MA24" s="54">
        <v>16408.39</v>
      </c>
      <c r="MB24" s="54">
        <v>9483.75</v>
      </c>
      <c r="MC24" s="54">
        <v>16262.86</v>
      </c>
      <c r="MD24" s="54">
        <v>17845.830000000002</v>
      </c>
      <c r="ME24" s="54">
        <v>18310.52</v>
      </c>
      <c r="MF24" s="54">
        <v>16007.03</v>
      </c>
      <c r="MG24" s="54">
        <v>7838.68</v>
      </c>
      <c r="MH24" s="54">
        <v>14338.93</v>
      </c>
      <c r="MI24" s="54">
        <v>16561.23</v>
      </c>
      <c r="MJ24" s="54">
        <v>18168.02</v>
      </c>
      <c r="MK24" s="54">
        <v>8195.81</v>
      </c>
      <c r="ML24" s="54">
        <v>10916.95</v>
      </c>
      <c r="MM24" s="54">
        <v>16019.43</v>
      </c>
      <c r="MN24" s="54">
        <v>16683.37</v>
      </c>
      <c r="MO24" s="54">
        <v>5255.05</v>
      </c>
      <c r="MP24" s="54">
        <v>6225.71</v>
      </c>
      <c r="MQ24" s="54">
        <v>5173.95</v>
      </c>
      <c r="MR24" s="54">
        <v>14335.77</v>
      </c>
      <c r="MS24" s="54">
        <v>16871.669999999998</v>
      </c>
      <c r="MT24" s="54">
        <v>19513.89</v>
      </c>
      <c r="MU24" s="54">
        <v>18125.39</v>
      </c>
      <c r="MV24" s="54">
        <v>17373.95</v>
      </c>
      <c r="MW24" s="54">
        <v>18599.439999999999</v>
      </c>
      <c r="MX24" s="54">
        <v>19040.990000000002</v>
      </c>
      <c r="MY24" s="54">
        <v>10100.94</v>
      </c>
      <c r="MZ24" s="54">
        <v>19204.560000000001</v>
      </c>
      <c r="NA24" s="54">
        <v>16274.74</v>
      </c>
      <c r="NB24" s="54">
        <v>16547.509999999998</v>
      </c>
      <c r="NC24" s="54">
        <v>12592.8</v>
      </c>
      <c r="ND24" s="54">
        <v>11898.45</v>
      </c>
      <c r="NE24" s="54">
        <v>16223.66</v>
      </c>
      <c r="NF24" s="54">
        <v>14827.38</v>
      </c>
      <c r="NG24" s="54">
        <v>6823.71</v>
      </c>
      <c r="NH24" s="54">
        <v>7937.35</v>
      </c>
      <c r="NI24" s="54">
        <v>9287.42</v>
      </c>
      <c r="NJ24" s="54">
        <v>8807.7900000000009</v>
      </c>
      <c r="NK24" s="54">
        <v>14584.5</v>
      </c>
      <c r="NL24" s="54">
        <v>18031.330000000002</v>
      </c>
      <c r="NM24" s="54">
        <v>19666.47</v>
      </c>
      <c r="NN24" s="54">
        <v>19822.23</v>
      </c>
      <c r="NO24" s="54">
        <v>19701.29</v>
      </c>
      <c r="NP24" s="54">
        <v>11227.58</v>
      </c>
      <c r="NQ24" s="54">
        <v>14916.27</v>
      </c>
      <c r="NR24" s="54">
        <v>13134.95</v>
      </c>
      <c r="NS24" s="54">
        <v>16979.75</v>
      </c>
      <c r="NT24" s="54">
        <v>12555.57</v>
      </c>
      <c r="NU24" s="54">
        <v>11134.25</v>
      </c>
      <c r="NV24" s="54">
        <v>11889.24</v>
      </c>
      <c r="NW24" s="54">
        <v>6117</v>
      </c>
      <c r="NX24" s="54">
        <v>6414.46</v>
      </c>
      <c r="NY24" s="54">
        <v>6580.66</v>
      </c>
      <c r="NZ24" s="54">
        <v>3806.85</v>
      </c>
      <c r="OA24" s="54">
        <v>9146.43</v>
      </c>
      <c r="OB24" s="54">
        <v>9405.08</v>
      </c>
      <c r="OC24" s="54">
        <v>11584.06</v>
      </c>
      <c r="OD24" s="54">
        <v>12459.04</v>
      </c>
      <c r="OE24" s="54">
        <v>15576.39</v>
      </c>
      <c r="OF24" s="54">
        <v>13031.29</v>
      </c>
      <c r="OG24" s="54">
        <v>10468.799999999999</v>
      </c>
      <c r="OH24" s="83">
        <v>16893.71</v>
      </c>
      <c r="OI24" s="54">
        <v>16864.79</v>
      </c>
      <c r="OJ24" s="54">
        <v>11424.79</v>
      </c>
      <c r="OK24" s="54">
        <v>12509.25</v>
      </c>
      <c r="OL24" s="54">
        <v>14243.61</v>
      </c>
      <c r="OM24" s="54">
        <v>12539.04</v>
      </c>
      <c r="ON24" s="54">
        <v>13651.76</v>
      </c>
      <c r="OO24" s="54">
        <v>10542.44</v>
      </c>
      <c r="OP24" s="54">
        <v>0</v>
      </c>
      <c r="OQ24" s="54">
        <v>4849.75</v>
      </c>
      <c r="OR24" s="54">
        <v>6353.08</v>
      </c>
      <c r="OS24" s="54">
        <v>9152.11</v>
      </c>
      <c r="OT24" s="54">
        <v>15170.04</v>
      </c>
      <c r="OU24" s="54">
        <v>17651.03</v>
      </c>
      <c r="OV24" s="54">
        <v>15705.22</v>
      </c>
      <c r="OW24" s="54">
        <v>9970.82</v>
      </c>
      <c r="OX24" s="54">
        <v>16832.12</v>
      </c>
      <c r="OY24" s="54">
        <v>15949</v>
      </c>
      <c r="OZ24" s="54">
        <v>14428.26</v>
      </c>
      <c r="PA24" s="54">
        <v>13032.08</v>
      </c>
      <c r="PB24" s="54">
        <v>13503.86</v>
      </c>
      <c r="PC24" s="54">
        <v>11936.1</v>
      </c>
      <c r="PD24" s="54">
        <v>12355.03</v>
      </c>
      <c r="PE24" s="54">
        <v>12929.37</v>
      </c>
      <c r="PF24" s="54">
        <v>13423.4</v>
      </c>
      <c r="PG24" s="54">
        <v>18034.91</v>
      </c>
      <c r="PH24" s="54">
        <v>7595.94</v>
      </c>
      <c r="PI24" s="54">
        <v>10437.91</v>
      </c>
      <c r="PJ24" s="54">
        <v>7582.53</v>
      </c>
      <c r="PK24" s="54">
        <v>12346.63</v>
      </c>
      <c r="PL24" s="54">
        <v>11799</v>
      </c>
      <c r="PM24" s="54">
        <v>13684.1</v>
      </c>
      <c r="PN24" s="54">
        <v>13090.87</v>
      </c>
      <c r="PO24" s="54">
        <v>17753.82</v>
      </c>
      <c r="PP24" s="54">
        <v>15576.26</v>
      </c>
      <c r="PQ24" s="54">
        <v>13624.54</v>
      </c>
      <c r="PR24" s="54">
        <v>14279.92</v>
      </c>
      <c r="PS24" s="54">
        <v>10614.84</v>
      </c>
      <c r="PT24" s="54">
        <v>7114.84</v>
      </c>
      <c r="PU24" s="54">
        <v>4934.96</v>
      </c>
      <c r="PV24" s="54">
        <v>7815.16</v>
      </c>
      <c r="PW24" s="54">
        <v>8682.32</v>
      </c>
      <c r="PX24" s="54">
        <v>13261.27</v>
      </c>
      <c r="PY24" s="54">
        <v>18455.29</v>
      </c>
      <c r="PZ24" s="54">
        <v>18642.68</v>
      </c>
      <c r="QA24" s="54">
        <v>19103.3</v>
      </c>
      <c r="QB24" s="54">
        <v>15721.08</v>
      </c>
      <c r="QC24" s="54">
        <v>8704.1299999999992</v>
      </c>
      <c r="QD24" s="54">
        <v>5704.94</v>
      </c>
      <c r="QE24" s="54">
        <v>14572.57</v>
      </c>
      <c r="QF24" s="54">
        <v>16172.05</v>
      </c>
      <c r="QG24" s="54">
        <v>16912.509999999998</v>
      </c>
      <c r="QH24" s="54">
        <v>18716.23</v>
      </c>
      <c r="QI24" s="54">
        <v>18065.939999999999</v>
      </c>
      <c r="QJ24" s="54">
        <v>16865.75</v>
      </c>
      <c r="QK24" s="54">
        <v>18226.849999999999</v>
      </c>
      <c r="QL24" s="54">
        <v>17571.939999999999</v>
      </c>
      <c r="QM24" s="54">
        <v>18157.38</v>
      </c>
      <c r="QN24" s="54">
        <v>16290.12</v>
      </c>
      <c r="QO24" s="54">
        <v>5723.19</v>
      </c>
      <c r="QP24" s="54">
        <v>11590.7</v>
      </c>
      <c r="QQ24" s="54">
        <v>15331</v>
      </c>
      <c r="QR24" s="54">
        <v>13412.02</v>
      </c>
      <c r="QS24" s="54">
        <v>16960.509999999998</v>
      </c>
      <c r="QT24" s="54">
        <v>15425.74</v>
      </c>
      <c r="QU24" s="54">
        <v>14626.79</v>
      </c>
      <c r="QV24" s="54">
        <v>17588.52</v>
      </c>
      <c r="QW24" s="54">
        <v>12956.71</v>
      </c>
      <c r="QX24" s="54">
        <v>12777.39</v>
      </c>
      <c r="QY24" s="54">
        <v>4507.99</v>
      </c>
      <c r="QZ24" s="54">
        <v>10165.31</v>
      </c>
      <c r="RA24" s="54">
        <v>13888.16</v>
      </c>
      <c r="RB24" s="54">
        <v>14141.37</v>
      </c>
      <c r="RC24" s="54">
        <v>14624.45</v>
      </c>
      <c r="RD24" s="54">
        <v>16485.669999999998</v>
      </c>
      <c r="RE24" s="54">
        <v>17137.29</v>
      </c>
      <c r="RF24" s="54">
        <v>16472.07</v>
      </c>
      <c r="RG24" s="54">
        <v>16150.52</v>
      </c>
      <c r="RH24" s="54">
        <v>13197.07</v>
      </c>
      <c r="RI24" s="54">
        <v>16274.34</v>
      </c>
      <c r="RJ24" s="54">
        <v>15640.48</v>
      </c>
      <c r="RK24" s="54">
        <v>14336.17</v>
      </c>
      <c r="RL24" s="54">
        <v>13476.53</v>
      </c>
      <c r="RM24" s="54">
        <v>15244.83</v>
      </c>
      <c r="RN24" s="54">
        <v>16943.91</v>
      </c>
      <c r="RO24" s="54">
        <v>12689.21</v>
      </c>
      <c r="RP24" s="54">
        <v>15853.76</v>
      </c>
      <c r="RQ24" s="54">
        <v>13217.49</v>
      </c>
      <c r="RR24" s="54">
        <v>15883.64</v>
      </c>
      <c r="RS24" s="54">
        <v>16326.45</v>
      </c>
      <c r="RT24" s="54">
        <v>6626.54</v>
      </c>
      <c r="RU24" s="54">
        <v>15705.03</v>
      </c>
      <c r="RV24" s="54">
        <v>5359.91</v>
      </c>
      <c r="RW24" s="54">
        <v>12776.32</v>
      </c>
      <c r="RX24" s="54">
        <v>15396.36</v>
      </c>
      <c r="RY24" s="54">
        <v>16249.71</v>
      </c>
      <c r="RZ24" s="54">
        <v>15753.5</v>
      </c>
      <c r="SA24" s="54">
        <v>9800.26</v>
      </c>
      <c r="SB24" s="54">
        <v>12992.15</v>
      </c>
      <c r="SC24" s="54">
        <v>5661.51</v>
      </c>
      <c r="SD24" s="54">
        <v>4623.84</v>
      </c>
      <c r="SE24" s="54">
        <v>15934.92</v>
      </c>
      <c r="SF24" s="54">
        <v>15076.56</v>
      </c>
      <c r="SG24" s="54">
        <v>11584.4</v>
      </c>
      <c r="SH24" s="54">
        <v>9237.66</v>
      </c>
      <c r="SI24" s="54">
        <v>9960.1</v>
      </c>
      <c r="SJ24" s="54">
        <v>10715.47</v>
      </c>
      <c r="SK24" s="54">
        <v>9477.43</v>
      </c>
      <c r="SL24" s="54">
        <v>3973.05</v>
      </c>
      <c r="SM24" s="54">
        <v>3417.22</v>
      </c>
      <c r="SN24" s="54">
        <v>3574.02</v>
      </c>
      <c r="SO24" s="54">
        <v>3667.25</v>
      </c>
      <c r="SP24" s="54">
        <v>6816.75</v>
      </c>
      <c r="SQ24" s="54">
        <v>1421.22</v>
      </c>
      <c r="SR24" s="54">
        <v>6370.39</v>
      </c>
      <c r="SS24" s="54">
        <v>9403.81</v>
      </c>
      <c r="ST24" s="152">
        <v>12476.15</v>
      </c>
      <c r="SU24" s="152">
        <v>10221.89</v>
      </c>
      <c r="SV24" s="152">
        <v>7415.06</v>
      </c>
      <c r="SW24" s="152">
        <v>6742.27</v>
      </c>
      <c r="SX24" s="152">
        <v>11676.94</v>
      </c>
      <c r="SY24" s="152">
        <v>7598.68</v>
      </c>
      <c r="SZ24" s="152">
        <v>4142.43</v>
      </c>
      <c r="TA24" s="152">
        <v>8788.67</v>
      </c>
      <c r="TB24" s="152">
        <v>6768.1</v>
      </c>
      <c r="TC24" s="152">
        <v>8642.1299999999992</v>
      </c>
      <c r="TD24" s="152">
        <v>13055.69</v>
      </c>
      <c r="TE24" s="152">
        <v>15219.55</v>
      </c>
      <c r="TF24" s="152">
        <v>14578.04</v>
      </c>
      <c r="TG24" s="152">
        <v>12873.94</v>
      </c>
      <c r="TH24" s="152">
        <v>11771.14</v>
      </c>
      <c r="TI24" s="152">
        <v>3185.63</v>
      </c>
      <c r="TJ24" s="152">
        <v>8890.11</v>
      </c>
      <c r="TK24" s="152">
        <v>8686.77</v>
      </c>
      <c r="TL24" s="152">
        <v>9196.35</v>
      </c>
      <c r="TM24" s="152">
        <v>7866.12</v>
      </c>
      <c r="TN24" s="152">
        <v>0</v>
      </c>
      <c r="TO24" s="152">
        <v>8791.49</v>
      </c>
      <c r="TP24" s="152">
        <v>11355.22</v>
      </c>
      <c r="TQ24" s="152">
        <v>15196.88</v>
      </c>
      <c r="TR24" s="152">
        <v>14176.75</v>
      </c>
      <c r="TS24" s="152">
        <v>8139.05</v>
      </c>
      <c r="TT24" s="152">
        <v>13180.53</v>
      </c>
      <c r="TU24" s="152">
        <v>13739</v>
      </c>
      <c r="TV24" s="152">
        <v>2156.98</v>
      </c>
      <c r="TW24" s="152">
        <v>1823.56</v>
      </c>
      <c r="TX24" s="152">
        <v>3843.99</v>
      </c>
      <c r="TY24" s="152">
        <v>12254.49</v>
      </c>
      <c r="TZ24" s="152">
        <v>13498.76</v>
      </c>
      <c r="UA24" s="152">
        <v>15112.38</v>
      </c>
      <c r="UB24" s="152">
        <v>14606.37</v>
      </c>
      <c r="UC24" s="152">
        <v>13601.44</v>
      </c>
      <c r="UD24" s="152">
        <v>19184.349999999999</v>
      </c>
      <c r="UE24" s="152">
        <v>17581.439999999999</v>
      </c>
      <c r="UF24" s="152">
        <v>13437.8</v>
      </c>
      <c r="UG24" s="152">
        <v>16481.509999999998</v>
      </c>
      <c r="UH24" s="152">
        <v>19613.490000000002</v>
      </c>
      <c r="UI24" s="152">
        <v>18197.89</v>
      </c>
      <c r="UJ24" s="152">
        <v>11305.68</v>
      </c>
      <c r="UK24" s="152">
        <v>9939.57</v>
      </c>
      <c r="UL24" s="152">
        <v>13756.14</v>
      </c>
      <c r="UM24" s="152">
        <v>15496.96</v>
      </c>
      <c r="UN24" s="152">
        <v>7917.55</v>
      </c>
      <c r="UO24" s="152">
        <v>4903.95</v>
      </c>
      <c r="UP24" s="152">
        <v>12212.01</v>
      </c>
      <c r="UQ24" s="152">
        <v>15939.86</v>
      </c>
      <c r="UR24" s="152">
        <v>16928.82</v>
      </c>
      <c r="US24" s="152">
        <v>16993.46</v>
      </c>
      <c r="UT24" s="152">
        <v>16955.23</v>
      </c>
      <c r="UU24" s="152">
        <v>16755.55</v>
      </c>
      <c r="UV24" s="152">
        <v>16739.29</v>
      </c>
      <c r="UW24" s="152">
        <v>16771.04</v>
      </c>
      <c r="UX24" s="152">
        <v>15617.86</v>
      </c>
      <c r="UY24" s="57">
        <f t="shared" si="215"/>
        <v>404647.89</v>
      </c>
      <c r="UZ24" s="57">
        <f t="shared" si="218"/>
        <v>403539.95999999996</v>
      </c>
      <c r="VA24" s="70">
        <f t="shared" si="216"/>
        <v>450667.11</v>
      </c>
      <c r="VB24" s="70">
        <f t="shared" si="217"/>
        <v>380932.95999999996</v>
      </c>
      <c r="VC24" s="70">
        <f>SUM(GerDiaria[[#This Row],[01/02/2026]:[28/02/2026]])</f>
        <v>338668.24</v>
      </c>
      <c r="VD24" s="70">
        <f>SUM(GerDiaria[[#This Row],[01/03/2026]:[31/03/2026]])</f>
        <v>428184.47999999992</v>
      </c>
      <c r="VE24" s="70">
        <f>SUM(GerDiaria[[#This Row],[01/04/2026]:[30/04/2026]])</f>
        <v>433326.09000000008</v>
      </c>
      <c r="VF24" s="72" t="s">
        <v>1084</v>
      </c>
      <c r="VG24" s="30" t="s">
        <v>1086</v>
      </c>
    </row>
    <row r="25" spans="1:579" ht="15.6">
      <c r="A25" s="82" t="s">
        <v>505</v>
      </c>
      <c r="B25" s="56" t="s">
        <v>505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3">
        <v>24253.66</v>
      </c>
      <c r="JQ25" s="53">
        <v>23929.72</v>
      </c>
      <c r="JR25" s="53">
        <v>23916.47</v>
      </c>
      <c r="JS25" s="53">
        <v>27018.63</v>
      </c>
      <c r="JT25" s="53">
        <v>24107.23</v>
      </c>
      <c r="JU25" s="53">
        <v>25005.58</v>
      </c>
      <c r="JV25" s="53">
        <v>29352</v>
      </c>
      <c r="JW25" s="53">
        <v>9352.67</v>
      </c>
      <c r="JX25" s="53">
        <v>14306.06</v>
      </c>
      <c r="JY25" s="53">
        <v>20059.78</v>
      </c>
      <c r="JZ25" s="53">
        <v>27865.279999999999</v>
      </c>
      <c r="KA25" s="53">
        <v>28046.59</v>
      </c>
      <c r="KB25" s="53">
        <v>27120.27</v>
      </c>
      <c r="KC25" s="53">
        <v>20559.919999999998</v>
      </c>
      <c r="KD25" s="53">
        <v>12311.56</v>
      </c>
      <c r="KE25" s="53">
        <v>21813.86</v>
      </c>
      <c r="KF25" s="53">
        <v>30973.8</v>
      </c>
      <c r="KG25" s="53">
        <v>30438.78</v>
      </c>
      <c r="KH25" s="53">
        <v>8969.7099999999991</v>
      </c>
      <c r="KI25" s="53">
        <v>4067.18</v>
      </c>
      <c r="KJ25" s="53">
        <v>14102.17</v>
      </c>
      <c r="KK25" s="53">
        <v>31252.92</v>
      </c>
      <c r="KL25" s="53">
        <v>27525.37</v>
      </c>
      <c r="KM25" s="53">
        <v>16567.349999999999</v>
      </c>
      <c r="KN25" s="53">
        <v>10883.18</v>
      </c>
      <c r="KO25" s="53">
        <v>29532.85</v>
      </c>
      <c r="KP25" s="53">
        <v>33462.06</v>
      </c>
      <c r="KQ25" s="53">
        <v>28281.200000000001</v>
      </c>
      <c r="KR25" s="53">
        <v>30041.19</v>
      </c>
      <c r="KS25" s="53">
        <v>32154.240000000002</v>
      </c>
      <c r="KT25" s="53">
        <v>16010.75</v>
      </c>
      <c r="KU25" s="53">
        <v>28528.46</v>
      </c>
      <c r="KV25" s="53">
        <v>15305.06</v>
      </c>
      <c r="KW25" s="53">
        <v>28640.74</v>
      </c>
      <c r="KX25" s="53">
        <v>19483.75</v>
      </c>
      <c r="KY25" s="58">
        <v>29084.35</v>
      </c>
      <c r="KZ25" s="58">
        <v>10375.42</v>
      </c>
      <c r="LA25" s="58">
        <v>10622.46</v>
      </c>
      <c r="LB25" s="58">
        <v>14832.5</v>
      </c>
      <c r="LC25" s="58">
        <v>17314.68</v>
      </c>
      <c r="LD25" s="58">
        <v>11541.63</v>
      </c>
      <c r="LE25" s="58">
        <v>13046.88</v>
      </c>
      <c r="LF25" s="53">
        <v>37372.33</v>
      </c>
      <c r="LG25" s="53">
        <v>12204.37</v>
      </c>
      <c r="LH25" s="53">
        <v>26576.35</v>
      </c>
      <c r="LI25" s="53">
        <v>31636.05</v>
      </c>
      <c r="LJ25" s="53">
        <v>32024.68</v>
      </c>
      <c r="LK25" s="53">
        <v>14353.91</v>
      </c>
      <c r="LL25" s="53">
        <v>30682.37</v>
      </c>
      <c r="LM25" s="53">
        <v>15864.13</v>
      </c>
      <c r="LN25" s="53">
        <v>31686.69</v>
      </c>
      <c r="LO25" s="53">
        <v>37655.94</v>
      </c>
      <c r="LP25" s="53">
        <v>35749.839999999997</v>
      </c>
      <c r="LQ25" s="53">
        <v>15597.74</v>
      </c>
      <c r="LR25" s="53">
        <v>6593.75</v>
      </c>
      <c r="LS25" s="53">
        <v>22623.18</v>
      </c>
      <c r="LT25" s="53">
        <v>10939.22</v>
      </c>
      <c r="LU25" s="53">
        <v>21391.14</v>
      </c>
      <c r="LV25" s="53">
        <v>19155.57</v>
      </c>
      <c r="LW25" s="53">
        <v>29092.81</v>
      </c>
      <c r="LX25" s="53">
        <v>30412.39</v>
      </c>
      <c r="LY25" s="54">
        <v>33514.54</v>
      </c>
      <c r="LZ25" s="54">
        <v>32843.17</v>
      </c>
      <c r="MA25" s="54">
        <v>13764.37</v>
      </c>
      <c r="MB25" s="54">
        <v>9863.9599999999991</v>
      </c>
      <c r="MC25" s="54">
        <v>9678.7000000000007</v>
      </c>
      <c r="MD25" s="54">
        <v>13694.62</v>
      </c>
      <c r="ME25" s="54">
        <v>20554.47</v>
      </c>
      <c r="MF25" s="54">
        <v>24094.61</v>
      </c>
      <c r="MG25" s="54">
        <v>29811.08</v>
      </c>
      <c r="MH25" s="54">
        <v>16854.669999999998</v>
      </c>
      <c r="MI25" s="54">
        <v>29884.48</v>
      </c>
      <c r="MJ25" s="54">
        <v>27396.639999999999</v>
      </c>
      <c r="MK25" s="54">
        <v>23457.15</v>
      </c>
      <c r="ML25" s="54">
        <v>18399.93</v>
      </c>
      <c r="MM25" s="54">
        <v>22467.63</v>
      </c>
      <c r="MN25" s="54">
        <v>25416.28</v>
      </c>
      <c r="MO25" s="54">
        <v>29001.82</v>
      </c>
      <c r="MP25" s="54">
        <v>21228.45</v>
      </c>
      <c r="MQ25" s="54">
        <v>22244.21</v>
      </c>
      <c r="MR25" s="54">
        <v>16928.82</v>
      </c>
      <c r="MS25" s="54">
        <v>18782.13</v>
      </c>
      <c r="MT25" s="54">
        <v>26801.95</v>
      </c>
      <c r="MU25" s="54">
        <v>21247.61</v>
      </c>
      <c r="MV25" s="54">
        <v>27251.77</v>
      </c>
      <c r="MW25" s="54">
        <v>25393.29</v>
      </c>
      <c r="MX25" s="54">
        <v>27836.76</v>
      </c>
      <c r="MY25" s="54">
        <v>25728.73</v>
      </c>
      <c r="MZ25" s="54">
        <v>25099.99</v>
      </c>
      <c r="NA25" s="54">
        <v>26240.73</v>
      </c>
      <c r="NB25" s="54">
        <v>11506.77</v>
      </c>
      <c r="NC25" s="54">
        <v>21754.99</v>
      </c>
      <c r="ND25" s="54">
        <v>25457.18</v>
      </c>
      <c r="NE25" s="54">
        <v>28367.97</v>
      </c>
      <c r="NF25" s="54">
        <v>15437.35</v>
      </c>
      <c r="NG25" s="54">
        <v>25772.7</v>
      </c>
      <c r="NH25" s="54">
        <v>6981.11</v>
      </c>
      <c r="NI25" s="54">
        <v>19270</v>
      </c>
      <c r="NJ25" s="54">
        <v>27054.15</v>
      </c>
      <c r="NK25" s="54">
        <v>24776.02</v>
      </c>
      <c r="NL25" s="54">
        <v>22914.28</v>
      </c>
      <c r="NM25" s="54">
        <v>27724.53</v>
      </c>
      <c r="NN25" s="54">
        <v>27953.66</v>
      </c>
      <c r="NO25" s="54">
        <v>27092.639999999999</v>
      </c>
      <c r="NP25" s="54">
        <v>18976.09</v>
      </c>
      <c r="NQ25" s="54">
        <v>23907.68</v>
      </c>
      <c r="NR25" s="54">
        <v>29091.7</v>
      </c>
      <c r="NS25" s="54">
        <v>30354.880000000001</v>
      </c>
      <c r="NT25" s="54">
        <v>34350.230000000003</v>
      </c>
      <c r="NU25" s="54">
        <v>28360.92</v>
      </c>
      <c r="NV25" s="54">
        <v>19464.14</v>
      </c>
      <c r="NW25" s="54">
        <v>8610.61</v>
      </c>
      <c r="NX25" s="54">
        <v>2650.76</v>
      </c>
      <c r="NY25" s="54">
        <v>11425.76</v>
      </c>
      <c r="NZ25" s="54">
        <v>29322.67</v>
      </c>
      <c r="OA25" s="54">
        <v>26362.34</v>
      </c>
      <c r="OB25" s="54">
        <v>30389.21</v>
      </c>
      <c r="OC25" s="54">
        <v>37073.47</v>
      </c>
      <c r="OD25" s="54">
        <v>36399.75</v>
      </c>
      <c r="OE25" s="54">
        <v>33077.57</v>
      </c>
      <c r="OF25" s="54">
        <v>34333.14</v>
      </c>
      <c r="OG25" s="54">
        <v>30995</v>
      </c>
      <c r="OH25" s="83">
        <v>29092.23</v>
      </c>
      <c r="OI25" s="54">
        <v>30737.54</v>
      </c>
      <c r="OJ25" s="54">
        <v>36117.449999999997</v>
      </c>
      <c r="OK25" s="54">
        <v>25462.65</v>
      </c>
      <c r="OL25" s="54">
        <v>35424.720000000001</v>
      </c>
      <c r="OM25" s="54">
        <v>31174.91</v>
      </c>
      <c r="ON25" s="54">
        <v>29949.95</v>
      </c>
      <c r="OO25" s="54">
        <v>36055.360000000001</v>
      </c>
      <c r="OP25" s="54">
        <v>34690.230000000003</v>
      </c>
      <c r="OQ25" s="54">
        <v>30876.21</v>
      </c>
      <c r="OR25" s="54">
        <v>30838.41</v>
      </c>
      <c r="OS25" s="54">
        <v>28614.74</v>
      </c>
      <c r="OT25" s="54">
        <v>29990.98</v>
      </c>
      <c r="OU25" s="54">
        <v>32798.68</v>
      </c>
      <c r="OV25" s="54">
        <v>33875.230000000003</v>
      </c>
      <c r="OW25" s="54">
        <v>34238.15</v>
      </c>
      <c r="OX25" s="54">
        <v>31098.62</v>
      </c>
      <c r="OY25" s="54">
        <v>36254.32</v>
      </c>
      <c r="OZ25" s="54">
        <v>35480.639999999999</v>
      </c>
      <c r="PA25" s="54">
        <v>37494.980000000003</v>
      </c>
      <c r="PB25" s="54">
        <v>30372.26</v>
      </c>
      <c r="PC25" s="54">
        <v>37140.44</v>
      </c>
      <c r="PD25" s="54">
        <v>35859.279999999999</v>
      </c>
      <c r="PE25" s="54">
        <v>21946.22</v>
      </c>
      <c r="PF25" s="54">
        <v>18989.330000000002</v>
      </c>
      <c r="PG25" s="54">
        <v>16720.330000000002</v>
      </c>
      <c r="PH25" s="54">
        <v>22118.33</v>
      </c>
      <c r="PI25" s="54">
        <v>15010.63</v>
      </c>
      <c r="PJ25" s="54">
        <v>12042.96</v>
      </c>
      <c r="PK25" s="54">
        <v>18166.759999999998</v>
      </c>
      <c r="PL25" s="54">
        <v>13581.85</v>
      </c>
      <c r="PM25" s="54">
        <v>17290.77</v>
      </c>
      <c r="PN25" s="54">
        <v>33322.57</v>
      </c>
      <c r="PO25" s="54">
        <v>18459.03</v>
      </c>
      <c r="PP25" s="54">
        <v>27727.27</v>
      </c>
      <c r="PQ25" s="54">
        <v>30257.33</v>
      </c>
      <c r="PR25" s="54">
        <v>30606.44</v>
      </c>
      <c r="PS25" s="54">
        <v>31860.89</v>
      </c>
      <c r="PT25" s="54">
        <v>15136.46</v>
      </c>
      <c r="PU25" s="54">
        <v>19158.47</v>
      </c>
      <c r="PV25" s="54">
        <v>15083.85</v>
      </c>
      <c r="PW25" s="54">
        <v>21366.94</v>
      </c>
      <c r="PX25" s="54">
        <v>20499.63</v>
      </c>
      <c r="PY25" s="54">
        <v>7393.99</v>
      </c>
      <c r="PZ25" s="54">
        <v>20794.900000000001</v>
      </c>
      <c r="QA25" s="54">
        <v>31336.67</v>
      </c>
      <c r="QB25" s="54">
        <v>26807.84</v>
      </c>
      <c r="QC25" s="54">
        <v>25604.959999999999</v>
      </c>
      <c r="QD25" s="54">
        <v>10056.34</v>
      </c>
      <c r="QE25" s="54">
        <v>14804.61</v>
      </c>
      <c r="QF25" s="54">
        <v>23456.77</v>
      </c>
      <c r="QG25" s="54">
        <v>6721.51</v>
      </c>
      <c r="QH25" s="54">
        <v>18193</v>
      </c>
      <c r="QI25" s="54">
        <v>26100.58</v>
      </c>
      <c r="QJ25" s="54">
        <v>27219.55</v>
      </c>
      <c r="QK25" s="54">
        <v>27881.41</v>
      </c>
      <c r="QL25" s="54">
        <v>29212.13</v>
      </c>
      <c r="QM25" s="54">
        <v>28953.599999999999</v>
      </c>
      <c r="QN25" s="54">
        <v>27712.080000000002</v>
      </c>
      <c r="QO25" s="54">
        <v>22873.25</v>
      </c>
      <c r="QP25" s="54">
        <v>24754.18</v>
      </c>
      <c r="QQ25" s="54">
        <v>23692.07</v>
      </c>
      <c r="QR25" s="54">
        <v>29784.93</v>
      </c>
      <c r="QS25" s="54">
        <v>27337.1</v>
      </c>
      <c r="QT25" s="54">
        <v>31323.55</v>
      </c>
      <c r="QU25" s="54">
        <v>28672.5</v>
      </c>
      <c r="QV25" s="54">
        <v>28951.7</v>
      </c>
      <c r="QW25" s="54">
        <v>24816.74</v>
      </c>
      <c r="QX25" s="54">
        <v>29798.66</v>
      </c>
      <c r="QY25" s="54">
        <v>15140.99</v>
      </c>
      <c r="QZ25" s="54">
        <v>12724.66</v>
      </c>
      <c r="RA25" s="54">
        <v>14570.24</v>
      </c>
      <c r="RB25" s="54">
        <v>28414.5</v>
      </c>
      <c r="RC25" s="54">
        <v>29061.77</v>
      </c>
      <c r="RD25" s="54">
        <v>22013.27</v>
      </c>
      <c r="RE25" s="54">
        <v>31898.36</v>
      </c>
      <c r="RF25" s="54">
        <v>22193.29</v>
      </c>
      <c r="RG25" s="54">
        <v>27321.360000000001</v>
      </c>
      <c r="RH25" s="54">
        <v>32206.71</v>
      </c>
      <c r="RI25" s="54">
        <v>25960.86</v>
      </c>
      <c r="RJ25" s="54">
        <v>30759.360000000001</v>
      </c>
      <c r="RK25" s="54">
        <v>31483.919999999998</v>
      </c>
      <c r="RL25" s="54">
        <v>29958.75</v>
      </c>
      <c r="RM25" s="54">
        <v>29398.01</v>
      </c>
      <c r="RN25" s="54">
        <v>25545.06</v>
      </c>
      <c r="RO25" s="54">
        <v>31441.23</v>
      </c>
      <c r="RP25" s="54">
        <v>29295.77</v>
      </c>
      <c r="RQ25" s="54">
        <v>29434.34</v>
      </c>
      <c r="RR25" s="54">
        <v>26283.119999999999</v>
      </c>
      <c r="RS25" s="54">
        <v>18758.05</v>
      </c>
      <c r="RT25" s="54">
        <v>26064</v>
      </c>
      <c r="RU25" s="54">
        <v>24313.07</v>
      </c>
      <c r="RV25" s="54">
        <v>25104.880000000001</v>
      </c>
      <c r="RW25" s="54">
        <v>14840.26</v>
      </c>
      <c r="RX25" s="54">
        <v>16626.97</v>
      </c>
      <c r="RY25" s="54">
        <v>23345.45</v>
      </c>
      <c r="RZ25" s="54">
        <v>24215.85</v>
      </c>
      <c r="SA25" s="54">
        <v>18760.330000000002</v>
      </c>
      <c r="SB25" s="54">
        <v>24968.29</v>
      </c>
      <c r="SC25" s="54">
        <v>27127.43</v>
      </c>
      <c r="SD25" s="54">
        <v>28139.16</v>
      </c>
      <c r="SE25" s="54">
        <v>11263.27</v>
      </c>
      <c r="SF25" s="54">
        <v>25159.79</v>
      </c>
      <c r="SG25" s="54">
        <v>24139.31</v>
      </c>
      <c r="SH25" s="54">
        <v>25647.67</v>
      </c>
      <c r="SI25" s="54">
        <v>26567.15</v>
      </c>
      <c r="SJ25" s="54">
        <v>24151.759999999998</v>
      </c>
      <c r="SK25" s="54">
        <v>20477.060000000001</v>
      </c>
      <c r="SL25" s="54">
        <v>21409.78</v>
      </c>
      <c r="SM25" s="54">
        <v>18602.84</v>
      </c>
      <c r="SN25" s="54">
        <v>12893.61</v>
      </c>
      <c r="SO25" s="54">
        <v>9284.85</v>
      </c>
      <c r="SP25" s="54">
        <v>9398.1200000000008</v>
      </c>
      <c r="SQ25" s="54">
        <v>19252.04</v>
      </c>
      <c r="SR25" s="54">
        <v>22615.11</v>
      </c>
      <c r="SS25" s="54">
        <v>17635.23</v>
      </c>
      <c r="ST25" s="152">
        <v>11651.17</v>
      </c>
      <c r="SU25" s="152">
        <v>16252.15</v>
      </c>
      <c r="SV25" s="152">
        <v>21364.560000000001</v>
      </c>
      <c r="SW25" s="152">
        <v>20002.080000000002</v>
      </c>
      <c r="SX25" s="152">
        <v>20289.62</v>
      </c>
      <c r="SY25" s="152">
        <v>21033.72</v>
      </c>
      <c r="SZ25" s="152">
        <v>18398.11</v>
      </c>
      <c r="TA25" s="152">
        <v>24552.3</v>
      </c>
      <c r="TB25" s="152">
        <v>11820.56</v>
      </c>
      <c r="TC25" s="152">
        <v>19264.47</v>
      </c>
      <c r="TD25" s="152">
        <v>15557.57</v>
      </c>
      <c r="TE25" s="152">
        <v>22465.79</v>
      </c>
      <c r="TF25" s="152">
        <v>20229.419999999998</v>
      </c>
      <c r="TG25" s="152">
        <v>19771.13</v>
      </c>
      <c r="TH25" s="152">
        <v>23812.67</v>
      </c>
      <c r="TI25" s="152">
        <v>20907.02</v>
      </c>
      <c r="TJ25" s="152">
        <v>18503.32</v>
      </c>
      <c r="TK25" s="152">
        <v>14907.57</v>
      </c>
      <c r="TL25" s="152">
        <v>21596.12</v>
      </c>
      <c r="TM25" s="152">
        <v>18581.87</v>
      </c>
      <c r="TN25" s="152">
        <v>25300.48</v>
      </c>
      <c r="TO25" s="152">
        <v>17757</v>
      </c>
      <c r="TP25" s="152">
        <v>20442</v>
      </c>
      <c r="TQ25" s="152">
        <v>20306.93</v>
      </c>
      <c r="TR25" s="152">
        <v>19624.5</v>
      </c>
      <c r="TS25" s="152">
        <v>0</v>
      </c>
      <c r="TT25" s="152">
        <v>17106.16</v>
      </c>
      <c r="TU25" s="152">
        <v>26661.16</v>
      </c>
      <c r="TV25" s="152">
        <v>22454.83</v>
      </c>
      <c r="TW25" s="152">
        <v>22091.27</v>
      </c>
      <c r="TX25" s="152">
        <v>13691.19</v>
      </c>
      <c r="TY25" s="152">
        <v>18228.82</v>
      </c>
      <c r="TZ25" s="152">
        <v>21903.97</v>
      </c>
      <c r="UA25" s="152">
        <v>25243.8</v>
      </c>
      <c r="UB25" s="152">
        <v>19252.849999999999</v>
      </c>
      <c r="UC25" s="152">
        <v>15219.57</v>
      </c>
      <c r="UD25" s="152">
        <v>14949.9</v>
      </c>
      <c r="UE25" s="152">
        <v>13461.97</v>
      </c>
      <c r="UF25" s="152">
        <v>7159.34</v>
      </c>
      <c r="UG25" s="152">
        <v>7073.95</v>
      </c>
      <c r="UH25" s="152">
        <v>10815.66</v>
      </c>
      <c r="UI25" s="152">
        <v>12563.34</v>
      </c>
      <c r="UJ25" s="152">
        <v>19278.28</v>
      </c>
      <c r="UK25" s="152">
        <v>17803.75</v>
      </c>
      <c r="UL25" s="152">
        <v>24058.27</v>
      </c>
      <c r="UM25" s="152">
        <v>25386.27</v>
      </c>
      <c r="UN25" s="152">
        <v>21298.41</v>
      </c>
      <c r="UO25" s="152">
        <v>12403.39</v>
      </c>
      <c r="UP25" s="152">
        <v>17729.990000000002</v>
      </c>
      <c r="UQ25" s="152">
        <v>23518.76</v>
      </c>
      <c r="UR25" s="152">
        <v>17495.759999999998</v>
      </c>
      <c r="US25" s="152">
        <v>22144.639999999999</v>
      </c>
      <c r="UT25" s="152">
        <v>0</v>
      </c>
      <c r="UU25" s="152">
        <v>23239.26</v>
      </c>
      <c r="UV25" s="152">
        <v>11389.13</v>
      </c>
      <c r="UW25" s="152">
        <v>14080.26</v>
      </c>
      <c r="UX25" s="152">
        <v>19303.72</v>
      </c>
      <c r="UY25" s="57">
        <f t="shared" si="215"/>
        <v>703282.0299999998</v>
      </c>
      <c r="UZ25" s="57">
        <f t="shared" si="218"/>
        <v>660388.39</v>
      </c>
      <c r="VA25" s="70">
        <f t="shared" si="216"/>
        <v>698744.31999999995</v>
      </c>
      <c r="VB25" s="70">
        <f t="shared" si="217"/>
        <v>773039.73999999987</v>
      </c>
      <c r="VC25" s="70">
        <f>SUM(GerDiaria[[#This Row],[01/02/2026]:[28/02/2026]])</f>
        <v>831373.54999999981</v>
      </c>
      <c r="VD25" s="70">
        <f>SUM(GerDiaria[[#This Row],[01/03/2026]:[31/03/2026]])</f>
        <v>687641.45000000007</v>
      </c>
      <c r="VE25" s="70">
        <f>SUM(GerDiaria[[#This Row],[01/04/2026]:[30/04/2026]])</f>
        <v>792995.05</v>
      </c>
      <c r="VF25" s="72" t="s">
        <v>1084</v>
      </c>
      <c r="VG25" t="s">
        <v>1085</v>
      </c>
    </row>
    <row r="26" spans="1:579" ht="28.8" hidden="1">
      <c r="A26" s="82" t="s">
        <v>1087</v>
      </c>
      <c r="B26" s="49" t="s">
        <v>1087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3">
        <v>0</v>
      </c>
      <c r="JQ26" s="53">
        <v>0</v>
      </c>
      <c r="JR26" s="53">
        <v>0</v>
      </c>
      <c r="JS26" s="53">
        <v>0</v>
      </c>
      <c r="JT26" s="53">
        <v>0</v>
      </c>
      <c r="JU26" s="53">
        <v>0</v>
      </c>
      <c r="JV26" s="53">
        <v>0</v>
      </c>
      <c r="JW26" s="53">
        <v>0</v>
      </c>
      <c r="JX26" s="53">
        <v>0</v>
      </c>
      <c r="JY26" s="53">
        <v>0</v>
      </c>
      <c r="JZ26" s="53">
        <v>0</v>
      </c>
      <c r="KA26" s="53">
        <v>0</v>
      </c>
      <c r="KB26" s="53">
        <v>0</v>
      </c>
      <c r="KC26" s="53">
        <v>0</v>
      </c>
      <c r="KD26" s="53">
        <v>0</v>
      </c>
      <c r="KE26" s="53">
        <v>0</v>
      </c>
      <c r="KF26" s="53">
        <v>0</v>
      </c>
      <c r="KG26" s="53">
        <v>0</v>
      </c>
      <c r="KH26" s="53">
        <v>0</v>
      </c>
      <c r="KI26" s="53">
        <v>0</v>
      </c>
      <c r="KJ26" s="53">
        <v>0</v>
      </c>
      <c r="KK26" s="53">
        <v>0</v>
      </c>
      <c r="KL26" s="53">
        <v>0</v>
      </c>
      <c r="KM26" s="53">
        <v>0</v>
      </c>
      <c r="KN26" s="53">
        <v>0</v>
      </c>
      <c r="KO26" s="53">
        <v>0</v>
      </c>
      <c r="KP26" s="53">
        <v>0</v>
      </c>
      <c r="KQ26" s="53">
        <v>0</v>
      </c>
      <c r="KR26" s="53">
        <v>0</v>
      </c>
      <c r="KS26" s="53">
        <v>0</v>
      </c>
      <c r="KT26" s="53">
        <v>0</v>
      </c>
      <c r="KU26" s="53">
        <v>0</v>
      </c>
      <c r="KV26" s="53">
        <v>0</v>
      </c>
      <c r="KW26" s="53">
        <v>0</v>
      </c>
      <c r="KX26" s="53">
        <v>0</v>
      </c>
      <c r="KY26" s="53">
        <v>0</v>
      </c>
      <c r="KZ26" s="53">
        <v>0</v>
      </c>
      <c r="LA26" s="53">
        <v>0</v>
      </c>
      <c r="LB26" s="53">
        <v>0</v>
      </c>
      <c r="LC26" s="53">
        <v>0</v>
      </c>
      <c r="LD26" s="53">
        <v>0</v>
      </c>
      <c r="LE26" s="53">
        <v>0</v>
      </c>
      <c r="LF26" s="53">
        <v>0</v>
      </c>
      <c r="LG26" s="53">
        <v>0</v>
      </c>
      <c r="LH26" s="53">
        <v>0</v>
      </c>
      <c r="LI26" s="53">
        <v>0</v>
      </c>
      <c r="LJ26" s="53">
        <v>0</v>
      </c>
      <c r="LK26" s="53">
        <v>0</v>
      </c>
      <c r="LL26" s="53">
        <v>0</v>
      </c>
      <c r="LM26" s="53">
        <v>0</v>
      </c>
      <c r="LN26" s="53">
        <v>0</v>
      </c>
      <c r="LO26" s="53">
        <v>0</v>
      </c>
      <c r="LP26" s="53">
        <v>0</v>
      </c>
      <c r="LQ26" s="53">
        <v>0</v>
      </c>
      <c r="LR26" s="53">
        <v>0</v>
      </c>
      <c r="LS26" s="53">
        <v>0</v>
      </c>
      <c r="LT26" s="53">
        <v>0</v>
      </c>
      <c r="LU26" s="53">
        <v>0</v>
      </c>
      <c r="LV26" s="53">
        <v>0</v>
      </c>
      <c r="LW26" s="53">
        <v>0</v>
      </c>
      <c r="LX26" s="53">
        <v>0</v>
      </c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152"/>
      <c r="SU26" s="152"/>
      <c r="SV26" s="152"/>
      <c r="SW26" s="152"/>
      <c r="SX26" s="152"/>
      <c r="SY26" s="152"/>
      <c r="SZ26" s="152"/>
      <c r="TA26" s="152"/>
      <c r="TB26" s="152"/>
      <c r="TC26" s="152"/>
      <c r="TD26" s="152"/>
      <c r="TE26" s="152"/>
      <c r="TF26" s="152"/>
      <c r="TG26" s="152"/>
      <c r="TH26" s="152"/>
      <c r="TI26" s="152"/>
      <c r="TJ26" s="152"/>
      <c r="TK26" s="152"/>
      <c r="TL26" s="152"/>
      <c r="TM26" s="152"/>
      <c r="TN26" s="152"/>
      <c r="TO26" s="152"/>
      <c r="TP26" s="152"/>
      <c r="TQ26" s="152"/>
      <c r="TR26" s="152"/>
      <c r="TS26" s="152"/>
      <c r="TT26" s="152"/>
      <c r="TU26" s="152"/>
      <c r="TV26" s="152"/>
      <c r="TW26" s="152"/>
      <c r="TX26" s="152"/>
      <c r="TY26" s="152"/>
      <c r="TZ26" s="152"/>
      <c r="UA26" s="152"/>
      <c r="UB26" s="152"/>
      <c r="UC26" s="152">
        <v>18134.05</v>
      </c>
      <c r="UD26" s="152">
        <v>20734.02</v>
      </c>
      <c r="UE26" s="152">
        <v>23843.31</v>
      </c>
      <c r="UF26" s="152">
        <v>24338.39</v>
      </c>
      <c r="UG26" s="152">
        <v>20595.849999999999</v>
      </c>
      <c r="UH26" s="152">
        <v>21923.87</v>
      </c>
      <c r="UI26" s="152">
        <v>23008.3</v>
      </c>
      <c r="UJ26" s="152">
        <v>19278.28</v>
      </c>
      <c r="UK26" s="152"/>
      <c r="UL26" s="152"/>
      <c r="UM26" s="152"/>
      <c r="UN26" s="152"/>
      <c r="UO26" s="152"/>
      <c r="UP26" s="152"/>
      <c r="UQ26" s="152"/>
      <c r="UR26" s="152"/>
      <c r="US26" s="152"/>
      <c r="UT26" s="152"/>
      <c r="UU26" s="152"/>
      <c r="UV26" s="152"/>
      <c r="UW26" s="152"/>
      <c r="UX26" s="152"/>
      <c r="UY26" s="57">
        <f t="shared" si="215"/>
        <v>0</v>
      </c>
      <c r="UZ26" s="57">
        <f t="shared" si="218"/>
        <v>0</v>
      </c>
      <c r="VA26" s="70">
        <f t="shared" si="216"/>
        <v>0</v>
      </c>
      <c r="VB26" s="70">
        <f t="shared" si="217"/>
        <v>0</v>
      </c>
      <c r="VC26" s="70">
        <f>SUM(GerDiaria[[#This Row],[01/02/2026]:[04/02/2026]])</f>
        <v>0</v>
      </c>
      <c r="VD26" s="131"/>
      <c r="VE26" s="131"/>
      <c r="VF26" s="72" t="s">
        <v>1088</v>
      </c>
      <c r="VG26" t="s">
        <v>1085</v>
      </c>
    </row>
    <row r="27" spans="1:579" ht="15.6" hidden="1">
      <c r="A27" s="82" t="s">
        <v>1089</v>
      </c>
      <c r="B27" s="49" t="s">
        <v>1089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3">
        <v>0</v>
      </c>
      <c r="JQ27" s="53">
        <v>0</v>
      </c>
      <c r="JR27" s="53">
        <v>0</v>
      </c>
      <c r="JS27" s="53">
        <v>0</v>
      </c>
      <c r="JT27" s="53">
        <v>0</v>
      </c>
      <c r="JU27" s="53">
        <v>0</v>
      </c>
      <c r="JV27" s="53">
        <v>0</v>
      </c>
      <c r="JW27" s="53">
        <v>0</v>
      </c>
      <c r="JX27" s="53">
        <v>0</v>
      </c>
      <c r="JY27" s="53">
        <v>0</v>
      </c>
      <c r="JZ27" s="53">
        <v>0</v>
      </c>
      <c r="KA27" s="53">
        <v>0</v>
      </c>
      <c r="KB27" s="53">
        <v>0</v>
      </c>
      <c r="KC27" s="53">
        <v>0</v>
      </c>
      <c r="KD27" s="53">
        <v>0</v>
      </c>
      <c r="KE27" s="53">
        <v>0</v>
      </c>
      <c r="KF27" s="53">
        <v>0</v>
      </c>
      <c r="KG27" s="53">
        <v>0</v>
      </c>
      <c r="KH27" s="53">
        <v>0</v>
      </c>
      <c r="KI27" s="53">
        <v>0</v>
      </c>
      <c r="KJ27" s="53">
        <v>0</v>
      </c>
      <c r="KK27" s="53">
        <v>0</v>
      </c>
      <c r="KL27" s="53">
        <v>0</v>
      </c>
      <c r="KM27" s="53">
        <v>0</v>
      </c>
      <c r="KN27" s="53">
        <v>0</v>
      </c>
      <c r="KO27" s="53">
        <v>0</v>
      </c>
      <c r="KP27" s="53">
        <v>0</v>
      </c>
      <c r="KQ27" s="53">
        <v>0</v>
      </c>
      <c r="KR27" s="53">
        <v>0</v>
      </c>
      <c r="KS27" s="53">
        <v>0</v>
      </c>
      <c r="KT27" s="53">
        <v>0</v>
      </c>
      <c r="KU27" s="53">
        <v>0</v>
      </c>
      <c r="KV27" s="53">
        <v>0</v>
      </c>
      <c r="KW27" s="53">
        <v>0</v>
      </c>
      <c r="KX27" s="53">
        <v>0</v>
      </c>
      <c r="KY27" s="53">
        <v>0</v>
      </c>
      <c r="KZ27" s="53">
        <v>0</v>
      </c>
      <c r="LA27" s="53">
        <v>0</v>
      </c>
      <c r="LB27" s="53">
        <v>0</v>
      </c>
      <c r="LC27" s="53">
        <v>0</v>
      </c>
      <c r="LD27" s="53">
        <v>0</v>
      </c>
      <c r="LE27" s="53">
        <v>0</v>
      </c>
      <c r="LF27" s="53">
        <v>0</v>
      </c>
      <c r="LG27" s="53">
        <v>0</v>
      </c>
      <c r="LH27" s="53">
        <v>0</v>
      </c>
      <c r="LI27" s="53">
        <v>0</v>
      </c>
      <c r="LJ27" s="53">
        <v>0</v>
      </c>
      <c r="LK27" s="53">
        <v>0</v>
      </c>
      <c r="LL27" s="53">
        <v>0</v>
      </c>
      <c r="LM27" s="53">
        <v>0</v>
      </c>
      <c r="LN27" s="53">
        <v>0</v>
      </c>
      <c r="LO27" s="53">
        <v>0</v>
      </c>
      <c r="LP27" s="53">
        <v>0</v>
      </c>
      <c r="LQ27" s="53">
        <v>0</v>
      </c>
      <c r="LR27" s="53">
        <v>0</v>
      </c>
      <c r="LS27" s="53">
        <v>0</v>
      </c>
      <c r="LT27" s="53">
        <v>0</v>
      </c>
      <c r="LU27" s="53">
        <v>0</v>
      </c>
      <c r="LV27" s="53">
        <v>0</v>
      </c>
      <c r="LW27" s="53">
        <v>0</v>
      </c>
      <c r="LX27" s="53">
        <v>0</v>
      </c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152"/>
      <c r="SU27" s="152"/>
      <c r="SV27" s="152"/>
      <c r="SW27" s="152"/>
      <c r="SX27" s="152"/>
      <c r="SY27" s="152"/>
      <c r="SZ27" s="152"/>
      <c r="TA27" s="152"/>
      <c r="TB27" s="152"/>
      <c r="TC27" s="152"/>
      <c r="TD27" s="152"/>
      <c r="TE27" s="152"/>
      <c r="TF27" s="152"/>
      <c r="TG27" s="152"/>
      <c r="TH27" s="152"/>
      <c r="TI27" s="152"/>
      <c r="TJ27" s="152"/>
      <c r="TK27" s="152"/>
      <c r="TL27" s="152"/>
      <c r="TM27" s="152"/>
      <c r="TN27" s="152"/>
      <c r="TO27" s="152"/>
      <c r="TP27" s="152"/>
      <c r="TQ27" s="152"/>
      <c r="TR27" s="152"/>
      <c r="TS27" s="152"/>
      <c r="TT27" s="152"/>
      <c r="TU27" s="152"/>
      <c r="TV27" s="152"/>
      <c r="TW27" s="152"/>
      <c r="TX27" s="152"/>
      <c r="TY27" s="152"/>
      <c r="TZ27" s="152"/>
      <c r="UA27" s="152"/>
      <c r="UB27" s="152"/>
      <c r="UC27" s="152"/>
      <c r="UD27" s="152"/>
      <c r="UE27" s="152"/>
      <c r="UF27" s="152"/>
      <c r="UG27" s="152"/>
      <c r="UH27" s="152"/>
      <c r="UI27" s="152"/>
      <c r="UJ27" s="152"/>
      <c r="UK27" s="152"/>
      <c r="UL27" s="152"/>
      <c r="UM27" s="152"/>
      <c r="UN27" s="152"/>
      <c r="UO27" s="152"/>
      <c r="UP27" s="152"/>
      <c r="UQ27" s="152"/>
      <c r="UR27" s="152"/>
      <c r="US27" s="152"/>
      <c r="UT27" s="152"/>
      <c r="UU27" s="152"/>
      <c r="UV27" s="152"/>
      <c r="UW27" s="152"/>
      <c r="UX27" s="152"/>
      <c r="UY27" s="57">
        <f t="shared" si="215"/>
        <v>0</v>
      </c>
      <c r="UZ27" s="57">
        <f t="shared" si="218"/>
        <v>0</v>
      </c>
      <c r="VA27" s="70">
        <f t="shared" si="216"/>
        <v>0</v>
      </c>
      <c r="VB27" s="70">
        <f t="shared" si="217"/>
        <v>0</v>
      </c>
      <c r="VC27" s="70">
        <f>SUM(GerDiaria[[#This Row],[01/02/2026]:[04/02/2026]])</f>
        <v>0</v>
      </c>
      <c r="VD27" s="131"/>
      <c r="VE27" s="131"/>
      <c r="VF27" s="72" t="s">
        <v>1084</v>
      </c>
      <c r="VG27" t="s">
        <v>1085</v>
      </c>
    </row>
    <row r="28" spans="1:579" ht="15.6" hidden="1">
      <c r="A28" s="82" t="s">
        <v>1090</v>
      </c>
      <c r="B28" s="49" t="s">
        <v>1090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3">
        <v>0</v>
      </c>
      <c r="JQ28" s="53">
        <v>0</v>
      </c>
      <c r="JR28" s="53">
        <v>0</v>
      </c>
      <c r="JS28" s="53">
        <v>0</v>
      </c>
      <c r="JT28" s="53">
        <v>0</v>
      </c>
      <c r="JU28" s="53">
        <v>0</v>
      </c>
      <c r="JV28" s="53">
        <v>0</v>
      </c>
      <c r="JW28" s="53">
        <v>0</v>
      </c>
      <c r="JX28" s="53">
        <v>0</v>
      </c>
      <c r="JY28" s="53">
        <v>0</v>
      </c>
      <c r="JZ28" s="53">
        <v>0</v>
      </c>
      <c r="KA28" s="53">
        <v>0</v>
      </c>
      <c r="KB28" s="53">
        <v>0</v>
      </c>
      <c r="KC28" s="53">
        <v>0</v>
      </c>
      <c r="KD28" s="53">
        <v>0</v>
      </c>
      <c r="KE28" s="53">
        <v>0</v>
      </c>
      <c r="KF28" s="53">
        <v>0</v>
      </c>
      <c r="KG28" s="53">
        <v>0</v>
      </c>
      <c r="KH28" s="53">
        <v>0</v>
      </c>
      <c r="KI28" s="53">
        <v>0</v>
      </c>
      <c r="KJ28" s="53">
        <v>0</v>
      </c>
      <c r="KK28" s="53">
        <v>0</v>
      </c>
      <c r="KL28" s="53">
        <v>0</v>
      </c>
      <c r="KM28" s="53">
        <v>0</v>
      </c>
      <c r="KN28" s="53">
        <v>0</v>
      </c>
      <c r="KO28" s="53">
        <v>0</v>
      </c>
      <c r="KP28" s="53">
        <v>0</v>
      </c>
      <c r="KQ28" s="53">
        <v>0</v>
      </c>
      <c r="KR28" s="53">
        <v>0</v>
      </c>
      <c r="KS28" s="53">
        <v>0</v>
      </c>
      <c r="KT28" s="53">
        <v>0</v>
      </c>
      <c r="KU28" s="53">
        <v>0</v>
      </c>
      <c r="KV28" s="53">
        <v>0</v>
      </c>
      <c r="KW28" s="53">
        <v>0</v>
      </c>
      <c r="KX28" s="53">
        <v>0</v>
      </c>
      <c r="KY28" s="53">
        <v>0</v>
      </c>
      <c r="KZ28" s="53">
        <v>0</v>
      </c>
      <c r="LA28" s="53">
        <v>0</v>
      </c>
      <c r="LB28" s="53">
        <v>0</v>
      </c>
      <c r="LC28" s="53">
        <v>0</v>
      </c>
      <c r="LD28" s="53">
        <v>0</v>
      </c>
      <c r="LE28" s="53">
        <v>0</v>
      </c>
      <c r="LF28" s="53">
        <v>0</v>
      </c>
      <c r="LG28" s="53">
        <v>0</v>
      </c>
      <c r="LH28" s="53">
        <v>0</v>
      </c>
      <c r="LI28" s="53">
        <v>0</v>
      </c>
      <c r="LJ28" s="53">
        <v>0</v>
      </c>
      <c r="LK28" s="53">
        <v>0</v>
      </c>
      <c r="LL28" s="53">
        <v>0</v>
      </c>
      <c r="LM28" s="53">
        <v>0</v>
      </c>
      <c r="LN28" s="53">
        <v>0</v>
      </c>
      <c r="LO28" s="53">
        <v>0</v>
      </c>
      <c r="LP28" s="53">
        <v>0</v>
      </c>
      <c r="LQ28" s="53">
        <v>0</v>
      </c>
      <c r="LR28" s="53">
        <v>0</v>
      </c>
      <c r="LS28" s="53">
        <v>0</v>
      </c>
      <c r="LT28" s="53">
        <v>0</v>
      </c>
      <c r="LU28" s="53">
        <v>0</v>
      </c>
      <c r="LV28" s="53">
        <v>0</v>
      </c>
      <c r="LW28" s="53">
        <v>0</v>
      </c>
      <c r="LX28" s="53">
        <v>0</v>
      </c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152"/>
      <c r="SU28" s="152"/>
      <c r="SV28" s="152"/>
      <c r="SW28" s="152"/>
      <c r="SX28" s="152"/>
      <c r="SY28" s="152"/>
      <c r="SZ28" s="152"/>
      <c r="TA28" s="152"/>
      <c r="TB28" s="152"/>
      <c r="TC28" s="152"/>
      <c r="TD28" s="152"/>
      <c r="TE28" s="152"/>
      <c r="TF28" s="152"/>
      <c r="TG28" s="152"/>
      <c r="TH28" s="152"/>
      <c r="TI28" s="152"/>
      <c r="TJ28" s="152"/>
      <c r="TK28" s="152"/>
      <c r="TL28" s="152"/>
      <c r="TM28" s="152"/>
      <c r="TN28" s="152"/>
      <c r="TO28" s="152"/>
      <c r="TP28" s="152"/>
      <c r="TQ28" s="152"/>
      <c r="TR28" s="152"/>
      <c r="TS28" s="152"/>
      <c r="TT28" s="152"/>
      <c r="TU28" s="152"/>
      <c r="TV28" s="152"/>
      <c r="TW28" s="152"/>
      <c r="TX28" s="152"/>
      <c r="TY28" s="152"/>
      <c r="TZ28" s="152"/>
      <c r="UA28" s="152"/>
      <c r="UB28" s="152"/>
      <c r="UC28" s="152"/>
      <c r="UD28" s="152"/>
      <c r="UE28" s="152"/>
      <c r="UF28" s="152"/>
      <c r="UG28" s="152"/>
      <c r="UH28" s="152"/>
      <c r="UI28" s="152"/>
      <c r="UJ28" s="152"/>
      <c r="UK28" s="152"/>
      <c r="UL28" s="152"/>
      <c r="UM28" s="152"/>
      <c r="UN28" s="152"/>
      <c r="UO28" s="152"/>
      <c r="UP28" s="152"/>
      <c r="UQ28" s="152"/>
      <c r="UR28" s="152"/>
      <c r="US28" s="152"/>
      <c r="UT28" s="152"/>
      <c r="UU28" s="152"/>
      <c r="UV28" s="152"/>
      <c r="UW28" s="152"/>
      <c r="UX28" s="152"/>
      <c r="UY28" s="57">
        <f t="shared" si="215"/>
        <v>0</v>
      </c>
      <c r="UZ28" s="57">
        <f t="shared" si="218"/>
        <v>0</v>
      </c>
      <c r="VA28" s="70">
        <f t="shared" si="216"/>
        <v>0</v>
      </c>
      <c r="VB28" s="70">
        <f t="shared" si="217"/>
        <v>0</v>
      </c>
      <c r="VC28" s="70">
        <f>SUM(GerDiaria[[#This Row],[01/02/2026]:[04/02/2026]])</f>
        <v>0</v>
      </c>
      <c r="VD28" s="131"/>
      <c r="VE28" s="131"/>
      <c r="VF28" s="72" t="s">
        <v>1084</v>
      </c>
      <c r="VG28" t="s">
        <v>1085</v>
      </c>
    </row>
    <row r="29" spans="1:579" ht="15.6" hidden="1">
      <c r="A29" s="82" t="s">
        <v>1091</v>
      </c>
      <c r="B29" s="49" t="s">
        <v>1091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3">
        <v>0</v>
      </c>
      <c r="JQ29" s="53">
        <v>0</v>
      </c>
      <c r="JR29" s="53">
        <v>0</v>
      </c>
      <c r="JS29" s="53">
        <v>0</v>
      </c>
      <c r="JT29" s="53">
        <v>0</v>
      </c>
      <c r="JU29" s="53">
        <v>0</v>
      </c>
      <c r="JV29" s="53">
        <v>0</v>
      </c>
      <c r="JW29" s="53">
        <v>0</v>
      </c>
      <c r="JX29" s="53">
        <v>0</v>
      </c>
      <c r="JY29" s="53">
        <v>0</v>
      </c>
      <c r="JZ29" s="53">
        <v>0</v>
      </c>
      <c r="KA29" s="53">
        <v>0</v>
      </c>
      <c r="KB29" s="53">
        <v>0</v>
      </c>
      <c r="KC29" s="53">
        <v>0</v>
      </c>
      <c r="KD29" s="53">
        <v>0</v>
      </c>
      <c r="KE29" s="53">
        <v>0</v>
      </c>
      <c r="KF29" s="53">
        <v>0</v>
      </c>
      <c r="KG29" s="53">
        <v>0</v>
      </c>
      <c r="KH29" s="53">
        <v>0</v>
      </c>
      <c r="KI29" s="53">
        <v>0</v>
      </c>
      <c r="KJ29" s="53">
        <v>0</v>
      </c>
      <c r="KK29" s="53">
        <v>0</v>
      </c>
      <c r="KL29" s="53">
        <v>0</v>
      </c>
      <c r="KM29" s="53">
        <v>0</v>
      </c>
      <c r="KN29" s="53">
        <v>0</v>
      </c>
      <c r="KO29" s="53">
        <v>0</v>
      </c>
      <c r="KP29" s="53">
        <v>0</v>
      </c>
      <c r="KQ29" s="53">
        <v>0</v>
      </c>
      <c r="KR29" s="53">
        <v>0</v>
      </c>
      <c r="KS29" s="53">
        <v>0</v>
      </c>
      <c r="KT29" s="53">
        <v>0</v>
      </c>
      <c r="KU29" s="53">
        <v>0</v>
      </c>
      <c r="KV29" s="53">
        <v>0</v>
      </c>
      <c r="KW29" s="53">
        <v>0</v>
      </c>
      <c r="KX29" s="53">
        <v>0</v>
      </c>
      <c r="KY29" s="53">
        <v>0</v>
      </c>
      <c r="KZ29" s="53">
        <v>0</v>
      </c>
      <c r="LA29" s="53">
        <v>0</v>
      </c>
      <c r="LB29" s="53">
        <v>0</v>
      </c>
      <c r="LC29" s="53">
        <v>0</v>
      </c>
      <c r="LD29" s="53">
        <v>0</v>
      </c>
      <c r="LE29" s="53">
        <v>0</v>
      </c>
      <c r="LF29" s="53">
        <v>0</v>
      </c>
      <c r="LG29" s="53">
        <v>0</v>
      </c>
      <c r="LH29" s="53">
        <v>0</v>
      </c>
      <c r="LI29" s="53">
        <v>0</v>
      </c>
      <c r="LJ29" s="53">
        <v>0</v>
      </c>
      <c r="LK29" s="53">
        <v>0</v>
      </c>
      <c r="LL29" s="53">
        <v>0</v>
      </c>
      <c r="LM29" s="53">
        <v>0</v>
      </c>
      <c r="LN29" s="53">
        <v>0</v>
      </c>
      <c r="LO29" s="53">
        <v>0</v>
      </c>
      <c r="LP29" s="53">
        <v>0</v>
      </c>
      <c r="LQ29" s="53">
        <v>0</v>
      </c>
      <c r="LR29" s="53">
        <v>0</v>
      </c>
      <c r="LS29" s="53">
        <v>0</v>
      </c>
      <c r="LT29" s="53">
        <v>0</v>
      </c>
      <c r="LU29" s="53">
        <v>0</v>
      </c>
      <c r="LV29" s="53">
        <v>0</v>
      </c>
      <c r="LW29" s="53">
        <v>0</v>
      </c>
      <c r="LX29" s="53">
        <v>0</v>
      </c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152"/>
      <c r="SU29" s="152"/>
      <c r="SV29" s="152"/>
      <c r="SW29" s="152"/>
      <c r="SX29" s="152"/>
      <c r="SY29" s="152"/>
      <c r="SZ29" s="152"/>
      <c r="TA29" s="152"/>
      <c r="TB29" s="152"/>
      <c r="TC29" s="152"/>
      <c r="TD29" s="152"/>
      <c r="TE29" s="152"/>
      <c r="TF29" s="152"/>
      <c r="TG29" s="152"/>
      <c r="TH29" s="152"/>
      <c r="TI29" s="152"/>
      <c r="TJ29" s="152"/>
      <c r="TK29" s="152"/>
      <c r="TL29" s="152"/>
      <c r="TM29" s="152"/>
      <c r="TN29" s="152"/>
      <c r="TO29" s="152"/>
      <c r="TP29" s="152"/>
      <c r="TQ29" s="152"/>
      <c r="TR29" s="152"/>
      <c r="TS29" s="152"/>
      <c r="TT29" s="152"/>
      <c r="TU29" s="152"/>
      <c r="TV29" s="152"/>
      <c r="TW29" s="152"/>
      <c r="TX29" s="152"/>
      <c r="TY29" s="152"/>
      <c r="TZ29" s="152"/>
      <c r="UA29" s="152"/>
      <c r="UB29" s="152"/>
      <c r="UC29" s="152"/>
      <c r="UD29" s="152"/>
      <c r="UE29" s="152"/>
      <c r="UF29" s="152"/>
      <c r="UG29" s="152"/>
      <c r="UH29" s="152"/>
      <c r="UI29" s="152"/>
      <c r="UJ29" s="152"/>
      <c r="UK29" s="152"/>
      <c r="UL29" s="152"/>
      <c r="UM29" s="152"/>
      <c r="UN29" s="152"/>
      <c r="UO29" s="152"/>
      <c r="UP29" s="152"/>
      <c r="UQ29" s="152"/>
      <c r="UR29" s="152"/>
      <c r="US29" s="152"/>
      <c r="UT29" s="152"/>
      <c r="UU29" s="152"/>
      <c r="UV29" s="152"/>
      <c r="UW29" s="152"/>
      <c r="UX29" s="152"/>
      <c r="UY29" s="55">
        <f t="shared" si="215"/>
        <v>0</v>
      </c>
      <c r="UZ29" s="69">
        <f t="shared" si="218"/>
        <v>0</v>
      </c>
      <c r="VA29" s="70">
        <f t="shared" si="216"/>
        <v>0</v>
      </c>
      <c r="VB29" s="70">
        <f t="shared" si="217"/>
        <v>0</v>
      </c>
      <c r="VC29" s="70">
        <f>SUM(GerDiaria[[#This Row],[01/02/2026]:[04/02/2026]])</f>
        <v>0</v>
      </c>
      <c r="VD29" s="131"/>
      <c r="VE29" s="131"/>
      <c r="VF29" s="72"/>
      <c r="VG29" s="30" t="s">
        <v>1086</v>
      </c>
    </row>
    <row r="30" spans="1:579" ht="15.6" hidden="1">
      <c r="A30" s="82" t="s">
        <v>1092</v>
      </c>
      <c r="B30" s="49" t="s">
        <v>1092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3">
        <v>0</v>
      </c>
      <c r="JQ30" s="53">
        <v>0</v>
      </c>
      <c r="JR30" s="53">
        <v>0</v>
      </c>
      <c r="JS30" s="53">
        <v>0</v>
      </c>
      <c r="JT30" s="53">
        <v>0</v>
      </c>
      <c r="JU30" s="53">
        <v>0</v>
      </c>
      <c r="JV30" s="53">
        <v>0</v>
      </c>
      <c r="JW30" s="53">
        <v>0</v>
      </c>
      <c r="JX30" s="53">
        <v>0</v>
      </c>
      <c r="JY30" s="53">
        <v>0</v>
      </c>
      <c r="JZ30" s="53">
        <v>0</v>
      </c>
      <c r="KA30" s="53">
        <v>0</v>
      </c>
      <c r="KB30" s="53">
        <v>0</v>
      </c>
      <c r="KC30" s="53">
        <v>0</v>
      </c>
      <c r="KD30" s="53">
        <v>0</v>
      </c>
      <c r="KE30" s="53">
        <v>0</v>
      </c>
      <c r="KF30" s="53">
        <v>0</v>
      </c>
      <c r="KG30" s="53">
        <v>0</v>
      </c>
      <c r="KH30" s="53">
        <v>0</v>
      </c>
      <c r="KI30" s="53">
        <v>0</v>
      </c>
      <c r="KJ30" s="53">
        <v>0</v>
      </c>
      <c r="KK30" s="53">
        <v>0</v>
      </c>
      <c r="KL30" s="53">
        <v>0</v>
      </c>
      <c r="KM30" s="53">
        <v>0</v>
      </c>
      <c r="KN30" s="53">
        <v>0</v>
      </c>
      <c r="KO30" s="53">
        <v>0</v>
      </c>
      <c r="KP30" s="53">
        <v>0</v>
      </c>
      <c r="KQ30" s="53">
        <v>0</v>
      </c>
      <c r="KR30" s="53">
        <v>0</v>
      </c>
      <c r="KS30" s="53">
        <v>0</v>
      </c>
      <c r="KT30" s="53">
        <v>0</v>
      </c>
      <c r="KU30" s="53">
        <v>0</v>
      </c>
      <c r="KV30" s="53">
        <v>0</v>
      </c>
      <c r="KW30" s="53">
        <v>0</v>
      </c>
      <c r="KX30" s="53">
        <v>0</v>
      </c>
      <c r="KY30" s="53">
        <v>0</v>
      </c>
      <c r="KZ30" s="53">
        <v>0</v>
      </c>
      <c r="LA30" s="53">
        <v>0</v>
      </c>
      <c r="LB30" s="53">
        <v>0</v>
      </c>
      <c r="LC30" s="53">
        <v>0</v>
      </c>
      <c r="LD30" s="53">
        <v>0</v>
      </c>
      <c r="LE30" s="53">
        <v>0</v>
      </c>
      <c r="LF30" s="53">
        <v>0</v>
      </c>
      <c r="LG30" s="53">
        <v>0</v>
      </c>
      <c r="LH30" s="53">
        <v>0</v>
      </c>
      <c r="LI30" s="53">
        <v>0</v>
      </c>
      <c r="LJ30" s="53">
        <v>0</v>
      </c>
      <c r="LK30" s="53">
        <v>0</v>
      </c>
      <c r="LL30" s="53">
        <v>0</v>
      </c>
      <c r="LM30" s="53">
        <v>0</v>
      </c>
      <c r="LN30" s="53">
        <v>0</v>
      </c>
      <c r="LO30" s="53">
        <v>0</v>
      </c>
      <c r="LP30" s="53">
        <v>0</v>
      </c>
      <c r="LQ30" s="53">
        <v>0</v>
      </c>
      <c r="LR30" s="53">
        <v>0</v>
      </c>
      <c r="LS30" s="53">
        <v>0</v>
      </c>
      <c r="LT30" s="53">
        <v>0</v>
      </c>
      <c r="LU30" s="53">
        <v>0</v>
      </c>
      <c r="LV30" s="53">
        <v>0</v>
      </c>
      <c r="LW30" s="53">
        <v>0</v>
      </c>
      <c r="LX30" s="53">
        <v>0</v>
      </c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152"/>
      <c r="SU30" s="152"/>
      <c r="SV30" s="152"/>
      <c r="SW30" s="152"/>
      <c r="SX30" s="152"/>
      <c r="SY30" s="152"/>
      <c r="SZ30" s="152"/>
      <c r="TA30" s="152"/>
      <c r="TB30" s="152"/>
      <c r="TC30" s="152"/>
      <c r="TD30" s="152"/>
      <c r="TE30" s="152"/>
      <c r="TF30" s="152"/>
      <c r="TG30" s="152"/>
      <c r="TH30" s="152"/>
      <c r="TI30" s="152"/>
      <c r="TJ30" s="152"/>
      <c r="TK30" s="152"/>
      <c r="TL30" s="152"/>
      <c r="TM30" s="152"/>
      <c r="TN30" s="152"/>
      <c r="TO30" s="152"/>
      <c r="TP30" s="152"/>
      <c r="TQ30" s="152"/>
      <c r="TR30" s="152"/>
      <c r="TS30" s="152"/>
      <c r="TT30" s="152"/>
      <c r="TU30" s="152"/>
      <c r="TV30" s="152"/>
      <c r="TW30" s="152"/>
      <c r="TX30" s="152"/>
      <c r="TY30" s="152"/>
      <c r="TZ30" s="152"/>
      <c r="UA30" s="152"/>
      <c r="UB30" s="152"/>
      <c r="UC30" s="152"/>
      <c r="UD30" s="152"/>
      <c r="UE30" s="152"/>
      <c r="UF30" s="152"/>
      <c r="UG30" s="152"/>
      <c r="UH30" s="152"/>
      <c r="UI30" s="152"/>
      <c r="UJ30" s="152"/>
      <c r="UK30" s="152"/>
      <c r="UL30" s="152"/>
      <c r="UM30" s="152"/>
      <c r="UN30" s="152"/>
      <c r="UO30" s="152"/>
      <c r="UP30" s="152"/>
      <c r="UQ30" s="152"/>
      <c r="UR30" s="152"/>
      <c r="US30" s="152"/>
      <c r="UT30" s="152"/>
      <c r="UU30" s="152"/>
      <c r="UV30" s="152"/>
      <c r="UW30" s="152"/>
      <c r="UX30" s="152"/>
      <c r="UY30" s="55">
        <f t="shared" si="215"/>
        <v>0</v>
      </c>
      <c r="UZ30" s="69">
        <f t="shared" si="218"/>
        <v>0</v>
      </c>
      <c r="VA30" s="70">
        <f t="shared" si="216"/>
        <v>0</v>
      </c>
      <c r="VB30" s="70">
        <f t="shared" si="217"/>
        <v>0</v>
      </c>
      <c r="VC30" s="70">
        <f>SUM(GerDiaria[[#This Row],[01/02/2026]:[04/02/2026]])</f>
        <v>0</v>
      </c>
      <c r="VD30" s="131"/>
      <c r="VE30" s="131"/>
      <c r="VF30" s="72"/>
      <c r="VG30" s="30" t="s">
        <v>1086</v>
      </c>
    </row>
    <row r="31" spans="1:579" ht="15.6" hidden="1">
      <c r="A31" s="82" t="s">
        <v>1093</v>
      </c>
      <c r="B31" s="49" t="s">
        <v>1093</v>
      </c>
      <c r="C31" s="58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3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3">
        <v>0</v>
      </c>
      <c r="JQ31" s="53">
        <v>0</v>
      </c>
      <c r="JR31" s="53">
        <v>0</v>
      </c>
      <c r="JS31" s="53">
        <v>0</v>
      </c>
      <c r="JT31" s="53">
        <v>0</v>
      </c>
      <c r="JU31" s="53">
        <v>0</v>
      </c>
      <c r="JV31" s="53">
        <v>0</v>
      </c>
      <c r="JW31" s="53">
        <v>0</v>
      </c>
      <c r="JX31" s="53">
        <v>0</v>
      </c>
      <c r="JY31" s="53">
        <v>0</v>
      </c>
      <c r="JZ31" s="53">
        <v>0</v>
      </c>
      <c r="KA31" s="53">
        <v>0</v>
      </c>
      <c r="KB31" s="53">
        <v>0</v>
      </c>
      <c r="KC31" s="53">
        <v>0</v>
      </c>
      <c r="KD31" s="53">
        <v>0</v>
      </c>
      <c r="KE31" s="53">
        <v>0</v>
      </c>
      <c r="KF31" s="53">
        <v>0</v>
      </c>
      <c r="KG31" s="53">
        <v>0</v>
      </c>
      <c r="KH31" s="53">
        <v>0</v>
      </c>
      <c r="KI31" s="53">
        <v>0</v>
      </c>
      <c r="KJ31" s="53">
        <v>0</v>
      </c>
      <c r="KK31" s="53">
        <v>0</v>
      </c>
      <c r="KL31" s="53">
        <v>0</v>
      </c>
      <c r="KM31" s="53">
        <v>0</v>
      </c>
      <c r="KN31" s="53">
        <v>0</v>
      </c>
      <c r="KO31" s="53">
        <v>0</v>
      </c>
      <c r="KP31" s="53">
        <v>0</v>
      </c>
      <c r="KQ31" s="53">
        <v>0</v>
      </c>
      <c r="KR31" s="53">
        <v>0</v>
      </c>
      <c r="KS31" s="53">
        <v>0</v>
      </c>
      <c r="KT31" s="53">
        <v>0</v>
      </c>
      <c r="KU31" s="53">
        <v>0</v>
      </c>
      <c r="KV31" s="53">
        <v>0</v>
      </c>
      <c r="KW31" s="53">
        <v>0</v>
      </c>
      <c r="KX31" s="53">
        <v>0</v>
      </c>
      <c r="KY31" s="53">
        <v>0</v>
      </c>
      <c r="KZ31" s="53">
        <v>0</v>
      </c>
      <c r="LA31" s="53">
        <v>0</v>
      </c>
      <c r="LB31" s="53">
        <v>0</v>
      </c>
      <c r="LC31" s="53">
        <v>0</v>
      </c>
      <c r="LD31" s="53">
        <v>0</v>
      </c>
      <c r="LE31" s="53">
        <v>0</v>
      </c>
      <c r="LF31" s="53">
        <v>0</v>
      </c>
      <c r="LG31" s="53">
        <v>0</v>
      </c>
      <c r="LH31" s="53">
        <v>0</v>
      </c>
      <c r="LI31" s="53">
        <v>0</v>
      </c>
      <c r="LJ31" s="53">
        <v>0</v>
      </c>
      <c r="LK31" s="53">
        <v>0</v>
      </c>
      <c r="LL31" s="53">
        <v>0</v>
      </c>
      <c r="LM31" s="53">
        <v>0</v>
      </c>
      <c r="LN31" s="53">
        <v>0</v>
      </c>
      <c r="LO31" s="53">
        <v>0</v>
      </c>
      <c r="LP31" s="53">
        <v>0</v>
      </c>
      <c r="LQ31" s="53">
        <v>0</v>
      </c>
      <c r="LR31" s="53">
        <v>0</v>
      </c>
      <c r="LS31" s="53">
        <v>0</v>
      </c>
      <c r="LT31" s="53">
        <v>0</v>
      </c>
      <c r="LU31" s="53">
        <v>0</v>
      </c>
      <c r="LV31" s="53">
        <v>0</v>
      </c>
      <c r="LW31" s="53">
        <v>0</v>
      </c>
      <c r="LX31" s="53">
        <v>0</v>
      </c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152"/>
      <c r="SU31" s="152"/>
      <c r="SV31" s="152"/>
      <c r="SW31" s="152"/>
      <c r="SX31" s="152"/>
      <c r="SY31" s="152"/>
      <c r="SZ31" s="152"/>
      <c r="TA31" s="152"/>
      <c r="TB31" s="152"/>
      <c r="TC31" s="152"/>
      <c r="TD31" s="152"/>
      <c r="TE31" s="152"/>
      <c r="TF31" s="152"/>
      <c r="TG31" s="152"/>
      <c r="TH31" s="152"/>
      <c r="TI31" s="152"/>
      <c r="TJ31" s="152"/>
      <c r="TK31" s="152"/>
      <c r="TL31" s="152"/>
      <c r="TM31" s="152"/>
      <c r="TN31" s="152"/>
      <c r="TO31" s="152"/>
      <c r="TP31" s="152"/>
      <c r="TQ31" s="152"/>
      <c r="TR31" s="152"/>
      <c r="TS31" s="152"/>
      <c r="TT31" s="152"/>
      <c r="TU31" s="152"/>
      <c r="TV31" s="152"/>
      <c r="TW31" s="152"/>
      <c r="TX31" s="152"/>
      <c r="TY31" s="152"/>
      <c r="TZ31" s="152"/>
      <c r="UA31" s="152"/>
      <c r="UB31" s="152"/>
      <c r="UC31" s="152"/>
      <c r="UD31" s="152"/>
      <c r="UE31" s="152"/>
      <c r="UF31" s="152"/>
      <c r="UG31" s="152"/>
      <c r="UH31" s="152"/>
      <c r="UI31" s="152"/>
      <c r="UJ31" s="152"/>
      <c r="UK31" s="152"/>
      <c r="UL31" s="152"/>
      <c r="UM31" s="152"/>
      <c r="UN31" s="152"/>
      <c r="UO31" s="152"/>
      <c r="UP31" s="152"/>
      <c r="UQ31" s="152"/>
      <c r="UR31" s="152"/>
      <c r="US31" s="152"/>
      <c r="UT31" s="152"/>
      <c r="UU31" s="152"/>
      <c r="UV31" s="152"/>
      <c r="UW31" s="152"/>
      <c r="UX31" s="152"/>
      <c r="UY31" s="57">
        <f t="shared" si="215"/>
        <v>0</v>
      </c>
      <c r="UZ31" s="70">
        <f t="shared" si="218"/>
        <v>0</v>
      </c>
      <c r="VA31" s="70">
        <f t="shared" si="216"/>
        <v>0</v>
      </c>
      <c r="VB31" s="70">
        <f t="shared" si="217"/>
        <v>0</v>
      </c>
      <c r="VC31" s="70">
        <f>SUM(GerDiaria[[#This Row],[01/02/2026]:[04/02/2026]])</f>
        <v>0</v>
      </c>
      <c r="VD31" s="131"/>
      <c r="VE31" s="131"/>
      <c r="VF31" s="72" t="s">
        <v>1084</v>
      </c>
      <c r="VG31" t="s">
        <v>1085</v>
      </c>
    </row>
    <row r="32" spans="1:579" ht="15.6" hidden="1">
      <c r="A32" s="82" t="s">
        <v>1094</v>
      </c>
      <c r="B32" s="49" t="s">
        <v>1094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62"/>
      <c r="EU32" s="64"/>
      <c r="EV32" s="62"/>
      <c r="EW32" s="62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3">
        <v>0</v>
      </c>
      <c r="JQ32" s="53">
        <v>0</v>
      </c>
      <c r="JR32" s="53">
        <v>0</v>
      </c>
      <c r="JS32" s="53">
        <v>0</v>
      </c>
      <c r="JT32" s="53">
        <v>0</v>
      </c>
      <c r="JU32" s="53">
        <v>0</v>
      </c>
      <c r="JV32" s="53">
        <v>0</v>
      </c>
      <c r="JW32" s="53">
        <v>0</v>
      </c>
      <c r="JX32" s="53">
        <v>0</v>
      </c>
      <c r="JY32" s="53">
        <v>0</v>
      </c>
      <c r="JZ32" s="53">
        <v>0</v>
      </c>
      <c r="KA32" s="53">
        <v>0</v>
      </c>
      <c r="KB32" s="53">
        <v>0</v>
      </c>
      <c r="KC32" s="53">
        <v>0</v>
      </c>
      <c r="KD32" s="53">
        <v>0</v>
      </c>
      <c r="KE32" s="53">
        <v>0</v>
      </c>
      <c r="KF32" s="53">
        <v>0</v>
      </c>
      <c r="KG32" s="53">
        <v>0</v>
      </c>
      <c r="KH32" s="53">
        <v>0</v>
      </c>
      <c r="KI32" s="53">
        <v>0</v>
      </c>
      <c r="KJ32" s="53">
        <v>0</v>
      </c>
      <c r="KK32" s="53">
        <v>0</v>
      </c>
      <c r="KL32" s="53">
        <v>0</v>
      </c>
      <c r="KM32" s="53">
        <v>0</v>
      </c>
      <c r="KN32" s="53">
        <v>0</v>
      </c>
      <c r="KO32" s="53">
        <v>0</v>
      </c>
      <c r="KP32" s="53">
        <v>0</v>
      </c>
      <c r="KQ32" s="53">
        <v>0</v>
      </c>
      <c r="KR32" s="53">
        <v>0</v>
      </c>
      <c r="KS32" s="53">
        <v>0</v>
      </c>
      <c r="KT32" s="53">
        <v>0</v>
      </c>
      <c r="KU32" s="53">
        <v>0</v>
      </c>
      <c r="KV32" s="53">
        <v>0</v>
      </c>
      <c r="KW32" s="53">
        <v>0</v>
      </c>
      <c r="KX32" s="53">
        <v>0</v>
      </c>
      <c r="KY32" s="53">
        <v>0</v>
      </c>
      <c r="KZ32" s="53">
        <v>0</v>
      </c>
      <c r="LA32" s="53">
        <v>0</v>
      </c>
      <c r="LB32" s="53">
        <v>0</v>
      </c>
      <c r="LC32" s="53">
        <v>0</v>
      </c>
      <c r="LD32" s="53">
        <v>0</v>
      </c>
      <c r="LE32" s="53">
        <v>0</v>
      </c>
      <c r="LF32" s="53">
        <v>0</v>
      </c>
      <c r="LG32" s="53">
        <v>0</v>
      </c>
      <c r="LH32" s="53">
        <v>0</v>
      </c>
      <c r="LI32" s="53">
        <v>0</v>
      </c>
      <c r="LJ32" s="53">
        <v>0</v>
      </c>
      <c r="LK32" s="53">
        <v>0</v>
      </c>
      <c r="LL32" s="53">
        <v>0</v>
      </c>
      <c r="LM32" s="53">
        <v>0</v>
      </c>
      <c r="LN32" s="53">
        <v>0</v>
      </c>
      <c r="LO32" s="53">
        <v>0</v>
      </c>
      <c r="LP32" s="53">
        <v>0</v>
      </c>
      <c r="LQ32" s="53">
        <v>0</v>
      </c>
      <c r="LR32" s="53">
        <v>0</v>
      </c>
      <c r="LS32" s="53">
        <v>0</v>
      </c>
      <c r="LT32" s="53">
        <v>0</v>
      </c>
      <c r="LU32" s="53">
        <v>0</v>
      </c>
      <c r="LV32" s="53">
        <v>0</v>
      </c>
      <c r="LW32" s="53">
        <v>0</v>
      </c>
      <c r="LX32" s="53">
        <v>0</v>
      </c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152"/>
      <c r="SU32" s="152"/>
      <c r="SV32" s="152"/>
      <c r="SW32" s="152"/>
      <c r="SX32" s="152"/>
      <c r="SY32" s="152"/>
      <c r="SZ32" s="152"/>
      <c r="TA32" s="152"/>
      <c r="TB32" s="152"/>
      <c r="TC32" s="152"/>
      <c r="TD32" s="152"/>
      <c r="TE32" s="152"/>
      <c r="TF32" s="152"/>
      <c r="TG32" s="152"/>
      <c r="TH32" s="152"/>
      <c r="TI32" s="152"/>
      <c r="TJ32" s="152"/>
      <c r="TK32" s="152"/>
      <c r="TL32" s="152"/>
      <c r="TM32" s="152"/>
      <c r="TN32" s="152"/>
      <c r="TO32" s="152"/>
      <c r="TP32" s="152"/>
      <c r="TQ32" s="152"/>
      <c r="TR32" s="152"/>
      <c r="TS32" s="152"/>
      <c r="TT32" s="152"/>
      <c r="TU32" s="152"/>
      <c r="TV32" s="152"/>
      <c r="TW32" s="152"/>
      <c r="TX32" s="152"/>
      <c r="TY32" s="152"/>
      <c r="TZ32" s="152"/>
      <c r="UA32" s="152"/>
      <c r="UB32" s="152"/>
      <c r="UC32" s="152"/>
      <c r="UD32" s="152"/>
      <c r="UE32" s="152"/>
      <c r="UF32" s="152"/>
      <c r="UG32" s="152"/>
      <c r="UH32" s="152"/>
      <c r="UI32" s="152"/>
      <c r="UJ32" s="152"/>
      <c r="UK32" s="152"/>
      <c r="UL32" s="152"/>
      <c r="UM32" s="152"/>
      <c r="UN32" s="152"/>
      <c r="UO32" s="152"/>
      <c r="UP32" s="152"/>
      <c r="UQ32" s="152"/>
      <c r="UR32" s="152"/>
      <c r="US32" s="152"/>
      <c r="UT32" s="152"/>
      <c r="UU32" s="152"/>
      <c r="UV32" s="152"/>
      <c r="UW32" s="152"/>
      <c r="UX32" s="152"/>
      <c r="UY32" s="55">
        <f t="shared" si="215"/>
        <v>0</v>
      </c>
      <c r="UZ32" s="69">
        <f t="shared" si="218"/>
        <v>0</v>
      </c>
      <c r="VA32" s="70">
        <f t="shared" si="216"/>
        <v>0</v>
      </c>
      <c r="VB32" s="70">
        <f t="shared" si="217"/>
        <v>0</v>
      </c>
      <c r="VC32" s="70">
        <f>SUM(GerDiaria[[#This Row],[01/02/2026]:[04/02/2026]])</f>
        <v>0</v>
      </c>
      <c r="VD32" s="131"/>
      <c r="VE32" s="131"/>
      <c r="VF32" s="72"/>
      <c r="VG32" s="30" t="s">
        <v>1086</v>
      </c>
    </row>
    <row r="33" spans="1:579" ht="15.6" hidden="1">
      <c r="A33" s="82" t="s">
        <v>1095</v>
      </c>
      <c r="B33" s="49" t="s">
        <v>1095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0"/>
      <c r="EU33" s="60"/>
      <c r="EV33" s="60"/>
      <c r="EW33" s="50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3">
        <v>0</v>
      </c>
      <c r="JQ33" s="53">
        <v>0</v>
      </c>
      <c r="JR33" s="53">
        <v>0</v>
      </c>
      <c r="JS33" s="53">
        <v>0</v>
      </c>
      <c r="JT33" s="53">
        <v>0</v>
      </c>
      <c r="JU33" s="53">
        <v>0</v>
      </c>
      <c r="JV33" s="53">
        <v>0</v>
      </c>
      <c r="JW33" s="53">
        <v>0</v>
      </c>
      <c r="JX33" s="53">
        <v>0</v>
      </c>
      <c r="JY33" s="53">
        <v>0</v>
      </c>
      <c r="JZ33" s="53">
        <v>0</v>
      </c>
      <c r="KA33" s="53">
        <v>0</v>
      </c>
      <c r="KB33" s="53">
        <v>0</v>
      </c>
      <c r="KC33" s="53">
        <v>0</v>
      </c>
      <c r="KD33" s="53">
        <v>0</v>
      </c>
      <c r="KE33" s="53">
        <v>0</v>
      </c>
      <c r="KF33" s="53">
        <v>0</v>
      </c>
      <c r="KG33" s="53">
        <v>0</v>
      </c>
      <c r="KH33" s="53">
        <v>0</v>
      </c>
      <c r="KI33" s="53">
        <v>0</v>
      </c>
      <c r="KJ33" s="53">
        <v>0</v>
      </c>
      <c r="KK33" s="53">
        <v>0</v>
      </c>
      <c r="KL33" s="53">
        <v>0</v>
      </c>
      <c r="KM33" s="53">
        <v>0</v>
      </c>
      <c r="KN33" s="53">
        <v>0</v>
      </c>
      <c r="KO33" s="53">
        <v>0</v>
      </c>
      <c r="KP33" s="53">
        <v>0</v>
      </c>
      <c r="KQ33" s="53">
        <v>0</v>
      </c>
      <c r="KR33" s="53">
        <v>0</v>
      </c>
      <c r="KS33" s="53">
        <v>0</v>
      </c>
      <c r="KT33" s="53">
        <v>0</v>
      </c>
      <c r="KU33" s="53">
        <v>0</v>
      </c>
      <c r="KV33" s="53">
        <v>0</v>
      </c>
      <c r="KW33" s="53">
        <v>0</v>
      </c>
      <c r="KX33" s="53">
        <v>0</v>
      </c>
      <c r="KY33" s="53">
        <v>0</v>
      </c>
      <c r="KZ33" s="53">
        <v>0</v>
      </c>
      <c r="LA33" s="53">
        <v>0</v>
      </c>
      <c r="LB33" s="53">
        <v>0</v>
      </c>
      <c r="LC33" s="53">
        <v>0</v>
      </c>
      <c r="LD33" s="53">
        <v>0</v>
      </c>
      <c r="LE33" s="53">
        <v>0</v>
      </c>
      <c r="LF33" s="53">
        <v>0</v>
      </c>
      <c r="LG33" s="53">
        <v>0</v>
      </c>
      <c r="LH33" s="53">
        <v>0</v>
      </c>
      <c r="LI33" s="53">
        <v>0</v>
      </c>
      <c r="LJ33" s="53">
        <v>0</v>
      </c>
      <c r="LK33" s="53">
        <v>0</v>
      </c>
      <c r="LL33" s="53">
        <v>0</v>
      </c>
      <c r="LM33" s="53">
        <v>0</v>
      </c>
      <c r="LN33" s="53">
        <v>0</v>
      </c>
      <c r="LO33" s="53">
        <v>0</v>
      </c>
      <c r="LP33" s="53">
        <v>0</v>
      </c>
      <c r="LQ33" s="53">
        <v>0</v>
      </c>
      <c r="LR33" s="53">
        <v>0</v>
      </c>
      <c r="LS33" s="53">
        <v>0</v>
      </c>
      <c r="LT33" s="53">
        <v>0</v>
      </c>
      <c r="LU33" s="53">
        <v>0</v>
      </c>
      <c r="LV33" s="53">
        <v>0</v>
      </c>
      <c r="LW33" s="53">
        <v>0</v>
      </c>
      <c r="LX33" s="53">
        <v>0</v>
      </c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152"/>
      <c r="SU33" s="152"/>
      <c r="SV33" s="152"/>
      <c r="SW33" s="152"/>
      <c r="SX33" s="152"/>
      <c r="SY33" s="152"/>
      <c r="SZ33" s="152"/>
      <c r="TA33" s="152"/>
      <c r="TB33" s="152"/>
      <c r="TC33" s="152"/>
      <c r="TD33" s="152"/>
      <c r="TE33" s="152"/>
      <c r="TF33" s="152"/>
      <c r="TG33" s="152"/>
      <c r="TH33" s="152"/>
      <c r="TI33" s="152"/>
      <c r="TJ33" s="152"/>
      <c r="TK33" s="152"/>
      <c r="TL33" s="152"/>
      <c r="TM33" s="152"/>
      <c r="TN33" s="152"/>
      <c r="TO33" s="152"/>
      <c r="TP33" s="152"/>
      <c r="TQ33" s="152"/>
      <c r="TR33" s="152"/>
      <c r="TS33" s="152"/>
      <c r="TT33" s="152"/>
      <c r="TU33" s="152"/>
      <c r="TV33" s="152"/>
      <c r="TW33" s="152"/>
      <c r="TX33" s="152"/>
      <c r="TY33" s="152"/>
      <c r="TZ33" s="152"/>
      <c r="UA33" s="152"/>
      <c r="UB33" s="152"/>
      <c r="UC33" s="152"/>
      <c r="UD33" s="152"/>
      <c r="UE33" s="152"/>
      <c r="UF33" s="152"/>
      <c r="UG33" s="152"/>
      <c r="UH33" s="152"/>
      <c r="UI33" s="152"/>
      <c r="UJ33" s="152"/>
      <c r="UK33" s="152"/>
      <c r="UL33" s="152"/>
      <c r="UM33" s="152"/>
      <c r="UN33" s="152"/>
      <c r="UO33" s="152"/>
      <c r="UP33" s="152"/>
      <c r="UQ33" s="152"/>
      <c r="UR33" s="152"/>
      <c r="US33" s="152"/>
      <c r="UT33" s="152"/>
      <c r="UU33" s="152"/>
      <c r="UV33" s="152"/>
      <c r="UW33" s="152"/>
      <c r="UX33" s="152"/>
      <c r="UY33" s="55">
        <f t="shared" si="215"/>
        <v>0</v>
      </c>
      <c r="UZ33" s="69">
        <f t="shared" si="218"/>
        <v>0</v>
      </c>
      <c r="VA33" s="70">
        <f t="shared" si="216"/>
        <v>0</v>
      </c>
      <c r="VB33" s="70">
        <f t="shared" si="217"/>
        <v>0</v>
      </c>
      <c r="VC33" s="70">
        <f>SUM(GerDiaria[[#This Row],[01/02/2026]:[04/02/2026]])</f>
        <v>0</v>
      </c>
      <c r="VD33" s="131"/>
      <c r="VE33" s="131"/>
      <c r="VF33" s="72"/>
      <c r="VG33" s="30" t="s">
        <v>1086</v>
      </c>
    </row>
    <row r="34" spans="1:579" ht="15.6" hidden="1">
      <c r="A34" s="82" t="s">
        <v>1096</v>
      </c>
      <c r="B34" s="49" t="s">
        <v>1096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3"/>
      <c r="GP34" s="53"/>
      <c r="GQ34" s="53"/>
      <c r="GR34" s="53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3">
        <v>0</v>
      </c>
      <c r="JQ34" s="53">
        <v>0</v>
      </c>
      <c r="JR34" s="53">
        <v>0</v>
      </c>
      <c r="JS34" s="53">
        <v>0</v>
      </c>
      <c r="JT34" s="53">
        <v>0</v>
      </c>
      <c r="JU34" s="53">
        <v>0</v>
      </c>
      <c r="JV34" s="53">
        <v>0</v>
      </c>
      <c r="JW34" s="53">
        <v>0</v>
      </c>
      <c r="JX34" s="53">
        <v>0</v>
      </c>
      <c r="JY34" s="53">
        <v>0</v>
      </c>
      <c r="JZ34" s="53">
        <v>0</v>
      </c>
      <c r="KA34" s="53">
        <v>0</v>
      </c>
      <c r="KB34" s="53">
        <v>0</v>
      </c>
      <c r="KC34" s="53">
        <v>0</v>
      </c>
      <c r="KD34" s="53">
        <v>0</v>
      </c>
      <c r="KE34" s="53">
        <v>0</v>
      </c>
      <c r="KF34" s="53">
        <v>0</v>
      </c>
      <c r="KG34" s="53">
        <v>0</v>
      </c>
      <c r="KH34" s="53">
        <v>0</v>
      </c>
      <c r="KI34" s="53">
        <v>0</v>
      </c>
      <c r="KJ34" s="53">
        <v>0</v>
      </c>
      <c r="KK34" s="53">
        <v>0</v>
      </c>
      <c r="KL34" s="53">
        <v>0</v>
      </c>
      <c r="KM34" s="53">
        <v>0</v>
      </c>
      <c r="KN34" s="53">
        <v>0</v>
      </c>
      <c r="KO34" s="53">
        <v>0</v>
      </c>
      <c r="KP34" s="53">
        <v>0</v>
      </c>
      <c r="KQ34" s="53">
        <v>0</v>
      </c>
      <c r="KR34" s="53">
        <v>0</v>
      </c>
      <c r="KS34" s="53">
        <v>0</v>
      </c>
      <c r="KT34" s="53">
        <v>0</v>
      </c>
      <c r="KU34" s="53">
        <v>0</v>
      </c>
      <c r="KV34" s="53">
        <v>0</v>
      </c>
      <c r="KW34" s="53">
        <v>0</v>
      </c>
      <c r="KX34" s="53">
        <v>0</v>
      </c>
      <c r="KY34" s="53">
        <v>0</v>
      </c>
      <c r="KZ34" s="53">
        <v>0</v>
      </c>
      <c r="LA34" s="53">
        <v>0</v>
      </c>
      <c r="LB34" s="53">
        <v>0</v>
      </c>
      <c r="LC34" s="53">
        <v>0</v>
      </c>
      <c r="LD34" s="53">
        <v>0</v>
      </c>
      <c r="LE34" s="53">
        <v>0</v>
      </c>
      <c r="LF34" s="53">
        <v>0</v>
      </c>
      <c r="LG34" s="53">
        <v>0</v>
      </c>
      <c r="LH34" s="53">
        <v>0</v>
      </c>
      <c r="LI34" s="53">
        <v>0</v>
      </c>
      <c r="LJ34" s="53">
        <v>0</v>
      </c>
      <c r="LK34" s="53">
        <v>0</v>
      </c>
      <c r="LL34" s="53">
        <v>0</v>
      </c>
      <c r="LM34" s="53">
        <v>0</v>
      </c>
      <c r="LN34" s="53">
        <v>0</v>
      </c>
      <c r="LO34" s="53">
        <v>0</v>
      </c>
      <c r="LP34" s="53">
        <v>0</v>
      </c>
      <c r="LQ34" s="53">
        <v>0</v>
      </c>
      <c r="LR34" s="53">
        <v>0</v>
      </c>
      <c r="LS34" s="53">
        <v>0</v>
      </c>
      <c r="LT34" s="53">
        <v>0</v>
      </c>
      <c r="LU34" s="53">
        <v>0</v>
      </c>
      <c r="LV34" s="53">
        <v>0</v>
      </c>
      <c r="LW34" s="53">
        <v>0</v>
      </c>
      <c r="LX34" s="53">
        <v>0</v>
      </c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152"/>
      <c r="SU34" s="152"/>
      <c r="SV34" s="152"/>
      <c r="SW34" s="152"/>
      <c r="SX34" s="152"/>
      <c r="SY34" s="152"/>
      <c r="SZ34" s="152"/>
      <c r="TA34" s="152"/>
      <c r="TB34" s="152"/>
      <c r="TC34" s="152"/>
      <c r="TD34" s="152"/>
      <c r="TE34" s="152"/>
      <c r="TF34" s="152"/>
      <c r="TG34" s="152"/>
      <c r="TH34" s="152"/>
      <c r="TI34" s="152"/>
      <c r="TJ34" s="152"/>
      <c r="TK34" s="152"/>
      <c r="TL34" s="152"/>
      <c r="TM34" s="152"/>
      <c r="TN34" s="152"/>
      <c r="TO34" s="152"/>
      <c r="TP34" s="152"/>
      <c r="TQ34" s="152"/>
      <c r="TR34" s="152"/>
      <c r="TS34" s="152"/>
      <c r="TT34" s="152"/>
      <c r="TU34" s="152"/>
      <c r="TV34" s="152"/>
      <c r="TW34" s="152"/>
      <c r="TX34" s="152"/>
      <c r="TY34" s="152"/>
      <c r="TZ34" s="152"/>
      <c r="UA34" s="152"/>
      <c r="UB34" s="152"/>
      <c r="UC34" s="152"/>
      <c r="UD34" s="152"/>
      <c r="UE34" s="152"/>
      <c r="UF34" s="152"/>
      <c r="UG34" s="152"/>
      <c r="UH34" s="152"/>
      <c r="UI34" s="152"/>
      <c r="UJ34" s="152"/>
      <c r="UK34" s="152"/>
      <c r="UL34" s="152"/>
      <c r="UM34" s="152"/>
      <c r="UN34" s="152"/>
      <c r="UO34" s="152"/>
      <c r="UP34" s="152"/>
      <c r="UQ34" s="152"/>
      <c r="UR34" s="152"/>
      <c r="US34" s="152"/>
      <c r="UT34" s="152"/>
      <c r="UU34" s="152"/>
      <c r="UV34" s="152"/>
      <c r="UW34" s="152"/>
      <c r="UX34" s="152"/>
      <c r="UY34" s="55">
        <f t="shared" si="215"/>
        <v>0</v>
      </c>
      <c r="UZ34" s="69">
        <f t="shared" si="218"/>
        <v>0</v>
      </c>
      <c r="VA34" s="70">
        <f t="shared" si="216"/>
        <v>0</v>
      </c>
      <c r="VB34" s="70">
        <f t="shared" si="217"/>
        <v>0</v>
      </c>
      <c r="VC34" s="70">
        <f>SUM(GerDiaria[[#This Row],[01/02/2026]:[04/02/2026]])</f>
        <v>0</v>
      </c>
      <c r="VD34" s="131"/>
      <c r="VE34" s="131"/>
      <c r="VF34" s="72"/>
      <c r="VG34" t="s">
        <v>1085</v>
      </c>
    </row>
    <row r="35" spans="1:579" ht="15.6" hidden="1">
      <c r="A35" s="82" t="s">
        <v>1097</v>
      </c>
      <c r="B35" s="49" t="s">
        <v>1097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3">
        <v>0</v>
      </c>
      <c r="JQ35" s="53">
        <v>0</v>
      </c>
      <c r="JR35" s="53">
        <v>0</v>
      </c>
      <c r="JS35" s="53">
        <v>0</v>
      </c>
      <c r="JT35" s="53">
        <v>0</v>
      </c>
      <c r="JU35" s="53">
        <v>0</v>
      </c>
      <c r="JV35" s="53">
        <v>0</v>
      </c>
      <c r="JW35" s="53">
        <v>0</v>
      </c>
      <c r="JX35" s="53">
        <v>0</v>
      </c>
      <c r="JY35" s="53">
        <v>0</v>
      </c>
      <c r="JZ35" s="53">
        <v>0</v>
      </c>
      <c r="KA35" s="53">
        <v>0</v>
      </c>
      <c r="KB35" s="53">
        <v>0</v>
      </c>
      <c r="KC35" s="53">
        <v>0</v>
      </c>
      <c r="KD35" s="53">
        <v>0</v>
      </c>
      <c r="KE35" s="53">
        <v>0</v>
      </c>
      <c r="KF35" s="53">
        <v>0</v>
      </c>
      <c r="KG35" s="53">
        <v>0</v>
      </c>
      <c r="KH35" s="53">
        <v>0</v>
      </c>
      <c r="KI35" s="53">
        <v>0</v>
      </c>
      <c r="KJ35" s="53">
        <v>0</v>
      </c>
      <c r="KK35" s="53">
        <v>0</v>
      </c>
      <c r="KL35" s="53">
        <v>0</v>
      </c>
      <c r="KM35" s="53">
        <v>0</v>
      </c>
      <c r="KN35" s="53">
        <v>0</v>
      </c>
      <c r="KO35" s="53">
        <v>0</v>
      </c>
      <c r="KP35" s="53">
        <v>0</v>
      </c>
      <c r="KQ35" s="53">
        <v>0</v>
      </c>
      <c r="KR35" s="53">
        <v>0</v>
      </c>
      <c r="KS35" s="53">
        <v>0</v>
      </c>
      <c r="KT35" s="53">
        <v>0</v>
      </c>
      <c r="KU35" s="53">
        <v>0</v>
      </c>
      <c r="KV35" s="53">
        <v>0</v>
      </c>
      <c r="KW35" s="53">
        <v>0</v>
      </c>
      <c r="KX35" s="53">
        <v>0</v>
      </c>
      <c r="KY35" s="53">
        <v>0</v>
      </c>
      <c r="KZ35" s="53">
        <v>0</v>
      </c>
      <c r="LA35" s="53">
        <v>0</v>
      </c>
      <c r="LB35" s="53">
        <v>0</v>
      </c>
      <c r="LC35" s="53">
        <v>0</v>
      </c>
      <c r="LD35" s="53">
        <v>0</v>
      </c>
      <c r="LE35" s="53">
        <v>0</v>
      </c>
      <c r="LF35" s="53">
        <v>0</v>
      </c>
      <c r="LG35" s="53">
        <v>0</v>
      </c>
      <c r="LH35" s="53">
        <v>0</v>
      </c>
      <c r="LI35" s="53">
        <v>0</v>
      </c>
      <c r="LJ35" s="53">
        <v>0</v>
      </c>
      <c r="LK35" s="53">
        <v>0</v>
      </c>
      <c r="LL35" s="53">
        <v>0</v>
      </c>
      <c r="LM35" s="53">
        <v>0</v>
      </c>
      <c r="LN35" s="53">
        <v>0</v>
      </c>
      <c r="LO35" s="53">
        <v>0</v>
      </c>
      <c r="LP35" s="53">
        <v>0</v>
      </c>
      <c r="LQ35" s="53">
        <v>0</v>
      </c>
      <c r="LR35" s="53">
        <v>0</v>
      </c>
      <c r="LS35" s="53">
        <v>0</v>
      </c>
      <c r="LT35" s="53">
        <v>0</v>
      </c>
      <c r="LU35" s="53">
        <v>0</v>
      </c>
      <c r="LV35" s="53">
        <v>0</v>
      </c>
      <c r="LW35" s="53">
        <v>0</v>
      </c>
      <c r="LX35" s="53">
        <v>0</v>
      </c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152"/>
      <c r="SU35" s="152"/>
      <c r="SV35" s="152"/>
      <c r="SW35" s="152"/>
      <c r="SX35" s="152"/>
      <c r="SY35" s="152"/>
      <c r="SZ35" s="152"/>
      <c r="TA35" s="152"/>
      <c r="TB35" s="152"/>
      <c r="TC35" s="152"/>
      <c r="TD35" s="152"/>
      <c r="TE35" s="152"/>
      <c r="TF35" s="152"/>
      <c r="TG35" s="152"/>
      <c r="TH35" s="152"/>
      <c r="TI35" s="152"/>
      <c r="TJ35" s="152"/>
      <c r="TK35" s="152"/>
      <c r="TL35" s="152"/>
      <c r="TM35" s="152"/>
      <c r="TN35" s="152"/>
      <c r="TO35" s="152"/>
      <c r="TP35" s="152"/>
      <c r="TQ35" s="152"/>
      <c r="TR35" s="152"/>
      <c r="TS35" s="152"/>
      <c r="TT35" s="152"/>
      <c r="TU35" s="152"/>
      <c r="TV35" s="152"/>
      <c r="TW35" s="152"/>
      <c r="TX35" s="152"/>
      <c r="TY35" s="152"/>
      <c r="TZ35" s="152"/>
      <c r="UA35" s="152"/>
      <c r="UB35" s="152"/>
      <c r="UC35" s="152"/>
      <c r="UD35" s="152"/>
      <c r="UE35" s="152"/>
      <c r="UF35" s="152"/>
      <c r="UG35" s="152"/>
      <c r="UH35" s="152"/>
      <c r="UI35" s="152"/>
      <c r="UJ35" s="152"/>
      <c r="UK35" s="152"/>
      <c r="UL35" s="152"/>
      <c r="UM35" s="152"/>
      <c r="UN35" s="152"/>
      <c r="UO35" s="152"/>
      <c r="UP35" s="152"/>
      <c r="UQ35" s="152"/>
      <c r="UR35" s="152"/>
      <c r="US35" s="152"/>
      <c r="UT35" s="152"/>
      <c r="UU35" s="152"/>
      <c r="UV35" s="152"/>
      <c r="UW35" s="152"/>
      <c r="UX35" s="152"/>
      <c r="UY35" s="57">
        <f t="shared" si="215"/>
        <v>0</v>
      </c>
      <c r="UZ35" s="70">
        <f t="shared" si="218"/>
        <v>0</v>
      </c>
      <c r="VA35" s="70">
        <f t="shared" si="216"/>
        <v>0</v>
      </c>
      <c r="VB35" s="70">
        <f t="shared" si="217"/>
        <v>0</v>
      </c>
      <c r="VC35" s="70">
        <f>SUM(GerDiaria[[#This Row],[01/02/2026]:[04/02/2026]])</f>
        <v>0</v>
      </c>
      <c r="VD35" s="131"/>
      <c r="VE35" s="131"/>
      <c r="VF35" s="72" t="s">
        <v>1084</v>
      </c>
      <c r="VG35" s="30" t="s">
        <v>1086</v>
      </c>
    </row>
    <row r="36" spans="1:579" ht="15.6" hidden="1">
      <c r="A36" s="82" t="s">
        <v>1098</v>
      </c>
      <c r="B36" s="49" t="s">
        <v>1098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3">
        <v>0</v>
      </c>
      <c r="JQ36" s="53">
        <v>0</v>
      </c>
      <c r="JR36" s="53">
        <v>0</v>
      </c>
      <c r="JS36" s="53">
        <v>0</v>
      </c>
      <c r="JT36" s="53">
        <v>0</v>
      </c>
      <c r="JU36" s="53">
        <v>0</v>
      </c>
      <c r="JV36" s="53">
        <v>0</v>
      </c>
      <c r="JW36" s="53">
        <v>0</v>
      </c>
      <c r="JX36" s="53">
        <v>0</v>
      </c>
      <c r="JY36" s="53">
        <v>0</v>
      </c>
      <c r="JZ36" s="53">
        <v>0</v>
      </c>
      <c r="KA36" s="53">
        <v>0</v>
      </c>
      <c r="KB36" s="53">
        <v>0</v>
      </c>
      <c r="KC36" s="53">
        <v>0</v>
      </c>
      <c r="KD36" s="53">
        <v>0</v>
      </c>
      <c r="KE36" s="53">
        <v>0</v>
      </c>
      <c r="KF36" s="53">
        <v>0</v>
      </c>
      <c r="KG36" s="53">
        <v>0</v>
      </c>
      <c r="KH36" s="53">
        <v>0</v>
      </c>
      <c r="KI36" s="53">
        <v>0</v>
      </c>
      <c r="KJ36" s="53">
        <v>0</v>
      </c>
      <c r="KK36" s="53">
        <v>0</v>
      </c>
      <c r="KL36" s="53">
        <v>0</v>
      </c>
      <c r="KM36" s="53">
        <v>0</v>
      </c>
      <c r="KN36" s="53">
        <v>0</v>
      </c>
      <c r="KO36" s="53">
        <v>0</v>
      </c>
      <c r="KP36" s="53">
        <v>0</v>
      </c>
      <c r="KQ36" s="53">
        <v>0</v>
      </c>
      <c r="KR36" s="53">
        <v>0</v>
      </c>
      <c r="KS36" s="53">
        <v>0</v>
      </c>
      <c r="KT36" s="53">
        <v>0</v>
      </c>
      <c r="KU36" s="53">
        <v>0</v>
      </c>
      <c r="KV36" s="53">
        <v>0</v>
      </c>
      <c r="KW36" s="53">
        <v>0</v>
      </c>
      <c r="KX36" s="53">
        <v>0</v>
      </c>
      <c r="KY36" s="53">
        <v>0</v>
      </c>
      <c r="KZ36" s="53">
        <v>0</v>
      </c>
      <c r="LA36" s="53">
        <v>0</v>
      </c>
      <c r="LB36" s="53">
        <v>0</v>
      </c>
      <c r="LC36" s="53">
        <v>0</v>
      </c>
      <c r="LD36" s="53">
        <v>0</v>
      </c>
      <c r="LE36" s="53">
        <v>0</v>
      </c>
      <c r="LF36" s="53">
        <v>0</v>
      </c>
      <c r="LG36" s="53">
        <v>0</v>
      </c>
      <c r="LH36" s="53">
        <v>0</v>
      </c>
      <c r="LI36" s="53">
        <v>0</v>
      </c>
      <c r="LJ36" s="53">
        <v>0</v>
      </c>
      <c r="LK36" s="53">
        <v>0</v>
      </c>
      <c r="LL36" s="53">
        <v>0</v>
      </c>
      <c r="LM36" s="53">
        <v>0</v>
      </c>
      <c r="LN36" s="53">
        <v>0</v>
      </c>
      <c r="LO36" s="53">
        <v>0</v>
      </c>
      <c r="LP36" s="53">
        <v>0</v>
      </c>
      <c r="LQ36" s="53">
        <v>0</v>
      </c>
      <c r="LR36" s="53">
        <v>0</v>
      </c>
      <c r="LS36" s="53">
        <v>0</v>
      </c>
      <c r="LT36" s="53">
        <v>0</v>
      </c>
      <c r="LU36" s="53">
        <v>0</v>
      </c>
      <c r="LV36" s="53">
        <v>0</v>
      </c>
      <c r="LW36" s="53">
        <v>0</v>
      </c>
      <c r="LX36" s="53">
        <v>0</v>
      </c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152"/>
      <c r="SU36" s="152"/>
      <c r="SV36" s="152"/>
      <c r="SW36" s="152"/>
      <c r="SX36" s="152"/>
      <c r="SY36" s="152"/>
      <c r="SZ36" s="152"/>
      <c r="TA36" s="152"/>
      <c r="TB36" s="152"/>
      <c r="TC36" s="152"/>
      <c r="TD36" s="152"/>
      <c r="TE36" s="152"/>
      <c r="TF36" s="152"/>
      <c r="TG36" s="152"/>
      <c r="TH36" s="152"/>
      <c r="TI36" s="152"/>
      <c r="TJ36" s="152"/>
      <c r="TK36" s="152"/>
      <c r="TL36" s="152"/>
      <c r="TM36" s="152"/>
      <c r="TN36" s="152"/>
      <c r="TO36" s="152"/>
      <c r="TP36" s="152"/>
      <c r="TQ36" s="152"/>
      <c r="TR36" s="152"/>
      <c r="TS36" s="152"/>
      <c r="TT36" s="152"/>
      <c r="TU36" s="152"/>
      <c r="TV36" s="152"/>
      <c r="TW36" s="152"/>
      <c r="TX36" s="152"/>
      <c r="TY36" s="152"/>
      <c r="TZ36" s="152"/>
      <c r="UA36" s="152"/>
      <c r="UB36" s="152"/>
      <c r="UC36" s="152"/>
      <c r="UD36" s="152"/>
      <c r="UE36" s="152"/>
      <c r="UF36" s="152"/>
      <c r="UG36" s="152"/>
      <c r="UH36" s="152"/>
      <c r="UI36" s="152"/>
      <c r="UJ36" s="152"/>
      <c r="UK36" s="152"/>
      <c r="UL36" s="152"/>
      <c r="UM36" s="152"/>
      <c r="UN36" s="152"/>
      <c r="UO36" s="152"/>
      <c r="UP36" s="152"/>
      <c r="UQ36" s="152"/>
      <c r="UR36" s="152"/>
      <c r="US36" s="152"/>
      <c r="UT36" s="152"/>
      <c r="UU36" s="152"/>
      <c r="UV36" s="152"/>
      <c r="UW36" s="152"/>
      <c r="UX36" s="152"/>
      <c r="UY36" s="57">
        <f t="shared" si="215"/>
        <v>0</v>
      </c>
      <c r="UZ36" s="70">
        <f t="shared" si="218"/>
        <v>0</v>
      </c>
      <c r="VA36" s="70">
        <f t="shared" si="216"/>
        <v>0</v>
      </c>
      <c r="VB36" s="70">
        <f t="shared" si="217"/>
        <v>0</v>
      </c>
      <c r="VC36" s="70">
        <f>SUM(GerDiaria[[#This Row],[01/02/2026]:[04/02/2026]])</f>
        <v>0</v>
      </c>
      <c r="VD36" s="131"/>
      <c r="VE36" s="131"/>
      <c r="VF36" s="72" t="s">
        <v>1084</v>
      </c>
      <c r="VG36" s="30" t="s">
        <v>1086</v>
      </c>
    </row>
    <row r="37" spans="1:579" ht="15.6" hidden="1">
      <c r="A37" s="82" t="s">
        <v>1099</v>
      </c>
      <c r="B37" s="49" t="s">
        <v>1099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3">
        <v>0</v>
      </c>
      <c r="JQ37" s="53">
        <v>0</v>
      </c>
      <c r="JR37" s="53">
        <v>0</v>
      </c>
      <c r="JS37" s="53">
        <v>0</v>
      </c>
      <c r="JT37" s="53">
        <v>0</v>
      </c>
      <c r="JU37" s="53">
        <v>0</v>
      </c>
      <c r="JV37" s="53">
        <v>0</v>
      </c>
      <c r="JW37" s="53">
        <v>0</v>
      </c>
      <c r="JX37" s="53">
        <v>0</v>
      </c>
      <c r="JY37" s="53">
        <v>0</v>
      </c>
      <c r="JZ37" s="53">
        <v>0</v>
      </c>
      <c r="KA37" s="53">
        <v>0</v>
      </c>
      <c r="KB37" s="53">
        <v>0</v>
      </c>
      <c r="KC37" s="53">
        <v>0</v>
      </c>
      <c r="KD37" s="53">
        <v>0</v>
      </c>
      <c r="KE37" s="53">
        <v>0</v>
      </c>
      <c r="KF37" s="53">
        <v>0</v>
      </c>
      <c r="KG37" s="53">
        <v>0</v>
      </c>
      <c r="KH37" s="53">
        <v>0</v>
      </c>
      <c r="KI37" s="53">
        <v>0</v>
      </c>
      <c r="KJ37" s="53">
        <v>0</v>
      </c>
      <c r="KK37" s="53">
        <v>0</v>
      </c>
      <c r="KL37" s="53">
        <v>0</v>
      </c>
      <c r="KM37" s="53">
        <v>0</v>
      </c>
      <c r="KN37" s="53">
        <v>0</v>
      </c>
      <c r="KO37" s="53">
        <v>0</v>
      </c>
      <c r="KP37" s="53">
        <v>0</v>
      </c>
      <c r="KQ37" s="53">
        <v>0</v>
      </c>
      <c r="KR37" s="53">
        <v>0</v>
      </c>
      <c r="KS37" s="53">
        <v>0</v>
      </c>
      <c r="KT37" s="53">
        <v>0</v>
      </c>
      <c r="KU37" s="53">
        <v>0</v>
      </c>
      <c r="KV37" s="53">
        <v>0</v>
      </c>
      <c r="KW37" s="53">
        <v>0</v>
      </c>
      <c r="KX37" s="53">
        <v>0</v>
      </c>
      <c r="KY37" s="53">
        <v>0</v>
      </c>
      <c r="KZ37" s="53">
        <v>0</v>
      </c>
      <c r="LA37" s="53">
        <v>0</v>
      </c>
      <c r="LB37" s="53">
        <v>0</v>
      </c>
      <c r="LC37" s="53">
        <v>0</v>
      </c>
      <c r="LD37" s="53">
        <v>0</v>
      </c>
      <c r="LE37" s="53">
        <v>0</v>
      </c>
      <c r="LF37" s="53">
        <v>0</v>
      </c>
      <c r="LG37" s="53">
        <v>0</v>
      </c>
      <c r="LH37" s="53">
        <v>0</v>
      </c>
      <c r="LI37" s="53">
        <v>0</v>
      </c>
      <c r="LJ37" s="53">
        <v>0</v>
      </c>
      <c r="LK37" s="53">
        <v>0</v>
      </c>
      <c r="LL37" s="53">
        <v>0</v>
      </c>
      <c r="LM37" s="53">
        <v>0</v>
      </c>
      <c r="LN37" s="53">
        <v>0</v>
      </c>
      <c r="LO37" s="53">
        <v>0</v>
      </c>
      <c r="LP37" s="53">
        <v>0</v>
      </c>
      <c r="LQ37" s="53">
        <v>0</v>
      </c>
      <c r="LR37" s="53">
        <v>0</v>
      </c>
      <c r="LS37" s="53">
        <v>0</v>
      </c>
      <c r="LT37" s="53">
        <v>0</v>
      </c>
      <c r="LU37" s="53">
        <v>0</v>
      </c>
      <c r="LV37" s="53">
        <v>0</v>
      </c>
      <c r="LW37" s="53">
        <v>0</v>
      </c>
      <c r="LX37" s="53">
        <v>0</v>
      </c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152"/>
      <c r="SU37" s="152"/>
      <c r="SV37" s="152"/>
      <c r="SW37" s="152"/>
      <c r="SX37" s="152"/>
      <c r="SY37" s="152"/>
      <c r="SZ37" s="152"/>
      <c r="TA37" s="152"/>
      <c r="TB37" s="152"/>
      <c r="TC37" s="152"/>
      <c r="TD37" s="152"/>
      <c r="TE37" s="152"/>
      <c r="TF37" s="152"/>
      <c r="TG37" s="152"/>
      <c r="TH37" s="152"/>
      <c r="TI37" s="152"/>
      <c r="TJ37" s="152"/>
      <c r="TK37" s="152"/>
      <c r="TL37" s="152"/>
      <c r="TM37" s="152"/>
      <c r="TN37" s="152"/>
      <c r="TO37" s="152"/>
      <c r="TP37" s="152"/>
      <c r="TQ37" s="152"/>
      <c r="TR37" s="152"/>
      <c r="TS37" s="152"/>
      <c r="TT37" s="152"/>
      <c r="TU37" s="152"/>
      <c r="TV37" s="152"/>
      <c r="TW37" s="152"/>
      <c r="TX37" s="152"/>
      <c r="TY37" s="152"/>
      <c r="TZ37" s="152"/>
      <c r="UA37" s="152"/>
      <c r="UB37" s="152"/>
      <c r="UC37" s="152"/>
      <c r="UD37" s="152"/>
      <c r="UE37" s="152"/>
      <c r="UF37" s="152"/>
      <c r="UG37" s="152"/>
      <c r="UH37" s="152"/>
      <c r="UI37" s="152"/>
      <c r="UJ37" s="152"/>
      <c r="UK37" s="152"/>
      <c r="UL37" s="152"/>
      <c r="UM37" s="152"/>
      <c r="UN37" s="152"/>
      <c r="UO37" s="152"/>
      <c r="UP37" s="152"/>
      <c r="UQ37" s="152"/>
      <c r="UR37" s="152"/>
      <c r="US37" s="152"/>
      <c r="UT37" s="152"/>
      <c r="UU37" s="152"/>
      <c r="UV37" s="152"/>
      <c r="UW37" s="152"/>
      <c r="UX37" s="152"/>
      <c r="UY37" s="57">
        <f t="shared" si="215"/>
        <v>0</v>
      </c>
      <c r="UZ37" s="70">
        <f t="shared" si="218"/>
        <v>0</v>
      </c>
      <c r="VA37" s="70">
        <f t="shared" si="216"/>
        <v>0</v>
      </c>
      <c r="VB37" s="70">
        <f t="shared" si="217"/>
        <v>0</v>
      </c>
      <c r="VC37" s="70">
        <f>SUM(GerDiaria[[#This Row],[01/02/2026]:[04/02/2026]])</f>
        <v>0</v>
      </c>
      <c r="VD37" s="131"/>
      <c r="VE37" s="131"/>
      <c r="VF37" s="72" t="s">
        <v>1084</v>
      </c>
      <c r="VG37" t="s">
        <v>1085</v>
      </c>
    </row>
    <row r="38" spans="1:579" ht="15.6">
      <c r="A38" s="82" t="s">
        <v>1100</v>
      </c>
      <c r="B38" s="164" t="s">
        <v>1100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3">
        <v>0</v>
      </c>
      <c r="JQ38" s="53">
        <v>0</v>
      </c>
      <c r="JR38" s="53">
        <v>0</v>
      </c>
      <c r="JS38" s="53">
        <v>0</v>
      </c>
      <c r="JT38" s="53">
        <v>0</v>
      </c>
      <c r="JU38" s="53">
        <v>0</v>
      </c>
      <c r="JV38" s="53">
        <v>0</v>
      </c>
      <c r="JW38" s="53">
        <v>0</v>
      </c>
      <c r="JX38" s="53">
        <v>0</v>
      </c>
      <c r="JY38" s="53">
        <v>0</v>
      </c>
      <c r="JZ38" s="53">
        <v>0</v>
      </c>
      <c r="KA38" s="53">
        <v>0</v>
      </c>
      <c r="KB38" s="53">
        <v>0</v>
      </c>
      <c r="KC38" s="53">
        <v>0</v>
      </c>
      <c r="KD38" s="53">
        <v>0</v>
      </c>
      <c r="KE38" s="53">
        <v>0</v>
      </c>
      <c r="KF38" s="53">
        <v>0</v>
      </c>
      <c r="KG38" s="53">
        <v>0</v>
      </c>
      <c r="KH38" s="53">
        <v>0</v>
      </c>
      <c r="KI38" s="53">
        <v>0</v>
      </c>
      <c r="KJ38" s="53">
        <v>0</v>
      </c>
      <c r="KK38" s="53">
        <v>0</v>
      </c>
      <c r="KL38" s="53">
        <v>0</v>
      </c>
      <c r="KM38" s="53">
        <v>0</v>
      </c>
      <c r="KN38" s="53">
        <v>0</v>
      </c>
      <c r="KO38" s="53">
        <v>0</v>
      </c>
      <c r="KP38" s="53">
        <v>0</v>
      </c>
      <c r="KQ38" s="53">
        <v>0</v>
      </c>
      <c r="KR38" s="53">
        <v>0</v>
      </c>
      <c r="KS38" s="53">
        <v>0</v>
      </c>
      <c r="KT38" s="53">
        <v>0</v>
      </c>
      <c r="KU38" s="53">
        <v>0</v>
      </c>
      <c r="KV38" s="53">
        <v>0</v>
      </c>
      <c r="KW38" s="53">
        <v>0</v>
      </c>
      <c r="KX38" s="53">
        <v>0</v>
      </c>
      <c r="KY38" s="53">
        <v>0</v>
      </c>
      <c r="KZ38" s="53">
        <v>0</v>
      </c>
      <c r="LA38" s="53">
        <v>0</v>
      </c>
      <c r="LB38" s="53">
        <v>0</v>
      </c>
      <c r="LC38" s="53">
        <v>0</v>
      </c>
      <c r="LD38" s="53">
        <v>0</v>
      </c>
      <c r="LE38" s="53">
        <v>0</v>
      </c>
      <c r="LF38" s="53">
        <v>0</v>
      </c>
      <c r="LG38" s="53">
        <v>0</v>
      </c>
      <c r="LH38" s="53">
        <v>0</v>
      </c>
      <c r="LI38" s="53">
        <v>0</v>
      </c>
      <c r="LJ38" s="53">
        <v>0</v>
      </c>
      <c r="LK38" s="53">
        <v>0</v>
      </c>
      <c r="LL38" s="53">
        <v>0</v>
      </c>
      <c r="LM38" s="53">
        <v>0</v>
      </c>
      <c r="LN38" s="53">
        <v>0</v>
      </c>
      <c r="LO38" s="53">
        <v>0</v>
      </c>
      <c r="LP38" s="53">
        <v>0</v>
      </c>
      <c r="LQ38" s="53">
        <v>0</v>
      </c>
      <c r="LR38" s="53">
        <v>0</v>
      </c>
      <c r="LS38" s="53">
        <v>0</v>
      </c>
      <c r="LT38" s="53">
        <v>0</v>
      </c>
      <c r="LU38" s="53">
        <v>0</v>
      </c>
      <c r="LV38" s="53">
        <v>0</v>
      </c>
      <c r="LW38" s="53">
        <v>0</v>
      </c>
      <c r="LX38" s="53">
        <v>0</v>
      </c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105">
        <v>13850</v>
      </c>
      <c r="OJ38" s="105">
        <v>13290</v>
      </c>
      <c r="OK38" s="105">
        <v>18100</v>
      </c>
      <c r="OL38" s="105">
        <v>19180</v>
      </c>
      <c r="OM38" s="105">
        <v>10900</v>
      </c>
      <c r="ON38" s="105">
        <v>10750</v>
      </c>
      <c r="OO38" s="105">
        <v>6490</v>
      </c>
      <c r="OP38" s="105">
        <v>5470</v>
      </c>
      <c r="OQ38" s="105">
        <v>13850</v>
      </c>
      <c r="OR38" s="105">
        <v>12940</v>
      </c>
      <c r="OS38" s="105">
        <v>13050</v>
      </c>
      <c r="OT38" s="105">
        <v>10180</v>
      </c>
      <c r="OU38" s="105">
        <v>11200</v>
      </c>
      <c r="OV38" s="105">
        <v>10410</v>
      </c>
      <c r="OW38" s="105">
        <v>16490</v>
      </c>
      <c r="OX38" s="105">
        <v>10450</v>
      </c>
      <c r="OY38" s="105">
        <v>8900</v>
      </c>
      <c r="OZ38" s="105">
        <v>8910</v>
      </c>
      <c r="PA38" s="105">
        <v>10600</v>
      </c>
      <c r="PB38" s="105">
        <v>10890</v>
      </c>
      <c r="PC38" s="105">
        <v>17870</v>
      </c>
      <c r="PD38" s="105">
        <v>11490</v>
      </c>
      <c r="PE38" s="105">
        <v>11430</v>
      </c>
      <c r="PF38" s="105">
        <v>10420</v>
      </c>
      <c r="PG38" s="105">
        <v>19270</v>
      </c>
      <c r="PH38" s="105">
        <v>4640</v>
      </c>
      <c r="PI38" s="105">
        <v>8050</v>
      </c>
      <c r="PJ38" s="105">
        <v>6960</v>
      </c>
      <c r="PK38" s="105">
        <v>7010</v>
      </c>
      <c r="PL38" s="105">
        <v>6720</v>
      </c>
      <c r="PM38" s="105">
        <v>7120</v>
      </c>
      <c r="PN38" s="105">
        <v>8790</v>
      </c>
      <c r="PO38" s="105">
        <v>11840</v>
      </c>
      <c r="PP38" s="105">
        <v>10500</v>
      </c>
      <c r="PQ38" s="105">
        <v>11820</v>
      </c>
      <c r="PR38" s="105">
        <v>10720</v>
      </c>
      <c r="PS38" s="105">
        <v>10000</v>
      </c>
      <c r="PT38" s="105">
        <v>15040</v>
      </c>
      <c r="PU38" s="105">
        <v>8180</v>
      </c>
      <c r="PV38" s="105">
        <v>9940</v>
      </c>
      <c r="PW38" s="105">
        <v>11510</v>
      </c>
      <c r="PX38" s="105">
        <v>7940</v>
      </c>
      <c r="PY38" s="105">
        <v>6130</v>
      </c>
      <c r="PZ38" s="105">
        <v>9490</v>
      </c>
      <c r="QA38" s="105">
        <v>14090</v>
      </c>
      <c r="QB38" s="105">
        <v>6900</v>
      </c>
      <c r="QC38" s="105">
        <v>8300</v>
      </c>
      <c r="QD38" s="105">
        <v>11000</v>
      </c>
      <c r="QE38" s="105">
        <v>11300</v>
      </c>
      <c r="QF38" s="105">
        <v>18070</v>
      </c>
      <c r="QG38" s="105">
        <v>8220</v>
      </c>
      <c r="QH38" s="105">
        <v>8050</v>
      </c>
      <c r="QI38" s="105">
        <v>10960</v>
      </c>
      <c r="QJ38" s="105">
        <v>6980</v>
      </c>
      <c r="QK38" s="105">
        <v>9310</v>
      </c>
      <c r="QL38" s="105">
        <v>8170</v>
      </c>
      <c r="QM38" s="105">
        <v>9760</v>
      </c>
      <c r="QN38" s="105">
        <v>7540</v>
      </c>
      <c r="QO38" s="105">
        <v>12050</v>
      </c>
      <c r="QP38" s="105">
        <v>4530</v>
      </c>
      <c r="QQ38" s="105">
        <v>8430</v>
      </c>
      <c r="QR38" s="105">
        <v>9180</v>
      </c>
      <c r="QS38" s="105">
        <v>10050</v>
      </c>
      <c r="QT38" s="105">
        <v>8450</v>
      </c>
      <c r="QU38" s="105">
        <v>7650</v>
      </c>
      <c r="QV38" s="105">
        <v>7460</v>
      </c>
      <c r="QW38" s="105">
        <v>5160</v>
      </c>
      <c r="QX38" s="105">
        <v>8670</v>
      </c>
      <c r="QY38" s="105">
        <v>9860</v>
      </c>
      <c r="QZ38" s="105">
        <v>9990</v>
      </c>
      <c r="RA38" s="105">
        <v>8450</v>
      </c>
      <c r="RB38" s="105">
        <v>7630</v>
      </c>
      <c r="RC38" s="105">
        <v>7670</v>
      </c>
      <c r="RD38" s="105">
        <v>8540</v>
      </c>
      <c r="RE38" s="105">
        <v>9040</v>
      </c>
      <c r="RF38" s="105">
        <v>9020</v>
      </c>
      <c r="RG38" s="105">
        <v>8020</v>
      </c>
      <c r="RH38" s="105">
        <v>6550</v>
      </c>
      <c r="RI38" s="105">
        <v>8470</v>
      </c>
      <c r="RJ38" s="105">
        <v>8350</v>
      </c>
      <c r="RK38" s="105">
        <v>8010</v>
      </c>
      <c r="RL38" s="105">
        <v>8890</v>
      </c>
      <c r="RM38" s="105">
        <v>6610</v>
      </c>
      <c r="RN38" s="105">
        <v>8480</v>
      </c>
      <c r="RO38" s="105">
        <v>8750</v>
      </c>
      <c r="RP38" s="105">
        <v>10270</v>
      </c>
      <c r="RQ38" s="105">
        <v>4940</v>
      </c>
      <c r="RR38" s="105">
        <v>9780</v>
      </c>
      <c r="RS38" s="105">
        <v>10290</v>
      </c>
      <c r="RT38" s="105">
        <v>4900</v>
      </c>
      <c r="RU38" s="105">
        <v>7410</v>
      </c>
      <c r="RV38" s="105">
        <v>7950</v>
      </c>
      <c r="RW38" s="105">
        <v>8940</v>
      </c>
      <c r="RX38" s="105">
        <v>8750</v>
      </c>
      <c r="RY38" s="105">
        <v>8740</v>
      </c>
      <c r="RZ38" s="105">
        <v>10740</v>
      </c>
      <c r="SA38" s="105">
        <v>7330</v>
      </c>
      <c r="SB38" s="105">
        <v>7850</v>
      </c>
      <c r="SC38" s="105">
        <v>6440</v>
      </c>
      <c r="SD38" s="105">
        <v>8980</v>
      </c>
      <c r="SE38" s="105">
        <v>8110</v>
      </c>
      <c r="SF38" s="105">
        <v>4960</v>
      </c>
      <c r="SG38" s="105">
        <v>8650</v>
      </c>
      <c r="SH38" s="105">
        <v>9440</v>
      </c>
      <c r="SI38" s="105">
        <v>8750</v>
      </c>
      <c r="SJ38" s="105">
        <v>9950</v>
      </c>
      <c r="SK38" s="105">
        <v>6810</v>
      </c>
      <c r="SL38" s="105">
        <v>9950</v>
      </c>
      <c r="SM38" s="105">
        <v>9080</v>
      </c>
      <c r="SN38" s="105">
        <v>10210</v>
      </c>
      <c r="SO38" s="105">
        <v>9600</v>
      </c>
      <c r="SP38" s="105">
        <v>15690</v>
      </c>
      <c r="SQ38" s="105">
        <v>7930</v>
      </c>
      <c r="SR38" s="105">
        <v>7090</v>
      </c>
      <c r="SS38" s="105">
        <v>8120</v>
      </c>
      <c r="ST38" s="152">
        <v>5560</v>
      </c>
      <c r="SU38" s="152">
        <v>3800</v>
      </c>
      <c r="SV38" s="152">
        <v>0</v>
      </c>
      <c r="SW38" s="152">
        <v>0</v>
      </c>
      <c r="SX38" s="152">
        <v>0</v>
      </c>
      <c r="SY38" s="152">
        <v>0</v>
      </c>
      <c r="SZ38" s="152">
        <v>0</v>
      </c>
      <c r="TA38" s="152">
        <v>0</v>
      </c>
      <c r="TB38" s="152">
        <v>0</v>
      </c>
      <c r="TC38" s="152">
        <v>0</v>
      </c>
      <c r="TD38" s="152">
        <v>0</v>
      </c>
      <c r="TE38" s="152">
        <v>0</v>
      </c>
      <c r="TF38" s="152">
        <v>0</v>
      </c>
      <c r="TG38" s="152">
        <v>0</v>
      </c>
      <c r="TH38" s="152">
        <v>5320</v>
      </c>
      <c r="TI38" s="152">
        <v>7770</v>
      </c>
      <c r="TJ38" s="152">
        <v>8740</v>
      </c>
      <c r="TK38" s="152">
        <v>9860</v>
      </c>
      <c r="TL38" s="152">
        <v>8760</v>
      </c>
      <c r="TM38" s="152">
        <v>7840</v>
      </c>
      <c r="TN38" s="152">
        <v>7840</v>
      </c>
      <c r="TO38" s="152">
        <v>9460</v>
      </c>
      <c r="TP38" s="152">
        <v>8390</v>
      </c>
      <c r="TQ38" s="152">
        <v>6170</v>
      </c>
      <c r="TR38" s="152">
        <v>6460</v>
      </c>
      <c r="TS38" s="152">
        <v>11350</v>
      </c>
      <c r="TT38" s="152">
        <v>8720</v>
      </c>
      <c r="TU38" s="152">
        <v>8950</v>
      </c>
      <c r="TV38" s="152">
        <v>9260</v>
      </c>
      <c r="TW38" s="152">
        <v>8040</v>
      </c>
      <c r="TX38" s="152">
        <v>6900</v>
      </c>
      <c r="TY38" s="152">
        <v>2730</v>
      </c>
      <c r="TZ38" s="152">
        <v>10330</v>
      </c>
      <c r="UA38" s="152">
        <v>9140</v>
      </c>
      <c r="UB38" s="152">
        <v>7510</v>
      </c>
      <c r="UC38" s="152">
        <v>8810</v>
      </c>
      <c r="UD38" s="152">
        <v>14490</v>
      </c>
      <c r="UE38" s="152">
        <v>9500</v>
      </c>
      <c r="UF38" s="152">
        <v>8520</v>
      </c>
      <c r="UG38" s="152">
        <v>9190</v>
      </c>
      <c r="UH38" s="152">
        <v>10120</v>
      </c>
      <c r="UI38" s="152">
        <v>10250</v>
      </c>
      <c r="UJ38" s="152">
        <v>6440</v>
      </c>
      <c r="UK38" s="152">
        <v>6220</v>
      </c>
      <c r="UL38" s="152">
        <v>9360</v>
      </c>
      <c r="UM38" s="152">
        <v>9950</v>
      </c>
      <c r="UN38" s="152">
        <v>10170</v>
      </c>
      <c r="UO38" s="152">
        <v>10070</v>
      </c>
      <c r="UP38" s="152">
        <v>7110</v>
      </c>
      <c r="UQ38" s="152">
        <v>6740</v>
      </c>
      <c r="UR38" s="105">
        <v>5580</v>
      </c>
      <c r="US38" s="105">
        <v>12550</v>
      </c>
      <c r="UT38" s="105">
        <v>7830</v>
      </c>
      <c r="UU38" s="105">
        <v>10660</v>
      </c>
      <c r="UV38" s="105">
        <v>9070</v>
      </c>
      <c r="UW38" s="105">
        <v>4360</v>
      </c>
      <c r="UX38" s="105">
        <v>0</v>
      </c>
      <c r="UY38" s="57">
        <f t="shared" si="215"/>
        <v>0</v>
      </c>
      <c r="UZ38" s="70">
        <f t="shared" si="218"/>
        <v>0</v>
      </c>
      <c r="VA38" s="70">
        <f t="shared" si="216"/>
        <v>0</v>
      </c>
      <c r="VB38" s="70">
        <f t="shared" si="217"/>
        <v>0</v>
      </c>
      <c r="VC38" s="70">
        <f>SUM(GerDiaria[[#This Row],[01/02/2026]:[04/02/2026]])</f>
        <v>64420</v>
      </c>
      <c r="VD38" s="131"/>
      <c r="VE38" s="131"/>
      <c r="VF38" s="72" t="s">
        <v>1084</v>
      </c>
      <c r="VG38" t="s">
        <v>1085</v>
      </c>
    </row>
    <row r="39" spans="1:579" ht="15.6" hidden="1">
      <c r="A39" s="82" t="s">
        <v>1101</v>
      </c>
      <c r="B39" s="49" t="s">
        <v>1101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3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9"/>
      <c r="EU39" s="59"/>
      <c r="EV39" s="59"/>
      <c r="EW39" s="59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3">
        <v>0</v>
      </c>
      <c r="JQ39" s="53">
        <v>0</v>
      </c>
      <c r="JR39" s="53">
        <v>0</v>
      </c>
      <c r="JS39" s="53">
        <v>0</v>
      </c>
      <c r="JT39" s="53">
        <v>0</v>
      </c>
      <c r="JU39" s="53">
        <v>0</v>
      </c>
      <c r="JV39" s="53">
        <v>0</v>
      </c>
      <c r="JW39" s="53">
        <v>0</v>
      </c>
      <c r="JX39" s="53">
        <v>0</v>
      </c>
      <c r="JY39" s="53">
        <v>0</v>
      </c>
      <c r="JZ39" s="53">
        <v>0</v>
      </c>
      <c r="KA39" s="53">
        <v>0</v>
      </c>
      <c r="KB39" s="53">
        <v>0</v>
      </c>
      <c r="KC39" s="53">
        <v>0</v>
      </c>
      <c r="KD39" s="53">
        <v>0</v>
      </c>
      <c r="KE39" s="53">
        <v>0</v>
      </c>
      <c r="KF39" s="53">
        <v>0</v>
      </c>
      <c r="KG39" s="53">
        <v>0</v>
      </c>
      <c r="KH39" s="53">
        <v>0</v>
      </c>
      <c r="KI39" s="53">
        <v>0</v>
      </c>
      <c r="KJ39" s="53">
        <v>0</v>
      </c>
      <c r="KK39" s="53">
        <v>0</v>
      </c>
      <c r="KL39" s="53">
        <v>0</v>
      </c>
      <c r="KM39" s="53">
        <v>0</v>
      </c>
      <c r="KN39" s="53">
        <v>0</v>
      </c>
      <c r="KO39" s="53">
        <v>0</v>
      </c>
      <c r="KP39" s="53">
        <v>0</v>
      </c>
      <c r="KQ39" s="53">
        <v>0</v>
      </c>
      <c r="KR39" s="53">
        <v>0</v>
      </c>
      <c r="KS39" s="53">
        <v>0</v>
      </c>
      <c r="KT39" s="53">
        <v>0</v>
      </c>
      <c r="KU39" s="53">
        <v>0</v>
      </c>
      <c r="KV39" s="53">
        <v>0</v>
      </c>
      <c r="KW39" s="53">
        <v>0</v>
      </c>
      <c r="KX39" s="53">
        <v>0</v>
      </c>
      <c r="KY39" s="53">
        <v>0</v>
      </c>
      <c r="KZ39" s="53">
        <v>0</v>
      </c>
      <c r="LA39" s="53">
        <v>0</v>
      </c>
      <c r="LB39" s="53">
        <v>0</v>
      </c>
      <c r="LC39" s="53">
        <v>0</v>
      </c>
      <c r="LD39" s="53">
        <v>0</v>
      </c>
      <c r="LE39" s="53">
        <v>0</v>
      </c>
      <c r="LF39" s="53">
        <v>0</v>
      </c>
      <c r="LG39" s="53">
        <v>0</v>
      </c>
      <c r="LH39" s="53">
        <v>0</v>
      </c>
      <c r="LI39" s="53">
        <v>0</v>
      </c>
      <c r="LJ39" s="53">
        <v>0</v>
      </c>
      <c r="LK39" s="53">
        <v>0</v>
      </c>
      <c r="LL39" s="53">
        <v>0</v>
      </c>
      <c r="LM39" s="53">
        <v>0</v>
      </c>
      <c r="LN39" s="53">
        <v>0</v>
      </c>
      <c r="LO39" s="53">
        <v>0</v>
      </c>
      <c r="LP39" s="53">
        <v>0</v>
      </c>
      <c r="LQ39" s="53">
        <v>0</v>
      </c>
      <c r="LR39" s="53">
        <v>0</v>
      </c>
      <c r="LS39" s="53">
        <v>0</v>
      </c>
      <c r="LT39" s="53">
        <v>0</v>
      </c>
      <c r="LU39" s="53">
        <v>0</v>
      </c>
      <c r="LV39" s="53">
        <v>0</v>
      </c>
      <c r="LW39" s="53">
        <v>0</v>
      </c>
      <c r="LX39" s="53">
        <v>0</v>
      </c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54"/>
      <c r="UL39" s="54"/>
      <c r="UM39" s="54"/>
      <c r="UN39" s="54"/>
      <c r="UO39" s="54"/>
      <c r="UP39" s="54"/>
      <c r="UQ39" s="54"/>
      <c r="UR39" s="54"/>
      <c r="US39" s="54"/>
      <c r="UT39" s="54"/>
      <c r="UU39" s="54"/>
      <c r="UV39" s="54"/>
      <c r="UW39" s="54"/>
      <c r="UX39" s="54"/>
      <c r="UY39" s="57">
        <f t="shared" si="215"/>
        <v>0</v>
      </c>
      <c r="UZ39" s="70">
        <f t="shared" si="218"/>
        <v>0</v>
      </c>
      <c r="VA39" s="70">
        <f t="shared" si="216"/>
        <v>0</v>
      </c>
      <c r="VB39" s="70">
        <f t="shared" si="217"/>
        <v>0</v>
      </c>
      <c r="VC39" s="70">
        <f>SUM(GerDiaria[[#This Row],[01/02/2026]:[04/02/2026]])</f>
        <v>0</v>
      </c>
      <c r="VD39" s="131"/>
      <c r="VE39" s="131"/>
      <c r="VF39" s="72" t="s">
        <v>1084</v>
      </c>
      <c r="VG39" s="30" t="s">
        <v>1086</v>
      </c>
    </row>
    <row r="40" spans="1:579" ht="15.6" hidden="1">
      <c r="A40" s="82" t="s">
        <v>1102</v>
      </c>
      <c r="B40" s="49" t="s">
        <v>1102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3">
        <v>0</v>
      </c>
      <c r="JQ40" s="53">
        <v>0</v>
      </c>
      <c r="JR40" s="53">
        <v>0</v>
      </c>
      <c r="JS40" s="53">
        <v>0</v>
      </c>
      <c r="JT40" s="53">
        <v>0</v>
      </c>
      <c r="JU40" s="53">
        <v>0</v>
      </c>
      <c r="JV40" s="53">
        <v>0</v>
      </c>
      <c r="JW40" s="53">
        <v>0</v>
      </c>
      <c r="JX40" s="53">
        <v>0</v>
      </c>
      <c r="JY40" s="53">
        <v>0</v>
      </c>
      <c r="JZ40" s="53">
        <v>0</v>
      </c>
      <c r="KA40" s="53">
        <v>0</v>
      </c>
      <c r="KB40" s="53">
        <v>0</v>
      </c>
      <c r="KC40" s="53">
        <v>0</v>
      </c>
      <c r="KD40" s="53">
        <v>0</v>
      </c>
      <c r="KE40" s="53">
        <v>0</v>
      </c>
      <c r="KF40" s="53">
        <v>0</v>
      </c>
      <c r="KG40" s="53">
        <v>0</v>
      </c>
      <c r="KH40" s="53">
        <v>0</v>
      </c>
      <c r="KI40" s="53">
        <v>0</v>
      </c>
      <c r="KJ40" s="53">
        <v>0</v>
      </c>
      <c r="KK40" s="53">
        <v>0</v>
      </c>
      <c r="KL40" s="53">
        <v>0</v>
      </c>
      <c r="KM40" s="53">
        <v>0</v>
      </c>
      <c r="KN40" s="53">
        <v>0</v>
      </c>
      <c r="KO40" s="53">
        <v>0</v>
      </c>
      <c r="KP40" s="53">
        <v>0</v>
      </c>
      <c r="KQ40" s="53">
        <v>0</v>
      </c>
      <c r="KR40" s="53">
        <v>0</v>
      </c>
      <c r="KS40" s="53">
        <v>0</v>
      </c>
      <c r="KT40" s="53">
        <v>0</v>
      </c>
      <c r="KU40" s="53">
        <v>0</v>
      </c>
      <c r="KV40" s="53">
        <v>0</v>
      </c>
      <c r="KW40" s="53">
        <v>0</v>
      </c>
      <c r="KX40" s="53">
        <v>0</v>
      </c>
      <c r="KY40" s="53">
        <v>0</v>
      </c>
      <c r="KZ40" s="53">
        <v>0</v>
      </c>
      <c r="LA40" s="53">
        <v>0</v>
      </c>
      <c r="LB40" s="53">
        <v>0</v>
      </c>
      <c r="LC40" s="53">
        <v>0</v>
      </c>
      <c r="LD40" s="53">
        <v>0</v>
      </c>
      <c r="LE40" s="53">
        <v>0</v>
      </c>
      <c r="LF40" s="53">
        <v>0</v>
      </c>
      <c r="LG40" s="53">
        <v>0</v>
      </c>
      <c r="LH40" s="53">
        <v>0</v>
      </c>
      <c r="LI40" s="53">
        <v>0</v>
      </c>
      <c r="LJ40" s="53">
        <v>0</v>
      </c>
      <c r="LK40" s="53">
        <v>0</v>
      </c>
      <c r="LL40" s="53">
        <v>0</v>
      </c>
      <c r="LM40" s="53">
        <v>0</v>
      </c>
      <c r="LN40" s="53">
        <v>0</v>
      </c>
      <c r="LO40" s="53">
        <v>0</v>
      </c>
      <c r="LP40" s="53">
        <v>0</v>
      </c>
      <c r="LQ40" s="53">
        <v>0</v>
      </c>
      <c r="LR40" s="53">
        <v>0</v>
      </c>
      <c r="LS40" s="53">
        <v>0</v>
      </c>
      <c r="LT40" s="53">
        <v>0</v>
      </c>
      <c r="LU40" s="53">
        <v>0</v>
      </c>
      <c r="LV40" s="53">
        <v>0</v>
      </c>
      <c r="LW40" s="53">
        <v>0</v>
      </c>
      <c r="LX40" s="53">
        <v>0</v>
      </c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4"/>
      <c r="US40" s="54"/>
      <c r="UT40" s="54"/>
      <c r="UU40" s="54"/>
      <c r="UV40" s="54"/>
      <c r="UW40" s="54"/>
      <c r="UX40" s="54"/>
      <c r="UY40" s="57">
        <f t="shared" si="215"/>
        <v>0</v>
      </c>
      <c r="UZ40" s="70">
        <f t="shared" si="218"/>
        <v>0</v>
      </c>
      <c r="VA40" s="70">
        <f t="shared" si="216"/>
        <v>0</v>
      </c>
      <c r="VB40" s="70">
        <f t="shared" si="217"/>
        <v>0</v>
      </c>
      <c r="VC40" s="70">
        <f>SUM(GerDiaria[[#This Row],[01/02/2026]:[04/02/2026]])</f>
        <v>0</v>
      </c>
      <c r="VD40" s="131"/>
      <c r="VE40" s="131"/>
      <c r="VF40" s="72" t="s">
        <v>1084</v>
      </c>
      <c r="VG40" t="s">
        <v>1085</v>
      </c>
    </row>
    <row r="41" spans="1:579" ht="15.6" hidden="1">
      <c r="A41" s="82" t="s">
        <v>1103</v>
      </c>
      <c r="B41" s="49" t="s">
        <v>1103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3">
        <v>0</v>
      </c>
      <c r="JQ41" s="53">
        <v>0</v>
      </c>
      <c r="JR41" s="53">
        <v>0</v>
      </c>
      <c r="JS41" s="53">
        <v>0</v>
      </c>
      <c r="JT41" s="53">
        <v>0</v>
      </c>
      <c r="JU41" s="53">
        <v>0</v>
      </c>
      <c r="JV41" s="53">
        <v>0</v>
      </c>
      <c r="JW41" s="53">
        <v>0</v>
      </c>
      <c r="JX41" s="53">
        <v>0</v>
      </c>
      <c r="JY41" s="53">
        <v>0</v>
      </c>
      <c r="JZ41" s="53">
        <v>0</v>
      </c>
      <c r="KA41" s="53">
        <v>0</v>
      </c>
      <c r="KB41" s="53">
        <v>0</v>
      </c>
      <c r="KC41" s="53">
        <v>0</v>
      </c>
      <c r="KD41" s="53">
        <v>0</v>
      </c>
      <c r="KE41" s="53">
        <v>0</v>
      </c>
      <c r="KF41" s="53">
        <v>0</v>
      </c>
      <c r="KG41" s="53">
        <v>0</v>
      </c>
      <c r="KH41" s="53">
        <v>0</v>
      </c>
      <c r="KI41" s="53">
        <v>0</v>
      </c>
      <c r="KJ41" s="53">
        <v>0</v>
      </c>
      <c r="KK41" s="53">
        <v>0</v>
      </c>
      <c r="KL41" s="53">
        <v>0</v>
      </c>
      <c r="KM41" s="53">
        <v>0</v>
      </c>
      <c r="KN41" s="53">
        <v>0</v>
      </c>
      <c r="KO41" s="53">
        <v>0</v>
      </c>
      <c r="KP41" s="53">
        <v>0</v>
      </c>
      <c r="KQ41" s="53">
        <v>0</v>
      </c>
      <c r="KR41" s="53">
        <v>0</v>
      </c>
      <c r="KS41" s="53">
        <v>0</v>
      </c>
      <c r="KT41" s="53">
        <v>0</v>
      </c>
      <c r="KU41" s="53">
        <v>0</v>
      </c>
      <c r="KV41" s="53">
        <v>0</v>
      </c>
      <c r="KW41" s="53">
        <v>0</v>
      </c>
      <c r="KX41" s="53">
        <v>0</v>
      </c>
      <c r="KY41" s="53">
        <v>0</v>
      </c>
      <c r="KZ41" s="53">
        <v>0</v>
      </c>
      <c r="LA41" s="53">
        <v>0</v>
      </c>
      <c r="LB41" s="53">
        <v>0</v>
      </c>
      <c r="LC41" s="53">
        <v>0</v>
      </c>
      <c r="LD41" s="53">
        <v>0</v>
      </c>
      <c r="LE41" s="53">
        <v>0</v>
      </c>
      <c r="LF41" s="53">
        <v>0</v>
      </c>
      <c r="LG41" s="53">
        <v>0</v>
      </c>
      <c r="LH41" s="53">
        <v>0</v>
      </c>
      <c r="LI41" s="53">
        <v>0</v>
      </c>
      <c r="LJ41" s="53">
        <v>0</v>
      </c>
      <c r="LK41" s="53">
        <v>0</v>
      </c>
      <c r="LL41" s="53">
        <v>0</v>
      </c>
      <c r="LM41" s="53">
        <v>0</v>
      </c>
      <c r="LN41" s="53">
        <v>0</v>
      </c>
      <c r="LO41" s="53">
        <v>0</v>
      </c>
      <c r="LP41" s="53">
        <v>0</v>
      </c>
      <c r="LQ41" s="53">
        <v>0</v>
      </c>
      <c r="LR41" s="53">
        <v>0</v>
      </c>
      <c r="LS41" s="53">
        <v>0</v>
      </c>
      <c r="LT41" s="53">
        <v>0</v>
      </c>
      <c r="LU41" s="53">
        <v>0</v>
      </c>
      <c r="LV41" s="53">
        <v>0</v>
      </c>
      <c r="LW41" s="53">
        <v>0</v>
      </c>
      <c r="LX41" s="53">
        <v>0</v>
      </c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4"/>
      <c r="UD41" s="54"/>
      <c r="UE41" s="54"/>
      <c r="UF41" s="54"/>
      <c r="UG41" s="54"/>
      <c r="UH41" s="54"/>
      <c r="UI41" s="54"/>
      <c r="UJ41" s="54"/>
      <c r="UK41" s="54"/>
      <c r="UL41" s="54"/>
      <c r="UM41" s="54"/>
      <c r="UN41" s="54"/>
      <c r="UO41" s="54"/>
      <c r="UP41" s="54"/>
      <c r="UQ41" s="54"/>
      <c r="UR41" s="54"/>
      <c r="US41" s="54"/>
      <c r="UT41" s="54"/>
      <c r="UU41" s="54"/>
      <c r="UV41" s="54"/>
      <c r="UW41" s="54"/>
      <c r="UX41" s="54"/>
      <c r="UY41" s="55">
        <f t="shared" si="215"/>
        <v>0</v>
      </c>
      <c r="UZ41" s="69">
        <f t="shared" si="218"/>
        <v>0</v>
      </c>
      <c r="VA41" s="70">
        <f t="shared" si="216"/>
        <v>0</v>
      </c>
      <c r="VB41" s="70">
        <f t="shared" si="217"/>
        <v>0</v>
      </c>
      <c r="VC41" s="70">
        <f>SUM(GerDiaria[[#This Row],[01/02/2026]:[04/02/2026]])</f>
        <v>0</v>
      </c>
      <c r="VD41" s="131"/>
      <c r="VE41" s="131"/>
      <c r="VF41" s="72"/>
      <c r="VG41" t="s">
        <v>1085</v>
      </c>
    </row>
    <row r="42" spans="1:579" ht="63" hidden="1" customHeight="1">
      <c r="A42" s="87" t="s">
        <v>1104</v>
      </c>
      <c r="B42" s="95" t="s">
        <v>1104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1">
        <v>0</v>
      </c>
      <c r="JQ42" s="91">
        <v>0</v>
      </c>
      <c r="JR42" s="91">
        <v>0</v>
      </c>
      <c r="JS42" s="91">
        <v>0</v>
      </c>
      <c r="JT42" s="91">
        <v>0</v>
      </c>
      <c r="JU42" s="91">
        <v>0</v>
      </c>
      <c r="JV42" s="91">
        <v>0</v>
      </c>
      <c r="JW42" s="91">
        <v>0</v>
      </c>
      <c r="JX42" s="91">
        <v>0</v>
      </c>
      <c r="JY42" s="91">
        <v>0</v>
      </c>
      <c r="JZ42" s="91">
        <v>0</v>
      </c>
      <c r="KA42" s="91">
        <v>0</v>
      </c>
      <c r="KB42" s="91">
        <v>0</v>
      </c>
      <c r="KC42" s="91">
        <v>0</v>
      </c>
      <c r="KD42" s="91">
        <v>0</v>
      </c>
      <c r="KE42" s="91">
        <v>0</v>
      </c>
      <c r="KF42" s="91">
        <v>0</v>
      </c>
      <c r="KG42" s="91">
        <v>0</v>
      </c>
      <c r="KH42" s="91">
        <v>0</v>
      </c>
      <c r="KI42" s="91">
        <v>0</v>
      </c>
      <c r="KJ42" s="91">
        <v>0</v>
      </c>
      <c r="KK42" s="91">
        <v>0</v>
      </c>
      <c r="KL42" s="91">
        <v>0</v>
      </c>
      <c r="KM42" s="91">
        <v>0</v>
      </c>
      <c r="KN42" s="91">
        <v>0</v>
      </c>
      <c r="KO42" s="91">
        <v>0</v>
      </c>
      <c r="KP42" s="91">
        <v>0</v>
      </c>
      <c r="KQ42" s="91">
        <v>0</v>
      </c>
      <c r="KR42" s="91">
        <v>0</v>
      </c>
      <c r="KS42" s="91">
        <v>0</v>
      </c>
      <c r="KT42" s="91">
        <v>0</v>
      </c>
      <c r="KU42" s="91">
        <v>0</v>
      </c>
      <c r="KV42" s="91">
        <v>0</v>
      </c>
      <c r="KW42" s="91">
        <v>0</v>
      </c>
      <c r="KX42" s="91">
        <v>0</v>
      </c>
      <c r="KY42" s="91">
        <v>0</v>
      </c>
      <c r="KZ42" s="91">
        <v>0</v>
      </c>
      <c r="LA42" s="91">
        <v>0</v>
      </c>
      <c r="LB42" s="91">
        <v>0</v>
      </c>
      <c r="LC42" s="91">
        <v>0</v>
      </c>
      <c r="LD42" s="91">
        <v>0</v>
      </c>
      <c r="LE42" s="91">
        <v>0</v>
      </c>
      <c r="LF42" s="91">
        <v>0</v>
      </c>
      <c r="LG42" s="91">
        <v>0</v>
      </c>
      <c r="LH42" s="91">
        <v>0</v>
      </c>
      <c r="LI42" s="91">
        <v>0</v>
      </c>
      <c r="LJ42" s="91">
        <v>0</v>
      </c>
      <c r="LK42" s="91">
        <v>0</v>
      </c>
      <c r="LL42" s="91">
        <v>0</v>
      </c>
      <c r="LM42" s="91">
        <v>0</v>
      </c>
      <c r="LN42" s="91">
        <v>0</v>
      </c>
      <c r="LO42" s="91">
        <v>0</v>
      </c>
      <c r="LP42" s="91">
        <v>0</v>
      </c>
      <c r="LQ42" s="91">
        <v>0</v>
      </c>
      <c r="LR42" s="91">
        <v>0</v>
      </c>
      <c r="LS42" s="91">
        <v>0</v>
      </c>
      <c r="LT42" s="91">
        <v>0</v>
      </c>
      <c r="LU42" s="91">
        <v>0</v>
      </c>
      <c r="LV42" s="91">
        <v>0</v>
      </c>
      <c r="LW42" s="91">
        <v>0</v>
      </c>
      <c r="LX42" s="91">
        <v>0</v>
      </c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92"/>
      <c r="UD42" s="92"/>
      <c r="UE42" s="92"/>
      <c r="UF42" s="92"/>
      <c r="UG42" s="92"/>
      <c r="UH42" s="92"/>
      <c r="UI42" s="92"/>
      <c r="UJ42" s="92"/>
      <c r="UK42" s="92"/>
      <c r="UL42" s="92"/>
      <c r="UM42" s="92"/>
      <c r="UN42" s="92"/>
      <c r="UO42" s="92"/>
      <c r="UP42" s="92"/>
      <c r="UQ42" s="92"/>
      <c r="UR42" s="54"/>
      <c r="US42" s="54"/>
      <c r="UT42" s="54"/>
      <c r="UU42" s="54"/>
      <c r="UV42" s="54"/>
      <c r="UW42" s="54"/>
      <c r="UX42" s="54"/>
      <c r="UY42" s="57">
        <f t="shared" si="215"/>
        <v>0</v>
      </c>
      <c r="UZ42" s="70">
        <f t="shared" si="218"/>
        <v>0</v>
      </c>
      <c r="VA42" s="70">
        <f t="shared" si="216"/>
        <v>0</v>
      </c>
      <c r="VB42" s="70">
        <f t="shared" si="217"/>
        <v>0</v>
      </c>
      <c r="VC42" s="70">
        <f>SUM(GerDiaria[[#This Row],[01/02/2026]:[04/02/2026]])</f>
        <v>0</v>
      </c>
      <c r="VD42" s="131"/>
      <c r="VE42" s="131"/>
      <c r="VF42" s="72" t="s">
        <v>1105</v>
      </c>
      <c r="VG42" t="s">
        <v>1085</v>
      </c>
    </row>
    <row r="44" spans="1:579">
      <c r="SG44" s="132"/>
      <c r="SI44" s="132"/>
      <c r="SJ44" s="132"/>
      <c r="SK44" s="132"/>
      <c r="SO44" s="132"/>
      <c r="SP44" s="132"/>
      <c r="SQ44" s="132"/>
      <c r="SR44" s="132"/>
      <c r="SS44" s="132"/>
      <c r="ST44" s="132"/>
      <c r="SU44" s="132"/>
      <c r="SV44" s="132"/>
      <c r="SW44" s="132"/>
      <c r="SX44" s="132"/>
      <c r="SY44" s="132"/>
      <c r="SZ44" s="132"/>
      <c r="TA44" s="132"/>
      <c r="TB44" s="132"/>
      <c r="TC44" s="132"/>
      <c r="TD44" s="132"/>
      <c r="TE44" s="132"/>
      <c r="TF44" s="132"/>
      <c r="TG44" s="132"/>
      <c r="TH44" s="132"/>
      <c r="TI44" s="132"/>
      <c r="TJ44" s="132"/>
      <c r="TK44" s="132"/>
      <c r="TL44" s="132"/>
      <c r="TM44" s="132"/>
      <c r="TN44" s="132"/>
      <c r="TO44" s="132"/>
      <c r="TP44" s="132"/>
      <c r="TQ44" s="132"/>
      <c r="TR44" s="132"/>
      <c r="TS44" s="132"/>
      <c r="TT44" s="132"/>
      <c r="TU44" s="132"/>
      <c r="TV44" s="132"/>
      <c r="TW44" s="132"/>
      <c r="TX44" s="132"/>
      <c r="TY44" s="132"/>
      <c r="TZ44" s="132"/>
      <c r="UA44" s="132"/>
      <c r="UB44" s="132"/>
      <c r="UC44" s="132"/>
      <c r="UD44" s="132"/>
      <c r="UE44" s="132"/>
      <c r="UF44" s="132"/>
      <c r="UG44" s="132"/>
      <c r="UH44" s="132"/>
      <c r="UI44" s="132"/>
      <c r="UJ44" s="132"/>
      <c r="UK44" s="132"/>
      <c r="UL44" s="132"/>
      <c r="UM44" s="132"/>
      <c r="UN44" s="132"/>
      <c r="UO44" s="132"/>
      <c r="UP44" s="132"/>
      <c r="UQ44" s="132"/>
      <c r="UR44" s="132"/>
      <c r="US44" s="132"/>
      <c r="UT44" s="132"/>
      <c r="UU44" s="132"/>
      <c r="UV44" s="132"/>
      <c r="UW44" s="132"/>
      <c r="UX44" s="132"/>
      <c r="UY44" s="132"/>
      <c r="UZ44" s="132"/>
      <c r="VA44" s="132"/>
    </row>
    <row r="45" spans="1:579">
      <c r="NY45" s="81"/>
      <c r="QN45" s="132"/>
      <c r="QO45" s="132"/>
      <c r="QP45" s="132"/>
      <c r="QQ45" s="132"/>
      <c r="QR45" s="132"/>
      <c r="QS45" s="132"/>
      <c r="QT45" s="132"/>
      <c r="QU45" s="132"/>
      <c r="QV45" s="132"/>
      <c r="QW45" s="132"/>
      <c r="QX45" s="132"/>
      <c r="QY45" s="132"/>
      <c r="QZ45" s="132"/>
      <c r="RA45" s="132"/>
      <c r="RB45" s="132"/>
      <c r="RC45" s="132"/>
      <c r="RD45" s="132"/>
      <c r="RE45" s="132"/>
      <c r="RF45" s="132"/>
      <c r="RG45" s="132"/>
      <c r="RH45" s="132"/>
      <c r="RI45" s="132"/>
      <c r="RJ45" s="132"/>
      <c r="RK45" s="132"/>
      <c r="RL45" s="132"/>
      <c r="RM45" s="132"/>
      <c r="RN45" s="132"/>
      <c r="RO45" s="132"/>
      <c r="RP45" s="132"/>
      <c r="RQ45" s="132"/>
      <c r="RR45" s="132"/>
      <c r="RS45" s="132"/>
      <c r="SB45" s="39"/>
      <c r="SG45" s="132"/>
    </row>
    <row r="46" spans="1:579">
      <c r="NY46" s="81"/>
      <c r="QX46" s="132"/>
      <c r="QZ46" s="132"/>
      <c r="RA46" s="132"/>
      <c r="RB46" s="132"/>
      <c r="RC46" s="132"/>
      <c r="RD46" s="132"/>
      <c r="RE46" s="132"/>
      <c r="RF46" s="132"/>
      <c r="RG46" s="132"/>
      <c r="RH46" s="132"/>
      <c r="RI46" s="132"/>
      <c r="RJ46" s="132"/>
      <c r="RK46" s="132"/>
      <c r="RL46" s="132"/>
      <c r="RM46" s="132"/>
      <c r="RN46" s="132"/>
      <c r="RO46" s="132"/>
      <c r="RP46" s="132"/>
      <c r="RQ46" s="132"/>
      <c r="RR46" s="132"/>
      <c r="RS46" s="132"/>
      <c r="RT46" s="132"/>
      <c r="RU46" s="132"/>
      <c r="RV46" s="132"/>
      <c r="RW46" s="132"/>
      <c r="RX46" s="132"/>
      <c r="RY46" s="132"/>
      <c r="RZ46" s="132"/>
      <c r="SA46" s="132"/>
      <c r="SB46" s="39">
        <v>382.9</v>
      </c>
      <c r="SC46" s="39">
        <v>78</v>
      </c>
      <c r="SD46" s="132"/>
      <c r="SE46" s="132"/>
      <c r="SF46" s="132"/>
      <c r="SG46" s="132"/>
      <c r="SH46" s="132"/>
      <c r="SI46" s="132"/>
      <c r="SJ46" s="132"/>
      <c r="SK46" s="132"/>
      <c r="SO46" s="132"/>
      <c r="SP46" s="132"/>
      <c r="SQ46" s="132"/>
      <c r="SR46" s="132"/>
      <c r="SS46" s="132"/>
      <c r="ST46" s="132"/>
      <c r="SU46" s="132"/>
      <c r="SV46" s="132"/>
      <c r="SW46" s="132"/>
      <c r="SX46" s="132"/>
      <c r="SY46" s="132"/>
      <c r="SZ46" s="132"/>
      <c r="TA46" s="132"/>
      <c r="TB46" s="132"/>
      <c r="TC46" s="132"/>
      <c r="TD46" s="132"/>
      <c r="TE46" s="132"/>
      <c r="TF46" s="132"/>
      <c r="TG46" s="132"/>
      <c r="TH46" s="132"/>
      <c r="TI46" s="132"/>
      <c r="TJ46" s="132"/>
      <c r="TK46" s="132"/>
      <c r="TL46" s="132"/>
      <c r="TM46" s="132"/>
      <c r="TN46" s="132"/>
      <c r="TO46" s="132"/>
      <c r="TP46" s="132"/>
      <c r="TQ46" s="132"/>
      <c r="TR46" s="132"/>
      <c r="TS46" s="132"/>
      <c r="TT46" s="132"/>
      <c r="TU46" s="132"/>
      <c r="TV46" s="132"/>
      <c r="TW46" s="132"/>
      <c r="TX46" s="132"/>
      <c r="TY46" s="132"/>
      <c r="TZ46" s="132"/>
      <c r="UA46" s="132"/>
      <c r="UB46" s="132"/>
      <c r="UC46" s="132"/>
      <c r="UD46" s="132"/>
      <c r="UE46" s="132"/>
      <c r="UF46" s="132"/>
      <c r="UG46" s="132"/>
      <c r="UH46" s="132"/>
      <c r="UI46" s="132"/>
      <c r="UJ46" s="132"/>
      <c r="UK46" s="132"/>
      <c r="UL46" s="132"/>
      <c r="UM46" s="132"/>
      <c r="UN46" s="132"/>
      <c r="UO46" s="132"/>
      <c r="UP46" s="132"/>
      <c r="UQ46" s="132"/>
      <c r="UR46" s="132"/>
      <c r="US46" s="132"/>
      <c r="UT46" s="132"/>
      <c r="UU46" s="132"/>
      <c r="UV46" s="132"/>
      <c r="UW46" s="132"/>
      <c r="UX46" s="132"/>
      <c r="UY46" s="132"/>
      <c r="UZ46" s="132"/>
      <c r="VA46" s="132"/>
      <c r="VB46" s="132"/>
    </row>
    <row r="47" spans="1:579">
      <c r="NY47" s="81"/>
      <c r="PN47" s="132"/>
      <c r="PO47" s="132"/>
      <c r="PP47" s="132"/>
      <c r="PQ47" s="132"/>
      <c r="PR47" s="132"/>
      <c r="PS47" s="132"/>
      <c r="PT47" s="132"/>
      <c r="PU47" s="132"/>
      <c r="PV47" s="132"/>
      <c r="PW47" s="132"/>
      <c r="PX47" s="132"/>
      <c r="QX47" s="132"/>
      <c r="RT47" s="154"/>
      <c r="SB47" s="39">
        <v>376.3</v>
      </c>
      <c r="SC47" s="39">
        <v>75.2</v>
      </c>
      <c r="SG47" s="132"/>
      <c r="ST47" s="132"/>
      <c r="SV47" s="132"/>
      <c r="SW47" s="132"/>
      <c r="SX47" s="132"/>
      <c r="SY47" s="132"/>
      <c r="SZ47" s="132"/>
      <c r="TA47" s="132"/>
      <c r="TB47" s="132"/>
      <c r="TC47" s="132"/>
      <c r="TD47" s="132"/>
      <c r="TE47" s="132"/>
      <c r="TF47" s="132"/>
      <c r="TG47" s="132"/>
      <c r="TH47" s="132"/>
      <c r="TI47" s="132"/>
      <c r="TJ47" s="132"/>
      <c r="TK47" s="132"/>
      <c r="TL47" s="132"/>
      <c r="TM47" s="132"/>
      <c r="TN47" s="132"/>
      <c r="TO47" s="132"/>
      <c r="TP47" s="132"/>
      <c r="TQ47" s="132"/>
      <c r="TR47" s="132"/>
      <c r="TS47" s="132"/>
      <c r="TT47" s="132"/>
      <c r="TU47" s="132"/>
      <c r="TV47" s="132"/>
      <c r="TW47" s="132"/>
      <c r="TX47" s="132"/>
      <c r="TY47" s="132"/>
      <c r="TZ47" s="132"/>
      <c r="UA47" s="132"/>
      <c r="UB47" s="132"/>
      <c r="UC47" s="132"/>
      <c r="UD47" s="132"/>
      <c r="UE47" s="132"/>
      <c r="UF47" s="132"/>
      <c r="UG47" s="132"/>
      <c r="UH47" s="132"/>
      <c r="UI47" s="132"/>
      <c r="UJ47" s="132"/>
      <c r="UK47" s="132"/>
      <c r="UL47" s="132"/>
      <c r="UM47" s="132"/>
      <c r="UN47" s="132"/>
      <c r="UO47" s="132"/>
      <c r="UP47" s="132"/>
      <c r="UQ47" s="132"/>
      <c r="UR47" s="132"/>
      <c r="US47" s="132"/>
      <c r="UT47" s="132"/>
      <c r="UU47" s="132"/>
      <c r="UV47" s="132"/>
      <c r="UW47" s="132"/>
      <c r="UX47" s="132"/>
    </row>
    <row r="48" spans="1:579">
      <c r="NY48" s="81"/>
      <c r="QX48" s="132"/>
      <c r="RT48" s="154"/>
      <c r="SB48" s="39">
        <v>373.6</v>
      </c>
      <c r="SC48" s="39">
        <v>77.5</v>
      </c>
      <c r="SG48" s="132"/>
      <c r="ST48" s="132"/>
    </row>
    <row r="49" spans="389:573">
      <c r="NY49" s="81"/>
      <c r="QH49" s="132"/>
      <c r="QI49" s="132"/>
      <c r="QJ49" s="132"/>
      <c r="QN49" s="132"/>
      <c r="QO49" s="132"/>
      <c r="QP49" s="132"/>
      <c r="QQ49" s="132"/>
      <c r="QR49" s="132"/>
      <c r="QS49" s="132"/>
      <c r="QT49" s="132"/>
      <c r="QU49" s="132"/>
      <c r="QV49" s="132"/>
      <c r="QW49" s="132"/>
      <c r="QX49" s="132"/>
      <c r="QY49" s="132"/>
      <c r="QZ49" s="132"/>
      <c r="RA49" s="132"/>
      <c r="RB49" s="132"/>
      <c r="RC49" s="132"/>
      <c r="RD49" s="132"/>
      <c r="RE49" s="132"/>
      <c r="RF49" s="132"/>
      <c r="RG49" s="132"/>
      <c r="RH49" s="132"/>
      <c r="RI49" s="132"/>
      <c r="RJ49" s="132"/>
      <c r="RK49" s="132"/>
      <c r="RL49" s="132"/>
      <c r="RM49" s="132"/>
      <c r="RN49" s="132"/>
      <c r="RO49" s="132"/>
      <c r="RP49" s="132"/>
      <c r="RQ49" s="132"/>
      <c r="RR49" s="132"/>
      <c r="RS49" s="132"/>
      <c r="RT49" s="154"/>
      <c r="RU49" s="132"/>
      <c r="RV49" s="132"/>
      <c r="RW49" s="132"/>
      <c r="RX49" s="132"/>
      <c r="RY49" s="132"/>
      <c r="RZ49" s="132"/>
      <c r="SA49" s="132"/>
      <c r="SB49" s="39">
        <v>374.5</v>
      </c>
      <c r="SC49" s="39">
        <v>82.5</v>
      </c>
      <c r="SD49" s="132"/>
      <c r="SE49" s="132"/>
      <c r="SF49" s="132"/>
      <c r="SG49" s="132"/>
      <c r="SH49" s="132"/>
      <c r="SI49" s="132"/>
      <c r="SJ49" s="132"/>
      <c r="SK49" s="132"/>
      <c r="SO49" s="132"/>
      <c r="SP49" s="132"/>
      <c r="SQ49" s="132"/>
      <c r="SR49" s="132"/>
      <c r="SS49" s="132"/>
      <c r="ST49" s="132"/>
      <c r="SU49" s="132"/>
      <c r="SV49" s="132"/>
      <c r="SW49" s="132"/>
      <c r="SX49" s="132"/>
      <c r="SY49" s="132"/>
      <c r="SZ49" s="132"/>
      <c r="TA49" s="132"/>
      <c r="TB49" s="132"/>
      <c r="TC49" s="132"/>
      <c r="TD49" s="132"/>
      <c r="TE49" s="132"/>
      <c r="TF49" s="132"/>
      <c r="TG49" s="132"/>
      <c r="TH49" s="132"/>
      <c r="TI49" s="132"/>
      <c r="TJ49" s="132"/>
      <c r="TK49" s="132"/>
      <c r="TL49" s="132"/>
      <c r="TM49" s="132"/>
      <c r="TN49" s="132"/>
      <c r="TO49" s="132"/>
      <c r="TP49" s="132"/>
      <c r="TQ49" s="132"/>
      <c r="TR49" s="132"/>
      <c r="TS49" s="132"/>
      <c r="TT49" s="132"/>
      <c r="TU49" s="132"/>
      <c r="TV49" s="132"/>
      <c r="TW49" s="132"/>
      <c r="TX49" s="132"/>
      <c r="TY49" s="132"/>
      <c r="TZ49" s="132"/>
      <c r="UA49" s="132"/>
      <c r="UB49" s="132"/>
      <c r="UC49" s="132"/>
      <c r="UD49" s="132"/>
      <c r="UE49" s="132"/>
      <c r="UF49" s="132"/>
      <c r="UG49" s="132"/>
      <c r="UH49" s="132"/>
      <c r="UI49" s="132"/>
      <c r="UJ49" s="132"/>
      <c r="UK49" s="132"/>
      <c r="UL49" s="132"/>
      <c r="UM49" s="132"/>
      <c r="UN49" s="132"/>
      <c r="UO49" s="132"/>
      <c r="UP49" s="132"/>
      <c r="UQ49" s="132"/>
      <c r="UR49" s="132"/>
      <c r="US49" s="132"/>
      <c r="UT49" s="132"/>
      <c r="UU49" s="132"/>
      <c r="UV49" s="132"/>
      <c r="UW49" s="132"/>
      <c r="UX49" s="132"/>
      <c r="UY49" s="132"/>
      <c r="UZ49" s="132"/>
      <c r="VA49" s="132"/>
    </row>
    <row r="50" spans="389:573">
      <c r="NY50" s="81"/>
      <c r="QA50" s="132"/>
      <c r="QB50" s="132"/>
      <c r="QC50" s="132"/>
      <c r="QE50" s="132"/>
      <c r="QH50" s="132"/>
      <c r="QI50" s="132"/>
      <c r="QJ50" s="132"/>
      <c r="QN50" s="132"/>
      <c r="QO50" s="132"/>
      <c r="QP50" s="132"/>
      <c r="QQ50" s="132"/>
      <c r="QR50" s="132"/>
      <c r="QS50" s="132"/>
      <c r="QT50" s="132"/>
      <c r="QU50" s="132"/>
      <c r="QV50" s="132"/>
      <c r="QW50" s="132"/>
      <c r="QX50" s="132"/>
      <c r="QY50" s="132"/>
      <c r="QZ50" s="132"/>
      <c r="RA50" s="132"/>
      <c r="RB50" s="132"/>
      <c r="RC50" s="132"/>
      <c r="RD50" s="132"/>
      <c r="RE50" s="132"/>
      <c r="RF50" s="132"/>
      <c r="RG50" s="132"/>
      <c r="RH50" s="132"/>
      <c r="RI50" s="132"/>
      <c r="RJ50" s="132"/>
      <c r="RK50" s="132"/>
      <c r="RL50" s="132"/>
      <c r="RM50" s="132"/>
      <c r="RN50" s="132"/>
      <c r="RO50" s="132"/>
      <c r="RP50" s="132"/>
      <c r="RQ50" s="132"/>
      <c r="RR50" s="132"/>
      <c r="RS50" s="132"/>
      <c r="RT50" s="154"/>
      <c r="RU50" s="132"/>
      <c r="RV50" s="132"/>
      <c r="RW50" s="132"/>
      <c r="RX50" s="132"/>
      <c r="RY50" s="132"/>
      <c r="RZ50" s="132"/>
      <c r="SA50" s="132"/>
      <c r="SB50" s="39">
        <v>394.9</v>
      </c>
      <c r="SC50" s="39">
        <v>83.3</v>
      </c>
      <c r="SD50" s="132"/>
      <c r="SE50" s="132"/>
      <c r="SF50" s="132"/>
      <c r="SG50" s="132"/>
      <c r="SH50" s="132"/>
      <c r="SI50" s="132"/>
      <c r="SJ50" s="132"/>
      <c r="SK50" s="132"/>
      <c r="SO50" s="132"/>
      <c r="SP50" s="132"/>
      <c r="SQ50" s="132"/>
      <c r="SR50" s="132"/>
      <c r="SS50" s="132"/>
      <c r="ST50" s="132"/>
      <c r="SU50" s="132"/>
      <c r="SV50" s="132"/>
      <c r="SW50" s="132"/>
      <c r="SX50" s="132"/>
      <c r="SY50" s="132"/>
      <c r="SZ50" s="132"/>
      <c r="TA50" s="132"/>
      <c r="TB50" s="132"/>
      <c r="TC50" s="132"/>
      <c r="TD50" s="132"/>
      <c r="TE50" s="132"/>
      <c r="TF50" s="132"/>
      <c r="TG50" s="132"/>
      <c r="TH50" s="132"/>
      <c r="TI50" s="132"/>
      <c r="TJ50" s="132"/>
      <c r="TK50" s="132"/>
      <c r="TL50" s="132"/>
      <c r="TM50" s="132"/>
      <c r="TN50" s="132"/>
      <c r="TO50" s="132"/>
      <c r="TP50" s="132"/>
      <c r="TQ50" s="132"/>
      <c r="TR50" s="132"/>
      <c r="TS50" s="132"/>
      <c r="TT50" s="132"/>
      <c r="TU50" s="132"/>
      <c r="TV50" s="132"/>
      <c r="TW50" s="132"/>
      <c r="TX50" s="132"/>
      <c r="TY50" s="132"/>
      <c r="TZ50" s="132"/>
      <c r="UA50" s="132"/>
      <c r="UB50" s="132"/>
      <c r="UC50" s="132"/>
      <c r="UD50" s="132"/>
      <c r="UE50" s="132"/>
      <c r="UF50" s="132"/>
      <c r="UG50" s="132"/>
      <c r="UH50" s="132"/>
      <c r="UI50" s="132"/>
      <c r="UJ50" s="132"/>
      <c r="UK50" s="132"/>
      <c r="UL50" s="132"/>
      <c r="UM50" s="132"/>
      <c r="UN50" s="132"/>
      <c r="UO50" s="132"/>
      <c r="UP50" s="132"/>
      <c r="UQ50" s="132"/>
      <c r="UR50" s="132"/>
      <c r="US50" s="132"/>
      <c r="UT50" s="132"/>
      <c r="UU50" s="132"/>
      <c r="UV50" s="132"/>
      <c r="UW50" s="132"/>
      <c r="UX50" s="132"/>
    </row>
    <row r="51" spans="389:573">
      <c r="NY51" s="81"/>
      <c r="QX51" s="132"/>
      <c r="RT51" s="154"/>
      <c r="SB51" s="39">
        <v>399</v>
      </c>
      <c r="SC51" s="39">
        <v>82.5</v>
      </c>
      <c r="SG51" s="132"/>
      <c r="ST51" s="132"/>
    </row>
    <row r="52" spans="389:573">
      <c r="NY52" s="81"/>
      <c r="QX52" s="132"/>
      <c r="RT52" s="154"/>
      <c r="SB52" s="39">
        <v>362.6</v>
      </c>
      <c r="SC52" s="39">
        <v>82.6</v>
      </c>
      <c r="ST52" s="132"/>
    </row>
    <row r="53" spans="389:573">
      <c r="NY53" s="81"/>
      <c r="QX53" s="132"/>
      <c r="RT53" s="154"/>
      <c r="SB53" s="39">
        <v>396.8</v>
      </c>
      <c r="SC53" s="39">
        <v>82</v>
      </c>
      <c r="ST53" s="132"/>
    </row>
    <row r="54" spans="389:573">
      <c r="QX54" s="132"/>
      <c r="RT54" s="154"/>
      <c r="SB54" s="39">
        <v>398.5</v>
      </c>
      <c r="SC54" s="39">
        <v>78.400000000000006</v>
      </c>
      <c r="ST54" s="132"/>
    </row>
    <row r="55" spans="389:573">
      <c r="QX55" s="132"/>
      <c r="SB55" s="157">
        <f>SUM(SB46:SB54)</f>
        <v>3459.1000000000004</v>
      </c>
      <c r="SC55" s="157">
        <f>SUM(SC46:SC54)</f>
        <v>722</v>
      </c>
      <c r="ST55" s="132"/>
    </row>
    <row r="56" spans="389:573">
      <c r="QX56" s="132"/>
      <c r="SB56" s="39"/>
      <c r="SC56" s="39"/>
      <c r="ST56" s="132"/>
    </row>
    <row r="57" spans="389:573">
      <c r="SB57" s="39"/>
      <c r="SC57" s="39"/>
      <c r="ST57" s="132"/>
    </row>
    <row r="58" spans="389:573">
      <c r="SC58" s="39"/>
      <c r="SM58" s="132"/>
      <c r="SN58" s="132"/>
      <c r="SO58" s="132"/>
    </row>
    <row r="59" spans="389:573">
      <c r="SC59" s="39"/>
      <c r="SL59" s="132"/>
    </row>
    <row r="60" spans="389:573">
      <c r="SC60" s="39"/>
      <c r="SM60" s="132"/>
      <c r="SN60" s="132"/>
      <c r="SO60" s="132"/>
    </row>
    <row r="61" spans="389:573">
      <c r="SC61" s="39"/>
      <c r="SM61" s="132"/>
    </row>
    <row r="62" spans="389:573">
      <c r="SC62" s="39"/>
      <c r="SM62" s="132"/>
    </row>
    <row r="63" spans="389:573">
      <c r="SC63" s="39"/>
      <c r="SM63" s="132"/>
      <c r="SN63" s="132"/>
      <c r="SO63" s="132"/>
    </row>
    <row r="64" spans="389:573">
      <c r="SC64" s="39"/>
      <c r="SM64" s="132"/>
      <c r="SN64" s="132"/>
      <c r="SO64" s="132"/>
    </row>
    <row r="65" spans="507:507">
      <c r="SM65" s="132"/>
    </row>
    <row r="66" spans="507:507">
      <c r="SM66" s="132"/>
    </row>
    <row r="67" spans="507:507">
      <c r="SM67" s="132"/>
    </row>
    <row r="68" spans="507:507">
      <c r="SM68" s="132"/>
    </row>
    <row r="69" spans="507:507">
      <c r="SM69" s="132"/>
    </row>
    <row r="70" spans="507:507">
      <c r="SM70" s="132"/>
    </row>
    <row r="71" spans="507:507">
      <c r="SM71" s="132"/>
    </row>
    <row r="72" spans="507:507">
      <c r="SM72" s="132"/>
    </row>
  </sheetData>
  <phoneticPr fontId="6" type="noConversion"/>
  <conditionalFormatting sqref="OI3:OI37 OI39:OI42">
    <cfRule type="duplicateValues" dxfId="4" priority="2"/>
  </conditionalFormatting>
  <conditionalFormatting sqref="UY3:VE42">
    <cfRule type="cellIs" dxfId="3" priority="3" operator="equal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F033-750E-4884-AF77-329A7296DC3B}">
  <sheetPr>
    <tabColor rgb="FF00B050"/>
  </sheetPr>
  <dimension ref="A1:VL65"/>
  <sheetViews>
    <sheetView showGridLines="0" tabSelected="1" zoomScale="55" zoomScaleNormal="55" workbookViewId="0">
      <pane xSplit="2" ySplit="2" topLeftCell="UK3" activePane="bottomRight" state="frozen"/>
      <selection pane="topRight" activeCell="B50" sqref="B50"/>
      <selection pane="bottomLeft" activeCell="B50" sqref="B50"/>
      <selection pane="bottomRight" activeCell="UU15" sqref="UU15"/>
    </sheetView>
  </sheetViews>
  <sheetFormatPr defaultColWidth="10.6640625" defaultRowHeight="14.4"/>
  <cols>
    <col min="1" max="2" width="31.5546875" bestFit="1" customWidth="1"/>
    <col min="3" max="3" width="14" hidden="1" customWidth="1"/>
    <col min="4" max="11" width="14.44140625" hidden="1" customWidth="1"/>
    <col min="12" max="12" width="14" hidden="1" customWidth="1"/>
    <col min="13" max="13" width="13.5546875" hidden="1" customWidth="1"/>
    <col min="14" max="21" width="14" hidden="1" customWidth="1"/>
    <col min="22" max="22" width="14.44140625" hidden="1" customWidth="1"/>
    <col min="23" max="23" width="14" hidden="1" customWidth="1"/>
    <col min="24" max="32" width="14.44140625" hidden="1" customWidth="1"/>
    <col min="33" max="33" width="14" hidden="1" customWidth="1"/>
    <col min="34" max="34" width="14.44140625" hidden="1" customWidth="1"/>
    <col min="35" max="42" width="14.88671875" hidden="1" customWidth="1"/>
    <col min="43" max="43" width="14.44140625" hidden="1" customWidth="1"/>
    <col min="44" max="44" width="14" hidden="1" customWidth="1"/>
    <col min="45" max="52" width="14.44140625" hidden="1" customWidth="1"/>
    <col min="53" max="53" width="14.88671875" hidden="1" customWidth="1"/>
    <col min="54" max="54" width="14.44140625" hidden="1" customWidth="1"/>
    <col min="55" max="61" width="14.88671875" hidden="1" customWidth="1"/>
    <col min="62" max="62" width="14.44140625" hidden="1" customWidth="1"/>
    <col min="63" max="70" width="14.88671875" hidden="1" customWidth="1"/>
    <col min="71" max="71" width="14.44140625" hidden="1" customWidth="1"/>
    <col min="72" max="72" width="14" hidden="1" customWidth="1"/>
    <col min="73" max="80" width="14.44140625" hidden="1" customWidth="1"/>
    <col min="81" max="81" width="14.88671875" hidden="1" customWidth="1"/>
    <col min="82" max="82" width="14.44140625" hidden="1" customWidth="1"/>
    <col min="83" max="91" width="14.88671875" hidden="1" customWidth="1"/>
    <col min="92" max="93" width="14.44140625" hidden="1" customWidth="1"/>
    <col min="94" max="101" width="14.88671875" hidden="1" customWidth="1"/>
    <col min="102" max="102" width="14.44140625" hidden="1" customWidth="1"/>
    <col min="103" max="103" width="14" hidden="1" customWidth="1"/>
    <col min="104" max="111" width="14.44140625" hidden="1" customWidth="1"/>
    <col min="112" max="112" width="14.88671875" hidden="1" customWidth="1"/>
    <col min="113" max="113" width="14.44140625" hidden="1" customWidth="1"/>
    <col min="114" max="122" width="14.88671875" hidden="1" customWidth="1"/>
    <col min="123" max="123" width="14.44140625" hidden="1" customWidth="1"/>
    <col min="124" max="131" width="14.88671875" hidden="1" customWidth="1"/>
    <col min="132" max="132" width="14.44140625" hidden="1" customWidth="1"/>
    <col min="133" max="133" width="14" hidden="1" customWidth="1"/>
    <col min="134" max="141" width="14.44140625" hidden="1" customWidth="1"/>
    <col min="142" max="142" width="14.88671875" hidden="1" customWidth="1"/>
    <col min="143" max="143" width="14.44140625" hidden="1" customWidth="1"/>
    <col min="144" max="152" width="14.88671875" hidden="1" customWidth="1"/>
    <col min="153" max="154" width="14.44140625" hidden="1" customWidth="1"/>
    <col min="155" max="162" width="14.88671875" hidden="1" customWidth="1"/>
    <col min="163" max="163" width="14.44140625" hidden="1" customWidth="1"/>
    <col min="164" max="164" width="14" hidden="1" customWidth="1"/>
    <col min="165" max="172" width="14.44140625" hidden="1" customWidth="1"/>
    <col min="173" max="173" width="14.88671875" hidden="1" customWidth="1"/>
    <col min="174" max="174" width="14.44140625" hidden="1" customWidth="1"/>
    <col min="175" max="183" width="14.88671875" hidden="1" customWidth="1"/>
    <col min="184" max="184" width="14.44140625" hidden="1" customWidth="1"/>
    <col min="185" max="192" width="14.88671875" hidden="1" customWidth="1"/>
    <col min="193" max="193" width="14.44140625" hidden="1" customWidth="1"/>
    <col min="194" max="194" width="14" hidden="1" customWidth="1"/>
    <col min="195" max="202" width="14.44140625" hidden="1" customWidth="1"/>
    <col min="203" max="203" width="14.88671875" hidden="1" customWidth="1"/>
    <col min="204" max="204" width="14.44140625" hidden="1" customWidth="1"/>
    <col min="205" max="213" width="14.88671875" hidden="1" customWidth="1"/>
    <col min="214" max="215" width="14.44140625" hidden="1" customWidth="1"/>
    <col min="216" max="223" width="14.88671875" hidden="1" customWidth="1"/>
    <col min="224" max="224" width="14.44140625" hidden="1" customWidth="1"/>
    <col min="225" max="225" width="14" hidden="1" customWidth="1"/>
    <col min="226" max="233" width="14.44140625" hidden="1" customWidth="1"/>
    <col min="234" max="234" width="14.88671875" hidden="1" customWidth="1"/>
    <col min="235" max="235" width="14.44140625" hidden="1" customWidth="1"/>
    <col min="236" max="239" width="14.88671875" hidden="1" customWidth="1"/>
    <col min="240" max="244" width="14.88671875" style="46" hidden="1" customWidth="1"/>
    <col min="245" max="245" width="14.44140625" style="46" hidden="1" customWidth="1"/>
    <col min="246" max="246" width="14.44140625" style="47" hidden="1" customWidth="1"/>
    <col min="247" max="254" width="14.88671875" style="46" hidden="1" customWidth="1"/>
    <col min="255" max="255" width="14.44140625" style="46" hidden="1" customWidth="1"/>
    <col min="256" max="256" width="14" style="46" hidden="1" customWidth="1"/>
    <col min="257" max="264" width="14.44140625" style="46" hidden="1" customWidth="1"/>
    <col min="265" max="265" width="14.88671875" style="46" hidden="1" customWidth="1"/>
    <col min="266" max="266" width="14.44140625" style="46" hidden="1" customWidth="1"/>
    <col min="267" max="275" width="14.88671875" style="46" hidden="1" customWidth="1"/>
    <col min="276" max="276" width="14" style="46" bestFit="1" customWidth="1"/>
    <col min="277" max="284" width="14.44140625" style="46" bestFit="1" customWidth="1"/>
    <col min="285" max="285" width="14" style="46" bestFit="1" customWidth="1"/>
    <col min="286" max="286" width="13.5546875" style="46" bestFit="1" customWidth="1"/>
    <col min="287" max="294" width="14" style="46" bestFit="1" customWidth="1"/>
    <col min="295" max="295" width="14.44140625" style="46" bestFit="1" customWidth="1"/>
    <col min="296" max="296" width="14" style="46" bestFit="1" customWidth="1"/>
    <col min="297" max="305" width="14.44140625" style="46" bestFit="1" customWidth="1"/>
    <col min="306" max="306" width="14" style="46" bestFit="1" customWidth="1"/>
    <col min="307" max="307" width="13.5546875" style="46" bestFit="1" customWidth="1"/>
    <col min="308" max="315" width="14" style="46" bestFit="1" customWidth="1"/>
    <col min="316" max="316" width="13.5546875" style="46" bestFit="1" customWidth="1"/>
    <col min="317" max="317" width="13.109375" style="46" bestFit="1" customWidth="1"/>
    <col min="318" max="325" width="13.5546875" style="46" bestFit="1" customWidth="1"/>
    <col min="326" max="326" width="14" style="46" bestFit="1" customWidth="1"/>
    <col min="327" max="327" width="13.5546875" style="46" bestFit="1" customWidth="1"/>
    <col min="328" max="337" width="14" style="46" bestFit="1" customWidth="1"/>
    <col min="338" max="345" width="14.44140625" style="46" bestFit="1" customWidth="1"/>
    <col min="346" max="346" width="14" style="46" bestFit="1" customWidth="1"/>
    <col min="347" max="347" width="13.5546875" style="46" bestFit="1" customWidth="1"/>
    <col min="348" max="367" width="14" style="46" bestFit="1" customWidth="1"/>
    <col min="368" max="396" width="14" style="46" customWidth="1"/>
    <col min="397" max="397" width="10" style="46" bestFit="1" customWidth="1"/>
    <col min="398" max="398" width="16.33203125" style="46" bestFit="1" customWidth="1"/>
    <col min="399" max="401" width="16.33203125" style="46" customWidth="1"/>
    <col min="402" max="402" width="10" style="46" bestFit="1" customWidth="1"/>
    <col min="403" max="411" width="16.33203125" style="46" customWidth="1"/>
    <col min="412" max="412" width="9.6640625" style="46" bestFit="1" customWidth="1"/>
    <col min="413" max="422" width="16.33203125" style="46" customWidth="1"/>
    <col min="423" max="423" width="9.6640625" style="46" bestFit="1" customWidth="1"/>
    <col min="424" max="429" width="16.33203125" style="46" customWidth="1"/>
    <col min="430" max="430" width="10" style="46" bestFit="1" customWidth="1"/>
    <col min="431" max="450" width="16.33203125" style="46" customWidth="1"/>
    <col min="451" max="451" width="10" style="46" bestFit="1" customWidth="1"/>
    <col min="452" max="459" width="16.33203125" style="46" customWidth="1"/>
    <col min="460" max="460" width="10.33203125" style="46" bestFit="1" customWidth="1"/>
    <col min="461" max="574" width="16.33203125" style="46" customWidth="1"/>
    <col min="575" max="576" width="16.33203125" bestFit="1" customWidth="1"/>
    <col min="577" max="582" width="12.44140625" customWidth="1"/>
    <col min="583" max="583" width="79.109375" style="67" customWidth="1"/>
    <col min="584" max="584" width="16.5546875" style="1" customWidth="1"/>
    <col min="585" max="591" width="11.109375" bestFit="1" customWidth="1"/>
  </cols>
  <sheetData>
    <row r="1" spans="1:584">
      <c r="A1" t="s">
        <v>1106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GM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si="2"/>
        <v>24306</v>
      </c>
      <c r="FA1">
        <f t="shared" si="2"/>
        <v>24306</v>
      </c>
      <c r="FB1">
        <f t="shared" si="2"/>
        <v>24306</v>
      </c>
      <c r="FC1">
        <f t="shared" si="2"/>
        <v>24306</v>
      </c>
      <c r="FD1">
        <f t="shared" si="2"/>
        <v>24306</v>
      </c>
      <c r="FE1">
        <f t="shared" si="2"/>
        <v>24306</v>
      </c>
      <c r="FF1">
        <f t="shared" si="2"/>
        <v>24306</v>
      </c>
      <c r="FG1">
        <f t="shared" si="2"/>
        <v>24306</v>
      </c>
      <c r="FH1">
        <f t="shared" si="2"/>
        <v>24306</v>
      </c>
      <c r="FI1">
        <f t="shared" si="2"/>
        <v>24306</v>
      </c>
      <c r="FJ1">
        <f t="shared" si="2"/>
        <v>24306</v>
      </c>
      <c r="FK1">
        <f t="shared" si="2"/>
        <v>24306</v>
      </c>
      <c r="FL1">
        <f t="shared" si="2"/>
        <v>24306</v>
      </c>
      <c r="FM1">
        <f t="shared" si="2"/>
        <v>24306</v>
      </c>
      <c r="FN1">
        <f t="shared" si="2"/>
        <v>24306</v>
      </c>
      <c r="FO1">
        <f t="shared" si="2"/>
        <v>24306</v>
      </c>
      <c r="FP1">
        <f t="shared" si="2"/>
        <v>24306</v>
      </c>
      <c r="FQ1">
        <f t="shared" si="2"/>
        <v>24306</v>
      </c>
      <c r="FR1">
        <f t="shared" si="2"/>
        <v>24306</v>
      </c>
      <c r="FS1">
        <f t="shared" si="2"/>
        <v>24306</v>
      </c>
      <c r="FT1">
        <f t="shared" si="2"/>
        <v>24306</v>
      </c>
      <c r="FU1">
        <f t="shared" si="2"/>
        <v>24306</v>
      </c>
      <c r="FV1">
        <f t="shared" si="2"/>
        <v>24306</v>
      </c>
      <c r="FW1">
        <f t="shared" si="2"/>
        <v>24306</v>
      </c>
      <c r="FX1">
        <f t="shared" si="2"/>
        <v>24306</v>
      </c>
      <c r="FY1">
        <f t="shared" si="2"/>
        <v>24306</v>
      </c>
      <c r="FZ1">
        <f t="shared" si="2"/>
        <v>24306</v>
      </c>
      <c r="GA1">
        <f t="shared" si="2"/>
        <v>24306</v>
      </c>
      <c r="GB1">
        <f t="shared" si="2"/>
        <v>24307</v>
      </c>
      <c r="GC1">
        <f t="shared" si="2"/>
        <v>24307</v>
      </c>
      <c r="GD1">
        <f t="shared" si="2"/>
        <v>24307</v>
      </c>
      <c r="GE1">
        <f t="shared" si="2"/>
        <v>24307</v>
      </c>
      <c r="GF1">
        <f t="shared" si="2"/>
        <v>24307</v>
      </c>
      <c r="GG1">
        <f t="shared" si="2"/>
        <v>24307</v>
      </c>
      <c r="GH1">
        <f t="shared" si="2"/>
        <v>24307</v>
      </c>
      <c r="GI1">
        <f t="shared" si="2"/>
        <v>24307</v>
      </c>
      <c r="GJ1">
        <f t="shared" si="2"/>
        <v>24307</v>
      </c>
      <c r="GK1">
        <f t="shared" si="2"/>
        <v>24307</v>
      </c>
      <c r="GL1">
        <f t="shared" si="2"/>
        <v>24307</v>
      </c>
      <c r="GM1">
        <f t="shared" si="2"/>
        <v>24307</v>
      </c>
      <c r="GN1">
        <f t="shared" ref="GN1:IY1" si="3">MONTH(GN2)+YEAR(GN2)*12</f>
        <v>24307</v>
      </c>
      <c r="GO1">
        <f t="shared" si="3"/>
        <v>24307</v>
      </c>
      <c r="GP1">
        <f t="shared" si="3"/>
        <v>24307</v>
      </c>
      <c r="GQ1">
        <f t="shared" si="3"/>
        <v>24307</v>
      </c>
      <c r="GR1">
        <f t="shared" si="3"/>
        <v>24307</v>
      </c>
      <c r="GS1">
        <f t="shared" si="3"/>
        <v>24307</v>
      </c>
      <c r="GT1">
        <f t="shared" si="3"/>
        <v>24307</v>
      </c>
      <c r="GU1">
        <f t="shared" si="3"/>
        <v>24307</v>
      </c>
      <c r="GV1">
        <f t="shared" si="3"/>
        <v>24307</v>
      </c>
      <c r="GW1">
        <f t="shared" si="3"/>
        <v>24307</v>
      </c>
      <c r="GX1">
        <f t="shared" si="3"/>
        <v>24307</v>
      </c>
      <c r="GY1">
        <f t="shared" si="3"/>
        <v>24307</v>
      </c>
      <c r="GZ1">
        <f t="shared" si="3"/>
        <v>24307</v>
      </c>
      <c r="HA1">
        <f t="shared" si="3"/>
        <v>24307</v>
      </c>
      <c r="HB1">
        <f t="shared" si="3"/>
        <v>24307</v>
      </c>
      <c r="HC1">
        <f t="shared" si="3"/>
        <v>24307</v>
      </c>
      <c r="HD1">
        <f t="shared" si="3"/>
        <v>24307</v>
      </c>
      <c r="HE1">
        <f t="shared" si="3"/>
        <v>24307</v>
      </c>
      <c r="HF1">
        <f t="shared" si="3"/>
        <v>24307</v>
      </c>
      <c r="HG1">
        <f t="shared" si="3"/>
        <v>24308</v>
      </c>
      <c r="HH1">
        <f t="shared" si="3"/>
        <v>24308</v>
      </c>
      <c r="HI1">
        <f t="shared" si="3"/>
        <v>24308</v>
      </c>
      <c r="HJ1">
        <f t="shared" si="3"/>
        <v>24308</v>
      </c>
      <c r="HK1">
        <f t="shared" si="3"/>
        <v>24308</v>
      </c>
      <c r="HL1">
        <f t="shared" si="3"/>
        <v>24308</v>
      </c>
      <c r="HM1">
        <f t="shared" si="3"/>
        <v>24308</v>
      </c>
      <c r="HN1">
        <f t="shared" si="3"/>
        <v>24308</v>
      </c>
      <c r="HO1">
        <f t="shared" si="3"/>
        <v>24308</v>
      </c>
      <c r="HP1">
        <f t="shared" si="3"/>
        <v>24308</v>
      </c>
      <c r="HQ1">
        <f t="shared" si="3"/>
        <v>24308</v>
      </c>
      <c r="HR1">
        <f t="shared" si="3"/>
        <v>24308</v>
      </c>
      <c r="HS1">
        <f t="shared" si="3"/>
        <v>24308</v>
      </c>
      <c r="HT1">
        <f t="shared" si="3"/>
        <v>24308</v>
      </c>
      <c r="HU1">
        <f t="shared" si="3"/>
        <v>24308</v>
      </c>
      <c r="HV1">
        <f t="shared" si="3"/>
        <v>24308</v>
      </c>
      <c r="HW1">
        <f t="shared" si="3"/>
        <v>24308</v>
      </c>
      <c r="HX1">
        <f t="shared" si="3"/>
        <v>24308</v>
      </c>
      <c r="HY1">
        <f t="shared" si="3"/>
        <v>24308</v>
      </c>
      <c r="HZ1">
        <f t="shared" si="3"/>
        <v>24308</v>
      </c>
      <c r="IA1">
        <f t="shared" si="3"/>
        <v>24308</v>
      </c>
      <c r="IB1">
        <f t="shared" si="3"/>
        <v>24308</v>
      </c>
      <c r="IC1">
        <f t="shared" si="3"/>
        <v>24308</v>
      </c>
      <c r="ID1">
        <f t="shared" si="3"/>
        <v>24308</v>
      </c>
      <c r="IE1">
        <f t="shared" si="3"/>
        <v>24308</v>
      </c>
      <c r="IF1" s="46">
        <f t="shared" si="3"/>
        <v>24308</v>
      </c>
      <c r="IG1" s="46">
        <f t="shared" si="3"/>
        <v>24308</v>
      </c>
      <c r="IH1" s="46">
        <f t="shared" si="3"/>
        <v>24308</v>
      </c>
      <c r="II1" s="46">
        <f t="shared" si="3"/>
        <v>24308</v>
      </c>
      <c r="IJ1" s="46">
        <f t="shared" si="3"/>
        <v>24308</v>
      </c>
      <c r="IK1" s="46">
        <f t="shared" si="3"/>
        <v>24308</v>
      </c>
      <c r="IL1" s="46">
        <f t="shared" si="3"/>
        <v>24309</v>
      </c>
      <c r="IM1" s="46">
        <f t="shared" si="3"/>
        <v>24309</v>
      </c>
      <c r="IN1" s="46">
        <f t="shared" si="3"/>
        <v>24309</v>
      </c>
      <c r="IO1" s="46">
        <f t="shared" si="3"/>
        <v>24309</v>
      </c>
      <c r="IP1" s="46">
        <f t="shared" si="3"/>
        <v>24309</v>
      </c>
      <c r="IQ1" s="46">
        <f t="shared" si="3"/>
        <v>24309</v>
      </c>
      <c r="IR1" s="46">
        <f t="shared" si="3"/>
        <v>24309</v>
      </c>
      <c r="IS1" s="46">
        <f t="shared" si="3"/>
        <v>24309</v>
      </c>
      <c r="IT1" s="46">
        <f t="shared" si="3"/>
        <v>24309</v>
      </c>
      <c r="IU1" s="46">
        <f t="shared" si="3"/>
        <v>24309</v>
      </c>
      <c r="IV1" s="46">
        <f t="shared" si="3"/>
        <v>24309</v>
      </c>
      <c r="IW1" s="46">
        <f t="shared" si="3"/>
        <v>24309</v>
      </c>
      <c r="IX1" s="46">
        <f t="shared" si="3"/>
        <v>24309</v>
      </c>
      <c r="IY1" s="46">
        <f t="shared" si="3"/>
        <v>24309</v>
      </c>
      <c r="IZ1" s="46">
        <f t="shared" ref="IZ1:LK1" si="4">MONTH(IZ2)+YEAR(IZ2)*12</f>
        <v>24309</v>
      </c>
      <c r="JA1" s="46">
        <f t="shared" si="4"/>
        <v>24309</v>
      </c>
      <c r="JB1" s="46">
        <f t="shared" si="4"/>
        <v>24309</v>
      </c>
      <c r="JC1" s="46">
        <f t="shared" si="4"/>
        <v>24309</v>
      </c>
      <c r="JD1" s="46">
        <f t="shared" si="4"/>
        <v>24309</v>
      </c>
      <c r="JE1" s="46">
        <f t="shared" si="4"/>
        <v>24309</v>
      </c>
      <c r="JF1" s="46">
        <f t="shared" si="4"/>
        <v>24309</v>
      </c>
      <c r="JG1" s="46">
        <f t="shared" si="4"/>
        <v>24309</v>
      </c>
      <c r="JH1" s="46">
        <f t="shared" si="4"/>
        <v>24309</v>
      </c>
      <c r="JI1" s="46">
        <f t="shared" si="4"/>
        <v>24309</v>
      </c>
      <c r="JJ1" s="46">
        <f t="shared" si="4"/>
        <v>24309</v>
      </c>
      <c r="JK1" s="46">
        <f t="shared" si="4"/>
        <v>24309</v>
      </c>
      <c r="JL1" s="46">
        <f t="shared" si="4"/>
        <v>24309</v>
      </c>
      <c r="JM1" s="46">
        <f t="shared" si="4"/>
        <v>24309</v>
      </c>
      <c r="JN1" s="46">
        <f t="shared" si="4"/>
        <v>24309</v>
      </c>
      <c r="JO1" s="46">
        <f t="shared" si="4"/>
        <v>24309</v>
      </c>
      <c r="JP1" s="46">
        <f t="shared" si="4"/>
        <v>24310</v>
      </c>
      <c r="JQ1" s="46">
        <f t="shared" si="4"/>
        <v>24310</v>
      </c>
      <c r="JR1" s="46">
        <f t="shared" si="4"/>
        <v>24310</v>
      </c>
      <c r="JS1" s="46">
        <f t="shared" si="4"/>
        <v>24310</v>
      </c>
      <c r="JT1" s="46">
        <f t="shared" si="4"/>
        <v>24310</v>
      </c>
      <c r="JU1" s="46">
        <f t="shared" si="4"/>
        <v>24310</v>
      </c>
      <c r="JV1" s="46">
        <f t="shared" si="4"/>
        <v>24310</v>
      </c>
      <c r="JW1" s="46">
        <f t="shared" si="4"/>
        <v>24310</v>
      </c>
      <c r="JX1" s="46">
        <f t="shared" si="4"/>
        <v>24310</v>
      </c>
      <c r="JY1" s="46">
        <f t="shared" si="4"/>
        <v>24310</v>
      </c>
      <c r="JZ1" s="46">
        <f t="shared" si="4"/>
        <v>24310</v>
      </c>
      <c r="KA1" s="46">
        <f t="shared" si="4"/>
        <v>24310</v>
      </c>
      <c r="KB1" s="46">
        <f t="shared" si="4"/>
        <v>24310</v>
      </c>
      <c r="KC1" s="46">
        <f t="shared" si="4"/>
        <v>24310</v>
      </c>
      <c r="KD1" s="46">
        <f t="shared" si="4"/>
        <v>24310</v>
      </c>
      <c r="KE1" s="46">
        <f t="shared" si="4"/>
        <v>24310</v>
      </c>
      <c r="KF1" s="46">
        <f t="shared" si="4"/>
        <v>24310</v>
      </c>
      <c r="KG1" s="46">
        <f t="shared" si="4"/>
        <v>24310</v>
      </c>
      <c r="KH1" s="46">
        <f t="shared" si="4"/>
        <v>24310</v>
      </c>
      <c r="KI1" s="46">
        <f t="shared" si="4"/>
        <v>24310</v>
      </c>
      <c r="KJ1" s="46">
        <f t="shared" si="4"/>
        <v>24310</v>
      </c>
      <c r="KK1" s="46">
        <f t="shared" si="4"/>
        <v>24310</v>
      </c>
      <c r="KL1" s="46">
        <f t="shared" si="4"/>
        <v>24310</v>
      </c>
      <c r="KM1" s="46">
        <f t="shared" si="4"/>
        <v>24310</v>
      </c>
      <c r="KN1" s="46">
        <f t="shared" si="4"/>
        <v>24310</v>
      </c>
      <c r="KO1" s="46">
        <f t="shared" si="4"/>
        <v>24310</v>
      </c>
      <c r="KP1" s="46">
        <f t="shared" si="4"/>
        <v>24310</v>
      </c>
      <c r="KQ1" s="46">
        <f t="shared" si="4"/>
        <v>24310</v>
      </c>
      <c r="KR1" s="46">
        <f t="shared" si="4"/>
        <v>24310</v>
      </c>
      <c r="KS1" s="46">
        <f t="shared" si="4"/>
        <v>24310</v>
      </c>
      <c r="KT1" s="46">
        <f t="shared" si="4"/>
        <v>24310</v>
      </c>
      <c r="KU1" s="46">
        <f t="shared" si="4"/>
        <v>24311</v>
      </c>
      <c r="KV1" s="46">
        <f t="shared" si="4"/>
        <v>24311</v>
      </c>
      <c r="KW1" s="46">
        <f t="shared" si="4"/>
        <v>24311</v>
      </c>
      <c r="KX1" s="46">
        <f t="shared" si="4"/>
        <v>24311</v>
      </c>
      <c r="KY1" s="46">
        <f t="shared" si="4"/>
        <v>24311</v>
      </c>
      <c r="KZ1" s="46">
        <f t="shared" si="4"/>
        <v>24311</v>
      </c>
      <c r="LA1" s="46">
        <f t="shared" si="4"/>
        <v>24311</v>
      </c>
      <c r="LB1" s="46">
        <f t="shared" si="4"/>
        <v>24311</v>
      </c>
      <c r="LC1" s="46">
        <f t="shared" si="4"/>
        <v>24311</v>
      </c>
      <c r="LD1" s="46">
        <f t="shared" si="4"/>
        <v>24311</v>
      </c>
      <c r="LE1" s="46">
        <f t="shared" si="4"/>
        <v>24311</v>
      </c>
      <c r="LF1" s="46">
        <f t="shared" si="4"/>
        <v>24311</v>
      </c>
      <c r="LG1" s="46">
        <f t="shared" si="4"/>
        <v>24311</v>
      </c>
      <c r="LH1" s="46">
        <f t="shared" si="4"/>
        <v>24311</v>
      </c>
      <c r="LI1" s="46">
        <f t="shared" si="4"/>
        <v>24311</v>
      </c>
      <c r="LJ1" s="46">
        <f t="shared" si="4"/>
        <v>24311</v>
      </c>
      <c r="LK1" s="46">
        <f t="shared" si="4"/>
        <v>24311</v>
      </c>
      <c r="LL1" s="46">
        <f t="shared" ref="LL1:NC1" si="5">MONTH(LL2)+YEAR(LL2)*12</f>
        <v>24311</v>
      </c>
      <c r="LM1" s="46">
        <f t="shared" si="5"/>
        <v>24311</v>
      </c>
      <c r="LN1" s="46">
        <f t="shared" si="5"/>
        <v>24311</v>
      </c>
      <c r="LO1" s="46">
        <f t="shared" si="5"/>
        <v>24311</v>
      </c>
      <c r="LP1" s="46">
        <f t="shared" si="5"/>
        <v>24311</v>
      </c>
      <c r="LQ1" s="46">
        <f t="shared" si="5"/>
        <v>24311</v>
      </c>
      <c r="LR1" s="46">
        <f t="shared" si="5"/>
        <v>24311</v>
      </c>
      <c r="LS1" s="46">
        <f t="shared" si="5"/>
        <v>24311</v>
      </c>
      <c r="LT1" s="46">
        <f t="shared" si="5"/>
        <v>24311</v>
      </c>
      <c r="LU1" s="46">
        <f t="shared" si="5"/>
        <v>24311</v>
      </c>
      <c r="LV1" s="46">
        <f t="shared" si="5"/>
        <v>24311</v>
      </c>
      <c r="LW1" s="46">
        <f t="shared" si="5"/>
        <v>24311</v>
      </c>
      <c r="LX1" s="46">
        <f t="shared" si="5"/>
        <v>24311</v>
      </c>
      <c r="LY1" s="46">
        <f t="shared" si="5"/>
        <v>24312</v>
      </c>
      <c r="LZ1" s="46">
        <f t="shared" si="5"/>
        <v>24312</v>
      </c>
      <c r="MA1" s="46">
        <f t="shared" si="5"/>
        <v>24312</v>
      </c>
      <c r="MB1" s="46">
        <f t="shared" si="5"/>
        <v>24312</v>
      </c>
      <c r="MC1" s="46">
        <f t="shared" si="5"/>
        <v>24312</v>
      </c>
      <c r="MD1" s="46">
        <f t="shared" si="5"/>
        <v>24312</v>
      </c>
      <c r="ME1" s="46">
        <f t="shared" si="5"/>
        <v>24312</v>
      </c>
      <c r="MF1" s="46">
        <f t="shared" si="5"/>
        <v>24312</v>
      </c>
      <c r="MG1" s="46">
        <f t="shared" si="5"/>
        <v>24312</v>
      </c>
      <c r="MH1" s="46">
        <f t="shared" si="5"/>
        <v>24312</v>
      </c>
      <c r="MI1" s="46">
        <f t="shared" si="5"/>
        <v>24312</v>
      </c>
      <c r="MJ1" s="46">
        <f t="shared" si="5"/>
        <v>24312</v>
      </c>
      <c r="MK1" s="46">
        <f t="shared" si="5"/>
        <v>24312</v>
      </c>
      <c r="ML1" s="46">
        <f t="shared" si="5"/>
        <v>24312</v>
      </c>
      <c r="MM1" s="46">
        <f t="shared" si="5"/>
        <v>24312</v>
      </c>
      <c r="MN1" s="46">
        <f t="shared" si="5"/>
        <v>24312</v>
      </c>
      <c r="MO1" s="46">
        <f t="shared" si="5"/>
        <v>24312</v>
      </c>
      <c r="MP1" s="46">
        <f t="shared" si="5"/>
        <v>24312</v>
      </c>
      <c r="MQ1" s="46">
        <f t="shared" si="5"/>
        <v>24312</v>
      </c>
      <c r="MR1" s="46">
        <f t="shared" si="5"/>
        <v>24312</v>
      </c>
      <c r="MS1" s="46">
        <f t="shared" si="5"/>
        <v>24312</v>
      </c>
      <c r="MT1" s="46">
        <f t="shared" si="5"/>
        <v>24312</v>
      </c>
      <c r="MU1" s="46">
        <f t="shared" si="5"/>
        <v>24312</v>
      </c>
      <c r="MV1" s="46">
        <f t="shared" si="5"/>
        <v>24312</v>
      </c>
      <c r="MW1" s="46">
        <f t="shared" si="5"/>
        <v>24312</v>
      </c>
      <c r="MX1" s="46">
        <f t="shared" si="5"/>
        <v>24312</v>
      </c>
      <c r="MY1" s="46">
        <f t="shared" si="5"/>
        <v>24312</v>
      </c>
      <c r="MZ1" s="46">
        <f t="shared" si="5"/>
        <v>24312</v>
      </c>
      <c r="NA1" s="46">
        <f t="shared" si="5"/>
        <v>24312</v>
      </c>
      <c r="NB1" s="46">
        <f t="shared" si="5"/>
        <v>24312</v>
      </c>
      <c r="NC1" s="46">
        <f t="shared" si="5"/>
        <v>24312</v>
      </c>
    </row>
    <row r="2" spans="1:584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86" t="s">
        <v>1517</v>
      </c>
      <c r="US2" s="86" t="s">
        <v>1518</v>
      </c>
      <c r="UT2" s="86" t="s">
        <v>1519</v>
      </c>
      <c r="UU2" s="86" t="s">
        <v>1520</v>
      </c>
      <c r="UV2" s="86" t="s">
        <v>1521</v>
      </c>
      <c r="UW2" s="86" t="s">
        <v>1522</v>
      </c>
      <c r="UX2" s="86" t="s">
        <v>1523</v>
      </c>
      <c r="UY2" s="86" t="s">
        <v>1524</v>
      </c>
      <c r="UZ2" s="86" t="s">
        <v>1525</v>
      </c>
      <c r="VA2" s="86" t="s">
        <v>1526</v>
      </c>
      <c r="VB2" s="86" t="s">
        <v>1527</v>
      </c>
      <c r="VC2" s="48">
        <v>45931</v>
      </c>
      <c r="VD2" s="68">
        <v>45962</v>
      </c>
      <c r="VE2" s="68">
        <v>45992</v>
      </c>
      <c r="VF2" s="68">
        <v>45658</v>
      </c>
      <c r="VG2" s="130">
        <v>45689</v>
      </c>
      <c r="VH2" s="130">
        <v>45717</v>
      </c>
      <c r="VI2" s="130">
        <v>45748</v>
      </c>
      <c r="VJ2" s="130">
        <v>45778</v>
      </c>
      <c r="VK2" s="72"/>
    </row>
    <row r="3" spans="1:584" ht="15.6">
      <c r="A3" s="82" t="s">
        <v>29</v>
      </c>
      <c r="B3" s="56" t="s">
        <v>29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65">
        <v>6.81</v>
      </c>
      <c r="JQ3" s="65">
        <v>6.99</v>
      </c>
      <c r="JR3" s="65">
        <v>8.3000000000000007</v>
      </c>
      <c r="JS3" s="65">
        <v>5.59</v>
      </c>
      <c r="JT3" s="65">
        <v>9.4600000000000009</v>
      </c>
      <c r="JU3" s="65">
        <v>8.41</v>
      </c>
      <c r="JV3" s="65">
        <v>2.69</v>
      </c>
      <c r="JW3" s="137">
        <v>3.35</v>
      </c>
      <c r="JX3" s="137">
        <v>5.75</v>
      </c>
      <c r="JY3" s="137">
        <v>5.98</v>
      </c>
      <c r="JZ3" s="137">
        <v>8.84</v>
      </c>
      <c r="KA3" s="137">
        <v>1.61</v>
      </c>
      <c r="KB3" s="137">
        <v>3.81</v>
      </c>
      <c r="KC3" s="137">
        <v>5.0199999999999996</v>
      </c>
      <c r="KD3" s="137">
        <v>9.67</v>
      </c>
      <c r="KE3" s="137">
        <v>6.76</v>
      </c>
      <c r="KF3" s="137">
        <v>8.2200000000000006</v>
      </c>
      <c r="KG3" s="137">
        <v>2.48</v>
      </c>
      <c r="KH3" s="137">
        <v>6.17</v>
      </c>
      <c r="KI3" s="137">
        <v>8.49</v>
      </c>
      <c r="KJ3" s="137">
        <v>9.5500000000000007</v>
      </c>
      <c r="KK3" s="137">
        <v>10.59</v>
      </c>
      <c r="KL3" s="137">
        <v>10.82</v>
      </c>
      <c r="KM3" s="137">
        <v>10.66</v>
      </c>
      <c r="KN3" s="137">
        <v>8.75</v>
      </c>
      <c r="KO3" s="137">
        <v>3.56</v>
      </c>
      <c r="KP3" s="137">
        <v>1.46</v>
      </c>
      <c r="KQ3" s="137">
        <v>7.02</v>
      </c>
      <c r="KR3" s="137">
        <v>4.32</v>
      </c>
      <c r="KS3" s="137">
        <v>3.95</v>
      </c>
      <c r="KT3" s="137">
        <v>7.14</v>
      </c>
      <c r="KU3" s="137">
        <v>7.23</v>
      </c>
      <c r="KV3" s="137">
        <v>4.5</v>
      </c>
      <c r="KW3" s="137">
        <v>6.67</v>
      </c>
      <c r="KX3" s="137">
        <v>6.41</v>
      </c>
      <c r="KY3" s="137">
        <v>3.81</v>
      </c>
      <c r="KZ3" s="137">
        <v>9.2899999999999991</v>
      </c>
      <c r="LA3" s="137">
        <v>10.3</v>
      </c>
      <c r="LB3" s="137">
        <v>6.66</v>
      </c>
      <c r="LC3" s="137">
        <v>7.63</v>
      </c>
      <c r="LD3" s="137">
        <v>11.12</v>
      </c>
      <c r="LE3" s="137">
        <v>10.76</v>
      </c>
      <c r="LF3" s="137">
        <v>1.54</v>
      </c>
      <c r="LG3" s="137">
        <v>5.5</v>
      </c>
      <c r="LH3" s="137">
        <v>4.05</v>
      </c>
      <c r="LI3" s="137">
        <v>6.01</v>
      </c>
      <c r="LJ3" s="137">
        <v>1.03</v>
      </c>
      <c r="LK3" s="137"/>
      <c r="LL3" s="137"/>
      <c r="LM3" s="137"/>
      <c r="LN3" s="137"/>
      <c r="LO3" s="137"/>
      <c r="LP3" s="137"/>
      <c r="LQ3" s="137"/>
      <c r="LR3" s="137"/>
      <c r="LS3" s="137"/>
      <c r="LT3" s="137"/>
      <c r="LU3" s="137"/>
      <c r="LV3" s="137"/>
      <c r="LW3" s="137"/>
      <c r="LX3" s="137"/>
      <c r="LY3" s="137"/>
      <c r="LZ3" s="137"/>
      <c r="MA3" s="137"/>
      <c r="MB3" s="137"/>
      <c r="MC3" s="137"/>
      <c r="MD3" s="137"/>
      <c r="ME3" s="137"/>
      <c r="MF3" s="137"/>
      <c r="MG3" s="137"/>
      <c r="MH3" s="137"/>
      <c r="MI3" s="137"/>
      <c r="MJ3" s="137"/>
      <c r="MK3" s="137"/>
      <c r="ML3" s="137"/>
      <c r="MM3" s="137"/>
      <c r="MN3" s="137"/>
      <c r="MO3" s="137"/>
      <c r="MP3" s="76"/>
      <c r="MQ3" s="76"/>
      <c r="MR3" s="76"/>
      <c r="MS3" s="76"/>
      <c r="MT3" s="76"/>
      <c r="MU3" s="76"/>
      <c r="MV3" s="76"/>
      <c r="MW3" s="76"/>
      <c r="MX3" s="76"/>
      <c r="MY3" s="76"/>
      <c r="MZ3" s="76"/>
      <c r="NA3" s="76"/>
      <c r="NB3" s="76"/>
      <c r="NC3" s="76"/>
      <c r="ND3" s="76"/>
      <c r="NE3" s="76"/>
      <c r="NF3" s="76"/>
      <c r="NG3" s="76"/>
      <c r="NH3" s="76"/>
      <c r="NI3" s="76"/>
      <c r="NJ3" s="76"/>
      <c r="NK3" s="76"/>
      <c r="NL3" s="76"/>
      <c r="NM3" s="76"/>
      <c r="NN3" s="76"/>
      <c r="NO3" s="76"/>
      <c r="NP3" s="76"/>
      <c r="NQ3" s="76"/>
      <c r="NR3" s="76"/>
      <c r="NS3" s="76"/>
      <c r="NT3" s="76"/>
      <c r="NU3" s="76"/>
      <c r="NV3" s="76"/>
      <c r="NW3" s="76"/>
      <c r="NX3" s="76"/>
      <c r="NY3" s="76">
        <v>9.7739999999999991</v>
      </c>
      <c r="NZ3" s="76">
        <v>7.3639999999999999</v>
      </c>
      <c r="OA3" s="76">
        <v>9.4160000000000004</v>
      </c>
      <c r="OB3" s="76">
        <v>7.4470000000000001</v>
      </c>
      <c r="OC3" s="76">
        <v>5.5289999999999999</v>
      </c>
      <c r="OD3" s="76">
        <v>6.1609999999999996</v>
      </c>
      <c r="OE3" s="76">
        <v>7.1269999999999998</v>
      </c>
      <c r="OF3" s="76">
        <v>0.316</v>
      </c>
      <c r="OG3" s="76">
        <v>6.81</v>
      </c>
      <c r="OH3" s="76">
        <v>8.4949999999999992</v>
      </c>
      <c r="OI3" s="76">
        <v>0</v>
      </c>
      <c r="OJ3" s="76">
        <v>2.3239999999999998</v>
      </c>
      <c r="OK3" s="76">
        <v>3.609</v>
      </c>
      <c r="OL3" s="76">
        <v>4.6310000000000002</v>
      </c>
      <c r="OM3" s="76">
        <v>9.8729999999999993</v>
      </c>
      <c r="ON3" s="76">
        <v>6.1859999999999999</v>
      </c>
      <c r="OO3" s="76">
        <v>5.7439999999999998</v>
      </c>
      <c r="OP3" s="76">
        <v>2.3730000000000002</v>
      </c>
      <c r="OQ3" s="76">
        <v>2.4940000000000002</v>
      </c>
      <c r="OR3" s="76">
        <v>4.0019999999999998</v>
      </c>
      <c r="OS3" s="76">
        <v>2.9</v>
      </c>
      <c r="OT3" s="76">
        <v>6.4269999999999996</v>
      </c>
      <c r="OU3" s="76">
        <v>7.4560000000000004</v>
      </c>
      <c r="OV3" s="76">
        <v>8.4329999999999998</v>
      </c>
      <c r="OW3" s="76">
        <v>9.36</v>
      </c>
      <c r="OX3" s="135"/>
      <c r="OY3" s="135"/>
      <c r="OZ3" s="135"/>
      <c r="PA3" s="135"/>
      <c r="PB3" s="135"/>
      <c r="PC3" s="135"/>
      <c r="PD3" s="135"/>
      <c r="PE3" s="76">
        <v>5.1159999999999997</v>
      </c>
      <c r="PF3" s="76">
        <v>5.6079999999999997</v>
      </c>
      <c r="PG3" s="76">
        <v>5.14</v>
      </c>
      <c r="PH3" s="76">
        <v>7.1150000000000002</v>
      </c>
      <c r="PI3" s="76">
        <v>9.3829999999999991</v>
      </c>
      <c r="PJ3" s="76">
        <v>10.116</v>
      </c>
      <c r="PK3" s="76">
        <v>10.087999999999999</v>
      </c>
      <c r="PL3" s="135"/>
      <c r="PM3" s="135"/>
      <c r="PN3" s="135"/>
      <c r="PO3" s="135"/>
      <c r="PP3" s="135"/>
      <c r="PQ3" s="135"/>
      <c r="PR3" s="135"/>
      <c r="PS3" s="135"/>
      <c r="PT3" s="135"/>
      <c r="PU3" s="135"/>
      <c r="PV3" s="135"/>
      <c r="PW3" s="135"/>
      <c r="PX3" s="76">
        <v>6.0213683569866649</v>
      </c>
      <c r="PY3" s="76">
        <v>7.3111207455817642</v>
      </c>
      <c r="PZ3" s="76">
        <v>5.8539181821565061</v>
      </c>
      <c r="QA3" s="76">
        <v>5.1837009923855248</v>
      </c>
      <c r="QB3" s="76">
        <v>5.7318748810845594</v>
      </c>
      <c r="QC3" s="76">
        <v>5.8888090887292828</v>
      </c>
      <c r="QD3" s="76">
        <v>4.8825420531514663</v>
      </c>
      <c r="QE3" s="76">
        <v>6.8356835964381606</v>
      </c>
      <c r="QF3" s="76">
        <v>6.3334585664409957</v>
      </c>
      <c r="QG3" s="76">
        <v>5.8626006147356664</v>
      </c>
      <c r="QH3" s="76">
        <v>2.65</v>
      </c>
      <c r="QI3" s="76">
        <v>6.5869999999999997</v>
      </c>
      <c r="QJ3" s="76">
        <v>6.2309999999999999</v>
      </c>
      <c r="QK3" s="76">
        <v>6.1040000000000001</v>
      </c>
      <c r="QL3" s="76">
        <v>7.101</v>
      </c>
      <c r="QM3" s="76">
        <v>7.1230000000000002</v>
      </c>
      <c r="QN3" s="76">
        <v>2.5710000000000002</v>
      </c>
      <c r="QO3" s="76">
        <v>6.11</v>
      </c>
      <c r="QP3" s="76">
        <v>6.9</v>
      </c>
      <c r="QQ3" s="148">
        <v>6.899</v>
      </c>
      <c r="QR3" s="148">
        <v>6.6790000000000003</v>
      </c>
      <c r="QS3" s="148">
        <v>6.7990000000000004</v>
      </c>
      <c r="QT3" s="148">
        <v>4.6879999999999997</v>
      </c>
      <c r="QU3" s="148">
        <v>5.2240000000000002</v>
      </c>
      <c r="QV3" s="148">
        <v>5.4960000000000004</v>
      </c>
      <c r="QW3" s="148">
        <v>4.2439999999999998</v>
      </c>
      <c r="QX3" s="148">
        <v>5.984</v>
      </c>
      <c r="QY3" s="148">
        <v>3.8929999999999998</v>
      </c>
      <c r="QZ3" s="148">
        <v>5.4589999999999996</v>
      </c>
      <c r="RA3" s="148">
        <v>4.6719999999999997</v>
      </c>
      <c r="RB3" s="148">
        <v>2.4300000000000002</v>
      </c>
      <c r="RC3" s="148">
        <v>5.9480000000000004</v>
      </c>
      <c r="RD3" s="148">
        <v>6.1420000000000003</v>
      </c>
      <c r="RE3" s="148">
        <v>5.37</v>
      </c>
      <c r="RF3" s="148">
        <v>4.5599999999999996</v>
      </c>
      <c r="RG3" s="148">
        <v>7.1440000000000001</v>
      </c>
      <c r="RH3" s="148">
        <v>6.633</v>
      </c>
      <c r="RI3" s="148">
        <v>5.8769999999999998</v>
      </c>
      <c r="RJ3" s="148">
        <v>7.5759999999999996</v>
      </c>
      <c r="RK3" s="148">
        <v>7.8330000000000002</v>
      </c>
      <c r="RL3" s="148">
        <v>6.133</v>
      </c>
      <c r="RM3" s="148">
        <v>5.9909999999999997</v>
      </c>
      <c r="RN3" s="148">
        <v>5.7190000000000003</v>
      </c>
      <c r="RO3" s="148">
        <v>5.2110000000000003</v>
      </c>
      <c r="RP3" s="148">
        <v>5.0990000000000002</v>
      </c>
      <c r="RQ3" s="148">
        <v>7.2309999999999999</v>
      </c>
      <c r="RR3" s="148">
        <v>1.913</v>
      </c>
      <c r="RS3" s="148">
        <v>4.968</v>
      </c>
      <c r="RT3" s="148">
        <v>7.7518073978871493</v>
      </c>
      <c r="RU3" s="148">
        <v>6.577724369625038</v>
      </c>
      <c r="RV3" s="148">
        <v>7.0323860963443297</v>
      </c>
      <c r="RW3" s="148">
        <v>7.3935355552033242</v>
      </c>
      <c r="RX3" s="148">
        <v>7.6171303546383475</v>
      </c>
      <c r="RY3" s="148">
        <v>7.6090376740717831</v>
      </c>
      <c r="RZ3" s="148">
        <v>7.2689337690737075</v>
      </c>
      <c r="SA3" s="148">
        <v>6.427913224279612</v>
      </c>
      <c r="SB3" s="148">
        <v>6.3651938825791117</v>
      </c>
      <c r="SC3" s="148">
        <v>1.1938502841131278</v>
      </c>
      <c r="SD3" s="148">
        <v>6.7724907771193843</v>
      </c>
      <c r="SE3" s="148">
        <v>7.4301891670324842</v>
      </c>
      <c r="SF3" s="148">
        <v>6.9615540820752857</v>
      </c>
      <c r="SG3" s="148">
        <v>5.0268488618894018</v>
      </c>
      <c r="SH3" s="148">
        <v>1.7072821347039495</v>
      </c>
      <c r="SI3" s="148">
        <v>4.149362672080005</v>
      </c>
      <c r="SJ3" s="148">
        <v>4.1552646738490679</v>
      </c>
      <c r="SK3" s="148">
        <v>1.7812801167505707</v>
      </c>
      <c r="SL3" s="148">
        <v>1.426842271281682</v>
      </c>
      <c r="SM3" s="148">
        <v>2.0795051478498885</v>
      </c>
      <c r="SN3" s="148"/>
      <c r="SO3" s="148"/>
      <c r="SP3" s="148"/>
      <c r="SQ3" s="148"/>
      <c r="SR3" s="148"/>
      <c r="SS3" s="148"/>
      <c r="ST3" s="148"/>
      <c r="SU3" s="76">
        <v>4.8764000000000003</v>
      </c>
      <c r="SV3" s="76">
        <v>4.7946999999999997</v>
      </c>
      <c r="SW3" s="76">
        <v>4.9909999999999997</v>
      </c>
      <c r="SX3" s="76">
        <v>5.0994000000000002</v>
      </c>
      <c r="SY3" s="148">
        <v>6.8794825129336656</v>
      </c>
      <c r="SZ3" s="148">
        <v>7.0709157400519995</v>
      </c>
      <c r="TA3" s="148">
        <v>6.8565077570846471</v>
      </c>
      <c r="TB3" s="148">
        <v>6.264459135537833</v>
      </c>
      <c r="TC3" s="148">
        <v>6.812136011162865</v>
      </c>
      <c r="TD3" s="148">
        <v>6.9006436803837579</v>
      </c>
      <c r="TE3" s="148">
        <v>6.9158576027718652</v>
      </c>
      <c r="TF3" s="148">
        <v>5.9698525883080684</v>
      </c>
      <c r="TG3" s="148">
        <v>5.5850136937651742</v>
      </c>
      <c r="TH3" s="148">
        <v>4.9793817590108818</v>
      </c>
      <c r="TI3" s="148">
        <v>5.4894761330269839</v>
      </c>
      <c r="TJ3" s="148">
        <v>4.8793611980075822</v>
      </c>
      <c r="TK3" s="148">
        <v>0.33745423765624649</v>
      </c>
      <c r="TL3" s="148">
        <v>0.41276459393421577</v>
      </c>
      <c r="TM3" s="148">
        <v>3.081036659861121</v>
      </c>
      <c r="TN3" s="148">
        <v>1.6272736089821991</v>
      </c>
      <c r="TO3" s="148">
        <v>5.27429559705734</v>
      </c>
      <c r="TP3" s="148">
        <v>6.8040129577816852</v>
      </c>
      <c r="TQ3" s="148">
        <v>6.6154062883870566</v>
      </c>
      <c r="TR3" s="148">
        <v>2.4263966421284966</v>
      </c>
      <c r="TS3" s="148">
        <v>6.6000468194491084</v>
      </c>
      <c r="TT3" s="148">
        <v>5.2063782155567244</v>
      </c>
      <c r="TU3" s="148">
        <v>0.69724173046574223</v>
      </c>
      <c r="TV3" s="148">
        <v>0.67697360972992027</v>
      </c>
      <c r="TW3" s="148">
        <v>0.54610564118566618</v>
      </c>
      <c r="TX3" s="148">
        <v>3.9962101713610361</v>
      </c>
      <c r="TY3" s="148">
        <v>6.6162370953657446</v>
      </c>
      <c r="TZ3" s="148">
        <v>6.557881929552785</v>
      </c>
      <c r="UA3" s="148">
        <v>6.4108606556268537</v>
      </c>
      <c r="UB3" s="148">
        <v>6.4622093512048524</v>
      </c>
      <c r="UC3" s="148">
        <v>6.6478900991698273</v>
      </c>
      <c r="UD3" s="148">
        <v>6.7545233614925495</v>
      </c>
      <c r="UE3" s="148">
        <v>6.0465356794343394</v>
      </c>
      <c r="UF3" s="148">
        <v>5.0363592747179071</v>
      </c>
      <c r="UG3" s="148">
        <v>6.5885526208609697</v>
      </c>
      <c r="UH3" s="148">
        <v>6.0270959963970459</v>
      </c>
      <c r="UI3" s="148">
        <v>6.3883720805544</v>
      </c>
      <c r="UJ3" s="148">
        <v>6.1040000000000001</v>
      </c>
      <c r="UK3" s="148">
        <v>6.5449999999999999</v>
      </c>
      <c r="UL3" s="148">
        <v>6.2779999999999996</v>
      </c>
      <c r="UM3" s="148">
        <v>5.4340000000000002</v>
      </c>
      <c r="UN3" s="148">
        <v>3.665</v>
      </c>
      <c r="UO3" s="148">
        <v>7.1237491274006848</v>
      </c>
      <c r="UP3" s="148">
        <v>7.2059333415823348</v>
      </c>
      <c r="UQ3" s="148">
        <v>7.0467908477552106</v>
      </c>
      <c r="UR3" s="148">
        <v>6.8295983696881191</v>
      </c>
      <c r="US3" s="148">
        <v>6.8485811366276597</v>
      </c>
      <c r="UT3" s="148">
        <v>7.2018554753176671</v>
      </c>
      <c r="UU3" s="148">
        <v>7.1242491836303969</v>
      </c>
      <c r="UV3" s="148">
        <v>6.7033200816332776</v>
      </c>
      <c r="UW3" s="148">
        <v>7.0352802130998295</v>
      </c>
      <c r="UX3" s="148">
        <v>6.9248832501926127</v>
      </c>
      <c r="UY3" s="148"/>
      <c r="UZ3" s="148"/>
      <c r="VA3" s="148"/>
      <c r="VB3" s="148"/>
      <c r="VC3" s="57">
        <f>SUM(JP3:KT3)</f>
        <v>202.22</v>
      </c>
      <c r="VD3" s="70">
        <f t="shared" ref="VD3:VD25" si="6">SUM(KU3:LX3)</f>
        <v>102.51</v>
      </c>
      <c r="VE3" s="70">
        <f t="shared" ref="VE3:VE42" si="7">SUM(LY3:NC3)</f>
        <v>0</v>
      </c>
      <c r="VF3" s="70">
        <f t="shared" ref="VF3:VF42" si="8">SUM(ND3:OG3)</f>
        <v>59.94400000000001</v>
      </c>
      <c r="VG3" s="70">
        <f>SUM(IrradDiaria[[#This Row],[01/02/2026]:[28/02/2026]])</f>
        <v>118.28999999999999</v>
      </c>
      <c r="VH3" s="70">
        <f>SUM(IrradDiaria[[#This Row],[01/03/2026]:[31/03/2026]])</f>
        <v>114.47007707769059</v>
      </c>
      <c r="VI3" s="70">
        <f>SUM(IrradDiaria[[#This Row],[01/04/2026]:[30/04/2026]])</f>
        <v>168.715</v>
      </c>
      <c r="VJ3" s="70">
        <f>SUM(IrradDiaria[[#This Row],[01/05/2026]:[08/05/2026]])</f>
        <v>57.678468441123293</v>
      </c>
      <c r="VK3" s="73" t="s">
        <v>1107</v>
      </c>
      <c r="VL3" s="1" t="s">
        <v>1085</v>
      </c>
    </row>
    <row r="4" spans="1:584" ht="15.6">
      <c r="A4" s="82" t="s">
        <v>51</v>
      </c>
      <c r="B4" s="56" t="s">
        <v>51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6.81</v>
      </c>
      <c r="JQ4" s="65">
        <v>6.99</v>
      </c>
      <c r="JR4" s="65">
        <v>8.3000000000000007</v>
      </c>
      <c r="JS4" s="65">
        <v>5.59</v>
      </c>
      <c r="JT4" s="65">
        <v>9.4600000000000009</v>
      </c>
      <c r="JU4" s="65">
        <v>8.41</v>
      </c>
      <c r="JV4" s="65">
        <v>2.69</v>
      </c>
      <c r="JW4" s="137">
        <v>3.35</v>
      </c>
      <c r="JX4" s="137">
        <v>5.75</v>
      </c>
      <c r="JY4" s="137">
        <v>5.98</v>
      </c>
      <c r="JZ4" s="137">
        <v>8.84</v>
      </c>
      <c r="KA4" s="137">
        <v>1.61</v>
      </c>
      <c r="KB4" s="137">
        <v>3.81</v>
      </c>
      <c r="KC4" s="137">
        <v>5.0199999999999996</v>
      </c>
      <c r="KD4" s="137">
        <v>9.67</v>
      </c>
      <c r="KE4" s="137">
        <v>6.76</v>
      </c>
      <c r="KF4" s="137">
        <v>8.2200000000000006</v>
      </c>
      <c r="KG4" s="137">
        <v>2.48</v>
      </c>
      <c r="KH4" s="137">
        <v>6.17</v>
      </c>
      <c r="KI4" s="137">
        <v>8.49</v>
      </c>
      <c r="KJ4" s="137">
        <v>9.5500000000000007</v>
      </c>
      <c r="KK4" s="137">
        <v>10.59</v>
      </c>
      <c r="KL4" s="137">
        <v>10.82</v>
      </c>
      <c r="KM4" s="137">
        <v>10.66</v>
      </c>
      <c r="KN4" s="137">
        <v>8.75</v>
      </c>
      <c r="KO4" s="137">
        <v>3.56</v>
      </c>
      <c r="KP4" s="137">
        <v>1.46</v>
      </c>
      <c r="KQ4" s="137">
        <v>7.02</v>
      </c>
      <c r="KR4" s="137">
        <v>4.32</v>
      </c>
      <c r="KS4" s="137">
        <v>3.95</v>
      </c>
      <c r="KT4" s="137">
        <v>7.14</v>
      </c>
      <c r="KU4" s="137">
        <v>7.23</v>
      </c>
      <c r="KV4" s="137">
        <v>4.5</v>
      </c>
      <c r="KW4" s="137">
        <v>6.67</v>
      </c>
      <c r="KX4" s="137">
        <v>6.41</v>
      </c>
      <c r="KY4" s="137">
        <v>3.81</v>
      </c>
      <c r="KZ4" s="137">
        <v>9.2899999999999991</v>
      </c>
      <c r="LA4" s="137">
        <v>10.3</v>
      </c>
      <c r="LB4" s="137">
        <v>6.66</v>
      </c>
      <c r="LC4" s="137">
        <v>7.63</v>
      </c>
      <c r="LD4" s="137">
        <v>11.12</v>
      </c>
      <c r="LE4" s="137">
        <v>10.76</v>
      </c>
      <c r="LF4" s="137">
        <v>1.54</v>
      </c>
      <c r="LG4" s="137">
        <v>5.5</v>
      </c>
      <c r="LH4" s="137">
        <v>4.05</v>
      </c>
      <c r="LI4" s="137">
        <v>6.01</v>
      </c>
      <c r="LJ4" s="137">
        <v>1.03</v>
      </c>
      <c r="LK4" s="137"/>
      <c r="LL4" s="137"/>
      <c r="LM4" s="137"/>
      <c r="LN4" s="137"/>
      <c r="LO4" s="137"/>
      <c r="LP4" s="137"/>
      <c r="LQ4" s="137"/>
      <c r="LR4" s="137"/>
      <c r="LS4" s="137"/>
      <c r="LT4" s="137"/>
      <c r="LU4" s="137"/>
      <c r="LV4" s="137"/>
      <c r="LW4" s="137"/>
      <c r="LX4" s="137"/>
      <c r="LY4" s="137"/>
      <c r="LZ4" s="137"/>
      <c r="MA4" s="137"/>
      <c r="MB4" s="137"/>
      <c r="MC4" s="137"/>
      <c r="MD4" s="137"/>
      <c r="ME4" s="137"/>
      <c r="MF4" s="137"/>
      <c r="MG4" s="137"/>
      <c r="MH4" s="137"/>
      <c r="MI4" s="137"/>
      <c r="MJ4" s="137"/>
      <c r="MK4" s="137"/>
      <c r="ML4" s="137"/>
      <c r="MM4" s="137"/>
      <c r="MN4" s="137"/>
      <c r="MO4" s="137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>
        <v>9.7739999999999991</v>
      </c>
      <c r="NZ4" s="76">
        <v>7.3639999999999999</v>
      </c>
      <c r="OA4" s="76">
        <v>9.4160000000000004</v>
      </c>
      <c r="OB4" s="76">
        <v>7.4470000000000001</v>
      </c>
      <c r="OC4" s="76">
        <v>5.5289999999999999</v>
      </c>
      <c r="OD4" s="76">
        <v>6.1609999999999996</v>
      </c>
      <c r="OE4" s="76">
        <v>7.1269999999999998</v>
      </c>
      <c r="OF4" s="76">
        <v>0.316</v>
      </c>
      <c r="OG4" s="76">
        <v>6.81</v>
      </c>
      <c r="OH4" s="76">
        <v>8.4949999999999992</v>
      </c>
      <c r="OI4" s="76">
        <v>0</v>
      </c>
      <c r="OJ4" s="76">
        <v>2.3239999999999998</v>
      </c>
      <c r="OK4" s="76">
        <v>3.609</v>
      </c>
      <c r="OL4" s="76">
        <v>4.6310000000000002</v>
      </c>
      <c r="OM4" s="76">
        <v>9.8729999999999993</v>
      </c>
      <c r="ON4" s="76">
        <v>6.1859999999999999</v>
      </c>
      <c r="OO4" s="76">
        <v>5.7439999999999998</v>
      </c>
      <c r="OP4" s="76">
        <v>2.3730000000000002</v>
      </c>
      <c r="OQ4" s="76">
        <v>2.4940000000000002</v>
      </c>
      <c r="OR4" s="76">
        <v>4.0090000000000003</v>
      </c>
      <c r="OS4" s="76">
        <v>2.9</v>
      </c>
      <c r="OT4" s="76">
        <v>6.4269999999999996</v>
      </c>
      <c r="OU4" s="76">
        <v>7.4560000000000004</v>
      </c>
      <c r="OV4" s="76">
        <v>8.4329999999999998</v>
      </c>
      <c r="OW4" s="76">
        <v>9.36</v>
      </c>
      <c r="OX4" s="135"/>
      <c r="OY4" s="135"/>
      <c r="OZ4" s="135"/>
      <c r="PA4" s="135"/>
      <c r="PB4" s="135"/>
      <c r="PC4" s="135"/>
      <c r="PD4" s="135"/>
      <c r="PE4" s="76">
        <v>5.1159999999999997</v>
      </c>
      <c r="PF4" s="76">
        <v>5.6079999999999997</v>
      </c>
      <c r="PG4" s="76">
        <v>5.14</v>
      </c>
      <c r="PH4" s="76">
        <v>7.1150000000000002</v>
      </c>
      <c r="PI4" s="76">
        <v>9.3829999999999991</v>
      </c>
      <c r="PJ4" s="76">
        <v>10.116</v>
      </c>
      <c r="PK4" s="76">
        <v>10.087999999999999</v>
      </c>
      <c r="PL4" s="135"/>
      <c r="PM4" s="135"/>
      <c r="PN4" s="135"/>
      <c r="PO4" s="135"/>
      <c r="PP4" s="135"/>
      <c r="PQ4" s="135"/>
      <c r="PR4" s="135"/>
      <c r="PS4" s="135"/>
      <c r="PT4" s="135"/>
      <c r="PU4" s="135"/>
      <c r="PV4" s="135"/>
      <c r="PW4" s="135"/>
      <c r="PX4" s="76">
        <v>6.0213683569866649</v>
      </c>
      <c r="PY4" s="76">
        <v>7.3111207455817642</v>
      </c>
      <c r="PZ4" s="76">
        <v>5.8539181821565061</v>
      </c>
      <c r="QA4" s="76">
        <v>5.1837009923855248</v>
      </c>
      <c r="QB4" s="76">
        <v>5.7318748810845594</v>
      </c>
      <c r="QC4" s="76">
        <v>5.8888090887292828</v>
      </c>
      <c r="QD4" s="76">
        <v>4.8825420531514663</v>
      </c>
      <c r="QE4" s="76">
        <v>6.8356835964381606</v>
      </c>
      <c r="QF4" s="76">
        <v>6.3334585664409957</v>
      </c>
      <c r="QG4" s="76">
        <v>5.8626006147356664</v>
      </c>
      <c r="QH4" s="76">
        <v>2.65</v>
      </c>
      <c r="QI4" s="76">
        <v>6.5869999999999997</v>
      </c>
      <c r="QJ4" s="76">
        <v>6.2309999999999999</v>
      </c>
      <c r="QK4" s="76">
        <v>6.1040000000000001</v>
      </c>
      <c r="QL4" s="76">
        <v>7.101</v>
      </c>
      <c r="QM4" s="76">
        <v>7.1230000000000002</v>
      </c>
      <c r="QN4" s="76">
        <v>2.5710000000000002</v>
      </c>
      <c r="QO4" s="76">
        <v>6.11</v>
      </c>
      <c r="QP4" s="76">
        <v>6.9</v>
      </c>
      <c r="QQ4" s="76">
        <v>6.899</v>
      </c>
      <c r="QR4" s="76">
        <v>6.6790000000000003</v>
      </c>
      <c r="QS4" s="76">
        <v>6.7990000000000004</v>
      </c>
      <c r="QT4" s="76">
        <v>4.6879999999999997</v>
      </c>
      <c r="QU4" s="76">
        <v>5.2240000000000002</v>
      </c>
      <c r="QV4" s="76">
        <v>5.4960000000000004</v>
      </c>
      <c r="QW4" s="76">
        <v>4.2439999999999998</v>
      </c>
      <c r="QX4" s="76">
        <v>5.984</v>
      </c>
      <c r="QY4" s="76">
        <v>3.8929999999999998</v>
      </c>
      <c r="QZ4" s="76">
        <v>5.4589999999999996</v>
      </c>
      <c r="RA4" s="76">
        <v>4.6719999999999997</v>
      </c>
      <c r="RB4" s="76">
        <v>2.4300000000000002</v>
      </c>
      <c r="RC4" s="76">
        <v>5.9480000000000004</v>
      </c>
      <c r="RD4" s="76">
        <v>6.1420000000000003</v>
      </c>
      <c r="RE4" s="148">
        <v>5.37</v>
      </c>
      <c r="RF4" s="148">
        <v>4.5599999999999996</v>
      </c>
      <c r="RG4" s="76">
        <v>7.1440000000000001</v>
      </c>
      <c r="RH4" s="76">
        <v>6.633</v>
      </c>
      <c r="RI4" s="76">
        <v>5.8769999999999998</v>
      </c>
      <c r="RJ4" s="76">
        <v>7.5759999999999996</v>
      </c>
      <c r="RK4" s="76">
        <v>7.8330000000000002</v>
      </c>
      <c r="RL4" s="76">
        <v>6.133</v>
      </c>
      <c r="RM4" s="76">
        <v>5.9909999999999997</v>
      </c>
      <c r="RN4" s="76">
        <v>5.8239999999999998</v>
      </c>
      <c r="RO4" s="76">
        <v>5.2110000000000003</v>
      </c>
      <c r="RP4" s="76">
        <v>5.1100000000000003</v>
      </c>
      <c r="RQ4" s="76">
        <v>7.2309999999999999</v>
      </c>
      <c r="RR4" s="76">
        <v>1.913</v>
      </c>
      <c r="RS4" s="76">
        <v>4.9550000000000001</v>
      </c>
      <c r="RT4" s="76">
        <v>7.7518073978871493</v>
      </c>
      <c r="RU4" s="76">
        <v>6.577724369625038</v>
      </c>
      <c r="RV4" s="76">
        <v>7.0323860963443297</v>
      </c>
      <c r="RW4" s="148">
        <v>7.3935355552033242</v>
      </c>
      <c r="RX4" s="148">
        <v>7.6171303546383475</v>
      </c>
      <c r="RY4" s="148">
        <v>7.6090376740717831</v>
      </c>
      <c r="RZ4" s="76">
        <v>7.2689337690737075</v>
      </c>
      <c r="SA4" s="76">
        <v>6.427913224279612</v>
      </c>
      <c r="SB4" s="76">
        <v>6.3651938825791117</v>
      </c>
      <c r="SC4" s="76">
        <v>1.1938502841131278</v>
      </c>
      <c r="SD4" s="76">
        <v>6.7724907771193843</v>
      </c>
      <c r="SE4" s="76">
        <v>7.4301891670324842</v>
      </c>
      <c r="SF4" s="76">
        <v>6.9615540820752857</v>
      </c>
      <c r="SG4" s="76">
        <v>5.0268488618894018</v>
      </c>
      <c r="SH4" s="76">
        <v>1.7072821347039495</v>
      </c>
      <c r="SI4" s="76">
        <v>4.149362672080005</v>
      </c>
      <c r="SJ4" s="76">
        <v>4.1552646738490679</v>
      </c>
      <c r="SK4" s="76">
        <v>1.7812801167505707</v>
      </c>
      <c r="SL4" s="76">
        <v>1.426842271281682</v>
      </c>
      <c r="SM4" s="76">
        <v>2.0795051478498885</v>
      </c>
      <c r="SN4" s="76"/>
      <c r="SO4" s="76"/>
      <c r="SP4" s="76"/>
      <c r="SQ4" s="76"/>
      <c r="SR4" s="76"/>
      <c r="SS4" s="76"/>
      <c r="ST4" s="76"/>
      <c r="SU4" s="76">
        <v>4.8243</v>
      </c>
      <c r="SV4" s="76">
        <v>4.7946999999999997</v>
      </c>
      <c r="SW4" s="76">
        <v>4.9909999999999997</v>
      </c>
      <c r="SX4" s="76">
        <v>5.0426000000000002</v>
      </c>
      <c r="SY4" s="76">
        <v>6.8794825129336656</v>
      </c>
      <c r="SZ4" s="76">
        <v>7.0709157400519995</v>
      </c>
      <c r="TA4" s="76">
        <v>6.8565077570846471</v>
      </c>
      <c r="TB4" s="76">
        <v>6.264459135537833</v>
      </c>
      <c r="TC4" s="76">
        <v>6.812136011162865</v>
      </c>
      <c r="TD4" s="76">
        <v>6.9006436803837579</v>
      </c>
      <c r="TE4" s="76">
        <v>6.9158576027718652</v>
      </c>
      <c r="TF4" s="76">
        <v>5.9698525883080684</v>
      </c>
      <c r="TG4" s="76">
        <v>5.5850136937651742</v>
      </c>
      <c r="TH4" s="76">
        <v>4.9793817590108818</v>
      </c>
      <c r="TI4" s="76">
        <v>5.4894761330269839</v>
      </c>
      <c r="TJ4" s="76">
        <v>4.8793611980075822</v>
      </c>
      <c r="TK4" s="76">
        <v>0.33745423765624649</v>
      </c>
      <c r="TL4" s="76">
        <v>0.41276459393421577</v>
      </c>
      <c r="TM4" s="76">
        <v>3.081036659861121</v>
      </c>
      <c r="TN4" s="76">
        <v>1.6272736089821991</v>
      </c>
      <c r="TO4" s="148">
        <v>5.27429559705734</v>
      </c>
      <c r="TP4" s="148">
        <v>6.8040129577816852</v>
      </c>
      <c r="TQ4" s="148">
        <v>6.6154062883870566</v>
      </c>
      <c r="TR4" s="148">
        <v>2.4263966421284966</v>
      </c>
      <c r="TS4" s="148">
        <v>6.6000468194491084</v>
      </c>
      <c r="TT4" s="148">
        <v>5.2063782155567244</v>
      </c>
      <c r="TU4" s="148">
        <v>0.69724173046574223</v>
      </c>
      <c r="TV4" s="148">
        <v>0.67697360972992027</v>
      </c>
      <c r="TW4" s="148">
        <v>0.54610564118566618</v>
      </c>
      <c r="TX4" s="148">
        <v>3.9962101713610361</v>
      </c>
      <c r="TY4" s="148">
        <v>6.6162370953657446</v>
      </c>
      <c r="TZ4" s="148">
        <v>6.557881929552785</v>
      </c>
      <c r="UA4" s="148">
        <v>6.4108606556268537</v>
      </c>
      <c r="UB4" s="148">
        <v>6.4622093512048524</v>
      </c>
      <c r="UC4" s="76">
        <v>6.6478900991698273</v>
      </c>
      <c r="UD4" s="76">
        <v>6.7545233614925495</v>
      </c>
      <c r="UE4" s="76">
        <v>6.0465356794343394</v>
      </c>
      <c r="UF4" s="76">
        <v>5.0363592747179071</v>
      </c>
      <c r="UG4" s="76">
        <v>6.5885526208609697</v>
      </c>
      <c r="UH4" s="76">
        <v>6.0270959963970459</v>
      </c>
      <c r="UI4" s="76">
        <v>6.3883720805544</v>
      </c>
      <c r="UJ4" s="76">
        <v>6.0579999999999998</v>
      </c>
      <c r="UK4" s="76">
        <v>6.5439999999999996</v>
      </c>
      <c r="UL4" s="76">
        <v>6.2759999999999998</v>
      </c>
      <c r="UM4" s="76">
        <v>5.4160000000000004</v>
      </c>
      <c r="UN4" s="76">
        <v>3.633</v>
      </c>
      <c r="UO4" s="76">
        <v>7.1237491274006848</v>
      </c>
      <c r="UP4" s="76">
        <v>7.2059333415823348</v>
      </c>
      <c r="UQ4" s="76">
        <v>7.0467908477552106</v>
      </c>
      <c r="UR4" s="76">
        <v>6.8295983696881191</v>
      </c>
      <c r="US4" s="76">
        <v>6.8485811366276597</v>
      </c>
      <c r="UT4" s="76">
        <v>7.2018554753176671</v>
      </c>
      <c r="UU4" s="76">
        <v>7.1242491836303969</v>
      </c>
      <c r="UV4" s="76">
        <v>6.7033200816332776</v>
      </c>
      <c r="UW4" s="76">
        <v>7.0352802130998295</v>
      </c>
      <c r="UX4" s="76">
        <v>6.9248832501926127</v>
      </c>
      <c r="UY4" s="76"/>
      <c r="UZ4" s="76"/>
      <c r="VA4" s="76"/>
      <c r="VB4" s="76"/>
      <c r="VC4" s="57">
        <f>SUM(JP4:KT4)</f>
        <v>202.22</v>
      </c>
      <c r="VD4" s="70">
        <f t="shared" si="6"/>
        <v>102.51</v>
      </c>
      <c r="VE4" s="70">
        <f t="shared" si="7"/>
        <v>0</v>
      </c>
      <c r="VF4" s="70">
        <f t="shared" si="8"/>
        <v>59.94400000000001</v>
      </c>
      <c r="VG4" s="70">
        <f>SUM(IrradDiaria[[#This Row],[01/02/2026]:[28/02/2026]])</f>
        <v>118.297</v>
      </c>
      <c r="VH4" s="70">
        <f>SUM(IrradDiaria[[#This Row],[01/03/2026]:[31/03/2026]])</f>
        <v>114.47007707769059</v>
      </c>
      <c r="VI4" s="70">
        <f>SUM(IrradDiaria[[#This Row],[01/04/2026]:[30/04/2026]])</f>
        <v>168.81800000000007</v>
      </c>
      <c r="VJ4" s="70">
        <f>SUM(IrradDiaria[[#This Row],[01/05/2026]:[08/05/2026]])</f>
        <v>57.678468441123293</v>
      </c>
      <c r="VK4" s="73" t="s">
        <v>1107</v>
      </c>
      <c r="VL4" s="74" t="s">
        <v>1086</v>
      </c>
    </row>
    <row r="5" spans="1:584" ht="28.8">
      <c r="A5" s="82" t="s">
        <v>6</v>
      </c>
      <c r="B5" s="56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4">
        <v>9.0399999999999991</v>
      </c>
      <c r="JQ5" s="65">
        <v>6.1</v>
      </c>
      <c r="JR5" s="65">
        <v>6.96</v>
      </c>
      <c r="JS5" s="65">
        <v>5.81</v>
      </c>
      <c r="JT5" s="65">
        <v>9.6300000000000008</v>
      </c>
      <c r="JU5" s="65">
        <v>8.98</v>
      </c>
      <c r="JV5" s="65">
        <v>7.4</v>
      </c>
      <c r="JW5" s="137">
        <v>1.35</v>
      </c>
      <c r="JX5" s="137">
        <v>1.92</v>
      </c>
      <c r="JY5" s="137">
        <v>3.32</v>
      </c>
      <c r="JZ5" s="137">
        <v>6.15</v>
      </c>
      <c r="KA5" s="137">
        <v>8.26</v>
      </c>
      <c r="KB5" s="137">
        <v>4.3099999999999996</v>
      </c>
      <c r="KC5" s="137">
        <v>7.51</v>
      </c>
      <c r="KD5" s="137">
        <v>3.9</v>
      </c>
      <c r="KE5" s="137">
        <v>7.68</v>
      </c>
      <c r="KF5" s="137">
        <v>7.91</v>
      </c>
      <c r="KG5" s="137">
        <v>2.42</v>
      </c>
      <c r="KH5" s="137">
        <v>3.08</v>
      </c>
      <c r="KI5" s="137">
        <v>4.3499999999999996</v>
      </c>
      <c r="KJ5" s="137">
        <v>8.8699999999999992</v>
      </c>
      <c r="KK5" s="137">
        <v>10.95</v>
      </c>
      <c r="KL5" s="137">
        <v>10.63</v>
      </c>
      <c r="KM5" s="137">
        <v>10.210000000000001</v>
      </c>
      <c r="KN5" s="137">
        <v>9.98</v>
      </c>
      <c r="KO5" s="137">
        <v>8.73</v>
      </c>
      <c r="KP5" s="137">
        <v>6.03</v>
      </c>
      <c r="KQ5" s="137">
        <v>2.23</v>
      </c>
      <c r="KR5" s="137">
        <v>3.54</v>
      </c>
      <c r="KS5" s="137">
        <v>2.15</v>
      </c>
      <c r="KT5" s="137">
        <v>2.17</v>
      </c>
      <c r="KU5" s="137">
        <v>7.99</v>
      </c>
      <c r="KV5" s="137">
        <v>1.19</v>
      </c>
      <c r="KW5" s="137">
        <v>5.13</v>
      </c>
      <c r="KX5" s="137">
        <v>8.26</v>
      </c>
      <c r="KY5" s="137">
        <v>6.56</v>
      </c>
      <c r="KZ5" s="137">
        <v>6.21</v>
      </c>
      <c r="LA5" s="137">
        <v>8.7100000000000009</v>
      </c>
      <c r="LB5" s="137">
        <v>2.17</v>
      </c>
      <c r="LC5" s="137">
        <v>5.26</v>
      </c>
      <c r="LD5" s="137">
        <v>8.6199999999999992</v>
      </c>
      <c r="LE5" s="137">
        <v>9</v>
      </c>
      <c r="LF5" s="137">
        <v>11.16</v>
      </c>
      <c r="LG5" s="137">
        <v>8.35</v>
      </c>
      <c r="LH5" s="137">
        <v>4.53</v>
      </c>
      <c r="LI5" s="137">
        <v>2.93</v>
      </c>
      <c r="LJ5" s="137">
        <v>2.98</v>
      </c>
      <c r="LK5" s="137">
        <v>5.2</v>
      </c>
      <c r="LL5" s="137">
        <v>5.48</v>
      </c>
      <c r="LM5" s="137">
        <v>8.7200000000000006</v>
      </c>
      <c r="LN5" s="137">
        <v>10.17</v>
      </c>
      <c r="LO5" s="137">
        <v>11.08</v>
      </c>
      <c r="LP5" s="137">
        <v>7.73</v>
      </c>
      <c r="LQ5" s="137">
        <v>4.0599999999999996</v>
      </c>
      <c r="LR5" s="137">
        <v>3.16</v>
      </c>
      <c r="LS5" s="137">
        <v>9.2799999999999994</v>
      </c>
      <c r="LT5" s="137">
        <v>11.18</v>
      </c>
      <c r="LU5" s="137">
        <v>8.17</v>
      </c>
      <c r="LV5" s="137">
        <v>10.050000000000001</v>
      </c>
      <c r="LW5" s="137">
        <v>9.8800000000000008</v>
      </c>
      <c r="LX5" s="137">
        <v>11.38</v>
      </c>
      <c r="LY5" s="137">
        <v>8.99</v>
      </c>
      <c r="LZ5" s="137">
        <v>3.76</v>
      </c>
      <c r="MA5" s="137">
        <v>6.9</v>
      </c>
      <c r="MB5" s="137">
        <v>7.77</v>
      </c>
      <c r="MC5" s="137">
        <v>11.16</v>
      </c>
      <c r="MD5" s="137">
        <v>10.06</v>
      </c>
      <c r="ME5" s="137">
        <v>9.58</v>
      </c>
      <c r="MF5" s="137">
        <v>7.6</v>
      </c>
      <c r="MG5" s="137">
        <v>1.46</v>
      </c>
      <c r="MH5" s="137">
        <v>4.82</v>
      </c>
      <c r="MI5" s="137">
        <v>10.81</v>
      </c>
      <c r="MJ5" s="137">
        <v>7.58</v>
      </c>
      <c r="MK5" s="137">
        <v>4.91</v>
      </c>
      <c r="ML5" s="137">
        <v>3.71</v>
      </c>
      <c r="MM5" s="137">
        <v>8.15</v>
      </c>
      <c r="MN5" s="137">
        <v>7.02</v>
      </c>
      <c r="MO5" s="137">
        <v>2.09</v>
      </c>
      <c r="MP5" s="76">
        <v>3.73</v>
      </c>
      <c r="MQ5" s="76">
        <v>2.59</v>
      </c>
      <c r="MR5" s="76">
        <v>8.7200000000000006</v>
      </c>
      <c r="MS5" s="76">
        <v>9.77</v>
      </c>
      <c r="MT5" s="76">
        <v>11.2</v>
      </c>
      <c r="MU5" s="76">
        <v>9.6199999999999992</v>
      </c>
      <c r="MV5" s="76">
        <v>10.210000000000001</v>
      </c>
      <c r="MW5" s="76">
        <v>9.61</v>
      </c>
      <c r="MX5" s="76">
        <v>8.74</v>
      </c>
      <c r="MY5" s="76">
        <v>9.59</v>
      </c>
      <c r="MZ5" s="76">
        <v>10.27</v>
      </c>
      <c r="NA5" s="76">
        <v>7.65</v>
      </c>
      <c r="NB5" s="76">
        <v>8.31</v>
      </c>
      <c r="NC5" s="76">
        <v>4.74</v>
      </c>
      <c r="ND5" s="76">
        <v>7.5869833333333228</v>
      </c>
      <c r="NE5" s="76">
        <v>7.0933816666666649</v>
      </c>
      <c r="NF5" s="76">
        <v>8.9854916666666877</v>
      </c>
      <c r="NG5" s="76">
        <v>8.5722033333333112</v>
      </c>
      <c r="NH5" s="76">
        <v>2.8717733333333335</v>
      </c>
      <c r="NI5" s="76">
        <v>7.9701816666665533</v>
      </c>
      <c r="NJ5" s="76">
        <v>5.5185916666665626</v>
      </c>
      <c r="NK5" s="76">
        <v>3.7364683333333337</v>
      </c>
      <c r="NL5" s="76">
        <v>10.122593333333356</v>
      </c>
      <c r="NM5" s="76">
        <v>10.960193333333107</v>
      </c>
      <c r="NN5" s="76">
        <v>11.330384999999985</v>
      </c>
      <c r="NO5" s="76">
        <v>11.160469999999897</v>
      </c>
      <c r="NP5" s="76">
        <v>8.214769999999989</v>
      </c>
      <c r="NQ5" s="76">
        <v>6.0647583333333399</v>
      </c>
      <c r="NR5" s="76">
        <v>6.5670000000000002</v>
      </c>
      <c r="NS5" s="76">
        <v>5.6740000000000004</v>
      </c>
      <c r="NT5" s="76">
        <v>6.0960000000000001</v>
      </c>
      <c r="NU5" s="76">
        <v>6.0579999999999998</v>
      </c>
      <c r="NV5" s="76">
        <v>5.68</v>
      </c>
      <c r="NW5" s="76">
        <v>2.3260000000000001</v>
      </c>
      <c r="NX5" s="76">
        <v>3.3889999999999998</v>
      </c>
      <c r="NY5" s="76">
        <v>2.1419999999999999</v>
      </c>
      <c r="NZ5" s="76">
        <v>2.758</v>
      </c>
      <c r="OA5" s="76">
        <v>3.444</v>
      </c>
      <c r="OB5" s="76">
        <v>5.2069999999999999</v>
      </c>
      <c r="OC5" s="76">
        <v>8.3620000000000001</v>
      </c>
      <c r="OD5" s="76">
        <v>8.9550000000000001</v>
      </c>
      <c r="OE5" s="76">
        <v>7.5439999999999996</v>
      </c>
      <c r="OF5" s="76">
        <v>7.3719999999999999</v>
      </c>
      <c r="OG5" s="76">
        <v>3.6120000000000001</v>
      </c>
      <c r="OH5" s="76">
        <v>9.5370000000000008</v>
      </c>
      <c r="OI5" s="76">
        <v>7.383</v>
      </c>
      <c r="OJ5" s="76">
        <v>3.2789999999999999</v>
      </c>
      <c r="OK5" s="76">
        <v>3.629</v>
      </c>
      <c r="OL5" s="76">
        <v>5.5309999999999997</v>
      </c>
      <c r="OM5" s="76">
        <v>4.2690000000000001</v>
      </c>
      <c r="ON5" s="76">
        <v>6.71</v>
      </c>
      <c r="OO5" s="76">
        <v>4.6360000000000001</v>
      </c>
      <c r="OP5" s="76">
        <v>4.6870000000000003</v>
      </c>
      <c r="OQ5" s="76">
        <v>1.9890000000000001</v>
      </c>
      <c r="OR5" s="76">
        <v>3.49</v>
      </c>
      <c r="OS5" s="76">
        <v>3.4510000000000001</v>
      </c>
      <c r="OT5" s="76">
        <v>6.0430000000000001</v>
      </c>
      <c r="OU5" s="76">
        <v>10.425000000000001</v>
      </c>
      <c r="OV5" s="76">
        <v>9.3490000000000002</v>
      </c>
      <c r="OW5" s="76">
        <v>10.737</v>
      </c>
      <c r="OX5" s="76">
        <v>8.8350000000000009</v>
      </c>
      <c r="OY5" s="76">
        <v>9.93</v>
      </c>
      <c r="OZ5" s="76">
        <v>7.6139999999999999</v>
      </c>
      <c r="PA5" s="76">
        <v>6.758</v>
      </c>
      <c r="PB5" s="76">
        <v>7.9589999999999996</v>
      </c>
      <c r="PC5" s="76">
        <v>7.3970000000000002</v>
      </c>
      <c r="PD5" s="76">
        <v>5.7009999999999996</v>
      </c>
      <c r="PE5" s="76">
        <v>4.8380000000000001</v>
      </c>
      <c r="PF5" s="76">
        <v>4.7160000000000002</v>
      </c>
      <c r="PG5" s="76">
        <v>7.4160000000000004</v>
      </c>
      <c r="PH5" s="76">
        <v>3.4929999999999999</v>
      </c>
      <c r="PI5" s="76">
        <v>2.1720000000000002</v>
      </c>
      <c r="PJ5" s="76">
        <v>3.9790000000000001</v>
      </c>
      <c r="PK5" s="76">
        <v>7.2539999999999996</v>
      </c>
      <c r="PL5" s="76">
        <v>4.54</v>
      </c>
      <c r="PM5" s="76">
        <v>5.399</v>
      </c>
      <c r="PN5" s="76">
        <v>5.5090000000000003</v>
      </c>
      <c r="PO5" s="76">
        <v>9.6519999999999992</v>
      </c>
      <c r="PP5" s="76">
        <v>2.9620000000000002</v>
      </c>
      <c r="PQ5" s="76">
        <v>3.0670000000000002</v>
      </c>
      <c r="PR5" s="76">
        <v>6.9390000000000001</v>
      </c>
      <c r="PS5" s="76">
        <v>3.6709999999999998</v>
      </c>
      <c r="PT5" s="76">
        <v>1.643</v>
      </c>
      <c r="PU5" s="76">
        <v>3.827</v>
      </c>
      <c r="PV5" s="76">
        <v>4.1879999999999997</v>
      </c>
      <c r="PW5" s="76">
        <v>1.554</v>
      </c>
      <c r="PX5" s="76">
        <v>7.66</v>
      </c>
      <c r="PY5" s="76">
        <v>7.3289999999999997</v>
      </c>
      <c r="PZ5" s="76">
        <v>9.4710000000000001</v>
      </c>
      <c r="QA5" s="76">
        <v>8.4870000000000001</v>
      </c>
      <c r="QB5" s="76">
        <v>8.6839999999999993</v>
      </c>
      <c r="QC5" s="76">
        <v>2.8079999999999998</v>
      </c>
      <c r="QD5" s="76">
        <v>7.6950000000000003</v>
      </c>
      <c r="QE5" s="76">
        <v>8.9260000000000002</v>
      </c>
      <c r="QF5" s="76">
        <v>7.1870000000000003</v>
      </c>
      <c r="QG5" s="76">
        <v>9.0220000000000002</v>
      </c>
      <c r="QH5" s="76">
        <v>7.5279999999999996</v>
      </c>
      <c r="QI5" s="76">
        <v>8.2520000000000007</v>
      </c>
      <c r="QJ5" s="140">
        <v>7.718</v>
      </c>
      <c r="QK5" s="76">
        <v>7.7089999999999996</v>
      </c>
      <c r="QL5" s="76">
        <v>8.6150000000000002</v>
      </c>
      <c r="QM5" s="76">
        <v>8.5570000000000004</v>
      </c>
      <c r="QN5" s="76">
        <v>6.1859999999999999</v>
      </c>
      <c r="QO5" s="76">
        <v>2.0169999999999999</v>
      </c>
      <c r="QP5" s="76">
        <v>7.1719999999999997</v>
      </c>
      <c r="QQ5" s="76">
        <v>5.0880000000000001</v>
      </c>
      <c r="QR5" s="76">
        <v>5.77</v>
      </c>
      <c r="QS5" s="76">
        <v>6.39</v>
      </c>
      <c r="QT5" s="76">
        <v>7.4850000000000003</v>
      </c>
      <c r="QU5" s="76">
        <v>6.6539999999999999</v>
      </c>
      <c r="QV5" s="76">
        <v>7.0090000000000003</v>
      </c>
      <c r="QW5" s="76">
        <v>4.1500000000000004</v>
      </c>
      <c r="QX5" s="76">
        <v>5.282</v>
      </c>
      <c r="QY5" s="76">
        <v>1.0660000000000001</v>
      </c>
      <c r="QZ5" s="76">
        <v>5.9850000000000003</v>
      </c>
      <c r="RA5" s="76">
        <v>5.423</v>
      </c>
      <c r="RB5" s="76">
        <v>6.7969999999999997</v>
      </c>
      <c r="RC5" s="76">
        <v>7.77</v>
      </c>
      <c r="RD5" s="76">
        <v>8.2799999999999994</v>
      </c>
      <c r="RE5" s="76">
        <v>7.3010000000000002</v>
      </c>
      <c r="RF5" s="76">
        <v>6.3419999999999996</v>
      </c>
      <c r="RG5" s="76">
        <v>6.056</v>
      </c>
      <c r="RH5" s="76">
        <v>7.5529999999999999</v>
      </c>
      <c r="RI5" s="76">
        <v>7.6719999999999997</v>
      </c>
      <c r="RJ5" s="76">
        <v>7.5469999999999997</v>
      </c>
      <c r="RK5" s="76">
        <v>6.2279999999999998</v>
      </c>
      <c r="RL5" s="76">
        <v>5.6150000000000002</v>
      </c>
      <c r="RM5" s="76">
        <v>4.758</v>
      </c>
      <c r="RN5" s="76">
        <v>3.9950000000000001</v>
      </c>
      <c r="RO5" s="76">
        <v>5.875</v>
      </c>
      <c r="RP5" s="76">
        <v>4.9370000000000003</v>
      </c>
      <c r="RQ5" s="76">
        <v>4.0880000000000001</v>
      </c>
      <c r="RR5" s="76">
        <v>5.5330000000000004</v>
      </c>
      <c r="RS5" s="76">
        <v>6.016</v>
      </c>
      <c r="RT5" s="76">
        <v>5.6029990838766102</v>
      </c>
      <c r="RU5" s="76">
        <v>6.2465365788390237</v>
      </c>
      <c r="RV5" s="76">
        <v>1.8173116360406081</v>
      </c>
      <c r="RW5" s="76">
        <v>5.9624749298542739</v>
      </c>
      <c r="RX5" s="76">
        <v>6.7082724173665049</v>
      </c>
      <c r="RY5" s="76">
        <v>7.1278215384085977</v>
      </c>
      <c r="RZ5" s="76">
        <v>6.9606315401395165</v>
      </c>
      <c r="SA5" s="76">
        <v>5.3598449158916868</v>
      </c>
      <c r="SB5" s="76">
        <v>4.4160307649970054</v>
      </c>
      <c r="SC5" s="76">
        <v>2.9488974658449489</v>
      </c>
      <c r="SD5" s="76">
        <v>2.7539524330993492</v>
      </c>
      <c r="SE5" s="76">
        <v>5.4810907609909769</v>
      </c>
      <c r="SF5" s="76">
        <v>6.4369833333333029</v>
      </c>
      <c r="SG5" s="76">
        <v>4.632693333333318</v>
      </c>
      <c r="SH5" s="76">
        <v>2.3137033333333319</v>
      </c>
      <c r="SI5" s="76">
        <v>4.6841516666666116</v>
      </c>
      <c r="SJ5" s="76">
        <v>2.4668150000000031</v>
      </c>
      <c r="SK5" s="76">
        <v>1.8998300000000043</v>
      </c>
      <c r="SL5" s="76">
        <v>1.6585683333333325</v>
      </c>
      <c r="SM5" s="76">
        <v>2.3038500000000055</v>
      </c>
      <c r="SN5" s="76">
        <v>2.7434500000000033</v>
      </c>
      <c r="SO5" s="76">
        <v>1.4957716666666663</v>
      </c>
      <c r="SP5" s="76">
        <v>3.1181250000000058</v>
      </c>
      <c r="SQ5" s="76">
        <v>4.8583333333333281</v>
      </c>
      <c r="SR5" s="76">
        <v>2.6002933333333349</v>
      </c>
      <c r="SS5" s="76">
        <v>4.1038066666666531</v>
      </c>
      <c r="ST5" s="76">
        <v>3.6937500000000121</v>
      </c>
      <c r="SU5" s="76">
        <v>6.5698999999999996</v>
      </c>
      <c r="SV5" s="76">
        <v>3.2461000000000002</v>
      </c>
      <c r="SW5" s="76">
        <v>3.9994000000000001</v>
      </c>
      <c r="SX5" s="76">
        <v>3.1145</v>
      </c>
      <c r="SY5" s="76">
        <v>2.3158116666666633</v>
      </c>
      <c r="SZ5" s="76">
        <v>3.2954083333333442</v>
      </c>
      <c r="TA5" s="76">
        <v>4.0089650000000177</v>
      </c>
      <c r="TB5" s="76">
        <v>5.1631149999999337</v>
      </c>
      <c r="TC5" s="76">
        <v>6.4446649999998877</v>
      </c>
      <c r="TD5" s="76">
        <v>5.649276666666637</v>
      </c>
      <c r="TE5" s="76">
        <v>5.2889999999999997</v>
      </c>
      <c r="TF5" s="76">
        <v>3.395</v>
      </c>
      <c r="TG5" s="76">
        <v>3.0449999999999999</v>
      </c>
      <c r="TH5" s="76">
        <v>4.7729999999999997</v>
      </c>
      <c r="TI5" s="76">
        <v>1.6459999999999999</v>
      </c>
      <c r="TJ5" s="76">
        <v>1.8779999999999999</v>
      </c>
      <c r="TK5" s="76">
        <v>3.1539999999999999</v>
      </c>
      <c r="TL5" s="76">
        <v>3.0950000000000002</v>
      </c>
      <c r="TM5" s="76">
        <v>1.7050000000000001</v>
      </c>
      <c r="TN5" s="76">
        <v>3.044</v>
      </c>
      <c r="TO5" s="76">
        <v>5.19</v>
      </c>
      <c r="TP5" s="76">
        <v>5.1289999999999996</v>
      </c>
      <c r="TQ5" s="76">
        <v>6.0519999999999996</v>
      </c>
      <c r="TR5" s="76">
        <v>4.74</v>
      </c>
      <c r="TS5" s="76">
        <v>6.202</v>
      </c>
      <c r="TT5" s="159">
        <v>5.6020000000000003</v>
      </c>
      <c r="TU5" s="76">
        <v>2.2389999999999999</v>
      </c>
      <c r="TV5" s="76">
        <v>0.496</v>
      </c>
      <c r="TW5" s="76">
        <v>0.93300000000000005</v>
      </c>
      <c r="TX5" s="76">
        <v>3.335</v>
      </c>
      <c r="TY5" s="76">
        <v>4.1639999999999997</v>
      </c>
      <c r="TZ5" s="76">
        <v>4.8769999999999998</v>
      </c>
      <c r="UA5" s="76">
        <v>5.9379999999999997</v>
      </c>
      <c r="UB5" s="76">
        <v>4.9809999999999999</v>
      </c>
      <c r="UC5" s="76">
        <v>6.1038283333333014</v>
      </c>
      <c r="UD5" s="76">
        <v>6.0871833333333463</v>
      </c>
      <c r="UE5" s="76">
        <v>5.3000149999999913</v>
      </c>
      <c r="UF5" s="76">
        <v>2.9383000000000101</v>
      </c>
      <c r="UG5" s="76">
        <v>3.2471116666666733</v>
      </c>
      <c r="UH5" s="76">
        <v>4.536268333333294</v>
      </c>
      <c r="UI5" s="76">
        <v>3.0572350000000128</v>
      </c>
      <c r="UJ5" s="76">
        <v>5.8727916666665987</v>
      </c>
      <c r="UK5" s="76">
        <v>4.4314533333331845</v>
      </c>
      <c r="UL5" s="76">
        <v>4.3395666666667143</v>
      </c>
      <c r="UM5" s="76">
        <v>6.2395833333333188</v>
      </c>
      <c r="UN5" s="76">
        <v>3.0344116666666721</v>
      </c>
      <c r="UO5" s="76">
        <v>5.2596566666667055</v>
      </c>
      <c r="UP5" s="76">
        <v>6.5643949999999407</v>
      </c>
      <c r="UQ5" s="76">
        <v>6.5757749999999593</v>
      </c>
      <c r="UR5" s="76">
        <v>6.7812783333333559</v>
      </c>
      <c r="US5" s="76">
        <v>6.7752600000000509</v>
      </c>
      <c r="UT5" s="76">
        <v>6.800061666666755</v>
      </c>
      <c r="UU5" s="76">
        <v>6.755491666666658</v>
      </c>
      <c r="UV5" s="76">
        <v>6.6176550000000169</v>
      </c>
      <c r="UW5" s="76">
        <v>6.7663683333332862</v>
      </c>
      <c r="UX5" s="76">
        <v>6.4426866666666465</v>
      </c>
      <c r="UY5" s="76"/>
      <c r="UZ5" s="76"/>
      <c r="VA5" s="76"/>
      <c r="VB5" s="76"/>
      <c r="VC5" s="57">
        <f>SUM(JP5:KT5)</f>
        <v>191.56999999999996</v>
      </c>
      <c r="VD5" s="70">
        <f t="shared" si="6"/>
        <v>214.59</v>
      </c>
      <c r="VE5" s="70">
        <f t="shared" si="7"/>
        <v>231.12000000000003</v>
      </c>
      <c r="VF5" s="70">
        <f t="shared" si="8"/>
        <v>195.37424499999949</v>
      </c>
      <c r="VG5" s="70">
        <f>SUM(IrradDiaria[[#This Row],[01/02/2026]:[28/02/2026]])</f>
        <v>166.41600000000003</v>
      </c>
      <c r="VH5" s="70">
        <f>SUM(IrradDiaria[[#This Row],[01/03/2026]:[31/03/2026]])</f>
        <v>194.05599999999998</v>
      </c>
      <c r="VI5" s="70">
        <f>SUM(IrradDiaria[[#This Row],[01/04/2026]:[30/04/2026]])</f>
        <v>179.83700000000002</v>
      </c>
      <c r="VJ5" s="70">
        <f>SUM(IrradDiaria[[#This Row],[01/05/2026]:[08/05/2026]])</f>
        <v>45.785892640416826</v>
      </c>
      <c r="VK5" s="73" t="s">
        <v>1108</v>
      </c>
      <c r="VL5" s="74" t="s">
        <v>1086</v>
      </c>
    </row>
    <row r="6" spans="1:584" ht="15.6">
      <c r="A6" s="82" t="s">
        <v>73</v>
      </c>
      <c r="B6" s="56" t="s">
        <v>73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65">
        <v>4.21</v>
      </c>
      <c r="JQ6" s="65">
        <v>3.81</v>
      </c>
      <c r="JR6" s="65">
        <v>6.33</v>
      </c>
      <c r="JS6" s="65">
        <v>2.78</v>
      </c>
      <c r="JT6" s="65">
        <v>9.4600000000000009</v>
      </c>
      <c r="JU6" s="65">
        <v>6.23</v>
      </c>
      <c r="JV6" s="65">
        <v>2.67</v>
      </c>
      <c r="JW6" s="137">
        <v>3.89</v>
      </c>
      <c r="JX6" s="137">
        <v>3.71</v>
      </c>
      <c r="JY6" s="137">
        <v>2.57</v>
      </c>
      <c r="JZ6" s="137">
        <v>7.41</v>
      </c>
      <c r="KA6" s="137">
        <v>4.37</v>
      </c>
      <c r="KB6" s="137">
        <v>1.65</v>
      </c>
      <c r="KC6" s="137">
        <v>7.27</v>
      </c>
      <c r="KD6" s="137">
        <v>9.6300000000000008</v>
      </c>
      <c r="KE6" s="137">
        <v>9.52</v>
      </c>
      <c r="KF6" s="137">
        <v>7.52</v>
      </c>
      <c r="KG6" s="137">
        <v>1.56</v>
      </c>
      <c r="KH6" s="137">
        <v>4.4800000000000004</v>
      </c>
      <c r="KI6" s="137">
        <v>9.64</v>
      </c>
      <c r="KJ6" s="137">
        <v>10.85</v>
      </c>
      <c r="KK6" s="137">
        <v>10.92</v>
      </c>
      <c r="KL6" s="137">
        <v>10.83</v>
      </c>
      <c r="KM6" s="137">
        <v>10.78</v>
      </c>
      <c r="KN6" s="137">
        <v>9.7799999999999994</v>
      </c>
      <c r="KO6" s="137">
        <v>7.43</v>
      </c>
      <c r="KP6" s="137">
        <v>1.04</v>
      </c>
      <c r="KQ6" s="137">
        <v>2.35</v>
      </c>
      <c r="KR6" s="137">
        <v>4.82</v>
      </c>
      <c r="KS6" s="137">
        <v>2.76</v>
      </c>
      <c r="KT6" s="137">
        <v>3.24</v>
      </c>
      <c r="KU6" s="137">
        <v>7.54</v>
      </c>
      <c r="KV6" s="137">
        <v>1.44</v>
      </c>
      <c r="KW6" s="137">
        <v>3.62</v>
      </c>
      <c r="KX6" s="137">
        <v>7.67</v>
      </c>
      <c r="KY6" s="137">
        <v>4.8899999999999997</v>
      </c>
      <c r="KZ6" s="137">
        <v>6.88</v>
      </c>
      <c r="LA6" s="137">
        <v>10.71</v>
      </c>
      <c r="LB6" s="137">
        <v>4.8899999999999997</v>
      </c>
      <c r="LC6" s="137">
        <v>9.0500000000000007</v>
      </c>
      <c r="LD6" s="137">
        <v>11.42</v>
      </c>
      <c r="LE6" s="137">
        <v>10.89</v>
      </c>
      <c r="LF6" s="137">
        <v>10.199999999999999</v>
      </c>
      <c r="LG6" s="137">
        <v>2.79</v>
      </c>
      <c r="LH6" s="137">
        <v>5.27</v>
      </c>
      <c r="LI6" s="137">
        <v>5.82</v>
      </c>
      <c r="LJ6" s="137">
        <v>2.91</v>
      </c>
      <c r="LK6" s="137">
        <v>3.94</v>
      </c>
      <c r="LL6" s="137">
        <v>4.2</v>
      </c>
      <c r="LM6" s="137">
        <v>11.35</v>
      </c>
      <c r="LN6" s="137">
        <v>10.38</v>
      </c>
      <c r="LO6" s="137">
        <v>10.52</v>
      </c>
      <c r="LP6" s="137">
        <v>8.5399999999999991</v>
      </c>
      <c r="LQ6" s="137">
        <v>8.66</v>
      </c>
      <c r="LR6" s="137">
        <v>4.04</v>
      </c>
      <c r="LS6" s="137">
        <v>10.02</v>
      </c>
      <c r="LT6" s="137">
        <v>10.85</v>
      </c>
      <c r="LU6" s="137">
        <v>11.26</v>
      </c>
      <c r="LV6" s="137">
        <v>11.51</v>
      </c>
      <c r="LW6" s="137">
        <v>10.84</v>
      </c>
      <c r="LX6" s="137">
        <v>10.15</v>
      </c>
      <c r="LY6" s="137">
        <v>7.53</v>
      </c>
      <c r="LZ6" s="137">
        <v>4.55</v>
      </c>
      <c r="MA6" s="137">
        <v>8.84</v>
      </c>
      <c r="MB6" s="137">
        <v>10.3</v>
      </c>
      <c r="MC6" s="137">
        <v>11.45</v>
      </c>
      <c r="MD6" s="137">
        <v>10.67</v>
      </c>
      <c r="ME6" s="137">
        <v>9.25</v>
      </c>
      <c r="MF6" s="137">
        <v>5.63</v>
      </c>
      <c r="MG6" s="137">
        <v>1.26</v>
      </c>
      <c r="MH6" s="137">
        <v>7.08</v>
      </c>
      <c r="MI6" s="137">
        <v>11.3</v>
      </c>
      <c r="MJ6" s="137">
        <v>3.65</v>
      </c>
      <c r="MK6" s="137">
        <v>2.88</v>
      </c>
      <c r="ML6" s="137">
        <v>3.84</v>
      </c>
      <c r="MM6" s="137">
        <v>7.49</v>
      </c>
      <c r="MN6" s="137">
        <v>6.17</v>
      </c>
      <c r="MO6" s="137">
        <v>4.1100000000000003</v>
      </c>
      <c r="MP6" s="76">
        <v>3.75</v>
      </c>
      <c r="MQ6" s="76">
        <v>7.44</v>
      </c>
      <c r="MR6" s="76">
        <v>9.9</v>
      </c>
      <c r="MS6" s="76">
        <v>11.87</v>
      </c>
      <c r="MT6" s="76">
        <v>11.38</v>
      </c>
      <c r="MU6" s="76">
        <v>8.6999999999999993</v>
      </c>
      <c r="MV6" s="76">
        <v>10.86</v>
      </c>
      <c r="MW6" s="76">
        <v>10.87</v>
      </c>
      <c r="MX6" s="76">
        <v>10.01</v>
      </c>
      <c r="MY6" s="76">
        <v>9.92</v>
      </c>
      <c r="MZ6" s="76">
        <v>9.48</v>
      </c>
      <c r="NA6" s="76">
        <v>10.95</v>
      </c>
      <c r="NB6" s="76">
        <v>10.31</v>
      </c>
      <c r="NC6" s="76">
        <v>6.0517035000000003</v>
      </c>
      <c r="ND6" s="76">
        <v>7.4272090000000235</v>
      </c>
      <c r="NE6" s="76">
        <v>5.2554371666666757</v>
      </c>
      <c r="NF6" s="76">
        <v>6.9756811666666731</v>
      </c>
      <c r="NG6" s="76">
        <v>7.4641718333333191</v>
      </c>
      <c r="NH6" s="76">
        <v>7.4156186666666555</v>
      </c>
      <c r="NI6" s="76">
        <v>8.817923500000008</v>
      </c>
      <c r="NJ6" s="76">
        <v>10.663832333333325</v>
      </c>
      <c r="NK6" s="76">
        <v>9.8148894999999925</v>
      </c>
      <c r="NL6" s="76">
        <v>7.2110905000000001</v>
      </c>
      <c r="NM6" s="76">
        <v>9.54278599999998</v>
      </c>
      <c r="NN6" s="76">
        <v>9.8191161666666513</v>
      </c>
      <c r="NO6" s="76">
        <v>7.1163455000000013</v>
      </c>
      <c r="NP6" s="76">
        <v>5.3089831666666623</v>
      </c>
      <c r="NQ6" s="76">
        <v>7.7523818333333221</v>
      </c>
      <c r="NR6" s="76">
        <v>6.577</v>
      </c>
      <c r="NS6" s="76">
        <v>7.7320000000000002</v>
      </c>
      <c r="NT6" s="76">
        <v>5.774</v>
      </c>
      <c r="NU6" s="76">
        <v>4.6710000000000003</v>
      </c>
      <c r="NV6" s="76">
        <v>2.911</v>
      </c>
      <c r="NW6" s="76">
        <v>10.157</v>
      </c>
      <c r="NX6" s="76">
        <v>5.8360000000000003</v>
      </c>
      <c r="NY6" s="76">
        <v>6.7969999999999997</v>
      </c>
      <c r="NZ6" s="76">
        <v>9.4039999999999999</v>
      </c>
      <c r="OA6" s="76">
        <v>8.5039999999999996</v>
      </c>
      <c r="OB6" s="76">
        <v>7.4829999999999997</v>
      </c>
      <c r="OC6" s="76">
        <v>9.5139999999999993</v>
      </c>
      <c r="OD6" s="76">
        <v>9.5329999999999995</v>
      </c>
      <c r="OE6" s="76">
        <v>9.7729999999999997</v>
      </c>
      <c r="OF6" s="76">
        <v>6.0730000000000004</v>
      </c>
      <c r="OG6" s="76">
        <v>3.5680000000000001</v>
      </c>
      <c r="OH6" s="76">
        <v>6.3819999999999997</v>
      </c>
      <c r="OI6" s="76">
        <v>4.8780000000000001</v>
      </c>
      <c r="OJ6" s="76">
        <v>2.8260000000000001</v>
      </c>
      <c r="OK6" s="76">
        <v>5.01</v>
      </c>
      <c r="OL6" s="76">
        <v>4.4169999999999998</v>
      </c>
      <c r="OM6" s="76">
        <v>8.2949999999999999</v>
      </c>
      <c r="ON6" s="76">
        <v>10.377000000000001</v>
      </c>
      <c r="OO6" s="76">
        <v>8.1489999999999991</v>
      </c>
      <c r="OP6" s="76">
        <v>6.7089999999999996</v>
      </c>
      <c r="OQ6" s="76">
        <v>3.2480000000000002</v>
      </c>
      <c r="OR6" s="76">
        <v>3.1269999999999998</v>
      </c>
      <c r="OS6" s="76">
        <v>4.1689999999999996</v>
      </c>
      <c r="OT6" s="76">
        <v>8.2720000000000002</v>
      </c>
      <c r="OU6" s="76">
        <v>8.9969999999999999</v>
      </c>
      <c r="OV6" s="76">
        <v>7.3049999999999997</v>
      </c>
      <c r="OW6" s="76">
        <v>9.9469999999999992</v>
      </c>
      <c r="OX6" s="76">
        <v>10.798999999999999</v>
      </c>
      <c r="OY6" s="76">
        <v>8.7040000000000006</v>
      </c>
      <c r="OZ6" s="76">
        <v>5.2880000000000003</v>
      </c>
      <c r="PA6" s="76">
        <v>8.3789999999999996</v>
      </c>
      <c r="PB6" s="76">
        <v>9.2989999999999995</v>
      </c>
      <c r="PC6" s="76">
        <v>7.4729999999999999</v>
      </c>
      <c r="PD6" s="76">
        <v>7.218</v>
      </c>
      <c r="PE6" s="76">
        <v>5.7889999999999997</v>
      </c>
      <c r="PF6" s="76">
        <v>5.5469999999999997</v>
      </c>
      <c r="PG6" s="76">
        <v>3.2069999999999999</v>
      </c>
      <c r="PH6" s="76">
        <v>3.27</v>
      </c>
      <c r="PI6" s="76">
        <v>5.8609999999999998</v>
      </c>
      <c r="PJ6" s="76">
        <v>8.7690000000000001</v>
      </c>
      <c r="PK6" s="76">
        <v>7.6769999999999996</v>
      </c>
      <c r="PL6" s="76">
        <v>9.1910000000000007</v>
      </c>
      <c r="PM6" s="76">
        <v>9.9190000000000005</v>
      </c>
      <c r="PN6" s="76">
        <v>10.201000000000001</v>
      </c>
      <c r="PO6" s="76">
        <v>9.7940000000000005</v>
      </c>
      <c r="PP6" s="76">
        <v>5.9194384609966715</v>
      </c>
      <c r="PQ6" s="76">
        <v>6.4913822583916643</v>
      </c>
      <c r="PR6" s="76">
        <v>6.8296711475200009</v>
      </c>
      <c r="PS6" s="76">
        <v>1.9262528278859645</v>
      </c>
      <c r="PT6" s="76">
        <v>1.9677376107466693</v>
      </c>
      <c r="PU6" s="76">
        <v>2.0304908035033344</v>
      </c>
      <c r="PV6" s="76">
        <v>1.0721284231466663</v>
      </c>
      <c r="PW6" s="76">
        <v>7.4621333791211537</v>
      </c>
      <c r="PX6" s="76">
        <v>9.8019999999999996</v>
      </c>
      <c r="PY6" s="76">
        <v>8.4819999999999993</v>
      </c>
      <c r="PZ6" s="76">
        <v>9.4629999999999992</v>
      </c>
      <c r="QA6" s="76">
        <v>7.9109999999999996</v>
      </c>
      <c r="QB6" s="76">
        <v>6.7140000000000004</v>
      </c>
      <c r="QC6" s="76">
        <v>3.2719999999999998</v>
      </c>
      <c r="QD6" s="76">
        <v>7.6769999999999996</v>
      </c>
      <c r="QE6" s="76">
        <v>9.5090000000000003</v>
      </c>
      <c r="QF6" s="76">
        <v>7.2510000000000003</v>
      </c>
      <c r="QG6" s="76">
        <v>8.7829999999999995</v>
      </c>
      <c r="QH6" s="76">
        <v>9.32</v>
      </c>
      <c r="QI6" s="76">
        <v>7.6680000000000001</v>
      </c>
      <c r="QJ6" s="76">
        <v>8.0009999999999994</v>
      </c>
      <c r="QK6" s="76">
        <v>8.6229999999999993</v>
      </c>
      <c r="QL6" s="76">
        <v>8.0690000000000008</v>
      </c>
      <c r="QM6" s="76">
        <v>8.7129999999999992</v>
      </c>
      <c r="QN6" s="76">
        <v>6.98</v>
      </c>
      <c r="QO6" s="76">
        <v>3.1080000000000001</v>
      </c>
      <c r="QP6" s="76">
        <v>5.452</v>
      </c>
      <c r="QQ6" s="76">
        <v>5.4089999999999998</v>
      </c>
      <c r="QR6" s="76">
        <v>5.5830000000000002</v>
      </c>
      <c r="QS6" s="76">
        <v>5.2279999999999998</v>
      </c>
      <c r="QT6" s="76">
        <v>8.3219999999999992</v>
      </c>
      <c r="QU6" s="76">
        <v>7.7450000000000001</v>
      </c>
      <c r="QV6" s="76">
        <v>6.0949999999999998</v>
      </c>
      <c r="QW6" s="76">
        <v>3.8079999999999998</v>
      </c>
      <c r="QX6" s="76">
        <v>5.1260000000000003</v>
      </c>
      <c r="QY6" s="76">
        <v>2.8460000000000001</v>
      </c>
      <c r="QZ6" s="76">
        <v>7.8879999999999999</v>
      </c>
      <c r="RA6" s="76">
        <v>5.048</v>
      </c>
      <c r="RB6" s="76">
        <v>7.2720000000000002</v>
      </c>
      <c r="RC6" s="76">
        <v>8.2210000000000001</v>
      </c>
      <c r="RD6" s="76">
        <v>7.0460000000000003</v>
      </c>
      <c r="RE6" s="76">
        <v>7.8259999999999996</v>
      </c>
      <c r="RF6" s="76">
        <v>6.9530000000000003</v>
      </c>
      <c r="RG6" s="76">
        <v>5.484</v>
      </c>
      <c r="RH6" s="76">
        <v>7.9539999999999997</v>
      </c>
      <c r="RI6" s="76">
        <v>8.0069999999999997</v>
      </c>
      <c r="RJ6" s="76">
        <v>7.5759999999999996</v>
      </c>
      <c r="RK6" s="76">
        <v>7.891</v>
      </c>
      <c r="RL6" s="76">
        <v>6.133</v>
      </c>
      <c r="RM6" s="76">
        <v>6.09</v>
      </c>
      <c r="RN6" s="76">
        <v>5.7190000000000003</v>
      </c>
      <c r="RO6" s="76">
        <v>5.2110000000000003</v>
      </c>
      <c r="RP6" s="76">
        <v>5.0990000000000002</v>
      </c>
      <c r="RQ6" s="76">
        <v>7.2309999999999999</v>
      </c>
      <c r="RR6" s="76">
        <v>1.9139999999999999</v>
      </c>
      <c r="RS6" s="76">
        <v>4.46</v>
      </c>
      <c r="RT6" s="76">
        <v>6.1695673880328732</v>
      </c>
      <c r="RU6" s="76">
        <v>4.5647157598634562</v>
      </c>
      <c r="RV6" s="76">
        <v>2.1136349815924964</v>
      </c>
      <c r="RW6" s="76">
        <v>6.6367690622260174</v>
      </c>
      <c r="RX6" s="76">
        <v>6.6677540487100684</v>
      </c>
      <c r="RY6" s="76">
        <v>6.6573099027176701</v>
      </c>
      <c r="RZ6" s="76">
        <v>6.3990431922276816</v>
      </c>
      <c r="SA6" s="76">
        <v>3.7594916174411774</v>
      </c>
      <c r="SB6" s="76">
        <v>2.1022716314494612</v>
      </c>
      <c r="SC6" s="76">
        <v>0.50937083584070209</v>
      </c>
      <c r="SD6" s="76">
        <v>4.308973264724016</v>
      </c>
      <c r="SE6" s="76">
        <v>7.2014798967887961</v>
      </c>
      <c r="SF6" s="76">
        <v>5.9690798333333479</v>
      </c>
      <c r="SG6" s="76">
        <v>5.9857968333333371</v>
      </c>
      <c r="SH6" s="76">
        <v>0.89431450000000001</v>
      </c>
      <c r="SI6" s="76">
        <v>4.9381579999999987</v>
      </c>
      <c r="SJ6" s="76">
        <v>0.91869183333333271</v>
      </c>
      <c r="SK6" s="76">
        <v>1.0641094999999996</v>
      </c>
      <c r="SL6" s="76">
        <v>1.3252231666666652</v>
      </c>
      <c r="SM6" s="76">
        <v>3.4140674999999967</v>
      </c>
      <c r="SN6" s="76">
        <v>4.6972990000000108</v>
      </c>
      <c r="SO6" s="76">
        <v>2.4965001666666651</v>
      </c>
      <c r="SP6" s="76">
        <v>0.8775516666666674</v>
      </c>
      <c r="SQ6" s="76">
        <v>2.708159666666663</v>
      </c>
      <c r="SR6" s="76">
        <v>4.3652676666666714</v>
      </c>
      <c r="SS6" s="76">
        <v>4.7413938333333379</v>
      </c>
      <c r="ST6" s="76">
        <v>4.8164248333333353</v>
      </c>
      <c r="SU6" s="76">
        <v>6.4728000000000003</v>
      </c>
      <c r="SV6" s="76">
        <v>5.6360999999999999</v>
      </c>
      <c r="SW6" s="76">
        <v>4.7850999999999999</v>
      </c>
      <c r="SX6" s="76">
        <v>3.9247000000000001</v>
      </c>
      <c r="SY6" s="76">
        <v>6.2119999999999997</v>
      </c>
      <c r="SZ6" s="76">
        <v>5.508</v>
      </c>
      <c r="TA6" s="76">
        <v>4.9029999999999996</v>
      </c>
      <c r="TB6" s="76">
        <v>5.6390000000000002</v>
      </c>
      <c r="TC6" s="76">
        <v>5.367</v>
      </c>
      <c r="TD6" s="76">
        <v>5.6029999999999998</v>
      </c>
      <c r="TE6" s="76">
        <v>6.2389999999999999</v>
      </c>
      <c r="TF6" s="76">
        <v>6.032</v>
      </c>
      <c r="TG6" s="76">
        <v>4.6310000000000002</v>
      </c>
      <c r="TH6" s="76">
        <v>3.6429999999999998</v>
      </c>
      <c r="TI6" s="76">
        <v>1.724</v>
      </c>
      <c r="TJ6" s="76">
        <v>1.54</v>
      </c>
      <c r="TK6" s="76">
        <v>2.4729999999999999</v>
      </c>
      <c r="TL6" s="76">
        <v>1.052</v>
      </c>
      <c r="TM6" s="76">
        <v>0.40899999999999997</v>
      </c>
      <c r="TN6" s="76">
        <v>5.242</v>
      </c>
      <c r="TO6" s="76">
        <v>6.2169999999999996</v>
      </c>
      <c r="TP6" s="76">
        <v>6.2409999999999997</v>
      </c>
      <c r="TQ6" s="76">
        <v>5.6630000000000003</v>
      </c>
      <c r="TR6" s="76">
        <v>0.73199999999999998</v>
      </c>
      <c r="TS6" s="76">
        <v>4.9950000000000001</v>
      </c>
      <c r="TT6" s="76">
        <v>5.9969999999999999</v>
      </c>
      <c r="TU6" s="76">
        <v>0.82399999999999995</v>
      </c>
      <c r="TV6" s="76">
        <v>0.47899999999999998</v>
      </c>
      <c r="TW6" s="76">
        <v>1.083</v>
      </c>
      <c r="TX6" s="76">
        <v>3.891</v>
      </c>
      <c r="TY6" s="76">
        <v>4.3789999999999996</v>
      </c>
      <c r="TZ6" s="76">
        <v>5.87</v>
      </c>
      <c r="UA6" s="76">
        <v>5.1790000000000003</v>
      </c>
      <c r="UB6" s="76">
        <v>5.6609999999999996</v>
      </c>
      <c r="UC6" s="76">
        <v>5.6666928333333333</v>
      </c>
      <c r="UD6" s="76">
        <v>5.9693409999999956</v>
      </c>
      <c r="UE6" s="76">
        <v>5.8176349999999903</v>
      </c>
      <c r="UF6" s="76">
        <v>4.3952385000000023</v>
      </c>
      <c r="UG6" s="76">
        <v>4.9745308333333282</v>
      </c>
      <c r="UH6" s="76">
        <v>5.8715700000000073</v>
      </c>
      <c r="UI6" s="76">
        <v>4.1312581666666599</v>
      </c>
      <c r="UJ6" s="76">
        <v>6.0207366666666617</v>
      </c>
      <c r="UK6" s="76">
        <v>5.2389565000000049</v>
      </c>
      <c r="UL6" s="76">
        <v>5.6844255000000006</v>
      </c>
      <c r="UM6" s="76">
        <v>5.4095650000000006</v>
      </c>
      <c r="UN6" s="76">
        <v>4.1764168333333327</v>
      </c>
      <c r="UO6" s="76">
        <v>5.5055639999999819</v>
      </c>
      <c r="UP6" s="76">
        <v>5.8029423333333359</v>
      </c>
      <c r="UQ6" s="76">
        <v>6.5967068333333394</v>
      </c>
      <c r="UR6" s="76">
        <v>6.4949665000000065</v>
      </c>
      <c r="US6" s="76">
        <v>6.5336591666666708</v>
      </c>
      <c r="UT6" s="76">
        <v>6.6794405000000054</v>
      </c>
      <c r="UU6" s="76">
        <v>6.6752510000000234</v>
      </c>
      <c r="UV6" s="76">
        <v>6.5557666666666732</v>
      </c>
      <c r="UW6" s="76">
        <v>6.4468139999999963</v>
      </c>
      <c r="UX6" s="76">
        <v>4.0855723333333325</v>
      </c>
      <c r="UY6" s="76"/>
      <c r="UZ6" s="76"/>
      <c r="VA6" s="76"/>
      <c r="VB6" s="76"/>
      <c r="VC6" s="57">
        <f>SUM(JP6:KT6)</f>
        <v>183.51</v>
      </c>
      <c r="VD6" s="70">
        <f t="shared" si="6"/>
        <v>232.25</v>
      </c>
      <c r="VE6" s="70">
        <f t="shared" si="7"/>
        <v>247.49170349999994</v>
      </c>
      <c r="VF6" s="70">
        <f t="shared" si="8"/>
        <v>224.89246633333329</v>
      </c>
      <c r="VG6" s="70">
        <f>SUM(IrradDiaria[[#This Row],[01/02/2026]:[28/02/2026]])</f>
        <v>185.32900000000001</v>
      </c>
      <c r="VH6" s="70">
        <f>SUM(IrradDiaria[[#This Row],[01/03/2026]:[31/03/2026]])</f>
        <v>219.82723491131208</v>
      </c>
      <c r="VI6" s="70">
        <f>SUM(IrradDiaria[[#This Row],[01/04/2026]:[30/04/2026]])</f>
        <v>184.637</v>
      </c>
      <c r="VJ6" s="70">
        <f>SUM(IrradDiaria[[#This Row],[01/05/2026]:[08/05/2026]])</f>
        <v>42.968285952811435</v>
      </c>
      <c r="VK6" s="73" t="s">
        <v>1109</v>
      </c>
      <c r="VL6" s="1" t="s">
        <v>1085</v>
      </c>
    </row>
    <row r="7" spans="1:584" ht="28.8">
      <c r="A7" s="82" t="s">
        <v>96</v>
      </c>
      <c r="B7" s="56" t="s">
        <v>96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65">
        <v>4.21</v>
      </c>
      <c r="JQ7" s="65">
        <v>3.81</v>
      </c>
      <c r="JR7" s="65">
        <v>6.33</v>
      </c>
      <c r="JS7" s="65">
        <v>2.78</v>
      </c>
      <c r="JT7" s="65">
        <v>9.4600000000000009</v>
      </c>
      <c r="JU7" s="65">
        <v>6.23</v>
      </c>
      <c r="JV7" s="65">
        <v>2.67</v>
      </c>
      <c r="JW7" s="137">
        <v>3.89</v>
      </c>
      <c r="JX7" s="137">
        <v>3.71</v>
      </c>
      <c r="JY7" s="137">
        <v>2.57</v>
      </c>
      <c r="JZ7" s="137">
        <v>7.41</v>
      </c>
      <c r="KA7" s="137">
        <v>4.37</v>
      </c>
      <c r="KB7" s="137">
        <v>1.65</v>
      </c>
      <c r="KC7" s="137">
        <v>7.27</v>
      </c>
      <c r="KD7" s="137">
        <v>9.6300000000000008</v>
      </c>
      <c r="KE7" s="137">
        <v>9.52</v>
      </c>
      <c r="KF7" s="137">
        <v>7.52</v>
      </c>
      <c r="KG7" s="137">
        <v>1.56</v>
      </c>
      <c r="KH7" s="137">
        <v>4.4800000000000004</v>
      </c>
      <c r="KI7" s="137">
        <v>9.64</v>
      </c>
      <c r="KJ7" s="137">
        <v>10.85</v>
      </c>
      <c r="KK7" s="137">
        <v>10.92</v>
      </c>
      <c r="KL7" s="137">
        <v>10.83</v>
      </c>
      <c r="KM7" s="137">
        <v>10.78</v>
      </c>
      <c r="KN7" s="137">
        <v>9.7799999999999994</v>
      </c>
      <c r="KO7" s="137">
        <v>7.43</v>
      </c>
      <c r="KP7" s="137">
        <v>1.04</v>
      </c>
      <c r="KQ7" s="137">
        <v>2.35</v>
      </c>
      <c r="KR7" s="137">
        <v>4.82</v>
      </c>
      <c r="KS7" s="137">
        <v>2.76</v>
      </c>
      <c r="KT7" s="137">
        <v>3.24</v>
      </c>
      <c r="KU7" s="137">
        <v>7.54</v>
      </c>
      <c r="KV7" s="137">
        <v>1.44</v>
      </c>
      <c r="KW7" s="137">
        <v>3.62</v>
      </c>
      <c r="KX7" s="137">
        <v>7.67</v>
      </c>
      <c r="KY7" s="137">
        <v>4.8899999999999997</v>
      </c>
      <c r="KZ7" s="137">
        <v>6.88</v>
      </c>
      <c r="LA7" s="137">
        <v>10.71</v>
      </c>
      <c r="LB7" s="137">
        <v>4.8899999999999997</v>
      </c>
      <c r="LC7" s="137">
        <v>9.0500000000000007</v>
      </c>
      <c r="LD7" s="137">
        <v>11.42</v>
      </c>
      <c r="LE7" s="137">
        <v>10.89</v>
      </c>
      <c r="LF7" s="137">
        <v>10.199999999999999</v>
      </c>
      <c r="LG7" s="137">
        <v>2.79</v>
      </c>
      <c r="LH7" s="137">
        <v>5.27</v>
      </c>
      <c r="LI7" s="137">
        <v>5.82</v>
      </c>
      <c r="LJ7" s="137">
        <v>2.91</v>
      </c>
      <c r="LK7" s="137">
        <v>3.94</v>
      </c>
      <c r="LL7" s="137">
        <v>4.2</v>
      </c>
      <c r="LM7" s="137">
        <v>11.35</v>
      </c>
      <c r="LN7" s="137">
        <v>10.38</v>
      </c>
      <c r="LO7" s="137">
        <v>10.52</v>
      </c>
      <c r="LP7" s="137">
        <v>8.5399999999999991</v>
      </c>
      <c r="LQ7" s="137">
        <v>8.66</v>
      </c>
      <c r="LR7" s="137">
        <v>4.04</v>
      </c>
      <c r="LS7" s="137">
        <v>10.02</v>
      </c>
      <c r="LT7" s="137">
        <v>10.85</v>
      </c>
      <c r="LU7" s="137">
        <v>11.26</v>
      </c>
      <c r="LV7" s="137">
        <v>11.51</v>
      </c>
      <c r="LW7" s="137">
        <v>10.84</v>
      </c>
      <c r="LX7" s="137">
        <v>10.15</v>
      </c>
      <c r="LY7" s="137">
        <v>7.53</v>
      </c>
      <c r="LZ7" s="137">
        <v>4.55</v>
      </c>
      <c r="MA7" s="137">
        <v>8.84</v>
      </c>
      <c r="MB7" s="137">
        <v>10.3</v>
      </c>
      <c r="MC7" s="137">
        <v>11.45</v>
      </c>
      <c r="MD7" s="137">
        <v>10.67</v>
      </c>
      <c r="ME7" s="137">
        <v>9.25</v>
      </c>
      <c r="MF7" s="137">
        <v>5.63</v>
      </c>
      <c r="MG7" s="137">
        <v>1.26</v>
      </c>
      <c r="MH7" s="137">
        <v>7.08</v>
      </c>
      <c r="MI7" s="137">
        <v>11.3</v>
      </c>
      <c r="MJ7" s="137">
        <v>3.65</v>
      </c>
      <c r="MK7" s="137">
        <v>2.88</v>
      </c>
      <c r="ML7" s="137">
        <v>3.84</v>
      </c>
      <c r="MM7" s="137">
        <v>7.49</v>
      </c>
      <c r="MN7" s="137">
        <v>6.17</v>
      </c>
      <c r="MO7" s="137">
        <v>4.1100000000000003</v>
      </c>
      <c r="MP7" s="76">
        <v>3.75</v>
      </c>
      <c r="MQ7" s="76">
        <v>7.44</v>
      </c>
      <c r="MR7" s="76">
        <v>9.9</v>
      </c>
      <c r="MS7" s="76">
        <v>11.87</v>
      </c>
      <c r="MT7" s="76">
        <v>11.38</v>
      </c>
      <c r="MU7" s="76">
        <v>8.6999999999999993</v>
      </c>
      <c r="MV7" s="76">
        <v>10.86</v>
      </c>
      <c r="MW7" s="76">
        <v>10.87</v>
      </c>
      <c r="MX7" s="76">
        <v>10.01</v>
      </c>
      <c r="MY7" s="76">
        <v>9.92</v>
      </c>
      <c r="MZ7" s="76">
        <v>9.48</v>
      </c>
      <c r="NA7" s="76">
        <v>10.95</v>
      </c>
      <c r="NB7" s="76">
        <v>10.31</v>
      </c>
      <c r="NC7" s="76">
        <v>6.0517035000000003</v>
      </c>
      <c r="ND7" s="76">
        <v>7.4272090000000235</v>
      </c>
      <c r="NE7" s="76">
        <v>5.2554371666666757</v>
      </c>
      <c r="NF7" s="76">
        <v>6.9756811666666731</v>
      </c>
      <c r="NG7" s="76">
        <v>7.4641718333333191</v>
      </c>
      <c r="NH7" s="76">
        <v>7.4156186666666555</v>
      </c>
      <c r="NI7" s="76">
        <v>8.817923500000008</v>
      </c>
      <c r="NJ7" s="76">
        <v>10.663832333333325</v>
      </c>
      <c r="NK7" s="76">
        <v>9.8148894999999925</v>
      </c>
      <c r="NL7" s="76">
        <v>7.2110905000000001</v>
      </c>
      <c r="NM7" s="76">
        <v>9.54278599999998</v>
      </c>
      <c r="NN7" s="76">
        <v>9.8191161666666513</v>
      </c>
      <c r="NO7" s="76">
        <v>7.1163455000000013</v>
      </c>
      <c r="NP7" s="76">
        <v>5.3089831666666623</v>
      </c>
      <c r="NQ7" s="76">
        <v>7.7523818333333221</v>
      </c>
      <c r="NR7" s="76">
        <v>6.577</v>
      </c>
      <c r="NS7" s="76">
        <v>7.7320000000000002</v>
      </c>
      <c r="NT7" s="76">
        <v>5.774</v>
      </c>
      <c r="NU7" s="76">
        <v>4.6710000000000003</v>
      </c>
      <c r="NV7" s="76">
        <v>2.911</v>
      </c>
      <c r="NW7" s="76">
        <v>10.195</v>
      </c>
      <c r="NX7" s="76">
        <v>5.8010000000000002</v>
      </c>
      <c r="NY7" s="76">
        <v>6.7649999999999997</v>
      </c>
      <c r="NZ7" s="76">
        <v>9.3149999999999995</v>
      </c>
      <c r="OA7" s="76">
        <v>8.5259999999999998</v>
      </c>
      <c r="OB7" s="76">
        <v>7.5</v>
      </c>
      <c r="OC7" s="76">
        <v>9.4440000000000008</v>
      </c>
      <c r="OD7" s="76">
        <v>9.4770000000000003</v>
      </c>
      <c r="OE7" s="76">
        <v>9.7859999999999996</v>
      </c>
      <c r="OF7" s="76">
        <v>6.1619999999999999</v>
      </c>
      <c r="OG7" s="76">
        <v>3.7170000000000001</v>
      </c>
      <c r="OH7" s="94">
        <v>6.4109999999999996</v>
      </c>
      <c r="OI7" s="76">
        <v>5.0609999999999999</v>
      </c>
      <c r="OJ7" s="76">
        <v>2.8250000000000002</v>
      </c>
      <c r="OK7" s="76">
        <v>4.9569999999999999</v>
      </c>
      <c r="OL7" s="76">
        <v>4.468</v>
      </c>
      <c r="OM7" s="76">
        <v>8.282</v>
      </c>
      <c r="ON7" s="76">
        <v>10.199</v>
      </c>
      <c r="OO7" s="76">
        <v>8.1940000000000008</v>
      </c>
      <c r="OP7" s="76">
        <v>6.6</v>
      </c>
      <c r="OQ7" s="76">
        <v>3.2440000000000002</v>
      </c>
      <c r="OR7" s="76">
        <v>3.14</v>
      </c>
      <c r="OS7" s="76">
        <v>4.242</v>
      </c>
      <c r="OT7" s="76">
        <v>8.1029999999999998</v>
      </c>
      <c r="OU7" s="76">
        <v>9.1310000000000002</v>
      </c>
      <c r="OV7" s="76">
        <v>7.242</v>
      </c>
      <c r="OW7" s="76">
        <v>10.004</v>
      </c>
      <c r="OX7" s="76">
        <v>10.762</v>
      </c>
      <c r="OY7" s="76">
        <v>8.74</v>
      </c>
      <c r="OZ7" s="76">
        <v>5.319</v>
      </c>
      <c r="PA7" s="76">
        <v>8.2620000000000005</v>
      </c>
      <c r="PB7" s="76">
        <v>9.3979999999999997</v>
      </c>
      <c r="PC7" s="76">
        <v>7.3250000000000002</v>
      </c>
      <c r="PD7" s="76">
        <v>7.1749999999999998</v>
      </c>
      <c r="PE7" s="76">
        <v>5.7779999999999996</v>
      </c>
      <c r="PF7" s="76">
        <v>5.5940000000000003</v>
      </c>
      <c r="PG7" s="76">
        <v>3.1680000000000001</v>
      </c>
      <c r="PH7" s="76">
        <v>3.278</v>
      </c>
      <c r="PI7" s="76">
        <v>5.8090000000000002</v>
      </c>
      <c r="PJ7" s="76">
        <v>8.7769999999999992</v>
      </c>
      <c r="PK7" s="76">
        <v>7.452</v>
      </c>
      <c r="PL7" s="76">
        <v>9.1289999999999996</v>
      </c>
      <c r="PM7" s="76">
        <v>10.010999999999999</v>
      </c>
      <c r="PN7" s="76">
        <v>10.192</v>
      </c>
      <c r="PO7" s="76">
        <v>9.5299999999999994</v>
      </c>
      <c r="PP7" s="76">
        <v>5.9194384609966715</v>
      </c>
      <c r="PQ7" s="76">
        <v>6.4913822583916643</v>
      </c>
      <c r="PR7" s="76">
        <v>6.8296711475200009</v>
      </c>
      <c r="PS7" s="76">
        <v>1.9262528278859645</v>
      </c>
      <c r="PT7" s="76">
        <v>1.9677376107466693</v>
      </c>
      <c r="PU7" s="76">
        <v>2.0304908035033344</v>
      </c>
      <c r="PV7" s="76">
        <v>1.0721284231466663</v>
      </c>
      <c r="PW7" s="76">
        <v>7.4621333791211537</v>
      </c>
      <c r="PX7" s="76">
        <v>9.8040000000000003</v>
      </c>
      <c r="PY7" s="76">
        <v>8.4209999999999994</v>
      </c>
      <c r="PZ7" s="76">
        <v>9.4629999999999992</v>
      </c>
      <c r="QA7" s="76">
        <v>7.907</v>
      </c>
      <c r="QB7" s="76">
        <v>6.7140000000000004</v>
      </c>
      <c r="QC7" s="76">
        <v>3.2719999999999998</v>
      </c>
      <c r="QD7" s="76">
        <v>7.6769999999999996</v>
      </c>
      <c r="QE7" s="76">
        <v>9.5090000000000003</v>
      </c>
      <c r="QF7" s="76">
        <v>7.2510000000000003</v>
      </c>
      <c r="QG7" s="76">
        <v>8.7829999999999995</v>
      </c>
      <c r="QH7" s="76">
        <v>9.32</v>
      </c>
      <c r="QI7" s="76">
        <v>7.6680000000000001</v>
      </c>
      <c r="QJ7" s="76">
        <v>7.9969999999999999</v>
      </c>
      <c r="QK7" s="76">
        <v>8.6110000000000007</v>
      </c>
      <c r="QL7" s="76">
        <v>8.0310000000000006</v>
      </c>
      <c r="QM7" s="76">
        <v>8.7360000000000007</v>
      </c>
      <c r="QN7" s="76">
        <v>6.9649999999999999</v>
      </c>
      <c r="QO7" s="76">
        <v>3.117</v>
      </c>
      <c r="QP7" s="76">
        <v>5.4160000000000004</v>
      </c>
      <c r="QQ7" s="76">
        <v>5.4589999999999996</v>
      </c>
      <c r="QR7" s="76">
        <v>5.484</v>
      </c>
      <c r="QS7" s="76">
        <v>5.28</v>
      </c>
      <c r="QT7" s="76">
        <v>8.3179999999999996</v>
      </c>
      <c r="QU7" s="76">
        <v>7.75</v>
      </c>
      <c r="QV7" s="76">
        <v>6.1639999999999997</v>
      </c>
      <c r="QW7" s="76">
        <v>3.8220000000000001</v>
      </c>
      <c r="QX7" s="76">
        <v>5.077</v>
      </c>
      <c r="QY7" s="76">
        <v>2.8740000000000001</v>
      </c>
      <c r="QZ7" s="76">
        <v>8.0340000000000007</v>
      </c>
      <c r="RA7" s="76">
        <v>5.194</v>
      </c>
      <c r="RB7" s="76">
        <v>7.2619999999999996</v>
      </c>
      <c r="RC7" s="76">
        <v>8.2349999999999994</v>
      </c>
      <c r="RD7" s="76">
        <v>7.04</v>
      </c>
      <c r="RE7" s="76">
        <v>7.8289999999999997</v>
      </c>
      <c r="RF7" s="76">
        <v>6.9829999999999997</v>
      </c>
      <c r="RG7" s="76">
        <v>5.492</v>
      </c>
      <c r="RH7" s="76">
        <v>7.9550000000000001</v>
      </c>
      <c r="RI7" s="76">
        <v>8.0060000000000002</v>
      </c>
      <c r="RJ7" s="76">
        <v>7.5759999999999996</v>
      </c>
      <c r="RK7" s="76">
        <v>7.8330000000000002</v>
      </c>
      <c r="RL7" s="76">
        <v>6.133</v>
      </c>
      <c r="RM7" s="76">
        <v>5.9909999999999997</v>
      </c>
      <c r="RN7" s="76">
        <v>5.8239999999999998</v>
      </c>
      <c r="RO7" s="76">
        <v>5.2110000000000003</v>
      </c>
      <c r="RP7" s="76">
        <v>5.1100000000000003</v>
      </c>
      <c r="RQ7" s="76">
        <v>7.2309999999999999</v>
      </c>
      <c r="RR7" s="76">
        <v>1.9139999999999999</v>
      </c>
      <c r="RS7" s="76">
        <v>4.4400000000000004</v>
      </c>
      <c r="RT7" s="76">
        <v>6.1695673880328732</v>
      </c>
      <c r="RU7" s="76">
        <v>4.5647157598634562</v>
      </c>
      <c r="RV7" s="76">
        <v>2.1136349815924964</v>
      </c>
      <c r="RW7" s="76">
        <v>6.6367690622260174</v>
      </c>
      <c r="RX7" s="76">
        <v>6.6677540487100684</v>
      </c>
      <c r="RY7" s="76">
        <v>6.6573099027176701</v>
      </c>
      <c r="RZ7" s="76">
        <v>6.3990431922276816</v>
      </c>
      <c r="SA7" s="76">
        <v>3.7594916174411774</v>
      </c>
      <c r="SB7" s="76">
        <v>2.1022716314494612</v>
      </c>
      <c r="SC7" s="76">
        <v>0.50937083584070209</v>
      </c>
      <c r="SD7" s="76">
        <v>4.308973264724016</v>
      </c>
      <c r="SE7" s="76">
        <v>7.2014798967887961</v>
      </c>
      <c r="SF7" s="76">
        <v>5.9690798333333479</v>
      </c>
      <c r="SG7" s="76">
        <v>5.9857968333333371</v>
      </c>
      <c r="SH7" s="76">
        <v>0.89431450000000001</v>
      </c>
      <c r="SI7" s="76">
        <v>4.9381579999999987</v>
      </c>
      <c r="SJ7" s="76">
        <v>0.91869183333333271</v>
      </c>
      <c r="SK7" s="76">
        <v>1.0641094999999996</v>
      </c>
      <c r="SL7" s="76">
        <v>1.3252231666666652</v>
      </c>
      <c r="SM7" s="76">
        <v>3.4140674999999967</v>
      </c>
      <c r="SN7" s="76">
        <v>4.6972990000000108</v>
      </c>
      <c r="SO7" s="76">
        <v>2.4965001666666651</v>
      </c>
      <c r="SP7" s="76">
        <v>0.8775516666666674</v>
      </c>
      <c r="SQ7" s="76">
        <v>2.708159666666663</v>
      </c>
      <c r="SR7" s="76">
        <v>4.3652676666666714</v>
      </c>
      <c r="SS7" s="76">
        <v>4.7413938333333379</v>
      </c>
      <c r="ST7" s="76">
        <v>4.8164248333333353</v>
      </c>
      <c r="SU7" s="76">
        <v>6.4728000000000003</v>
      </c>
      <c r="SV7" s="76">
        <v>5.6360999999999999</v>
      </c>
      <c r="SW7" s="76">
        <v>4.7953999999999999</v>
      </c>
      <c r="SX7" s="76">
        <v>4.0415999999999999</v>
      </c>
      <c r="SY7" s="76">
        <v>6.2119999999999997</v>
      </c>
      <c r="SZ7" s="76">
        <v>5.508</v>
      </c>
      <c r="TA7" s="76">
        <v>4.9029999999999996</v>
      </c>
      <c r="TB7" s="76">
        <v>5.6390000000000002</v>
      </c>
      <c r="TC7" s="76">
        <v>5.367</v>
      </c>
      <c r="TD7" s="76">
        <v>5.6029999999999998</v>
      </c>
      <c r="TE7" s="76">
        <v>6.2389999999999999</v>
      </c>
      <c r="TF7" s="76">
        <v>6.032</v>
      </c>
      <c r="TG7" s="76">
        <v>4.6740000000000004</v>
      </c>
      <c r="TH7" s="76">
        <v>3.6219999999999999</v>
      </c>
      <c r="TI7" s="76">
        <v>1.7450000000000001</v>
      </c>
      <c r="TJ7" s="76">
        <v>1.536</v>
      </c>
      <c r="TK7" s="76">
        <v>2.4729999999999999</v>
      </c>
      <c r="TL7" s="76">
        <v>1.052</v>
      </c>
      <c r="TM7" s="76">
        <v>0.40899999999999997</v>
      </c>
      <c r="TN7" s="76">
        <v>5.242</v>
      </c>
      <c r="TO7" s="76">
        <v>6.2169999999999996</v>
      </c>
      <c r="TP7" s="76">
        <v>6.2409999999999997</v>
      </c>
      <c r="TQ7" s="76">
        <v>5.6749999999999998</v>
      </c>
      <c r="TR7" s="76">
        <v>0.72799999999999998</v>
      </c>
      <c r="TS7" s="76">
        <v>4.9950000000000001</v>
      </c>
      <c r="TT7" s="76">
        <v>5.9969999999999999</v>
      </c>
      <c r="TU7" s="76">
        <v>0.82399999999999995</v>
      </c>
      <c r="TV7" s="76">
        <v>0.47899999999999998</v>
      </c>
      <c r="TW7" s="76">
        <v>1.083</v>
      </c>
      <c r="TX7" s="76">
        <v>3.891</v>
      </c>
      <c r="TY7" s="76">
        <v>4.3789999999999996</v>
      </c>
      <c r="TZ7" s="76">
        <v>5.87</v>
      </c>
      <c r="UA7" s="76">
        <v>5.1790000000000003</v>
      </c>
      <c r="UB7" s="76">
        <v>5.6619999999999999</v>
      </c>
      <c r="UC7" s="76">
        <v>5.6666928333333333</v>
      </c>
      <c r="UD7" s="76">
        <v>5.9693409999999956</v>
      </c>
      <c r="UE7" s="76">
        <v>5.8176349999999903</v>
      </c>
      <c r="UF7" s="76">
        <v>4.3952385000000023</v>
      </c>
      <c r="UG7" s="76">
        <v>4.9745308333333282</v>
      </c>
      <c r="UH7" s="76">
        <v>5.8715700000000073</v>
      </c>
      <c r="UI7" s="76">
        <v>4.1312581666666599</v>
      </c>
      <c r="UJ7" s="76">
        <v>6.0207366666666617</v>
      </c>
      <c r="UK7" s="76">
        <v>5.2389565000000049</v>
      </c>
      <c r="UL7" s="76">
        <v>5.6844255000000006</v>
      </c>
      <c r="UM7" s="76">
        <v>5.4095650000000006</v>
      </c>
      <c r="UN7" s="76">
        <v>4.1764168333333327</v>
      </c>
      <c r="UO7" s="76">
        <v>5.5055639999999819</v>
      </c>
      <c r="UP7" s="76">
        <v>5.8029423333333359</v>
      </c>
      <c r="UQ7" s="76">
        <v>6.5967068333333394</v>
      </c>
      <c r="UR7" s="76">
        <v>6.4949665000000065</v>
      </c>
      <c r="US7" s="76">
        <v>6.5336591666666708</v>
      </c>
      <c r="UT7" s="76">
        <v>6.6794405000000054</v>
      </c>
      <c r="UU7" s="76">
        <v>6.6752510000000234</v>
      </c>
      <c r="UV7" s="76">
        <v>6.5557666666666732</v>
      </c>
      <c r="UW7" s="76">
        <v>6.4468139999999963</v>
      </c>
      <c r="UX7" s="76">
        <v>4.0855723333333325</v>
      </c>
      <c r="UY7" s="76"/>
      <c r="UZ7" s="76"/>
      <c r="VA7" s="76"/>
      <c r="VB7" s="76"/>
      <c r="VC7" s="57">
        <f>SUM(JP7:KT7)</f>
        <v>183.51</v>
      </c>
      <c r="VD7" s="70">
        <f t="shared" si="6"/>
        <v>232.25</v>
      </c>
      <c r="VE7" s="70">
        <f t="shared" si="7"/>
        <v>247.49170349999994</v>
      </c>
      <c r="VF7" s="70">
        <f t="shared" si="8"/>
        <v>224.93846633333325</v>
      </c>
      <c r="VG7" s="70">
        <f>SUM(IrradDiaria[[#This Row],[01/02/2026]:[28/02/2026]])</f>
        <v>185.07699999999997</v>
      </c>
      <c r="VH7" s="70">
        <f>SUM(IrradDiaria[[#This Row],[01/03/2026]:[31/03/2026]])</f>
        <v>219.25923491131209</v>
      </c>
      <c r="VI7" s="70">
        <f>SUM(IrradDiaria[[#This Row],[01/04/2026]:[30/04/2026]])</f>
        <v>184.93700000000001</v>
      </c>
      <c r="VJ7" s="70">
        <f>SUM(IrradDiaria[[#This Row],[01/05/2026]:[08/05/2026]])</f>
        <v>42.968285952811435</v>
      </c>
      <c r="VK7" s="73" t="s">
        <v>1110</v>
      </c>
      <c r="VL7" s="74" t="s">
        <v>1086</v>
      </c>
    </row>
    <row r="8" spans="1:584" ht="15.6">
      <c r="A8" s="82" t="s">
        <v>119</v>
      </c>
      <c r="B8" s="56" t="s">
        <v>119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139">
        <v>8.1199999999999992</v>
      </c>
      <c r="JQ8" s="65">
        <v>7.71</v>
      </c>
      <c r="JR8" s="65">
        <v>7.28</v>
      </c>
      <c r="JS8" s="65">
        <v>5.22</v>
      </c>
      <c r="JT8" s="65">
        <v>9.35</v>
      </c>
      <c r="JU8" s="65">
        <v>7.45</v>
      </c>
      <c r="JV8" s="65">
        <v>5.0199999999999996</v>
      </c>
      <c r="JW8" s="137">
        <v>5.14</v>
      </c>
      <c r="JX8" s="137">
        <v>5.63</v>
      </c>
      <c r="JY8" s="137">
        <v>6.81</v>
      </c>
      <c r="JZ8" s="137">
        <v>7.42</v>
      </c>
      <c r="KA8" s="137">
        <v>3.58</v>
      </c>
      <c r="KB8" s="137">
        <v>0.84</v>
      </c>
      <c r="KC8" s="137">
        <v>4.84</v>
      </c>
      <c r="KD8" s="137">
        <v>9</v>
      </c>
      <c r="KE8" s="137">
        <v>8.94</v>
      </c>
      <c r="KF8" s="137">
        <v>6.04</v>
      </c>
      <c r="KG8" s="137">
        <v>1.84</v>
      </c>
      <c r="KH8" s="137">
        <v>8.4</v>
      </c>
      <c r="KI8" s="137">
        <v>10.88</v>
      </c>
      <c r="KJ8" s="137">
        <v>10.89</v>
      </c>
      <c r="KK8" s="137">
        <v>10.86</v>
      </c>
      <c r="KL8" s="137">
        <v>10.98</v>
      </c>
      <c r="KM8" s="137">
        <v>10.68</v>
      </c>
      <c r="KN8" s="137">
        <v>9.99</v>
      </c>
      <c r="KO8" s="137">
        <v>8.33</v>
      </c>
      <c r="KP8" s="137">
        <v>0.96</v>
      </c>
      <c r="KQ8" s="137">
        <v>3.44</v>
      </c>
      <c r="KR8" s="137">
        <v>5.16</v>
      </c>
      <c r="KS8" s="137">
        <v>3.01</v>
      </c>
      <c r="KT8" s="137">
        <v>5.72</v>
      </c>
      <c r="KU8" s="137">
        <v>6.96</v>
      </c>
      <c r="KV8" s="137">
        <v>1.24</v>
      </c>
      <c r="KW8" s="137">
        <v>6.83</v>
      </c>
      <c r="KX8" s="137">
        <v>8.06</v>
      </c>
      <c r="KY8" s="137">
        <v>3.77</v>
      </c>
      <c r="KZ8" s="137">
        <v>8.86</v>
      </c>
      <c r="LA8" s="137">
        <v>10.71</v>
      </c>
      <c r="LB8" s="137">
        <v>7.0000000000000007E-2</v>
      </c>
      <c r="LC8" s="137">
        <v>0</v>
      </c>
      <c r="LD8" s="137">
        <v>0</v>
      </c>
      <c r="LE8" s="137">
        <v>0</v>
      </c>
      <c r="LF8" s="137">
        <v>0</v>
      </c>
      <c r="LG8" s="137">
        <v>0</v>
      </c>
      <c r="LH8" s="137">
        <v>0</v>
      </c>
      <c r="LI8" s="137">
        <v>0</v>
      </c>
      <c r="LJ8" s="137">
        <v>0</v>
      </c>
      <c r="LK8" s="137">
        <v>0</v>
      </c>
      <c r="LL8" s="137">
        <v>0</v>
      </c>
      <c r="LM8" s="137">
        <v>0</v>
      </c>
      <c r="LN8" s="137">
        <v>0</v>
      </c>
      <c r="LO8" s="137">
        <v>0</v>
      </c>
      <c r="LP8" s="137">
        <v>0</v>
      </c>
      <c r="LQ8" s="137">
        <v>0</v>
      </c>
      <c r="LR8" s="137">
        <v>0</v>
      </c>
      <c r="LS8" s="137">
        <v>0</v>
      </c>
      <c r="LT8" s="137">
        <v>0</v>
      </c>
      <c r="LU8" s="137">
        <v>0</v>
      </c>
      <c r="LV8" s="137">
        <v>0</v>
      </c>
      <c r="LW8" s="137">
        <v>0</v>
      </c>
      <c r="LX8" s="137">
        <v>0</v>
      </c>
      <c r="LY8" s="137">
        <v>0</v>
      </c>
      <c r="LZ8" s="137">
        <v>0</v>
      </c>
      <c r="MA8" s="137">
        <v>0</v>
      </c>
      <c r="MB8" s="137">
        <v>0</v>
      </c>
      <c r="MC8" s="137">
        <v>0</v>
      </c>
      <c r="MD8" s="137">
        <v>0</v>
      </c>
      <c r="ME8" s="137">
        <v>0</v>
      </c>
      <c r="MF8" s="137">
        <v>0</v>
      </c>
      <c r="MG8" s="137">
        <v>0</v>
      </c>
      <c r="MH8" s="137">
        <v>0</v>
      </c>
      <c r="MI8" s="137">
        <v>0</v>
      </c>
      <c r="MJ8" s="137">
        <v>0</v>
      </c>
      <c r="MK8" s="137">
        <v>0</v>
      </c>
      <c r="ML8" s="137">
        <v>0</v>
      </c>
      <c r="MM8" s="137">
        <v>0</v>
      </c>
      <c r="MN8" s="137">
        <v>0</v>
      </c>
      <c r="MO8" s="137">
        <v>0</v>
      </c>
      <c r="MP8" s="76">
        <v>0</v>
      </c>
      <c r="MQ8" s="76">
        <v>0</v>
      </c>
      <c r="MR8" s="76">
        <v>0</v>
      </c>
      <c r="MS8" s="76">
        <v>0</v>
      </c>
      <c r="MT8" s="76">
        <v>0</v>
      </c>
      <c r="MU8" s="76">
        <v>0</v>
      </c>
      <c r="MV8" s="76">
        <v>0</v>
      </c>
      <c r="MW8" s="76">
        <v>0</v>
      </c>
      <c r="MX8" s="76">
        <v>0</v>
      </c>
      <c r="MY8" s="76">
        <v>0</v>
      </c>
      <c r="MZ8" s="76">
        <v>0</v>
      </c>
      <c r="NA8" s="76">
        <v>0</v>
      </c>
      <c r="NB8" s="76">
        <v>0</v>
      </c>
      <c r="NC8" s="76">
        <v>0</v>
      </c>
      <c r="ND8" s="76">
        <v>0</v>
      </c>
      <c r="NE8" s="76">
        <v>0</v>
      </c>
      <c r="NF8" s="76">
        <v>0</v>
      </c>
      <c r="NG8" s="76">
        <v>0</v>
      </c>
      <c r="NH8" s="76">
        <v>0</v>
      </c>
      <c r="NI8" s="76">
        <v>0</v>
      </c>
      <c r="NJ8" s="76">
        <v>0</v>
      </c>
      <c r="NK8" s="76">
        <v>0</v>
      </c>
      <c r="NL8" s="76">
        <v>0</v>
      </c>
      <c r="NM8" s="76">
        <v>0</v>
      </c>
      <c r="NN8" s="76">
        <v>0</v>
      </c>
      <c r="NO8" s="76">
        <v>0</v>
      </c>
      <c r="NP8" s="76">
        <v>0</v>
      </c>
      <c r="NQ8" s="76">
        <v>0</v>
      </c>
      <c r="NR8" s="76">
        <v>0</v>
      </c>
      <c r="NS8" s="76">
        <v>0</v>
      </c>
      <c r="NT8" s="76">
        <v>0</v>
      </c>
      <c r="NU8" s="76">
        <v>0</v>
      </c>
      <c r="NV8" s="76">
        <v>0</v>
      </c>
      <c r="NW8" s="76">
        <v>0</v>
      </c>
      <c r="NX8" s="76">
        <v>0</v>
      </c>
      <c r="NY8" s="76">
        <v>0</v>
      </c>
      <c r="NZ8" s="76">
        <v>0</v>
      </c>
      <c r="OA8" s="76">
        <v>0</v>
      </c>
      <c r="OB8" s="76">
        <v>0</v>
      </c>
      <c r="OC8" s="76">
        <v>0</v>
      </c>
      <c r="OD8" s="76">
        <v>0</v>
      </c>
      <c r="OE8" s="76">
        <v>0</v>
      </c>
      <c r="OF8" s="76">
        <v>0</v>
      </c>
      <c r="OG8" s="76">
        <v>0</v>
      </c>
      <c r="OH8" s="94">
        <v>0</v>
      </c>
      <c r="OI8" s="76">
        <v>0</v>
      </c>
      <c r="OJ8" s="76">
        <v>0</v>
      </c>
      <c r="OK8" s="76">
        <v>0</v>
      </c>
      <c r="OL8" s="76">
        <v>0</v>
      </c>
      <c r="OM8" s="76">
        <v>0</v>
      </c>
      <c r="ON8" s="76">
        <v>0</v>
      </c>
      <c r="OO8" s="76">
        <v>0</v>
      </c>
      <c r="OP8" s="76">
        <v>0</v>
      </c>
      <c r="OQ8" s="76">
        <v>0</v>
      </c>
      <c r="OR8" s="76">
        <v>0</v>
      </c>
      <c r="OS8" s="76">
        <v>0</v>
      </c>
      <c r="OT8" s="76">
        <v>0</v>
      </c>
      <c r="OU8" s="76">
        <v>0</v>
      </c>
      <c r="OV8" s="76">
        <v>0</v>
      </c>
      <c r="OW8" s="76">
        <v>0</v>
      </c>
      <c r="OX8" s="76">
        <v>0</v>
      </c>
      <c r="OY8" s="76">
        <v>0</v>
      </c>
      <c r="OZ8" s="76">
        <v>0</v>
      </c>
      <c r="PA8" s="76">
        <v>0</v>
      </c>
      <c r="PB8" s="76">
        <v>0</v>
      </c>
      <c r="PC8" s="76">
        <v>0</v>
      </c>
      <c r="PD8" s="76">
        <v>0</v>
      </c>
      <c r="PE8" s="76">
        <v>0</v>
      </c>
      <c r="PF8" s="76">
        <v>0</v>
      </c>
      <c r="PG8" s="76">
        <v>0</v>
      </c>
      <c r="PH8" s="76">
        <v>0</v>
      </c>
      <c r="PI8" s="76">
        <v>0</v>
      </c>
      <c r="PJ8" s="76">
        <v>0</v>
      </c>
      <c r="PK8" s="135">
        <v>10.635</v>
      </c>
      <c r="PL8" s="135">
        <v>10.029999999999999</v>
      </c>
      <c r="PM8" s="135">
        <v>10.105</v>
      </c>
      <c r="PN8" s="135">
        <v>9.9689999999999994</v>
      </c>
      <c r="PO8" s="135">
        <v>9.9309999999999992</v>
      </c>
      <c r="PP8" s="135">
        <v>4.218</v>
      </c>
      <c r="PQ8" s="135">
        <v>4.7089999999999996</v>
      </c>
      <c r="PR8" s="135">
        <v>6.3440000000000003</v>
      </c>
      <c r="PS8" s="135">
        <v>2.9159999999999999</v>
      </c>
      <c r="PT8" s="135">
        <v>2.8210000000000002</v>
      </c>
      <c r="PU8" s="135">
        <v>1.71</v>
      </c>
      <c r="PV8" s="135">
        <v>2.569</v>
      </c>
      <c r="PW8" s="135">
        <v>4.1589999999999998</v>
      </c>
      <c r="PX8" s="135">
        <v>7.524</v>
      </c>
      <c r="PY8" s="135">
        <v>11.243</v>
      </c>
      <c r="PZ8" s="135">
        <v>3.472</v>
      </c>
      <c r="QA8" s="135">
        <v>4.9969999999999999</v>
      </c>
      <c r="QB8" s="135">
        <v>10.127000000000001</v>
      </c>
      <c r="QC8" s="135">
        <v>7.07</v>
      </c>
      <c r="QD8" s="135">
        <v>4.7409999999999997</v>
      </c>
      <c r="QE8" s="135">
        <v>2.577</v>
      </c>
      <c r="QF8" s="135">
        <v>2.99</v>
      </c>
      <c r="QG8" s="135">
        <v>9.7230000000000008</v>
      </c>
      <c r="QH8" s="135">
        <v>9.5820000000000007</v>
      </c>
      <c r="QI8" s="135">
        <v>6.726</v>
      </c>
      <c r="QJ8" s="135">
        <v>8.3339999999999996</v>
      </c>
      <c r="QK8" s="135">
        <v>8.625</v>
      </c>
      <c r="QL8" s="135">
        <v>8.1769999999999996</v>
      </c>
      <c r="QM8" s="135">
        <v>3.6219999999999999</v>
      </c>
      <c r="QN8" s="135">
        <v>9.0969999999999995</v>
      </c>
      <c r="QO8" s="135">
        <v>4.0430000000000001</v>
      </c>
      <c r="QP8" s="135">
        <v>6.923691666666663</v>
      </c>
      <c r="QQ8" s="135">
        <v>5.7008999999999999</v>
      </c>
      <c r="QR8" s="135">
        <v>7.5099649999999958</v>
      </c>
      <c r="QS8" s="135">
        <v>6.6944833333333369</v>
      </c>
      <c r="QT8" s="135">
        <v>6.4261216666666607</v>
      </c>
      <c r="QU8" s="135">
        <v>6.9411449999999872</v>
      </c>
      <c r="QV8" s="135">
        <v>3.7118483333333243</v>
      </c>
      <c r="QW8" s="135">
        <v>4.6347216666666622</v>
      </c>
      <c r="QX8" s="135">
        <v>5.1672733333333349</v>
      </c>
      <c r="QY8" s="135">
        <v>5.1560400000000097</v>
      </c>
      <c r="QZ8" s="135">
        <v>6.7429716666666648</v>
      </c>
      <c r="RA8" s="135">
        <v>7.562250000000005</v>
      </c>
      <c r="RB8" s="135">
        <v>6.3585883333333291</v>
      </c>
      <c r="RC8" s="135">
        <v>7.0658766666666706</v>
      </c>
      <c r="RD8" s="135">
        <v>7.8105249999999993</v>
      </c>
      <c r="RE8" s="135">
        <v>6.3179999999999996</v>
      </c>
      <c r="RF8" s="135">
        <v>6.8789999999999996</v>
      </c>
      <c r="RG8" s="135">
        <v>5.3529999999999998</v>
      </c>
      <c r="RH8" s="135">
        <v>6.6040000000000001</v>
      </c>
      <c r="RI8" s="135">
        <v>7.9029999999999996</v>
      </c>
      <c r="RJ8" s="135">
        <v>7.9269999999999996</v>
      </c>
      <c r="RK8" s="135">
        <v>7.2880000000000003</v>
      </c>
      <c r="RL8" s="76">
        <v>3.3719999999999999</v>
      </c>
      <c r="RM8" s="76">
        <v>3.919</v>
      </c>
      <c r="RN8" s="76">
        <v>2.129</v>
      </c>
      <c r="RO8" s="76">
        <v>4.7309999999999999</v>
      </c>
      <c r="RP8" s="76">
        <v>1.0529999999999999</v>
      </c>
      <c r="RQ8" s="76">
        <v>5.109</v>
      </c>
      <c r="RR8" s="76">
        <v>4.51</v>
      </c>
      <c r="RS8" s="76">
        <v>4.9039999999999999</v>
      </c>
      <c r="RT8" s="76">
        <v>6.2503949932272853</v>
      </c>
      <c r="RU8" s="76">
        <v>6.2780550277211393</v>
      </c>
      <c r="RV8" s="76">
        <v>6.9139475100391232</v>
      </c>
      <c r="RW8" s="76">
        <v>6.4085208341119193</v>
      </c>
      <c r="RX8" s="76">
        <v>6.9010316880188576</v>
      </c>
      <c r="RY8" s="76">
        <v>7.0946058170804758</v>
      </c>
      <c r="RZ8" s="76">
        <v>6.6692416514658062</v>
      </c>
      <c r="SA8" s="76">
        <v>3.7511708399790029</v>
      </c>
      <c r="SB8" s="76">
        <v>3.3200633392985912</v>
      </c>
      <c r="SC8" s="76">
        <v>0.78615916358275961</v>
      </c>
      <c r="SD8" s="76">
        <v>5.957033349936518</v>
      </c>
      <c r="SE8" s="76">
        <v>7.3423466559577113</v>
      </c>
      <c r="SF8" s="76">
        <v>6.4836316648917274</v>
      </c>
      <c r="SG8" s="76">
        <v>4.9086925175487996</v>
      </c>
      <c r="SH8" s="76">
        <v>1.5622041695235918</v>
      </c>
      <c r="SI8" s="76">
        <v>5.216289142850786</v>
      </c>
      <c r="SJ8" s="76">
        <v>1.5562724911362553</v>
      </c>
      <c r="SK8" s="76">
        <v>2.6347341721025295</v>
      </c>
      <c r="SL8" s="76">
        <v>1.5981525069808897</v>
      </c>
      <c r="SM8" s="76">
        <v>2.2462917070618378</v>
      </c>
      <c r="SN8" s="76">
        <v>3.6877224354876015</v>
      </c>
      <c r="SO8" s="76">
        <v>4.4861239384709988</v>
      </c>
      <c r="SP8" s="76">
        <v>3.1179011301241113</v>
      </c>
      <c r="SQ8" s="76">
        <v>3.3808598592961721</v>
      </c>
      <c r="SR8" s="76">
        <v>3.9218240432470921</v>
      </c>
      <c r="SS8" s="76">
        <v>5.0515803512106707</v>
      </c>
      <c r="ST8" s="76">
        <v>5.5109521492491593</v>
      </c>
      <c r="SU8" s="76">
        <v>6.1473000000000004</v>
      </c>
      <c r="SV8" s="76">
        <v>6.5959000000000003</v>
      </c>
      <c r="SW8" s="76">
        <v>5.8277000000000001</v>
      </c>
      <c r="SX8" s="76">
        <v>6.5026000000000002</v>
      </c>
      <c r="SY8" s="76">
        <v>4.008</v>
      </c>
      <c r="SZ8" s="76">
        <v>4.8040000000000003</v>
      </c>
      <c r="TA8" s="76">
        <v>2.899</v>
      </c>
      <c r="TB8" s="76">
        <v>2.9750000000000001</v>
      </c>
      <c r="TC8" s="76">
        <v>3.6259999999999999</v>
      </c>
      <c r="TD8" s="76">
        <v>3.6760000000000002</v>
      </c>
      <c r="TE8" s="76">
        <v>6.4649999999999999</v>
      </c>
      <c r="TF8" s="76">
        <v>6.2939999999999996</v>
      </c>
      <c r="TG8" s="76">
        <v>5.1150000000000002</v>
      </c>
      <c r="TH8" s="76">
        <v>4.3479999999999999</v>
      </c>
      <c r="TI8" s="76">
        <v>2.48</v>
      </c>
      <c r="TJ8" s="76">
        <v>2.234</v>
      </c>
      <c r="TK8" s="76">
        <v>1.5349999999999999</v>
      </c>
      <c r="TL8" s="76">
        <v>1.145</v>
      </c>
      <c r="TM8" s="76">
        <v>0.90400000000000003</v>
      </c>
      <c r="TN8" s="76">
        <v>2.7610000000000001</v>
      </c>
      <c r="TO8" s="76">
        <v>5.7859999999999996</v>
      </c>
      <c r="TP8" s="76">
        <v>6.7039999999999997</v>
      </c>
      <c r="TQ8" s="76">
        <v>6.4080000000000004</v>
      </c>
      <c r="TR8" s="76">
        <v>1.117</v>
      </c>
      <c r="TS8" s="76">
        <v>5.7510000000000003</v>
      </c>
      <c r="TT8" s="76">
        <v>5.92</v>
      </c>
      <c r="TU8" s="76">
        <v>1.083</v>
      </c>
      <c r="TV8" s="76">
        <v>0.58499999999999996</v>
      </c>
      <c r="TW8" s="76">
        <v>1.764</v>
      </c>
      <c r="TX8" s="76">
        <v>3.5423</v>
      </c>
      <c r="TY8" s="76">
        <v>4.3540000000000001</v>
      </c>
      <c r="TZ8" s="76">
        <v>4.45</v>
      </c>
      <c r="UA8" s="76">
        <v>4.2220000000000004</v>
      </c>
      <c r="UB8" s="76">
        <v>4.1619999999999999</v>
      </c>
      <c r="UC8" s="76">
        <v>4.4640000000000004</v>
      </c>
      <c r="UD8" s="76">
        <v>4.5419999999999998</v>
      </c>
      <c r="UE8" s="76">
        <v>4.4809999999999999</v>
      </c>
      <c r="UF8" s="76">
        <v>4.3419999999999996</v>
      </c>
      <c r="UG8" s="76">
        <v>3.9710000000000001</v>
      </c>
      <c r="UH8" s="76">
        <v>4.1890000000000001</v>
      </c>
      <c r="UI8" s="76">
        <v>4.9340000000000002</v>
      </c>
      <c r="UJ8" s="76">
        <v>3.18</v>
      </c>
      <c r="UK8" s="76">
        <v>3.2360000000000002</v>
      </c>
      <c r="UL8" s="76">
        <v>3.2360000000000002</v>
      </c>
      <c r="UM8" s="76">
        <v>3.2360000000000002</v>
      </c>
      <c r="UN8" s="76">
        <v>3.2360000000000002</v>
      </c>
      <c r="UO8" s="76">
        <v>2.6179999999999999</v>
      </c>
      <c r="UP8" s="76">
        <v>3.87</v>
      </c>
      <c r="UQ8" s="76">
        <v>4.8099999999999996</v>
      </c>
      <c r="UR8" s="76">
        <v>4.72</v>
      </c>
      <c r="US8" s="76">
        <v>4.8</v>
      </c>
      <c r="UT8" s="76">
        <v>4.92</v>
      </c>
      <c r="UU8" s="76">
        <v>4.92</v>
      </c>
      <c r="UV8" s="76">
        <v>4.83</v>
      </c>
      <c r="UW8" s="76">
        <v>4.82</v>
      </c>
      <c r="UX8" s="76">
        <v>4.59</v>
      </c>
      <c r="UY8" s="76"/>
      <c r="UZ8" s="76"/>
      <c r="VA8" s="76"/>
      <c r="VB8" s="76"/>
      <c r="VC8" s="57">
        <f>SUM(JQ8:KT8)</f>
        <v>201.41000000000005</v>
      </c>
      <c r="VD8" s="70">
        <f t="shared" si="6"/>
        <v>46.5</v>
      </c>
      <c r="VE8" s="70">
        <f t="shared" si="7"/>
        <v>0</v>
      </c>
      <c r="VF8" s="70">
        <f t="shared" si="8"/>
        <v>0</v>
      </c>
      <c r="VG8" s="70">
        <f>SUM(IrradDiaria[[#This Row],[01/02/2026]:[28/02/2026]])</f>
        <v>0</v>
      </c>
      <c r="VH8" s="70">
        <f>SUM(IrradDiaria[[#This Row],[01/03/2026]:[31/03/2026]])</f>
        <v>202.78599999999997</v>
      </c>
      <c r="VI8" s="70">
        <f>SUM(IrradDiaria[[#This Row],[01/04/2026]:[30/04/2026]])</f>
        <v>172.40540166666662</v>
      </c>
      <c r="VJ8" s="70">
        <f>SUM(IrradDiaria[[#This Row],[01/05/2026]:[08/05/2026]])</f>
        <v>50.266968361643606</v>
      </c>
      <c r="VK8" s="72" t="s">
        <v>1084</v>
      </c>
      <c r="VL8" s="1" t="s">
        <v>1085</v>
      </c>
    </row>
    <row r="9" spans="1:584" ht="28.8">
      <c r="A9" s="82" t="s">
        <v>142</v>
      </c>
      <c r="B9" s="56" t="s">
        <v>142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65">
        <v>8.1199999999999992</v>
      </c>
      <c r="JQ9" s="65">
        <v>7.71</v>
      </c>
      <c r="JR9" s="65">
        <v>7.28</v>
      </c>
      <c r="JS9" s="65">
        <v>5.22</v>
      </c>
      <c r="JT9" s="65">
        <v>9.35</v>
      </c>
      <c r="JU9" s="65">
        <v>7.45</v>
      </c>
      <c r="JV9" s="65">
        <v>5.0199999999999996</v>
      </c>
      <c r="JW9" s="137">
        <v>5.14</v>
      </c>
      <c r="JX9" s="137">
        <v>5.63</v>
      </c>
      <c r="JY9" s="137">
        <v>6.81</v>
      </c>
      <c r="JZ9" s="137">
        <v>7.42</v>
      </c>
      <c r="KA9" s="137">
        <v>3.58</v>
      </c>
      <c r="KB9" s="137">
        <v>0.84</v>
      </c>
      <c r="KC9" s="137">
        <v>4.84</v>
      </c>
      <c r="KD9" s="137">
        <v>9</v>
      </c>
      <c r="KE9" s="137">
        <v>8.94</v>
      </c>
      <c r="KF9" s="137">
        <v>6.04</v>
      </c>
      <c r="KG9" s="137">
        <v>1.84</v>
      </c>
      <c r="KH9" s="137">
        <v>8.4</v>
      </c>
      <c r="KI9" s="137">
        <v>10.88</v>
      </c>
      <c r="KJ9" s="137">
        <v>10.89</v>
      </c>
      <c r="KK9" s="137">
        <v>10.86</v>
      </c>
      <c r="KL9" s="137">
        <v>10.98</v>
      </c>
      <c r="KM9" s="137">
        <v>10.68</v>
      </c>
      <c r="KN9" s="137">
        <v>9.99</v>
      </c>
      <c r="KO9" s="137">
        <v>8.33</v>
      </c>
      <c r="KP9" s="137">
        <v>0.96</v>
      </c>
      <c r="KQ9" s="137">
        <v>3.44</v>
      </c>
      <c r="KR9" s="137">
        <v>5.16</v>
      </c>
      <c r="KS9" s="137">
        <v>3.01</v>
      </c>
      <c r="KT9" s="137">
        <v>5.72</v>
      </c>
      <c r="KU9" s="137">
        <v>6.96</v>
      </c>
      <c r="KV9" s="137">
        <v>1.24</v>
      </c>
      <c r="KW9" s="137">
        <v>6.83</v>
      </c>
      <c r="KX9" s="137">
        <v>8.06</v>
      </c>
      <c r="KY9" s="137">
        <v>3.77</v>
      </c>
      <c r="KZ9" s="137">
        <v>8.86</v>
      </c>
      <c r="LA9" s="137">
        <v>10.71</v>
      </c>
      <c r="LB9" s="137">
        <v>7.0000000000000007E-2</v>
      </c>
      <c r="LC9" s="137">
        <v>0</v>
      </c>
      <c r="LD9" s="137">
        <v>0</v>
      </c>
      <c r="LE9" s="137">
        <v>0</v>
      </c>
      <c r="LF9" s="137">
        <v>0</v>
      </c>
      <c r="LG9" s="137">
        <v>0</v>
      </c>
      <c r="LH9" s="137">
        <v>0</v>
      </c>
      <c r="LI9" s="137">
        <v>0</v>
      </c>
      <c r="LJ9" s="137">
        <v>0</v>
      </c>
      <c r="LK9" s="137">
        <v>0</v>
      </c>
      <c r="LL9" s="137">
        <v>0</v>
      </c>
      <c r="LM9" s="137">
        <v>0</v>
      </c>
      <c r="LN9" s="137">
        <v>0</v>
      </c>
      <c r="LO9" s="137">
        <v>0</v>
      </c>
      <c r="LP9" s="137">
        <v>0</v>
      </c>
      <c r="LQ9" s="137">
        <v>0</v>
      </c>
      <c r="LR9" s="137">
        <v>0</v>
      </c>
      <c r="LS9" s="137">
        <v>0</v>
      </c>
      <c r="LT9" s="137">
        <v>0</v>
      </c>
      <c r="LU9" s="137">
        <v>0</v>
      </c>
      <c r="LV9" s="137">
        <v>0</v>
      </c>
      <c r="LW9" s="137">
        <v>0</v>
      </c>
      <c r="LX9" s="137">
        <v>0</v>
      </c>
      <c r="LY9" s="137">
        <v>0</v>
      </c>
      <c r="LZ9" s="137">
        <v>0</v>
      </c>
      <c r="MA9" s="137">
        <v>0</v>
      </c>
      <c r="MB9" s="137">
        <v>0</v>
      </c>
      <c r="MC9" s="137">
        <v>0</v>
      </c>
      <c r="MD9" s="137">
        <v>0</v>
      </c>
      <c r="ME9" s="137">
        <v>0</v>
      </c>
      <c r="MF9" s="137">
        <v>0</v>
      </c>
      <c r="MG9" s="137">
        <v>0</v>
      </c>
      <c r="MH9" s="137">
        <v>0</v>
      </c>
      <c r="MI9" s="137">
        <v>0</v>
      </c>
      <c r="MJ9" s="137">
        <v>0</v>
      </c>
      <c r="MK9" s="137">
        <v>0</v>
      </c>
      <c r="ML9" s="137">
        <v>0</v>
      </c>
      <c r="MM9" s="137">
        <v>0</v>
      </c>
      <c r="MN9" s="137">
        <v>0</v>
      </c>
      <c r="MO9" s="137">
        <v>0</v>
      </c>
      <c r="MP9" s="76">
        <v>0</v>
      </c>
      <c r="MQ9" s="76">
        <v>0</v>
      </c>
      <c r="MR9" s="76">
        <v>0</v>
      </c>
      <c r="MS9" s="76">
        <v>0</v>
      </c>
      <c r="MT9" s="76">
        <v>0</v>
      </c>
      <c r="MU9" s="76">
        <v>0</v>
      </c>
      <c r="MV9" s="76">
        <v>0</v>
      </c>
      <c r="MW9" s="76">
        <v>0</v>
      </c>
      <c r="MX9" s="76">
        <v>0</v>
      </c>
      <c r="MY9" s="76">
        <v>0</v>
      </c>
      <c r="MZ9" s="76">
        <v>0</v>
      </c>
      <c r="NA9" s="76">
        <v>0</v>
      </c>
      <c r="NB9" s="76">
        <v>0</v>
      </c>
      <c r="NC9" s="76">
        <v>0</v>
      </c>
      <c r="ND9" s="76">
        <v>0</v>
      </c>
      <c r="NE9" s="76">
        <v>0</v>
      </c>
      <c r="NF9" s="76">
        <v>0</v>
      </c>
      <c r="NG9" s="76">
        <v>0</v>
      </c>
      <c r="NH9" s="76">
        <v>0</v>
      </c>
      <c r="NI9" s="76">
        <v>0</v>
      </c>
      <c r="NJ9" s="76">
        <v>0</v>
      </c>
      <c r="NK9" s="76">
        <v>0</v>
      </c>
      <c r="NL9" s="76">
        <v>0</v>
      </c>
      <c r="NM9" s="76">
        <v>0</v>
      </c>
      <c r="NN9" s="76">
        <v>0</v>
      </c>
      <c r="NO9" s="76">
        <v>0</v>
      </c>
      <c r="NP9" s="76">
        <v>0</v>
      </c>
      <c r="NQ9" s="76">
        <v>0</v>
      </c>
      <c r="NR9" s="76">
        <v>0</v>
      </c>
      <c r="NS9" s="76">
        <v>0</v>
      </c>
      <c r="NT9" s="76">
        <v>0</v>
      </c>
      <c r="NU9" s="76">
        <v>0</v>
      </c>
      <c r="NV9" s="76">
        <v>0</v>
      </c>
      <c r="NW9" s="76">
        <v>0</v>
      </c>
      <c r="NX9" s="76">
        <v>0</v>
      </c>
      <c r="NY9" s="76">
        <v>0</v>
      </c>
      <c r="NZ9" s="76">
        <v>0</v>
      </c>
      <c r="OA9" s="76">
        <v>0</v>
      </c>
      <c r="OB9" s="76">
        <v>0</v>
      </c>
      <c r="OC9" s="76">
        <v>0</v>
      </c>
      <c r="OD9" s="76">
        <v>0</v>
      </c>
      <c r="OE9" s="76">
        <v>0</v>
      </c>
      <c r="OF9" s="76">
        <v>0</v>
      </c>
      <c r="OG9" s="76">
        <v>0</v>
      </c>
      <c r="OH9" s="94">
        <v>0</v>
      </c>
      <c r="OI9" s="76">
        <v>0</v>
      </c>
      <c r="OJ9" s="76">
        <v>0</v>
      </c>
      <c r="OK9" s="76">
        <v>0</v>
      </c>
      <c r="OL9" s="76">
        <v>0</v>
      </c>
      <c r="OM9" s="76">
        <v>0</v>
      </c>
      <c r="ON9" s="76">
        <v>0</v>
      </c>
      <c r="OO9" s="76">
        <v>0</v>
      </c>
      <c r="OP9" s="76">
        <v>0</v>
      </c>
      <c r="OQ9" s="76">
        <v>0</v>
      </c>
      <c r="OR9" s="76">
        <v>0</v>
      </c>
      <c r="OS9" s="76">
        <v>0</v>
      </c>
      <c r="OT9" s="76">
        <v>0</v>
      </c>
      <c r="OU9" s="76">
        <v>0</v>
      </c>
      <c r="OV9" s="76">
        <v>0</v>
      </c>
      <c r="OW9" s="76">
        <v>0</v>
      </c>
      <c r="OX9" s="76">
        <v>0</v>
      </c>
      <c r="OY9" s="76">
        <v>0</v>
      </c>
      <c r="OZ9" s="76">
        <v>0</v>
      </c>
      <c r="PA9" s="76">
        <v>0</v>
      </c>
      <c r="PB9" s="76">
        <v>0</v>
      </c>
      <c r="PC9" s="76">
        <v>0</v>
      </c>
      <c r="PD9" s="76">
        <v>0</v>
      </c>
      <c r="PE9" s="76">
        <v>0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135">
        <v>10.635</v>
      </c>
      <c r="PL9" s="135">
        <v>10.029999999999999</v>
      </c>
      <c r="PM9" s="135">
        <v>10.105</v>
      </c>
      <c r="PN9" s="135">
        <v>9.9689999999999994</v>
      </c>
      <c r="PO9" s="135">
        <v>9.9309999999999992</v>
      </c>
      <c r="PP9" s="135">
        <v>4.218</v>
      </c>
      <c r="PQ9" s="135">
        <v>4.7089999999999996</v>
      </c>
      <c r="PR9" s="135">
        <v>6.3440000000000003</v>
      </c>
      <c r="PS9" s="135">
        <v>2.9159999999999999</v>
      </c>
      <c r="PT9" s="135">
        <v>2.8210000000000002</v>
      </c>
      <c r="PU9" s="135">
        <v>1.71</v>
      </c>
      <c r="PV9" s="135">
        <v>2.569</v>
      </c>
      <c r="PW9" s="135">
        <v>4.1589999999999998</v>
      </c>
      <c r="PX9" s="135">
        <v>7.524</v>
      </c>
      <c r="PY9" s="135">
        <v>11.243</v>
      </c>
      <c r="PZ9" s="135">
        <v>3.472</v>
      </c>
      <c r="QA9" s="135">
        <v>4.9969999999999999</v>
      </c>
      <c r="QB9" s="135">
        <v>10.127000000000001</v>
      </c>
      <c r="QC9" s="135">
        <v>7.07</v>
      </c>
      <c r="QD9" s="135">
        <v>4.7409999999999997</v>
      </c>
      <c r="QE9" s="135">
        <v>2.577</v>
      </c>
      <c r="QF9" s="135">
        <v>2.99</v>
      </c>
      <c r="QG9" s="135">
        <v>9.7230000000000008</v>
      </c>
      <c r="QH9" s="135">
        <v>9.5820000000000007</v>
      </c>
      <c r="QI9" s="135">
        <v>6.726</v>
      </c>
      <c r="QJ9" s="135">
        <v>8.3339999999999996</v>
      </c>
      <c r="QK9" s="135">
        <v>8.625</v>
      </c>
      <c r="QL9" s="135">
        <v>8.1769999999999996</v>
      </c>
      <c r="QM9" s="135">
        <v>3.6219999999999999</v>
      </c>
      <c r="QN9" s="135">
        <v>9.0969999999999995</v>
      </c>
      <c r="QO9" s="135">
        <v>4.0430000000000001</v>
      </c>
      <c r="QP9" s="135">
        <v>6.923691666666663</v>
      </c>
      <c r="QQ9" s="135">
        <v>5.7008999999999999</v>
      </c>
      <c r="QR9" s="135">
        <v>7.5099649999999958</v>
      </c>
      <c r="QS9" s="135">
        <v>6.6944833333333369</v>
      </c>
      <c r="QT9" s="135">
        <v>6.4261216666666607</v>
      </c>
      <c r="QU9" s="135">
        <v>6.9411449999999872</v>
      </c>
      <c r="QV9" s="135">
        <v>3.7118483333333243</v>
      </c>
      <c r="QW9" s="135">
        <v>4.6347216666666622</v>
      </c>
      <c r="QX9" s="135">
        <v>5.1672733333333349</v>
      </c>
      <c r="QY9" s="135">
        <v>5.1560400000000097</v>
      </c>
      <c r="QZ9" s="135">
        <v>6.7429716666666648</v>
      </c>
      <c r="RA9" s="135">
        <v>7.562250000000005</v>
      </c>
      <c r="RB9" s="135">
        <v>6.3585883333333291</v>
      </c>
      <c r="RC9" s="135">
        <v>7.0658766666666706</v>
      </c>
      <c r="RD9" s="135">
        <v>7.8105249999999993</v>
      </c>
      <c r="RE9" s="135">
        <v>6.3179999999999996</v>
      </c>
      <c r="RF9" s="135">
        <v>6.8789999999999996</v>
      </c>
      <c r="RG9" s="135">
        <v>5.3529999999999998</v>
      </c>
      <c r="RH9" s="135">
        <v>6.6040000000000001</v>
      </c>
      <c r="RI9" s="135">
        <v>7.9029999999999996</v>
      </c>
      <c r="RJ9" s="135">
        <v>7.9269999999999996</v>
      </c>
      <c r="RK9" s="135">
        <v>7.2370000000000001</v>
      </c>
      <c r="RL9" s="76">
        <v>3.6869999999999998</v>
      </c>
      <c r="RM9" s="76">
        <v>4.2409999999999997</v>
      </c>
      <c r="RN9" s="76">
        <v>1.875</v>
      </c>
      <c r="RO9" s="76">
        <v>4.7960000000000003</v>
      </c>
      <c r="RP9" s="76">
        <v>1.0049999999999999</v>
      </c>
      <c r="RQ9" s="76">
        <v>5.109</v>
      </c>
      <c r="RR9" s="76">
        <v>4.274</v>
      </c>
      <c r="RS9" s="76">
        <v>4.4269999999999996</v>
      </c>
      <c r="RT9" s="76">
        <v>6.2503949932272853</v>
      </c>
      <c r="RU9" s="76">
        <v>6.2780550277211393</v>
      </c>
      <c r="RV9" s="76">
        <v>6.9139475100391232</v>
      </c>
      <c r="RW9" s="76">
        <v>6.4085208341119193</v>
      </c>
      <c r="RX9" s="76">
        <v>6.9010316880188576</v>
      </c>
      <c r="RY9" s="76">
        <v>7.0946058170804758</v>
      </c>
      <c r="RZ9" s="76">
        <v>6.6692416514658062</v>
      </c>
      <c r="SA9" s="76">
        <v>3.7511708399790029</v>
      </c>
      <c r="SB9" s="76">
        <v>3.3200633392985912</v>
      </c>
      <c r="SC9" s="76">
        <v>0.78615916358275961</v>
      </c>
      <c r="SD9" s="76">
        <v>5.957033349936518</v>
      </c>
      <c r="SE9" s="76">
        <v>7.3423466559577113</v>
      </c>
      <c r="SF9" s="76">
        <v>6.4836316648917274</v>
      </c>
      <c r="SG9" s="76">
        <v>4.9086925175487996</v>
      </c>
      <c r="SH9" s="76">
        <v>1.5622041695235918</v>
      </c>
      <c r="SI9" s="76">
        <v>5.216289142850786</v>
      </c>
      <c r="SJ9" s="76">
        <v>1.5562724911362553</v>
      </c>
      <c r="SK9" s="76">
        <v>2.6347341721025295</v>
      </c>
      <c r="SL9" s="76">
        <v>1.5981525069808897</v>
      </c>
      <c r="SM9" s="76">
        <v>2.2462917070618378</v>
      </c>
      <c r="SN9" s="76">
        <v>3.6877224354876015</v>
      </c>
      <c r="SO9" s="76">
        <v>4.4861239384709988</v>
      </c>
      <c r="SP9" s="76">
        <v>3.1179011301241113</v>
      </c>
      <c r="SQ9" s="76">
        <v>3.3808598592961721</v>
      </c>
      <c r="SR9" s="76">
        <v>3.9218240432470921</v>
      </c>
      <c r="SS9" s="76">
        <v>5.0515803512106707</v>
      </c>
      <c r="ST9" s="76">
        <v>5.5109521492491593</v>
      </c>
      <c r="SU9" s="76">
        <v>6.0880999999999998</v>
      </c>
      <c r="SV9" s="76">
        <v>6.7026000000000003</v>
      </c>
      <c r="SW9" s="76">
        <v>5.9107000000000003</v>
      </c>
      <c r="SX9" s="76">
        <v>6.3887</v>
      </c>
      <c r="SY9" s="76">
        <v>4.008</v>
      </c>
      <c r="SZ9" s="76">
        <v>4.8040000000000003</v>
      </c>
      <c r="TA9" s="76">
        <v>2.899</v>
      </c>
      <c r="TB9" s="76">
        <v>2.9750000000000001</v>
      </c>
      <c r="TC9" s="76">
        <v>3.6259999999999999</v>
      </c>
      <c r="TD9" s="76">
        <v>3.6760000000000002</v>
      </c>
      <c r="TE9" s="76">
        <v>6.43</v>
      </c>
      <c r="TF9" s="76">
        <v>6.3019999999999996</v>
      </c>
      <c r="TG9" s="76">
        <v>5.2389999999999999</v>
      </c>
      <c r="TH9" s="76">
        <v>4.2089999999999996</v>
      </c>
      <c r="TI9" s="76">
        <v>2.431</v>
      </c>
      <c r="TJ9" s="76">
        <v>2.2280000000000002</v>
      </c>
      <c r="TK9" s="76">
        <v>1.5349999999999999</v>
      </c>
      <c r="TL9" s="76">
        <v>1.145</v>
      </c>
      <c r="TM9" s="76">
        <v>0.90400000000000003</v>
      </c>
      <c r="TN9" s="76">
        <v>2.7610000000000001</v>
      </c>
      <c r="TO9" s="76">
        <v>5.7880000000000003</v>
      </c>
      <c r="TP9" s="76">
        <v>6.7039999999999997</v>
      </c>
      <c r="TQ9" s="76">
        <v>6.4189999999999996</v>
      </c>
      <c r="TR9" s="76">
        <v>1.1319999999999999</v>
      </c>
      <c r="TS9" s="76">
        <v>5.7510000000000003</v>
      </c>
      <c r="TT9" s="76">
        <v>5.92</v>
      </c>
      <c r="TU9" s="76">
        <v>1.083</v>
      </c>
      <c r="TV9" s="76">
        <v>0.58299999999999996</v>
      </c>
      <c r="TW9" s="76">
        <v>1.764</v>
      </c>
      <c r="TX9" s="76">
        <v>3.5423</v>
      </c>
      <c r="TY9" s="76">
        <v>4.3540000000000001</v>
      </c>
      <c r="TZ9" s="76">
        <v>4.45</v>
      </c>
      <c r="UA9" s="76">
        <v>4.2220000000000004</v>
      </c>
      <c r="UB9" s="76">
        <v>4.1619999999999999</v>
      </c>
      <c r="UC9" s="76">
        <v>4.4640000000000004</v>
      </c>
      <c r="UD9" s="76">
        <v>4.5419999999999998</v>
      </c>
      <c r="UE9" s="76">
        <v>4.4800000000000004</v>
      </c>
      <c r="UF9" s="76">
        <v>4.3419999999999996</v>
      </c>
      <c r="UG9" s="76">
        <v>3.972</v>
      </c>
      <c r="UH9" s="76">
        <v>4.1890000000000001</v>
      </c>
      <c r="UI9" s="76">
        <v>4.9329999999999998</v>
      </c>
      <c r="UJ9" s="76">
        <v>3.18</v>
      </c>
      <c r="UK9" s="76">
        <v>3.2360000000000002</v>
      </c>
      <c r="UL9" s="76">
        <v>3.2360000000000002</v>
      </c>
      <c r="UM9" s="76">
        <v>3.2360000000000002</v>
      </c>
      <c r="UN9" s="76">
        <v>3.2360000000000002</v>
      </c>
      <c r="UO9" s="76">
        <v>2.6179999999999999</v>
      </c>
      <c r="UP9" s="76">
        <v>3.87</v>
      </c>
      <c r="UQ9" s="76">
        <v>4.8099999999999996</v>
      </c>
      <c r="UR9" s="76">
        <v>4.72</v>
      </c>
      <c r="US9" s="76">
        <v>4.8</v>
      </c>
      <c r="UT9" s="76">
        <v>4.92</v>
      </c>
      <c r="UU9" s="76">
        <v>4.92</v>
      </c>
      <c r="UV9" s="76">
        <v>4.83</v>
      </c>
      <c r="UW9" s="76">
        <v>4.82</v>
      </c>
      <c r="UX9" s="76">
        <v>4.59</v>
      </c>
      <c r="UY9" s="76"/>
      <c r="UZ9" s="76"/>
      <c r="VA9" s="76"/>
      <c r="VB9" s="76"/>
      <c r="VC9" s="57">
        <f>SUM(JP9:KT9)</f>
        <v>209.53000000000006</v>
      </c>
      <c r="VD9" s="70">
        <f t="shared" si="6"/>
        <v>46.5</v>
      </c>
      <c r="VE9" s="70">
        <f t="shared" si="7"/>
        <v>0</v>
      </c>
      <c r="VF9" s="70">
        <f t="shared" si="8"/>
        <v>0</v>
      </c>
      <c r="VG9" s="70">
        <f>SUM(IrradDiaria[[#This Row],[01/02/2026]:[28/02/2026]])</f>
        <v>0</v>
      </c>
      <c r="VH9" s="70">
        <f>SUM(IrradDiaria[[#This Row],[01/03/2026]:[31/03/2026]])</f>
        <v>202.78599999999997</v>
      </c>
      <c r="VI9" s="70">
        <f>SUM(IrradDiaria[[#This Row],[01/04/2026]:[30/04/2026]])</f>
        <v>172.04140166666662</v>
      </c>
      <c r="VJ9" s="70">
        <f>SUM(IrradDiaria[[#This Row],[01/05/2026]:[08/05/2026]])</f>
        <v>50.266968361643606</v>
      </c>
      <c r="VK9" s="73" t="s">
        <v>1111</v>
      </c>
      <c r="VL9" s="1" t="s">
        <v>1085</v>
      </c>
    </row>
    <row r="10" spans="1:584" ht="28.8">
      <c r="A10" s="82" t="s">
        <v>165</v>
      </c>
      <c r="B10" s="56" t="s">
        <v>165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65">
        <v>6.14</v>
      </c>
      <c r="JQ10" s="65">
        <v>6.52</v>
      </c>
      <c r="JR10" s="65">
        <v>6.8</v>
      </c>
      <c r="JS10" s="65">
        <v>2.23</v>
      </c>
      <c r="JT10" s="65">
        <v>9.6</v>
      </c>
      <c r="JU10" s="65">
        <v>7.55</v>
      </c>
      <c r="JV10" s="65">
        <v>4.6399999999999997</v>
      </c>
      <c r="JW10" s="137">
        <v>3.01</v>
      </c>
      <c r="JX10" s="137">
        <v>3.8</v>
      </c>
      <c r="JY10" s="137">
        <v>2.93</v>
      </c>
      <c r="JZ10" s="137">
        <v>6.19</v>
      </c>
      <c r="KA10" s="137">
        <v>5.78</v>
      </c>
      <c r="KB10" s="137">
        <v>2.85</v>
      </c>
      <c r="KC10" s="137">
        <v>6.72</v>
      </c>
      <c r="KD10" s="137">
        <v>9.09</v>
      </c>
      <c r="KE10" s="137">
        <v>8.94</v>
      </c>
      <c r="KF10" s="137">
        <v>8.64</v>
      </c>
      <c r="KG10" s="137">
        <v>1.69</v>
      </c>
      <c r="KH10" s="137">
        <v>3.82</v>
      </c>
      <c r="KI10" s="137">
        <v>7.7</v>
      </c>
      <c r="KJ10" s="137">
        <v>11.12</v>
      </c>
      <c r="KK10" s="137">
        <v>11.04</v>
      </c>
      <c r="KL10" s="137">
        <v>10.88</v>
      </c>
      <c r="KM10" s="137">
        <v>10.53</v>
      </c>
      <c r="KN10" s="137">
        <v>8.68</v>
      </c>
      <c r="KO10" s="137">
        <v>8.0399999999999991</v>
      </c>
      <c r="KP10" s="137">
        <v>1.17</v>
      </c>
      <c r="KQ10" s="137">
        <v>1.66</v>
      </c>
      <c r="KR10" s="137">
        <v>4.32</v>
      </c>
      <c r="KS10" s="137">
        <v>2.7</v>
      </c>
      <c r="KT10" s="137">
        <v>2.57</v>
      </c>
      <c r="KU10" s="137">
        <v>7.9</v>
      </c>
      <c r="KV10" s="137">
        <v>1.1000000000000001</v>
      </c>
      <c r="KW10" s="137">
        <v>4.4800000000000004</v>
      </c>
      <c r="KX10" s="137">
        <v>7.07</v>
      </c>
      <c r="KY10" s="137">
        <v>5.65</v>
      </c>
      <c r="KZ10" s="137">
        <v>5.9</v>
      </c>
      <c r="LA10" s="137">
        <v>9.9</v>
      </c>
      <c r="LB10" s="137">
        <v>2.5499999999999998</v>
      </c>
      <c r="LC10" s="137">
        <v>6.53</v>
      </c>
      <c r="LD10" s="137">
        <v>10.69</v>
      </c>
      <c r="LE10" s="137">
        <v>10.45</v>
      </c>
      <c r="LF10" s="137">
        <v>10.050000000000001</v>
      </c>
      <c r="LG10" s="137">
        <v>4.68</v>
      </c>
      <c r="LH10" s="137">
        <v>5.23</v>
      </c>
      <c r="LI10" s="137">
        <v>7.54</v>
      </c>
      <c r="LJ10" s="137">
        <v>3.22</v>
      </c>
      <c r="LK10" s="137">
        <v>4.2300000000000004</v>
      </c>
      <c r="LL10" s="137">
        <v>3.69</v>
      </c>
      <c r="LM10" s="137">
        <v>13.83</v>
      </c>
      <c r="LN10" s="137">
        <v>19.11</v>
      </c>
      <c r="LO10" s="137">
        <v>19.13</v>
      </c>
      <c r="LP10" s="137">
        <v>19.11</v>
      </c>
      <c r="LQ10" s="137">
        <v>19.11</v>
      </c>
      <c r="LR10" s="137">
        <v>19.11</v>
      </c>
      <c r="LS10" s="137">
        <v>19.11</v>
      </c>
      <c r="LT10" s="137">
        <v>19.11</v>
      </c>
      <c r="LU10" s="137">
        <v>19.11</v>
      </c>
      <c r="LV10" s="137">
        <v>19.11</v>
      </c>
      <c r="LW10" s="137">
        <v>19.11</v>
      </c>
      <c r="LX10" s="137">
        <v>19.11</v>
      </c>
      <c r="LY10" s="137">
        <v>19.11</v>
      </c>
      <c r="LZ10" s="137">
        <v>9.65</v>
      </c>
      <c r="MA10" s="137">
        <v>6.49</v>
      </c>
      <c r="MB10" s="137">
        <v>8.17</v>
      </c>
      <c r="MC10" s="137">
        <v>9.98</v>
      </c>
      <c r="MD10" s="137">
        <v>8.94</v>
      </c>
      <c r="ME10" s="137">
        <v>7.22</v>
      </c>
      <c r="MF10" s="137">
        <v>4.3499999999999996</v>
      </c>
      <c r="MG10" s="137">
        <v>1.52</v>
      </c>
      <c r="MH10" s="137">
        <v>6.91</v>
      </c>
      <c r="MI10" s="137">
        <v>10.6</v>
      </c>
      <c r="MJ10" s="137">
        <v>7.4</v>
      </c>
      <c r="MK10" s="137">
        <v>4.54</v>
      </c>
      <c r="ML10" s="137">
        <v>3.74</v>
      </c>
      <c r="MM10" s="137">
        <v>7.15</v>
      </c>
      <c r="MN10" s="137">
        <v>5.44</v>
      </c>
      <c r="MO10" s="137">
        <v>2.39</v>
      </c>
      <c r="MP10" s="76">
        <v>3.55</v>
      </c>
      <c r="MQ10" s="76">
        <v>4.4000000000000004</v>
      </c>
      <c r="MR10" s="76">
        <v>9.35</v>
      </c>
      <c r="MS10" s="76">
        <v>0</v>
      </c>
      <c r="MT10" s="76">
        <v>8.89</v>
      </c>
      <c r="MU10" s="76">
        <v>9.8000000000000007</v>
      </c>
      <c r="MV10" s="76">
        <v>10.08</v>
      </c>
      <c r="MW10" s="76">
        <v>9.33</v>
      </c>
      <c r="MX10" s="76">
        <v>7.31</v>
      </c>
      <c r="MY10" s="76">
        <v>7.8</v>
      </c>
      <c r="MZ10" s="76">
        <v>8.68</v>
      </c>
      <c r="NA10" s="76">
        <v>7.96</v>
      </c>
      <c r="NB10" s="76">
        <v>8.86</v>
      </c>
      <c r="NC10" s="76">
        <v>6.14</v>
      </c>
      <c r="ND10" s="76">
        <v>5.073908333333331</v>
      </c>
      <c r="NE10" s="76">
        <v>3.8692433333333294</v>
      </c>
      <c r="NF10" s="76">
        <v>5.1391466666666616</v>
      </c>
      <c r="NG10" s="76">
        <v>7.8499849999999975</v>
      </c>
      <c r="NH10" s="76">
        <v>5.976293333333337</v>
      </c>
      <c r="NI10" s="76">
        <v>7.6304716666666517</v>
      </c>
      <c r="NJ10" s="76">
        <v>6.7944766666666681</v>
      </c>
      <c r="NK10" s="76">
        <v>7.6322233333333394</v>
      </c>
      <c r="NL10" s="76">
        <v>8.5389599999999959</v>
      </c>
      <c r="NM10" s="76">
        <v>9.1337866666666816</v>
      </c>
      <c r="NN10" s="76">
        <v>8.2460550000000019</v>
      </c>
      <c r="NO10" s="76">
        <v>7.1924433333333324</v>
      </c>
      <c r="NP10" s="76">
        <v>5.3120783333333312</v>
      </c>
      <c r="NQ10" s="76">
        <v>6.1935549999999919</v>
      </c>
      <c r="NR10" s="76">
        <v>5.2248816666666738</v>
      </c>
      <c r="NS10" s="76">
        <v>6.8755899999999945</v>
      </c>
      <c r="NT10" s="76">
        <v>5.3311716666666662</v>
      </c>
      <c r="NU10" s="76">
        <v>4.1903066666666611</v>
      </c>
      <c r="NV10" s="76">
        <v>3.2525183333333265</v>
      </c>
      <c r="NW10" s="76">
        <v>4.2645749999999998</v>
      </c>
      <c r="NX10" s="76">
        <v>5.71</v>
      </c>
      <c r="NY10" s="76">
        <v>5.55</v>
      </c>
      <c r="NZ10" s="76">
        <v>7.63</v>
      </c>
      <c r="OA10" s="76">
        <v>4.7163149999999998</v>
      </c>
      <c r="OB10" s="76">
        <v>6.4602466669999998</v>
      </c>
      <c r="OC10" s="76">
        <v>5.2828249999999999</v>
      </c>
      <c r="OD10" s="76">
        <v>6.1121616669999996</v>
      </c>
      <c r="OE10" s="76">
        <v>3.9129999999999998</v>
      </c>
      <c r="OF10" s="76">
        <v>4.516</v>
      </c>
      <c r="OG10" s="76">
        <v>2.786</v>
      </c>
      <c r="OH10" s="94">
        <v>3.633</v>
      </c>
      <c r="OI10" s="76">
        <v>2.133</v>
      </c>
      <c r="OJ10" s="76">
        <v>2.9140000000000001</v>
      </c>
      <c r="OK10" s="76">
        <v>2.9020000000000001</v>
      </c>
      <c r="OL10" s="76">
        <v>3.64</v>
      </c>
      <c r="OM10" s="76">
        <v>6.4489999999999998</v>
      </c>
      <c r="ON10" s="76">
        <v>4.5010000000000003</v>
      </c>
      <c r="OO10" s="76">
        <v>3.2930000000000001</v>
      </c>
      <c r="OP10" s="76">
        <v>3.9809999999999999</v>
      </c>
      <c r="OQ10" s="76">
        <v>1.738</v>
      </c>
      <c r="OR10" s="76">
        <v>3.1419999999999999</v>
      </c>
      <c r="OS10" s="76">
        <v>2.9279999999999999</v>
      </c>
      <c r="OT10" s="76">
        <v>4.53</v>
      </c>
      <c r="OU10" s="76">
        <v>5.6150000000000002</v>
      </c>
      <c r="OV10" s="76">
        <v>4.2489999999999997</v>
      </c>
      <c r="OW10" s="76">
        <v>6.1120000000000001</v>
      </c>
      <c r="OX10" s="76">
        <v>5.3920000000000003</v>
      </c>
      <c r="OY10" s="76">
        <v>4.5730000000000004</v>
      </c>
      <c r="OZ10" s="76">
        <v>4.9770000000000003</v>
      </c>
      <c r="PA10" s="76">
        <v>4.9939999999999998</v>
      </c>
      <c r="PB10" s="76">
        <v>4.8460000000000001</v>
      </c>
      <c r="PC10" s="76">
        <v>3.843</v>
      </c>
      <c r="PD10" s="76">
        <v>5.2779999999999996</v>
      </c>
      <c r="PE10" s="76">
        <v>3.206</v>
      </c>
      <c r="PF10" s="76">
        <v>1.9690000000000001</v>
      </c>
      <c r="PG10" s="76">
        <v>2.8959999999999999</v>
      </c>
      <c r="PH10" s="76">
        <v>2.5179999999999998</v>
      </c>
      <c r="PI10" s="76">
        <v>4.2510000000000003</v>
      </c>
      <c r="PJ10" s="76">
        <v>6.1159999999999997</v>
      </c>
      <c r="PK10" s="76">
        <v>6.3250000000000002</v>
      </c>
      <c r="PL10" s="76">
        <v>6.4409999999999998</v>
      </c>
      <c r="PM10" s="76">
        <v>6.577</v>
      </c>
      <c r="PN10" s="76">
        <v>6.8920000000000003</v>
      </c>
      <c r="PO10" s="76">
        <v>9.4079999999999995</v>
      </c>
      <c r="PP10" s="76">
        <v>4.9009999999999998</v>
      </c>
      <c r="PQ10" s="76">
        <v>2.37</v>
      </c>
      <c r="PR10" s="76">
        <v>8.3780000000000001</v>
      </c>
      <c r="PS10" s="76">
        <v>1.5760000000000001</v>
      </c>
      <c r="PT10" s="76">
        <v>2.1230000000000002</v>
      </c>
      <c r="PU10" s="76">
        <v>1.5820000000000001</v>
      </c>
      <c r="PV10" s="76">
        <v>1.69</v>
      </c>
      <c r="PW10" s="76">
        <v>3.5710000000000002</v>
      </c>
      <c r="PX10" s="76">
        <v>10.050000000000001</v>
      </c>
      <c r="PY10" s="76">
        <v>9.2230000000000008</v>
      </c>
      <c r="PZ10" s="76">
        <v>9.7509999999999994</v>
      </c>
      <c r="QA10" s="76">
        <v>8.7810000000000006</v>
      </c>
      <c r="QB10" s="76">
        <v>8.7349999999999994</v>
      </c>
      <c r="QC10" s="76">
        <v>2.84</v>
      </c>
      <c r="QD10" s="76">
        <v>5.5780000000000003</v>
      </c>
      <c r="QE10" s="76">
        <v>7.6959999999999997</v>
      </c>
      <c r="QF10" s="76">
        <v>6.28</v>
      </c>
      <c r="QG10" s="76">
        <v>9.3089999999999993</v>
      </c>
      <c r="QH10" s="76">
        <v>8.7210000000000001</v>
      </c>
      <c r="QI10" s="76">
        <v>3.2839999999999998</v>
      </c>
      <c r="QJ10" s="80"/>
      <c r="QK10" s="76">
        <v>5.7670000000000003</v>
      </c>
      <c r="QL10" s="76">
        <v>9.7129999999999992</v>
      </c>
      <c r="QM10" s="76">
        <v>9.7129999999999992</v>
      </c>
      <c r="QN10" s="76">
        <v>4.6210000000000004</v>
      </c>
      <c r="QO10" s="76">
        <v>5.7409999999999997</v>
      </c>
      <c r="QP10" s="76">
        <v>6.6860033333333373</v>
      </c>
      <c r="QQ10" s="76">
        <v>4.9190600000000071</v>
      </c>
      <c r="QR10" s="76">
        <v>6.8604666666666523</v>
      </c>
      <c r="QS10" s="76">
        <v>7.8696666666666646</v>
      </c>
      <c r="QT10" s="76">
        <v>7.0187233333333463</v>
      </c>
      <c r="QU10" s="76">
        <v>6.5528566666666626</v>
      </c>
      <c r="QV10" s="76">
        <v>5.692211666666668</v>
      </c>
      <c r="QW10" s="76">
        <v>4.3931249999999835</v>
      </c>
      <c r="QX10" s="76">
        <v>4.9706716666666724</v>
      </c>
      <c r="QY10" s="76">
        <v>2.8519766666666637</v>
      </c>
      <c r="QZ10" s="76">
        <v>8.711425000000002</v>
      </c>
      <c r="RA10" s="80"/>
      <c r="RB10" s="80"/>
      <c r="RC10" s="80"/>
      <c r="RD10" s="80"/>
      <c r="RE10" s="80"/>
      <c r="RF10" s="80"/>
      <c r="RG10" s="80"/>
      <c r="RH10" s="80"/>
      <c r="RI10" s="80"/>
      <c r="RJ10" s="80"/>
      <c r="RK10" s="80"/>
      <c r="RL10" s="80"/>
      <c r="RM10" s="80"/>
      <c r="RN10" s="80"/>
      <c r="RO10" s="80"/>
      <c r="RP10" s="76">
        <v>2.2053083333333343</v>
      </c>
      <c r="RQ10" s="76">
        <v>4.0174966666666707</v>
      </c>
      <c r="RR10" s="76">
        <v>3.953156666666664</v>
      </c>
      <c r="RS10" s="76">
        <v>2.3450016666666675</v>
      </c>
      <c r="RT10" s="76">
        <v>4.6498483272567395</v>
      </c>
      <c r="RU10" s="76">
        <v>4.2997783369893829</v>
      </c>
      <c r="RV10" s="76">
        <v>2.040293330758034</v>
      </c>
      <c r="RW10" s="76">
        <v>4.704972511135197</v>
      </c>
      <c r="RX10" s="76">
        <v>5.0111208478035403</v>
      </c>
      <c r="RY10" s="76">
        <v>5.4763858069628473</v>
      </c>
      <c r="RZ10" s="76">
        <v>5.2220091887830442</v>
      </c>
      <c r="SA10" s="76">
        <v>3.6307716666193057</v>
      </c>
      <c r="SB10" s="76">
        <v>3.8663708342403793</v>
      </c>
      <c r="SC10" s="76">
        <v>0.53698083261850604</v>
      </c>
      <c r="SD10" s="76">
        <v>3.9180208429290602</v>
      </c>
      <c r="SE10" s="76">
        <v>5.6010525102092261</v>
      </c>
      <c r="SF10" s="76">
        <v>5.0803183333333415</v>
      </c>
      <c r="SG10" s="76">
        <v>4.1728316666666645</v>
      </c>
      <c r="SH10" s="76">
        <v>1.0077099999999988</v>
      </c>
      <c r="SI10" s="76">
        <v>4.2649333333333344</v>
      </c>
      <c r="SJ10" s="76">
        <v>1.3413949999999988</v>
      </c>
      <c r="SK10" s="76">
        <v>1.2684016666666627</v>
      </c>
      <c r="SL10" s="76">
        <v>0.95368166666666465</v>
      </c>
      <c r="SM10" s="76">
        <v>3.0481833333333301</v>
      </c>
      <c r="SN10" s="76">
        <v>2.6649133333333324</v>
      </c>
      <c r="SO10" s="76">
        <v>2.1680899999999985</v>
      </c>
      <c r="SP10" s="76">
        <v>1.6456316666666668</v>
      </c>
      <c r="SQ10" s="76">
        <v>2.8574583333333319</v>
      </c>
      <c r="SR10" s="76">
        <v>2.2159700000000009</v>
      </c>
      <c r="SS10" s="76">
        <v>1.4743049999999878</v>
      </c>
      <c r="ST10" s="76">
        <v>3.6365283333333287</v>
      </c>
      <c r="SU10" s="76">
        <v>4.6089000000000002</v>
      </c>
      <c r="SV10" s="76">
        <v>4.0464000000000002</v>
      </c>
      <c r="SW10" s="76">
        <v>3.0366</v>
      </c>
      <c r="SX10" s="76">
        <v>4.2582000000000004</v>
      </c>
      <c r="SY10" s="76">
        <v>3.133</v>
      </c>
      <c r="SZ10" s="76">
        <v>4.0960000000000001</v>
      </c>
      <c r="TA10" s="76">
        <v>2.698</v>
      </c>
      <c r="TB10" s="76">
        <v>2.1629999999999998</v>
      </c>
      <c r="TC10" s="76">
        <v>4.202</v>
      </c>
      <c r="TD10" s="76">
        <v>4.3330000000000002</v>
      </c>
      <c r="TE10" s="76">
        <v>4.0449999999999999</v>
      </c>
      <c r="TF10" s="76">
        <v>4.516</v>
      </c>
      <c r="TG10" s="76">
        <v>3.8319999999999999</v>
      </c>
      <c r="TH10" s="76">
        <v>3.6680000000000001</v>
      </c>
      <c r="TI10" s="76">
        <v>1.4610000000000001</v>
      </c>
      <c r="TJ10" s="76">
        <v>1.496</v>
      </c>
      <c r="TK10" s="76">
        <v>2.3519999999999999</v>
      </c>
      <c r="TL10" s="76">
        <v>1.4690000000000001</v>
      </c>
      <c r="TM10" s="76">
        <v>1.0920000000000001</v>
      </c>
      <c r="TN10" s="76">
        <v>2.2789999999999999</v>
      </c>
      <c r="TO10" s="76">
        <v>2.012</v>
      </c>
      <c r="TP10" s="76">
        <v>4.6260000000000003</v>
      </c>
      <c r="TQ10" s="76">
        <v>3.7280000000000002</v>
      </c>
      <c r="TR10" s="76">
        <v>2.9009999999999998</v>
      </c>
      <c r="TS10" s="76">
        <v>3.5920000000000001</v>
      </c>
      <c r="TT10" s="76">
        <v>5.9349999999999996</v>
      </c>
      <c r="TU10" s="76">
        <v>1.0569999999999999</v>
      </c>
      <c r="TV10" s="76">
        <v>0.38400000000000001</v>
      </c>
      <c r="TW10" s="76">
        <v>1.1160000000000001</v>
      </c>
      <c r="TX10" s="76">
        <v>2.637</v>
      </c>
      <c r="TY10" s="76">
        <v>4.0730000000000004</v>
      </c>
      <c r="TZ10" s="76">
        <v>5.7380000000000004</v>
      </c>
      <c r="UA10" s="76">
        <v>4.8860000000000001</v>
      </c>
      <c r="UB10" s="76">
        <v>5.4960000000000004</v>
      </c>
      <c r="UC10" s="76">
        <v>6.004929999999999</v>
      </c>
      <c r="UD10" s="76">
        <v>1.3791999999999989</v>
      </c>
      <c r="UE10" s="76">
        <v>6.1565933333333343</v>
      </c>
      <c r="UF10" s="76">
        <v>4.2525083333333384</v>
      </c>
      <c r="UG10" s="76">
        <v>4.2102416666666631</v>
      </c>
      <c r="UH10" s="76">
        <v>5.0591066666666729</v>
      </c>
      <c r="UI10" s="76">
        <v>4.226971666666671</v>
      </c>
      <c r="UJ10" s="76">
        <v>6.0663100000000059</v>
      </c>
      <c r="UK10" s="76">
        <v>5.8329516666666574</v>
      </c>
      <c r="UL10" s="76">
        <v>6.4977533333333355</v>
      </c>
      <c r="UM10" s="76">
        <v>6.2309066666666624</v>
      </c>
      <c r="UN10" s="76">
        <v>2.7527366666666659</v>
      </c>
      <c r="UO10" s="76">
        <v>5.1440799999999998</v>
      </c>
      <c r="UP10" s="76">
        <v>6.4961349999999971</v>
      </c>
      <c r="UQ10" s="76">
        <v>7.0006433333333256</v>
      </c>
      <c r="UR10" s="76">
        <v>6.8849083333333434</v>
      </c>
      <c r="US10" s="76">
        <v>7.0802700000000076</v>
      </c>
      <c r="UT10" s="76">
        <v>7.0442400000000021</v>
      </c>
      <c r="UU10" s="76">
        <v>7.0802700000000049</v>
      </c>
      <c r="UV10" s="76">
        <v>6.9247283333333307</v>
      </c>
      <c r="UW10" s="76">
        <v>6.8880300000000112</v>
      </c>
      <c r="UX10" s="76">
        <v>5.3092266666666683</v>
      </c>
      <c r="UY10" s="76"/>
      <c r="UZ10" s="76"/>
      <c r="VA10" s="76"/>
      <c r="VB10" s="76"/>
      <c r="VC10" s="57">
        <f t="shared" ref="VC10:VC42" si="9">SUM(JP10:KT10)</f>
        <v>187.34999999999994</v>
      </c>
      <c r="VD10" s="70">
        <f t="shared" si="6"/>
        <v>334.92000000000013</v>
      </c>
      <c r="VE10" s="70">
        <f t="shared" si="7"/>
        <v>225.75</v>
      </c>
      <c r="VF10" s="70">
        <f t="shared" si="8"/>
        <v>176.39821833400001</v>
      </c>
      <c r="VG10" s="70">
        <f>SUM(IrradDiaria[[#This Row],[01/02/2026]:[28/02/2026]])</f>
        <v>112.98600000000003</v>
      </c>
      <c r="VH10" s="70">
        <f>SUM(IrradDiaria[[#This Row],[01/03/2026]:[31/03/2026]])</f>
        <v>187.637</v>
      </c>
      <c r="VI10" s="70">
        <f>SUM(IrradDiaria[[#This Row],[01/04/2026]:[30/04/2026]])</f>
        <v>79.047149999999988</v>
      </c>
      <c r="VJ10" s="70">
        <f>SUM(IrradDiaria[[#This Row],[01/05/2026]:[08/05/2026]])</f>
        <v>35.03518001630809</v>
      </c>
      <c r="VK10" s="73" t="s">
        <v>1111</v>
      </c>
      <c r="VL10" s="74" t="s">
        <v>1086</v>
      </c>
    </row>
    <row r="11" spans="1:584" ht="15.6">
      <c r="A11" s="82" t="s">
        <v>185</v>
      </c>
      <c r="B11" s="56" t="s">
        <v>185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65">
        <v>1.53</v>
      </c>
      <c r="JQ11" s="65">
        <v>7.72</v>
      </c>
      <c r="JR11" s="65">
        <v>6.77</v>
      </c>
      <c r="JS11" s="65">
        <v>7.53</v>
      </c>
      <c r="JT11" s="65">
        <v>7.73</v>
      </c>
      <c r="JU11" s="65">
        <v>9.75</v>
      </c>
      <c r="JV11" s="65">
        <v>9.08</v>
      </c>
      <c r="JW11" s="137">
        <v>3.38</v>
      </c>
      <c r="JX11" s="137">
        <v>2.58</v>
      </c>
      <c r="JY11" s="137">
        <v>2.19</v>
      </c>
      <c r="JZ11" s="137">
        <v>3.83</v>
      </c>
      <c r="KA11" s="137">
        <v>6.81</v>
      </c>
      <c r="KB11" s="137">
        <v>2.2799999999999998</v>
      </c>
      <c r="KC11" s="137">
        <v>2.36</v>
      </c>
      <c r="KD11" s="137">
        <v>5.43</v>
      </c>
      <c r="KE11" s="137">
        <v>9.3000000000000007</v>
      </c>
      <c r="KF11" s="137">
        <v>9.08</v>
      </c>
      <c r="KG11" s="137">
        <v>4.88</v>
      </c>
      <c r="KH11" s="137">
        <v>1.24</v>
      </c>
      <c r="KI11" s="137">
        <v>7.03</v>
      </c>
      <c r="KJ11" s="137">
        <v>4.18</v>
      </c>
      <c r="KK11" s="137">
        <v>5.81</v>
      </c>
      <c r="KL11" s="137">
        <v>6.98</v>
      </c>
      <c r="KM11" s="137">
        <v>5.14</v>
      </c>
      <c r="KN11" s="137">
        <v>4.2</v>
      </c>
      <c r="KO11" s="137">
        <v>10.1</v>
      </c>
      <c r="KP11" s="137">
        <v>9.39</v>
      </c>
      <c r="KQ11" s="137">
        <v>7.54</v>
      </c>
      <c r="KR11" s="137">
        <v>8.11</v>
      </c>
      <c r="KS11" s="137">
        <v>6.23</v>
      </c>
      <c r="KT11" s="137">
        <v>1.95</v>
      </c>
      <c r="KU11" s="137">
        <v>5.89</v>
      </c>
      <c r="KV11" s="137">
        <v>7.45</v>
      </c>
      <c r="KW11" s="137">
        <v>4.5599999999999996</v>
      </c>
      <c r="KX11" s="137">
        <v>5.39</v>
      </c>
      <c r="KY11" s="137">
        <v>9.6</v>
      </c>
      <c r="KZ11" s="137">
        <v>3.69</v>
      </c>
      <c r="LA11" s="137">
        <v>2.13</v>
      </c>
      <c r="LB11" s="137">
        <v>1.5</v>
      </c>
      <c r="LC11" s="137">
        <v>3.92</v>
      </c>
      <c r="LD11" s="137">
        <v>6.38</v>
      </c>
      <c r="LE11" s="137">
        <v>7.4</v>
      </c>
      <c r="LF11" s="137">
        <v>10.79</v>
      </c>
      <c r="LG11" s="137">
        <v>10.98</v>
      </c>
      <c r="LH11" s="137">
        <v>8.23</v>
      </c>
      <c r="LI11" s="137">
        <v>6.08</v>
      </c>
      <c r="LJ11" s="137">
        <v>4.1399999999999997</v>
      </c>
      <c r="LK11" s="137">
        <v>8.1999999999999993</v>
      </c>
      <c r="LL11" s="137">
        <v>9.9700000000000006</v>
      </c>
      <c r="LM11" s="137">
        <v>5.5</v>
      </c>
      <c r="LN11" s="137">
        <v>9.8800000000000008</v>
      </c>
      <c r="LO11" s="137">
        <v>11.01</v>
      </c>
      <c r="LP11" s="137">
        <v>10.3</v>
      </c>
      <c r="LQ11" s="137">
        <v>6.39</v>
      </c>
      <c r="LR11" s="137">
        <v>2.87</v>
      </c>
      <c r="LS11" s="137">
        <v>7.53</v>
      </c>
      <c r="LT11" s="137">
        <v>7.85</v>
      </c>
      <c r="LU11" s="137">
        <v>5.2</v>
      </c>
      <c r="LV11" s="137">
        <v>7.03</v>
      </c>
      <c r="LW11" s="137">
        <v>9.5299999999999994</v>
      </c>
      <c r="LX11" s="137">
        <v>11.32</v>
      </c>
      <c r="LY11" s="137">
        <v>1.43</v>
      </c>
      <c r="LZ11" s="137">
        <v>5.36</v>
      </c>
      <c r="MA11" s="137">
        <v>4.72</v>
      </c>
      <c r="MB11" s="137">
        <v>3.77</v>
      </c>
      <c r="MC11" s="137">
        <v>2.58</v>
      </c>
      <c r="MD11" s="137">
        <v>6.85</v>
      </c>
      <c r="ME11" s="137">
        <v>10.050000000000001</v>
      </c>
      <c r="MF11" s="137">
        <v>9.56</v>
      </c>
      <c r="MG11" s="137">
        <v>7.73</v>
      </c>
      <c r="MH11" s="137">
        <v>4.45</v>
      </c>
      <c r="MI11" s="137">
        <v>9.9</v>
      </c>
      <c r="MJ11" s="137">
        <v>9.2799999999999994</v>
      </c>
      <c r="MK11" s="137">
        <v>4.1900000000000004</v>
      </c>
      <c r="ML11" s="137">
        <v>4.57</v>
      </c>
      <c r="MM11" s="137">
        <v>6.36</v>
      </c>
      <c r="MN11" s="137">
        <v>7.94</v>
      </c>
      <c r="MO11" s="137">
        <v>1.48</v>
      </c>
      <c r="MP11" s="76">
        <v>2.66</v>
      </c>
      <c r="MQ11" s="76">
        <v>1.67</v>
      </c>
      <c r="MR11" s="76">
        <v>5.5129316670000001</v>
      </c>
      <c r="MS11" s="76">
        <v>10.11848333</v>
      </c>
      <c r="MT11" s="76">
        <v>10.329468329999999</v>
      </c>
      <c r="MU11" s="76">
        <v>10.954093329999999</v>
      </c>
      <c r="MV11" s="76">
        <v>10.92720667</v>
      </c>
      <c r="MW11" s="76">
        <v>10.853730000000001</v>
      </c>
      <c r="MX11" s="76">
        <v>10.834479999999999</v>
      </c>
      <c r="MY11" s="76">
        <v>10.83962333</v>
      </c>
      <c r="MZ11" s="76">
        <v>10.916169999999999</v>
      </c>
      <c r="NA11" s="76">
        <v>11.007960000000001</v>
      </c>
      <c r="NB11" s="76">
        <v>10.17535167</v>
      </c>
      <c r="NC11" s="76">
        <v>9.1161399999999997</v>
      </c>
      <c r="ND11" s="78">
        <v>9.8422800000000397</v>
      </c>
      <c r="NE11" s="76">
        <v>8.1364566666666835</v>
      </c>
      <c r="NF11" s="76">
        <v>6.1060166666666413</v>
      </c>
      <c r="NG11" s="76">
        <v>2.5324933333333237</v>
      </c>
      <c r="NH11" s="76">
        <v>0.87442833333333203</v>
      </c>
      <c r="NI11" s="76">
        <v>1.4491466666666684</v>
      </c>
      <c r="NJ11" s="80">
        <v>0</v>
      </c>
      <c r="NK11" s="76">
        <v>5.6153800000000231</v>
      </c>
      <c r="NL11" s="76">
        <v>11.035958333333298</v>
      </c>
      <c r="NM11" s="76">
        <v>11.29417166666672</v>
      </c>
      <c r="NN11" s="76">
        <v>11.169761666666702</v>
      </c>
      <c r="NO11" s="76">
        <v>11.058311666666723</v>
      </c>
      <c r="NP11" s="76">
        <v>10.960154999999958</v>
      </c>
      <c r="NQ11" s="76">
        <v>10.063829999999951</v>
      </c>
      <c r="NR11" s="76">
        <v>8.0945633333333369</v>
      </c>
      <c r="NS11" s="76">
        <v>7.304543333333311</v>
      </c>
      <c r="NT11" s="76">
        <v>7.6249833333333186</v>
      </c>
      <c r="NU11" s="76">
        <v>4.5637199999999982</v>
      </c>
      <c r="NV11" s="76">
        <v>6.6747999999999781</v>
      </c>
      <c r="NW11" s="76">
        <v>1.289116667</v>
      </c>
      <c r="NX11" s="76">
        <v>1.9113549999999999</v>
      </c>
      <c r="NY11" s="76">
        <v>1.8635333329999999</v>
      </c>
      <c r="NZ11" s="76">
        <v>1.3895999999999999</v>
      </c>
      <c r="OA11" s="76">
        <v>4.1637449999999996</v>
      </c>
      <c r="OB11" s="76">
        <v>9.8444450000000003</v>
      </c>
      <c r="OC11" s="76">
        <v>8.3636216670000003</v>
      </c>
      <c r="OD11" s="76">
        <v>5.7401566669999999</v>
      </c>
      <c r="OE11" s="76">
        <v>9.5600466666666577</v>
      </c>
      <c r="OF11" s="76">
        <v>9.4269449999999804</v>
      </c>
      <c r="OG11" s="76">
        <v>4.9453766666666601</v>
      </c>
      <c r="OH11" s="94">
        <v>8.8135183333333629</v>
      </c>
      <c r="OI11" s="76">
        <v>10.536830000000034</v>
      </c>
      <c r="OJ11" s="76">
        <v>8.0212116666666571</v>
      </c>
      <c r="OK11" s="76">
        <v>5.8310316666666688</v>
      </c>
      <c r="OL11" s="76">
        <v>8.11629166666666</v>
      </c>
      <c r="OM11" s="76">
        <v>3.7822866666666628</v>
      </c>
      <c r="ON11" s="76">
        <v>7.4108499999999964</v>
      </c>
      <c r="OO11" s="76">
        <v>7.0789716666666394</v>
      </c>
      <c r="OP11" s="76">
        <v>5.1392016666666471</v>
      </c>
      <c r="OQ11" s="76">
        <v>3.2583650000000022</v>
      </c>
      <c r="OR11" s="76">
        <v>6.1429999999999998</v>
      </c>
      <c r="OS11" s="76">
        <v>6.8440000000000003</v>
      </c>
      <c r="OT11" s="76">
        <v>10.637</v>
      </c>
      <c r="OU11" s="76">
        <v>6.6790000000000003</v>
      </c>
      <c r="OV11" s="76">
        <v>10.521000000000001</v>
      </c>
      <c r="OW11" s="76">
        <v>10.315</v>
      </c>
      <c r="OX11" s="76">
        <v>10.093999999999999</v>
      </c>
      <c r="OY11" s="76">
        <v>9.8350000000000009</v>
      </c>
      <c r="OZ11" s="76">
        <v>10.34</v>
      </c>
      <c r="PA11" s="76">
        <v>6.6890000000000001</v>
      </c>
      <c r="PB11" s="76">
        <v>7.6390000000000002</v>
      </c>
      <c r="PC11" s="76">
        <v>6.07</v>
      </c>
      <c r="PD11" s="76">
        <v>6.2279999999999998</v>
      </c>
      <c r="PE11" s="76">
        <v>5.4320000000000004</v>
      </c>
      <c r="PF11" s="76">
        <v>3.448</v>
      </c>
      <c r="PG11" s="76">
        <v>7.1050000000000004</v>
      </c>
      <c r="PH11" s="76">
        <v>5.5190000000000001</v>
      </c>
      <c r="PI11" s="76">
        <v>3.0579999999999998</v>
      </c>
      <c r="PJ11" s="76">
        <v>6.0640000000000001</v>
      </c>
      <c r="PK11" s="80">
        <v>0</v>
      </c>
      <c r="PL11" s="76">
        <v>6.1619999999999999</v>
      </c>
      <c r="PM11" s="76">
        <v>7.0179999999999998</v>
      </c>
      <c r="PN11" s="76">
        <v>7.181</v>
      </c>
      <c r="PO11" s="76">
        <v>9.1059999999999999</v>
      </c>
      <c r="PP11" s="76">
        <v>7.7489999999999997</v>
      </c>
      <c r="PQ11" s="76">
        <v>8.2210000000000001</v>
      </c>
      <c r="PR11" s="76">
        <v>7.5830000000000002</v>
      </c>
      <c r="PS11" s="76">
        <v>5.9139999999999997</v>
      </c>
      <c r="PT11" s="76">
        <v>3.0209999999999999</v>
      </c>
      <c r="PU11" s="76">
        <v>4.66</v>
      </c>
      <c r="PV11" s="76">
        <v>5.1230000000000002</v>
      </c>
      <c r="PW11" s="76">
        <v>2.6059999999999999</v>
      </c>
      <c r="PX11" s="76">
        <v>5.0039999999999996</v>
      </c>
      <c r="PY11" s="76">
        <v>8.8936116666666596</v>
      </c>
      <c r="PZ11" s="76">
        <v>8.5375350000000054</v>
      </c>
      <c r="QA11" s="76">
        <v>8.5209349999999962</v>
      </c>
      <c r="QB11" s="76">
        <v>7.1082033333333152</v>
      </c>
      <c r="QC11" s="76">
        <v>4.8737666666666435</v>
      </c>
      <c r="QD11" s="76">
        <v>1.7487983333333375</v>
      </c>
      <c r="QE11" s="76">
        <v>5.0059583333333331</v>
      </c>
      <c r="QF11" s="76">
        <v>7.8059483333333048</v>
      </c>
      <c r="QG11" s="76">
        <v>2.2660433333333412</v>
      </c>
      <c r="QH11" s="76">
        <v>7.570481666666657</v>
      </c>
      <c r="QI11" s="76">
        <v>8.67</v>
      </c>
      <c r="QJ11" s="76">
        <v>6.1120000000000001</v>
      </c>
      <c r="QK11" s="76">
        <v>7.55</v>
      </c>
      <c r="QL11" s="76">
        <v>0.56799999999999995</v>
      </c>
      <c r="QM11" s="76">
        <v>2.4740000000000002</v>
      </c>
      <c r="QN11" s="76">
        <v>8.9109999999999996</v>
      </c>
      <c r="QO11" s="76">
        <v>7.0620000000000003</v>
      </c>
      <c r="QP11" s="76">
        <v>7.1559999999999997</v>
      </c>
      <c r="QQ11" s="76">
        <v>8.0419999999999998</v>
      </c>
      <c r="QR11" s="76">
        <v>6.5579999999999998</v>
      </c>
      <c r="QS11" s="76">
        <v>4.5629999999999997</v>
      </c>
      <c r="QT11" s="76">
        <v>0</v>
      </c>
      <c r="QU11" s="76">
        <v>6.7770000000000001</v>
      </c>
      <c r="QV11" s="76">
        <v>5.6289150000000134</v>
      </c>
      <c r="QW11" s="76">
        <v>7.735666666666674</v>
      </c>
      <c r="QX11" s="76">
        <v>7.0816649999999965</v>
      </c>
      <c r="QY11" s="76">
        <v>1.8657583333333358</v>
      </c>
      <c r="QZ11" s="76">
        <v>3.763676666666659</v>
      </c>
      <c r="RA11" s="76">
        <v>4.0841516666666688</v>
      </c>
      <c r="RB11" s="76">
        <v>5.9838483333333468</v>
      </c>
      <c r="RC11" s="76">
        <v>7.5811616666666781</v>
      </c>
      <c r="RD11" s="76">
        <v>7.8461166666666688</v>
      </c>
      <c r="RE11" s="76">
        <v>5.2334649999999998</v>
      </c>
      <c r="RF11" s="76">
        <v>7.516071666666674</v>
      </c>
      <c r="RG11" s="76">
        <v>7.5371116666666653</v>
      </c>
      <c r="RH11" s="76">
        <v>5.3086166666666506</v>
      </c>
      <c r="RI11" s="76">
        <v>6.5960116666666631</v>
      </c>
      <c r="RJ11" s="76">
        <v>6.8387533333333197</v>
      </c>
      <c r="RK11" s="76">
        <v>6.0737716666666497</v>
      </c>
      <c r="RL11" s="76">
        <v>6.2198649999999889</v>
      </c>
      <c r="RM11" s="76">
        <v>5.2117649999999944</v>
      </c>
      <c r="RN11" s="76">
        <v>7.2159300000000055</v>
      </c>
      <c r="RO11" s="76">
        <v>7.3525916666666538</v>
      </c>
      <c r="RP11" s="76">
        <v>7.3846216666666704</v>
      </c>
      <c r="RQ11" s="76">
        <v>5.7471266666666851</v>
      </c>
      <c r="RR11" s="76">
        <v>7.182104999999984</v>
      </c>
      <c r="RS11" s="76">
        <v>5.4492599999999953</v>
      </c>
      <c r="RT11" s="76">
        <v>7.1895499999999979</v>
      </c>
      <c r="RU11" s="76">
        <v>7.0780250000000029</v>
      </c>
      <c r="RV11" s="76">
        <v>1.3245333333333336</v>
      </c>
      <c r="RW11" s="76">
        <v>3.9308916666666684</v>
      </c>
      <c r="RX11" s="76">
        <v>7.0732666666666626</v>
      </c>
      <c r="RY11" s="76">
        <v>3.4574499999999997</v>
      </c>
      <c r="RZ11" s="76">
        <v>4.3316916666666696</v>
      </c>
      <c r="SA11" s="76">
        <v>6.8262499999999973</v>
      </c>
      <c r="SB11" s="76">
        <v>6.3635999999999937</v>
      </c>
      <c r="SC11" s="76">
        <v>6.217475000000003</v>
      </c>
      <c r="SD11" s="76">
        <v>0.96570000000000167</v>
      </c>
      <c r="SE11" s="76">
        <v>4.7343916666666663</v>
      </c>
      <c r="SF11" s="76">
        <v>5.6912400000000058</v>
      </c>
      <c r="SG11" s="76">
        <v>4.3094516666666518</v>
      </c>
      <c r="SH11" s="76">
        <v>3.9048700000000172</v>
      </c>
      <c r="SI11" s="76">
        <v>4.2427366666666728</v>
      </c>
      <c r="SJ11" s="76">
        <v>3.8239849999999782</v>
      </c>
      <c r="SK11" s="76">
        <v>5.269716666666679</v>
      </c>
      <c r="SL11" s="76">
        <v>2.3633283333333339</v>
      </c>
      <c r="SM11" s="76">
        <v>0.70361000000000018</v>
      </c>
      <c r="SN11" s="76">
        <v>1.8473233333333372</v>
      </c>
      <c r="SO11" s="76">
        <v>1.9173999999999916</v>
      </c>
      <c r="SP11" s="76">
        <v>1.7196933333333337</v>
      </c>
      <c r="SQ11" s="76">
        <v>5.7452966666666567</v>
      </c>
      <c r="SR11" s="76">
        <v>4.3210150000000009</v>
      </c>
      <c r="SS11" s="76">
        <v>2.4509616666666605</v>
      </c>
      <c r="ST11" s="76">
        <v>4.1634550000000106</v>
      </c>
      <c r="SU11" s="76">
        <v>4.2324166666666736</v>
      </c>
      <c r="SV11" s="76">
        <v>0.84136333333333246</v>
      </c>
      <c r="SW11" s="76">
        <v>2.8695166666666729</v>
      </c>
      <c r="SX11" s="76">
        <v>5.1386283333333278</v>
      </c>
      <c r="SY11" s="76">
        <v>5.1411899999999857</v>
      </c>
      <c r="SZ11" s="76">
        <v>0.8268000000000002</v>
      </c>
      <c r="TA11" s="76">
        <v>4.8499049999999899</v>
      </c>
      <c r="TB11" s="76">
        <v>3.0193966666666663</v>
      </c>
      <c r="TC11" s="76">
        <v>3.989178333333335</v>
      </c>
      <c r="TD11" s="76">
        <v>5.8741899999999809</v>
      </c>
      <c r="TE11" s="76">
        <v>5.5560316666666525</v>
      </c>
      <c r="TF11" s="76">
        <v>5.7593700000000076</v>
      </c>
      <c r="TG11" s="76">
        <v>5.5745966666666726</v>
      </c>
      <c r="TH11" s="76">
        <v>5.0737850000000053</v>
      </c>
      <c r="TI11" s="76">
        <v>2.4325349999999961</v>
      </c>
      <c r="TJ11" s="76">
        <v>4.989981666666667</v>
      </c>
      <c r="TK11" s="76">
        <v>5.1629000000000094</v>
      </c>
      <c r="TL11" s="76">
        <v>2.1770600000000009</v>
      </c>
      <c r="TM11" s="76">
        <v>3.9458533333333365</v>
      </c>
      <c r="TN11" s="76">
        <v>2.5481183333333348</v>
      </c>
      <c r="TO11" s="76">
        <v>3.5526383333333245</v>
      </c>
      <c r="TP11" s="46">
        <v>5.8037000000000001</v>
      </c>
      <c r="TQ11" s="46">
        <v>4.8758999999999997</v>
      </c>
      <c r="TR11" s="76">
        <v>6.2080000000000002</v>
      </c>
      <c r="TS11" s="76">
        <v>3.2850000000000001</v>
      </c>
      <c r="TT11" s="76">
        <v>5.5469999999999997</v>
      </c>
      <c r="TU11" s="76">
        <v>6.165</v>
      </c>
      <c r="TV11" s="76">
        <v>5.3319999999999999</v>
      </c>
      <c r="TW11" s="76">
        <v>1.5109999999999999</v>
      </c>
      <c r="TX11" s="76">
        <v>4.3719999999999999</v>
      </c>
      <c r="TY11" s="76">
        <v>5.2770000000000001</v>
      </c>
      <c r="TZ11" s="76">
        <v>6.093</v>
      </c>
      <c r="UA11" s="76">
        <v>5.8019999999999996</v>
      </c>
      <c r="UB11" s="76">
        <v>5.05</v>
      </c>
      <c r="UC11" s="76">
        <v>6.1499616666666679</v>
      </c>
      <c r="UD11" s="76">
        <v>6.1831349999999956</v>
      </c>
      <c r="UE11" s="76">
        <v>6.1269016666666554</v>
      </c>
      <c r="UF11" s="76">
        <v>3.1552399999999943</v>
      </c>
      <c r="UG11" s="76">
        <v>2.9334466666666814</v>
      </c>
      <c r="UH11" s="76">
        <v>3.044245000000009</v>
      </c>
      <c r="UI11" s="76">
        <v>5.7388033333333182</v>
      </c>
      <c r="UJ11" s="76">
        <v>2.1152516666666621</v>
      </c>
      <c r="UK11" s="76">
        <v>4.7404066666666633</v>
      </c>
      <c r="UL11" s="76">
        <v>6.2342816666666572</v>
      </c>
      <c r="UM11" s="76">
        <v>5.6938716666666602</v>
      </c>
      <c r="UN11" s="76">
        <v>4.8769216666666857</v>
      </c>
      <c r="UO11" s="76">
        <v>1.7131016666666659</v>
      </c>
      <c r="UP11" s="76">
        <v>5.85</v>
      </c>
      <c r="UQ11" s="76">
        <v>5.55</v>
      </c>
      <c r="UR11" s="76">
        <v>4.68</v>
      </c>
      <c r="US11" s="76">
        <v>6.18</v>
      </c>
      <c r="UT11" s="168"/>
      <c r="UU11" s="76">
        <v>6.21</v>
      </c>
      <c r="UV11" s="76">
        <v>6.51</v>
      </c>
      <c r="UW11" s="76">
        <v>5.48</v>
      </c>
      <c r="UX11" s="76">
        <v>6.17</v>
      </c>
      <c r="UY11" s="76"/>
      <c r="UZ11" s="76"/>
      <c r="VA11" s="76"/>
      <c r="VB11" s="76"/>
      <c r="VC11" s="57">
        <f t="shared" si="9"/>
        <v>180.12999999999991</v>
      </c>
      <c r="VD11" s="70">
        <f t="shared" si="6"/>
        <v>210.70999999999998</v>
      </c>
      <c r="VE11" s="70">
        <f t="shared" si="7"/>
        <v>226.13563832700007</v>
      </c>
      <c r="VF11" s="70">
        <f t="shared" si="8"/>
        <v>192.8989416673333</v>
      </c>
      <c r="VG11" s="70">
        <f>SUM(IrradDiaria[[#This Row],[01/02/2026]:[28/02/2026]])</f>
        <v>197.83503999999994</v>
      </c>
      <c r="VH11" s="70">
        <f>SUM(IrradDiaria[[#This Row],[01/03/2026]:[31/03/2026]])</f>
        <v>183.02628166666662</v>
      </c>
      <c r="VI11" s="70">
        <f>SUM(IrradDiaria[[#This Row],[01/04/2026]:[30/04/2026]])</f>
        <v>181.53402666666665</v>
      </c>
      <c r="VJ11" s="70">
        <f>SUM(IrradDiaria[[#This Row],[01/05/2026]:[08/05/2026]])</f>
        <v>41.211658333333332</v>
      </c>
      <c r="VK11" s="72" t="s">
        <v>1084</v>
      </c>
      <c r="VL11" s="74" t="s">
        <v>1086</v>
      </c>
    </row>
    <row r="12" spans="1:584" ht="15.6">
      <c r="A12" s="82" t="s">
        <v>208</v>
      </c>
      <c r="B12" s="56" t="s">
        <v>208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65">
        <v>9.2799999999999994</v>
      </c>
      <c r="JQ12" s="65">
        <v>6.2</v>
      </c>
      <c r="JR12" s="65">
        <v>7.31</v>
      </c>
      <c r="JS12" s="65">
        <v>5.88</v>
      </c>
      <c r="JT12" s="65">
        <v>10.06</v>
      </c>
      <c r="JU12" s="65">
        <v>9.2899999999999991</v>
      </c>
      <c r="JV12" s="65">
        <v>7.37</v>
      </c>
      <c r="JW12" s="137">
        <v>1.17</v>
      </c>
      <c r="JX12" s="137">
        <v>1.99</v>
      </c>
      <c r="JY12" s="137">
        <v>3.17</v>
      </c>
      <c r="JZ12" s="137">
        <v>6.22</v>
      </c>
      <c r="KA12" s="137">
        <v>7.86</v>
      </c>
      <c r="KB12" s="137">
        <v>4.67</v>
      </c>
      <c r="KC12" s="137">
        <v>7.61</v>
      </c>
      <c r="KD12" s="137">
        <v>2.92</v>
      </c>
      <c r="KE12" s="137">
        <v>8.11</v>
      </c>
      <c r="KF12" s="137">
        <v>7.78</v>
      </c>
      <c r="KG12" s="137">
        <v>2.66</v>
      </c>
      <c r="KH12" s="137">
        <v>2.57</v>
      </c>
      <c r="KI12" s="137">
        <v>6.57</v>
      </c>
      <c r="KJ12" s="137">
        <v>9.4700000000000006</v>
      </c>
      <c r="KK12" s="137">
        <v>11.27</v>
      </c>
      <c r="KL12" s="137">
        <v>11.03</v>
      </c>
      <c r="KM12" s="137">
        <v>10.72</v>
      </c>
      <c r="KN12" s="137">
        <v>10.89</v>
      </c>
      <c r="KO12" s="137">
        <v>8.77</v>
      </c>
      <c r="KP12" s="137">
        <v>6.3</v>
      </c>
      <c r="KQ12" s="137">
        <v>2.23</v>
      </c>
      <c r="KR12" s="137">
        <v>3.15</v>
      </c>
      <c r="KS12" s="137">
        <v>2.62</v>
      </c>
      <c r="KT12" s="137">
        <v>1.43</v>
      </c>
      <c r="KU12" s="137">
        <v>0</v>
      </c>
      <c r="KV12" s="137">
        <v>0</v>
      </c>
      <c r="KW12" s="137">
        <v>0.36</v>
      </c>
      <c r="KX12" s="137">
        <v>9.7799999999999994</v>
      </c>
      <c r="KY12" s="137">
        <v>6.44</v>
      </c>
      <c r="KZ12" s="137">
        <v>6.03</v>
      </c>
      <c r="LA12" s="137">
        <v>9.1300000000000008</v>
      </c>
      <c r="LB12" s="137">
        <v>2.58</v>
      </c>
      <c r="LC12" s="137">
        <v>5.76</v>
      </c>
      <c r="LD12" s="137">
        <v>8.75</v>
      </c>
      <c r="LE12" s="137">
        <v>8.7100000000000009</v>
      </c>
      <c r="LF12" s="137">
        <v>11.35</v>
      </c>
      <c r="LG12" s="137">
        <v>8.5500000000000007</v>
      </c>
      <c r="LH12" s="137">
        <v>4.07</v>
      </c>
      <c r="LI12" s="137">
        <v>3.08</v>
      </c>
      <c r="LJ12" s="137">
        <v>2.62</v>
      </c>
      <c r="LK12" s="137">
        <v>4.97</v>
      </c>
      <c r="LL12" s="137">
        <v>4.5199999999999996</v>
      </c>
      <c r="LM12" s="137">
        <v>8.2799999999999994</v>
      </c>
      <c r="LN12" s="137">
        <v>9.69</v>
      </c>
      <c r="LO12" s="137">
        <v>11.2</v>
      </c>
      <c r="LP12" s="137">
        <v>7.42</v>
      </c>
      <c r="LQ12" s="137">
        <v>4.1900000000000004</v>
      </c>
      <c r="LR12" s="137">
        <v>3.39</v>
      </c>
      <c r="LS12" s="137">
        <v>8.93</v>
      </c>
      <c r="LT12" s="137">
        <v>11.61</v>
      </c>
      <c r="LU12" s="137">
        <v>8.2799999999999994</v>
      </c>
      <c r="LV12" s="137">
        <v>9.57</v>
      </c>
      <c r="LW12" s="137">
        <v>10.38</v>
      </c>
      <c r="LX12" s="137">
        <v>11.67</v>
      </c>
      <c r="LY12" s="137">
        <v>9.16</v>
      </c>
      <c r="LZ12" s="137">
        <v>4.45</v>
      </c>
      <c r="MA12" s="137">
        <v>6.91</v>
      </c>
      <c r="MB12" s="137">
        <v>8.26</v>
      </c>
      <c r="MC12" s="137">
        <v>11.01</v>
      </c>
      <c r="MD12" s="137">
        <v>10</v>
      </c>
      <c r="ME12" s="137">
        <v>9.6300000000000008</v>
      </c>
      <c r="MF12" s="137">
        <v>7.97</v>
      </c>
      <c r="MG12" s="137">
        <v>1.56</v>
      </c>
      <c r="MH12" s="137">
        <v>5.84</v>
      </c>
      <c r="MI12" s="137">
        <v>10.14</v>
      </c>
      <c r="MJ12" s="137">
        <v>8.3699999999999992</v>
      </c>
      <c r="MK12" s="137">
        <v>4.87</v>
      </c>
      <c r="ML12" s="137">
        <v>3.46</v>
      </c>
      <c r="MM12" s="137">
        <v>7.96</v>
      </c>
      <c r="MN12" s="137">
        <v>7.03</v>
      </c>
      <c r="MO12" s="137">
        <v>1.99</v>
      </c>
      <c r="MP12" s="76">
        <v>2.72</v>
      </c>
      <c r="MQ12" s="76">
        <v>2.4500000000000002</v>
      </c>
      <c r="MR12" s="76">
        <v>8.59</v>
      </c>
      <c r="MS12" s="76">
        <v>10.31</v>
      </c>
      <c r="MT12" s="76">
        <v>11.31</v>
      </c>
      <c r="MU12" s="76">
        <v>9.4</v>
      </c>
      <c r="MV12" s="76">
        <v>10.89</v>
      </c>
      <c r="MW12" s="76">
        <v>10.38</v>
      </c>
      <c r="MX12" s="76">
        <v>8.98</v>
      </c>
      <c r="MY12" s="76">
        <v>9.41</v>
      </c>
      <c r="MZ12" s="76">
        <v>10.08</v>
      </c>
      <c r="NA12" s="76">
        <v>7.44</v>
      </c>
      <c r="NB12" s="76">
        <v>7.51</v>
      </c>
      <c r="NC12" s="76">
        <v>5.0749833329999996</v>
      </c>
      <c r="ND12" s="79">
        <v>6.1312183333333374</v>
      </c>
      <c r="NE12" s="76">
        <v>6.1005866666666622</v>
      </c>
      <c r="NF12" s="76">
        <v>8.973378333333315</v>
      </c>
      <c r="NG12" s="76">
        <v>7.0544483333333323</v>
      </c>
      <c r="NH12" s="76">
        <v>2.9668966666666714</v>
      </c>
      <c r="NI12" s="76">
        <v>7.7264499999999652</v>
      </c>
      <c r="NJ12" s="76">
        <v>5.0615316666666699</v>
      </c>
      <c r="NK12" s="76"/>
      <c r="NL12" s="76"/>
      <c r="NM12" s="76"/>
      <c r="NN12" s="76"/>
      <c r="NO12" s="76"/>
      <c r="NP12" s="76"/>
      <c r="NQ12" s="76"/>
      <c r="NR12" s="76">
        <v>6.1050000000000004</v>
      </c>
      <c r="NS12" s="76">
        <v>4.9660000000000002</v>
      </c>
      <c r="NT12" s="76">
        <v>6.992</v>
      </c>
      <c r="NU12" s="76">
        <v>4.6050000000000004</v>
      </c>
      <c r="NV12" s="76">
        <v>5.31</v>
      </c>
      <c r="NW12" s="76">
        <v>2.726</v>
      </c>
      <c r="NX12" s="76">
        <v>3.097</v>
      </c>
      <c r="NY12" s="76">
        <v>1.452</v>
      </c>
      <c r="NZ12" s="76">
        <v>2.4849999999999999</v>
      </c>
      <c r="OA12" s="76">
        <v>3.42</v>
      </c>
      <c r="OB12" s="76">
        <v>5.3289999999999997</v>
      </c>
      <c r="OC12" s="76">
        <v>8.0380000000000003</v>
      </c>
      <c r="OD12" s="76">
        <v>7.9470000000000001</v>
      </c>
      <c r="OE12" s="76">
        <v>7.1669999999999998</v>
      </c>
      <c r="OF12" s="76">
        <v>5.7939999999999996</v>
      </c>
      <c r="OG12" s="76">
        <v>3.3330000000000002</v>
      </c>
      <c r="OH12" s="94">
        <v>2.0840000000000001</v>
      </c>
      <c r="OI12" s="76">
        <v>7.5629999999999997</v>
      </c>
      <c r="OJ12" s="76">
        <v>3.3610000000000002</v>
      </c>
      <c r="OK12" s="76">
        <v>0.17899999999999999</v>
      </c>
      <c r="OL12" s="76">
        <v>6.5590000000000002</v>
      </c>
      <c r="OM12" s="76">
        <v>5.1539999999999999</v>
      </c>
      <c r="ON12" s="76">
        <v>5.7610000000000001</v>
      </c>
      <c r="OO12" s="76">
        <v>5.3140000000000001</v>
      </c>
      <c r="OP12" s="76">
        <v>4.2329999999999997</v>
      </c>
      <c r="OQ12" s="76">
        <v>1.581</v>
      </c>
      <c r="OR12" s="76">
        <v>3.2930000000000001</v>
      </c>
      <c r="OS12" s="76">
        <v>3.165</v>
      </c>
      <c r="OT12" s="76">
        <v>6.6509999999999998</v>
      </c>
      <c r="OU12" s="76">
        <v>10.694000000000001</v>
      </c>
      <c r="OV12" s="76">
        <v>8.8829999999999991</v>
      </c>
      <c r="OW12" s="76">
        <v>10.518000000000001</v>
      </c>
      <c r="OX12" s="76">
        <v>9.2789999999999999</v>
      </c>
      <c r="OY12" s="76">
        <v>9.9049999999999994</v>
      </c>
      <c r="OZ12" s="76">
        <v>6.7050000000000001</v>
      </c>
      <c r="PA12" s="76">
        <v>8.4339999999999993</v>
      </c>
      <c r="PB12" s="76">
        <v>8.3019999999999996</v>
      </c>
      <c r="PC12" s="76">
        <v>6.6120000000000001</v>
      </c>
      <c r="PD12" s="76">
        <v>6.67</v>
      </c>
      <c r="PE12" s="76">
        <v>4.9950000000000001</v>
      </c>
      <c r="PF12" s="76">
        <v>5.1440000000000001</v>
      </c>
      <c r="PG12" s="76">
        <v>7.3739999999999997</v>
      </c>
      <c r="PH12" s="76">
        <v>3.9140000000000001</v>
      </c>
      <c r="PI12" s="76">
        <v>2.839</v>
      </c>
      <c r="PJ12" s="76">
        <v>3.976</v>
      </c>
      <c r="PK12" s="76">
        <v>7.1619999999999999</v>
      </c>
      <c r="PL12" s="76">
        <v>4.6150000000000002</v>
      </c>
      <c r="PM12" s="76">
        <v>5.056</v>
      </c>
      <c r="PN12" s="76">
        <v>6.2770000000000001</v>
      </c>
      <c r="PO12" s="76">
        <v>9.2189999999999994</v>
      </c>
      <c r="PP12" s="76">
        <v>3.915</v>
      </c>
      <c r="PQ12" s="76">
        <v>3.7330000000000001</v>
      </c>
      <c r="PR12" s="76">
        <v>7.577</v>
      </c>
      <c r="PS12" s="76">
        <v>0.78100000000000003</v>
      </c>
      <c r="PT12" s="76">
        <v>1.5740000000000001</v>
      </c>
      <c r="PU12" s="76">
        <v>1.7</v>
      </c>
      <c r="PV12" s="76">
        <v>0.309</v>
      </c>
      <c r="PW12" s="76">
        <v>1.5920000000000001</v>
      </c>
      <c r="PX12" s="76">
        <v>8.2449999999999992</v>
      </c>
      <c r="PY12" s="76">
        <v>8.2729999999999997</v>
      </c>
      <c r="PZ12" s="76">
        <v>8.9860000000000007</v>
      </c>
      <c r="QA12" s="76">
        <v>2.2519999999999998</v>
      </c>
      <c r="QB12" s="76">
        <v>8.5869999999999997</v>
      </c>
      <c r="QC12" s="76">
        <v>4.0000000000000001E-3</v>
      </c>
      <c r="QD12" s="76">
        <v>5.3319999999999999</v>
      </c>
      <c r="QE12" s="76">
        <v>8.8640000000000008</v>
      </c>
      <c r="QF12" s="76">
        <v>8.5440000000000005</v>
      </c>
      <c r="QG12" s="76">
        <v>9.2690000000000001</v>
      </c>
      <c r="QH12" s="76">
        <v>7.7190000000000003</v>
      </c>
      <c r="QI12" s="76">
        <v>8.7059999999999995</v>
      </c>
      <c r="QJ12" s="76">
        <v>7.5670000000000002</v>
      </c>
      <c r="QK12" s="76">
        <v>7.5670000000000002</v>
      </c>
      <c r="QL12" s="76">
        <v>8.7899999999999991</v>
      </c>
      <c r="QM12" s="76">
        <v>8.2279999999999998</v>
      </c>
      <c r="QN12" s="76">
        <v>5.2960000000000003</v>
      </c>
      <c r="QO12" s="76">
        <v>1.4710000000000001</v>
      </c>
      <c r="QP12" s="76">
        <v>6.6070000000000002</v>
      </c>
      <c r="QQ12" s="76">
        <v>4.4169999999999998</v>
      </c>
      <c r="QR12" s="76">
        <v>5.5540000000000003</v>
      </c>
      <c r="QS12" s="76">
        <v>6.2750000000000004</v>
      </c>
      <c r="QT12" s="80"/>
      <c r="QU12" s="80"/>
      <c r="QV12" s="80"/>
      <c r="QW12" s="80"/>
      <c r="QX12" s="80"/>
      <c r="QY12" s="76">
        <v>1.141</v>
      </c>
      <c r="QZ12" s="76">
        <v>4.4089999999999998</v>
      </c>
      <c r="RA12" s="76">
        <v>6.2089999999999996</v>
      </c>
      <c r="RB12" s="76">
        <v>6.5659999999999998</v>
      </c>
      <c r="RC12" s="76">
        <v>7.8259999999999996</v>
      </c>
      <c r="RD12" s="76">
        <v>8.9160000000000004</v>
      </c>
      <c r="RE12" s="46">
        <v>6.8159999999999998</v>
      </c>
      <c r="RF12" s="54">
        <v>6.3860000000000001</v>
      </c>
      <c r="RG12" s="54">
        <v>6.452</v>
      </c>
      <c r="RH12" s="54">
        <v>6.798</v>
      </c>
      <c r="RI12" s="54">
        <v>7.8529999999999998</v>
      </c>
      <c r="RJ12" s="54">
        <v>8</v>
      </c>
      <c r="RK12" s="54">
        <v>6.4080000000000004</v>
      </c>
      <c r="RL12" s="76">
        <v>4.4359999999999999</v>
      </c>
      <c r="RM12" s="76">
        <v>4.9279999999999999</v>
      </c>
      <c r="RN12" s="76">
        <v>3.3159999999999998</v>
      </c>
      <c r="RO12" s="76">
        <v>5.9509999999999996</v>
      </c>
      <c r="RP12" s="76">
        <v>4.2690000000000001</v>
      </c>
      <c r="RQ12" s="76">
        <v>4.077</v>
      </c>
      <c r="RR12" s="76">
        <v>5.4690000000000003</v>
      </c>
      <c r="RS12" s="76">
        <v>6.8490000000000002</v>
      </c>
      <c r="RT12" s="76">
        <v>5.2537757545014223</v>
      </c>
      <c r="RU12" s="76">
        <v>6.9727407277971505</v>
      </c>
      <c r="RV12" s="76">
        <v>2.1087683092107374</v>
      </c>
      <c r="RW12" s="76">
        <v>6.9239690471589563</v>
      </c>
      <c r="RX12" s="76">
        <v>6.8924574171900748</v>
      </c>
      <c r="RY12" s="80">
        <v>0</v>
      </c>
      <c r="RZ12" s="80">
        <v>0</v>
      </c>
      <c r="SA12" s="76">
        <v>3.9665782890915873</v>
      </c>
      <c r="SB12" s="76">
        <v>4.9823491067091625</v>
      </c>
      <c r="SC12" s="76">
        <v>2.8607283127506573</v>
      </c>
      <c r="SD12" s="76">
        <v>2.5061407759785652</v>
      </c>
      <c r="SE12" s="76">
        <v>5.5478749285538989</v>
      </c>
      <c r="SF12" s="76">
        <v>7.2738533333333031</v>
      </c>
      <c r="SG12" s="76">
        <v>4.7059616666666555</v>
      </c>
      <c r="SH12" s="76">
        <v>2.3719983333333454</v>
      </c>
      <c r="SI12" s="76">
        <v>5.3374183333333152</v>
      </c>
      <c r="SJ12" s="76">
        <v>2.4600149999999972</v>
      </c>
      <c r="SK12" s="76">
        <v>2.2628083333333353</v>
      </c>
      <c r="SL12" s="76">
        <v>1.5869866666666654</v>
      </c>
      <c r="SM12" s="76">
        <v>2.3071433333333351</v>
      </c>
      <c r="SN12" s="76">
        <v>2.709964999999992</v>
      </c>
      <c r="SO12" s="76">
        <v>1.0565049999999991</v>
      </c>
      <c r="SP12" s="76">
        <v>3.1258133333333342</v>
      </c>
      <c r="SQ12" s="76">
        <v>4.3777366666666593</v>
      </c>
      <c r="SR12" s="76">
        <v>2.0183350000000009</v>
      </c>
      <c r="SS12" s="76">
        <v>3.9268000000000161</v>
      </c>
      <c r="ST12" s="76">
        <v>4.462718333333318</v>
      </c>
      <c r="SU12" s="76">
        <v>6.8460999999999999</v>
      </c>
      <c r="SV12" s="76">
        <v>2.1240000000000001</v>
      </c>
      <c r="SW12" s="76">
        <v>4.1936999999999998</v>
      </c>
      <c r="SX12" s="76">
        <v>3.3755000000000002</v>
      </c>
      <c r="SY12" s="76">
        <v>2.1080000000000001</v>
      </c>
      <c r="SZ12" s="76">
        <v>1.7829999999999999</v>
      </c>
      <c r="TA12" s="76">
        <v>4.1870000000000003</v>
      </c>
      <c r="TB12" s="76">
        <v>2.27</v>
      </c>
      <c r="TC12" s="76">
        <v>5.5670000000000002</v>
      </c>
      <c r="TD12" s="76">
        <v>5.5519999999999996</v>
      </c>
      <c r="TE12" s="76">
        <v>6.6719999999999997</v>
      </c>
      <c r="TF12" s="76">
        <v>6.4480000000000004</v>
      </c>
      <c r="TG12" s="76">
        <v>5.9139999999999997</v>
      </c>
      <c r="TH12" s="76">
        <v>4.9279999999999999</v>
      </c>
      <c r="TI12" s="76">
        <v>1.633</v>
      </c>
      <c r="TJ12" s="76">
        <v>1.7370000000000001</v>
      </c>
      <c r="TK12" s="76">
        <v>3.4129999999999998</v>
      </c>
      <c r="TL12" s="76">
        <v>2.9569999999999999</v>
      </c>
      <c r="TM12" s="76">
        <v>1.8680000000000001</v>
      </c>
      <c r="TN12" s="76">
        <v>2.2669999999999999</v>
      </c>
      <c r="TO12" s="76">
        <v>5.4669999999999996</v>
      </c>
      <c r="TP12" s="76">
        <v>5.7409999999999997</v>
      </c>
      <c r="TQ12" s="76">
        <v>6.9980000000000002</v>
      </c>
      <c r="TR12" s="76">
        <v>4.8559999999999999</v>
      </c>
      <c r="TS12" s="76">
        <v>6.819</v>
      </c>
      <c r="TT12" s="76">
        <v>6.258</v>
      </c>
      <c r="TU12" s="76">
        <v>2.8820000000000001</v>
      </c>
      <c r="TV12" s="76">
        <v>0.42</v>
      </c>
      <c r="TW12" s="76">
        <v>0.77300000000000002</v>
      </c>
      <c r="TX12" s="76">
        <v>3.1150000000000002</v>
      </c>
      <c r="TY12" s="76">
        <v>4.2869999999999999</v>
      </c>
      <c r="TZ12" s="76">
        <v>6.0590000000000002</v>
      </c>
      <c r="UA12" s="76">
        <v>6.5910000000000002</v>
      </c>
      <c r="UB12" s="76">
        <v>5.5683866666666768</v>
      </c>
      <c r="UC12" s="76">
        <v>6.4760449999999663</v>
      </c>
      <c r="UD12" s="76">
        <v>6.773681666666624</v>
      </c>
      <c r="UE12" s="76">
        <v>6.1491099999999888</v>
      </c>
      <c r="UF12" s="76">
        <v>2.5375866666666642</v>
      </c>
      <c r="UG12" s="76">
        <v>2.2140516666666552</v>
      </c>
      <c r="UH12" s="76">
        <v>5.0799849999999909</v>
      </c>
      <c r="UI12" s="76">
        <v>3.3700500000000138</v>
      </c>
      <c r="UJ12" s="76">
        <v>6.0126599999999968</v>
      </c>
      <c r="UK12" s="76">
        <v>4.6215833333332972</v>
      </c>
      <c r="UL12" s="76">
        <v>4.96524833333328</v>
      </c>
      <c r="UM12" s="76">
        <v>6.8323099999999588</v>
      </c>
      <c r="UN12" s="76">
        <v>2.892883333333343</v>
      </c>
      <c r="UO12" s="76">
        <v>5.5743033333333178</v>
      </c>
      <c r="UP12" s="76">
        <v>5.5281166666666</v>
      </c>
      <c r="UQ12" s="76">
        <v>7.1393633333333302</v>
      </c>
      <c r="UR12" s="76">
        <v>7.3863316666666314</v>
      </c>
      <c r="US12" s="76">
        <v>7.509483333333316</v>
      </c>
      <c r="UT12" s="76">
        <v>7.5196999999999647</v>
      </c>
      <c r="UU12" s="76">
        <v>7.4345083333332171</v>
      </c>
      <c r="UV12" s="76">
        <v>7.3290516666666292</v>
      </c>
      <c r="UW12" s="76">
        <v>7.4623483333333009</v>
      </c>
      <c r="UX12" s="76">
        <v>7.0809566666666708</v>
      </c>
      <c r="UY12" s="76"/>
      <c r="UZ12" s="76"/>
      <c r="VA12" s="76"/>
      <c r="VB12" s="76"/>
      <c r="VC12" s="57">
        <f t="shared" si="9"/>
        <v>196.57000000000002</v>
      </c>
      <c r="VD12" s="70">
        <f t="shared" si="6"/>
        <v>201.30999999999995</v>
      </c>
      <c r="VE12" s="70">
        <f t="shared" si="7"/>
        <v>233.15498333300002</v>
      </c>
      <c r="VF12" s="70">
        <f t="shared" si="8"/>
        <v>122.78050999999994</v>
      </c>
      <c r="VG12" s="70">
        <f>SUM(IrradDiaria[[#This Row],[01/02/2026]:[28/02/2026]])</f>
        <v>167.05799999999996</v>
      </c>
      <c r="VH12" s="70">
        <f>SUM(IrradDiaria[[#This Row],[01/03/2026]:[31/03/2026]])</f>
        <v>177.21</v>
      </c>
      <c r="VI12" s="70">
        <f>SUM(IrradDiaria[[#This Row],[01/04/2026]:[30/04/2026]])</f>
        <v>145.92799999999997</v>
      </c>
      <c r="VJ12" s="70">
        <f>SUM(IrradDiaria[[#This Row],[01/05/2026]:[08/05/2026]])</f>
        <v>32.118289544949924</v>
      </c>
      <c r="VK12" s="72" t="s">
        <v>1084</v>
      </c>
      <c r="VL12" s="1" t="s">
        <v>1085</v>
      </c>
    </row>
    <row r="13" spans="1:584" ht="15.6">
      <c r="A13" s="82" t="s">
        <v>231</v>
      </c>
      <c r="B13" s="56" t="s">
        <v>231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65">
        <v>7.99</v>
      </c>
      <c r="JQ13" s="65">
        <v>7.68</v>
      </c>
      <c r="JR13" s="65">
        <v>7.83</v>
      </c>
      <c r="JS13" s="65">
        <v>5.84</v>
      </c>
      <c r="JT13" s="65">
        <v>9.65</v>
      </c>
      <c r="JU13" s="65">
        <v>7.81</v>
      </c>
      <c r="JV13" s="65">
        <v>6.4</v>
      </c>
      <c r="JW13" s="137">
        <v>5.54</v>
      </c>
      <c r="JX13" s="137">
        <v>4.67</v>
      </c>
      <c r="JY13" s="137">
        <v>5.91</v>
      </c>
      <c r="JZ13" s="137">
        <v>7.38</v>
      </c>
      <c r="KA13" s="137">
        <v>4.99</v>
      </c>
      <c r="KB13" s="137">
        <v>1.31</v>
      </c>
      <c r="KC13" s="137">
        <v>4.68</v>
      </c>
      <c r="KD13" s="137">
        <v>8.39</v>
      </c>
      <c r="KE13" s="137">
        <v>8.7799999999999994</v>
      </c>
      <c r="KF13" s="137">
        <v>6.08</v>
      </c>
      <c r="KG13" s="137">
        <v>2.19</v>
      </c>
      <c r="KH13" s="137">
        <v>7.89</v>
      </c>
      <c r="KI13" s="137">
        <v>9.5399999999999991</v>
      </c>
      <c r="KJ13" s="137">
        <v>11.15</v>
      </c>
      <c r="KK13" s="137">
        <v>11.11</v>
      </c>
      <c r="KL13" s="137">
        <v>11.26</v>
      </c>
      <c r="KM13" s="137">
        <v>10.67</v>
      </c>
      <c r="KN13" s="137">
        <v>9.74</v>
      </c>
      <c r="KO13" s="137">
        <v>8.27</v>
      </c>
      <c r="KP13" s="137">
        <v>1.1399999999999999</v>
      </c>
      <c r="KQ13" s="137">
        <v>3.99</v>
      </c>
      <c r="KR13" s="137">
        <v>5.54</v>
      </c>
      <c r="KS13" s="137">
        <v>3.01</v>
      </c>
      <c r="KT13" s="137">
        <v>5.32</v>
      </c>
      <c r="KU13" s="137">
        <v>6.59</v>
      </c>
      <c r="KV13" s="137">
        <v>1.45</v>
      </c>
      <c r="KW13" s="137">
        <v>6.18</v>
      </c>
      <c r="KX13" s="137">
        <v>7.14</v>
      </c>
      <c r="KY13" s="137">
        <v>4.2699999999999996</v>
      </c>
      <c r="KZ13" s="137">
        <v>9.94</v>
      </c>
      <c r="LA13" s="137">
        <v>10.8</v>
      </c>
      <c r="LB13" s="137">
        <v>2.74</v>
      </c>
      <c r="LC13" s="137">
        <v>10.4</v>
      </c>
      <c r="LD13" s="137">
        <v>11.6</v>
      </c>
      <c r="LE13" s="137">
        <v>11.25</v>
      </c>
      <c r="LF13" s="137">
        <v>9.34</v>
      </c>
      <c r="LG13" s="137">
        <v>3.59</v>
      </c>
      <c r="LH13" s="137">
        <v>4.41</v>
      </c>
      <c r="LI13" s="137">
        <v>6.34</v>
      </c>
      <c r="LJ13" s="137">
        <v>1.93</v>
      </c>
      <c r="LK13" s="137">
        <v>3.42</v>
      </c>
      <c r="LL13" s="137">
        <v>4.66</v>
      </c>
      <c r="LM13" s="137">
        <v>11.46</v>
      </c>
      <c r="LN13" s="137">
        <v>11.87</v>
      </c>
      <c r="LO13" s="137">
        <v>10.63</v>
      </c>
      <c r="LP13" s="137">
        <v>8.23</v>
      </c>
      <c r="LQ13" s="137">
        <v>9.65</v>
      </c>
      <c r="LR13" s="137">
        <v>4.5199999999999996</v>
      </c>
      <c r="LS13" s="137">
        <v>10.56</v>
      </c>
      <c r="LT13" s="137">
        <v>12.21</v>
      </c>
      <c r="LU13" s="137">
        <v>11.14</v>
      </c>
      <c r="LV13" s="137">
        <v>11.42</v>
      </c>
      <c r="LW13" s="137">
        <v>10.47</v>
      </c>
      <c r="LX13" s="137">
        <v>10.46</v>
      </c>
      <c r="LY13" s="137">
        <v>9.43</v>
      </c>
      <c r="LZ13" s="137">
        <v>5.51</v>
      </c>
      <c r="MA13" s="137">
        <v>6.19</v>
      </c>
      <c r="MB13" s="137">
        <v>8.94</v>
      </c>
      <c r="MC13" s="137">
        <v>11.53</v>
      </c>
      <c r="MD13" s="137">
        <v>9.8800000000000008</v>
      </c>
      <c r="ME13" s="137">
        <v>7.56</v>
      </c>
      <c r="MF13" s="137">
        <v>5.87</v>
      </c>
      <c r="MG13" s="137">
        <v>0.64</v>
      </c>
      <c r="MH13" s="137">
        <v>7.3</v>
      </c>
      <c r="MI13" s="137">
        <v>10.68</v>
      </c>
      <c r="MJ13" s="137">
        <v>4.03</v>
      </c>
      <c r="MK13" s="137">
        <v>2.42</v>
      </c>
      <c r="ML13" s="137">
        <v>1.98</v>
      </c>
      <c r="MM13" s="137">
        <v>7.49</v>
      </c>
      <c r="MN13" s="137">
        <v>3.93</v>
      </c>
      <c r="MO13" s="137">
        <v>5.99</v>
      </c>
      <c r="MP13" s="76">
        <v>4.1500000000000004</v>
      </c>
      <c r="MQ13" s="76">
        <v>5.17</v>
      </c>
      <c r="MR13" s="76">
        <v>8.64</v>
      </c>
      <c r="MS13" s="76">
        <v>10.86</v>
      </c>
      <c r="MT13" s="76">
        <v>11.4</v>
      </c>
      <c r="MU13" s="76">
        <v>11.22</v>
      </c>
      <c r="MV13" s="76">
        <v>11.07</v>
      </c>
      <c r="MW13" s="76">
        <v>8.73</v>
      </c>
      <c r="MX13" s="76">
        <v>8.18</v>
      </c>
      <c r="MY13" s="76">
        <v>7.22</v>
      </c>
      <c r="MZ13" s="76">
        <v>8.42</v>
      </c>
      <c r="NA13" s="76">
        <v>11.32</v>
      </c>
      <c r="NB13" s="76">
        <v>10.87</v>
      </c>
      <c r="NC13" s="76">
        <v>5.5</v>
      </c>
      <c r="ND13" s="76">
        <v>9.6219199999999709</v>
      </c>
      <c r="NE13" s="76">
        <v>4.8693949999999973</v>
      </c>
      <c r="NF13" s="76">
        <v>6.8237466666666595</v>
      </c>
      <c r="NG13" s="76">
        <v>8.1741766666666589</v>
      </c>
      <c r="NH13" s="76">
        <v>9.012711666666684</v>
      </c>
      <c r="NI13" s="76">
        <v>9.3535300000000152</v>
      </c>
      <c r="NJ13" s="76">
        <v>8.917111666666683</v>
      </c>
      <c r="NK13" s="76">
        <v>9.712080000000018</v>
      </c>
      <c r="NL13" s="76">
        <v>10.558015000000006</v>
      </c>
      <c r="NM13" s="76">
        <v>9.2351466666666546</v>
      </c>
      <c r="NN13" s="76">
        <v>11.242641666666664</v>
      </c>
      <c r="NO13" s="76">
        <v>7.4473366666666658</v>
      </c>
      <c r="NP13" s="76">
        <v>6.490153333333339</v>
      </c>
      <c r="NQ13" s="76">
        <v>5.9498333333333449</v>
      </c>
      <c r="NR13" s="140">
        <v>7.3967949999999956</v>
      </c>
      <c r="NS13" s="76">
        <v>5.650533333333347</v>
      </c>
      <c r="NT13" s="76">
        <v>7.6320066666666726</v>
      </c>
      <c r="NU13" s="76">
        <v>7.3810400000000103</v>
      </c>
      <c r="NV13" s="76">
        <v>4.0171716666666599</v>
      </c>
      <c r="NW13" s="76">
        <v>7.1609999999999996</v>
      </c>
      <c r="NX13" s="76">
        <v>7.1360000000000001</v>
      </c>
      <c r="NY13" s="76">
        <v>6.9870000000000001</v>
      </c>
      <c r="NZ13" s="76">
        <v>3.0779999999999998</v>
      </c>
      <c r="OA13" s="76">
        <v>8.2289999999999992</v>
      </c>
      <c r="OB13" s="76">
        <v>8.6219999999999999</v>
      </c>
      <c r="OC13" s="76">
        <v>8.5</v>
      </c>
      <c r="OD13" s="76">
        <v>10.259</v>
      </c>
      <c r="OE13" s="76">
        <v>6.5510000000000002</v>
      </c>
      <c r="OF13" s="76">
        <v>9.609</v>
      </c>
      <c r="OG13" s="76">
        <v>3.89</v>
      </c>
      <c r="OH13" s="94">
        <v>5.6459999999999999</v>
      </c>
      <c r="OI13" s="76">
        <v>1.7809999999999999</v>
      </c>
      <c r="OJ13" s="76">
        <v>4.5</v>
      </c>
      <c r="OK13" s="76">
        <v>5.524</v>
      </c>
      <c r="OL13" s="76">
        <v>2.7309999999999999</v>
      </c>
      <c r="OM13" s="76">
        <v>5.9969999999999999</v>
      </c>
      <c r="ON13" s="76">
        <v>9.1869999999999994</v>
      </c>
      <c r="OO13" s="76">
        <v>5.2869999999999999</v>
      </c>
      <c r="OP13" s="76">
        <v>3.1309999999999998</v>
      </c>
      <c r="OQ13" s="76">
        <v>2.0720000000000001</v>
      </c>
      <c r="OR13" s="76">
        <v>5.008</v>
      </c>
      <c r="OS13" s="76">
        <v>4.5990000000000002</v>
      </c>
      <c r="OT13" s="76">
        <v>9.1389999999999993</v>
      </c>
      <c r="OU13" s="76">
        <v>8.875</v>
      </c>
      <c r="OV13" s="76">
        <v>5.9139999999999997</v>
      </c>
      <c r="OW13" s="76">
        <v>8.3970000000000002</v>
      </c>
      <c r="OX13" s="76">
        <v>7.5220000000000002</v>
      </c>
      <c r="OY13" s="76">
        <v>8.7940000000000005</v>
      </c>
      <c r="OZ13" s="76">
        <v>8.9860000000000007</v>
      </c>
      <c r="PA13" s="76">
        <v>9.3979999999999997</v>
      </c>
      <c r="PB13" s="76">
        <v>9.8130000000000006</v>
      </c>
      <c r="PC13" s="76">
        <v>6.1779999999999999</v>
      </c>
      <c r="PD13" s="76">
        <v>5.6509999999999998</v>
      </c>
      <c r="PE13" s="76">
        <v>4.7359999999999998</v>
      </c>
      <c r="PF13" s="76">
        <v>3.528</v>
      </c>
      <c r="PG13" s="76">
        <v>3.7170000000000001</v>
      </c>
      <c r="PH13" s="76">
        <v>5.4119999999999999</v>
      </c>
      <c r="PI13" s="76">
        <v>8.8350000000000009</v>
      </c>
      <c r="PJ13" s="76">
        <v>9.7850000000000001</v>
      </c>
      <c r="PK13" s="135">
        <v>10.635</v>
      </c>
      <c r="PL13" s="135">
        <v>10.029999999999999</v>
      </c>
      <c r="PM13" s="135">
        <v>10.105</v>
      </c>
      <c r="PN13" s="135">
        <v>9.9689999999999994</v>
      </c>
      <c r="PO13" s="135">
        <v>9.9309999999999992</v>
      </c>
      <c r="PP13" s="135">
        <v>4.218</v>
      </c>
      <c r="PQ13" s="135">
        <v>4.7089999999999996</v>
      </c>
      <c r="PR13" s="135">
        <v>6.3440000000000003</v>
      </c>
      <c r="PS13" s="135">
        <v>2.9159999999999999</v>
      </c>
      <c r="PT13" s="135">
        <v>2.8210000000000002</v>
      </c>
      <c r="PU13" s="135">
        <v>1.71</v>
      </c>
      <c r="PV13" s="135">
        <v>2.569</v>
      </c>
      <c r="PW13" s="135">
        <v>4.1589999999999998</v>
      </c>
      <c r="PX13" s="135">
        <v>7.524</v>
      </c>
      <c r="PY13" s="135">
        <v>11.243</v>
      </c>
      <c r="PZ13" s="135">
        <v>3.472</v>
      </c>
      <c r="QA13" s="76">
        <v>4.9969999999999999</v>
      </c>
      <c r="QB13" s="76">
        <v>10.127000000000001</v>
      </c>
      <c r="QC13" s="76">
        <v>7.07</v>
      </c>
      <c r="QD13" s="76">
        <v>4.7409999999999997</v>
      </c>
      <c r="QE13" s="76">
        <v>2.577</v>
      </c>
      <c r="QF13" s="76">
        <v>2.99</v>
      </c>
      <c r="QG13" s="76">
        <v>9.7230000000000008</v>
      </c>
      <c r="QH13" s="76">
        <v>9.5820000000000007</v>
      </c>
      <c r="QI13" s="76">
        <v>6.726</v>
      </c>
      <c r="QJ13" s="76">
        <v>8.3339999999999996</v>
      </c>
      <c r="QK13" s="76">
        <v>8.625</v>
      </c>
      <c r="QL13" s="76">
        <v>8.1769999999999996</v>
      </c>
      <c r="QM13" s="76">
        <v>3.6219999999999999</v>
      </c>
      <c r="QN13" s="76">
        <v>9.0969999999999995</v>
      </c>
      <c r="QO13" s="76">
        <v>4.0430000000000001</v>
      </c>
      <c r="QP13" s="76">
        <v>6.923691666666663</v>
      </c>
      <c r="QQ13" s="76">
        <v>5.7008999999999999</v>
      </c>
      <c r="QR13" s="76">
        <v>7.5099649999999958</v>
      </c>
      <c r="QS13" s="76">
        <v>6.6944833333333369</v>
      </c>
      <c r="QT13" s="76">
        <v>6.4261216666666607</v>
      </c>
      <c r="QU13" s="76">
        <v>6.9411449999999872</v>
      </c>
      <c r="QV13" s="76">
        <v>3.7118483333333243</v>
      </c>
      <c r="QW13" s="76">
        <v>4.6292916666666617</v>
      </c>
      <c r="QX13" s="76">
        <v>5.1672733333333349</v>
      </c>
      <c r="QY13" s="76">
        <v>5.1560400000000097</v>
      </c>
      <c r="QZ13" s="76">
        <v>6.7429716666666648</v>
      </c>
      <c r="RA13" s="76">
        <v>7.562250000000005</v>
      </c>
      <c r="RB13" s="76">
        <v>6.3585883333333291</v>
      </c>
      <c r="RC13" s="76">
        <v>7.0658766666666706</v>
      </c>
      <c r="RD13" s="76">
        <v>3.4239999999999999</v>
      </c>
      <c r="RE13" s="76">
        <v>6.3179999999999996</v>
      </c>
      <c r="RF13" s="76">
        <v>6.8789999999999996</v>
      </c>
      <c r="RG13" s="76">
        <v>5.3529999999999998</v>
      </c>
      <c r="RH13" s="76">
        <v>6.6040000000000001</v>
      </c>
      <c r="RI13" s="76">
        <v>7.9124649999999868</v>
      </c>
      <c r="RJ13" s="76">
        <v>7.638876666666663</v>
      </c>
      <c r="RK13" s="76">
        <v>7.2240249999999975</v>
      </c>
      <c r="RL13" s="76">
        <v>6.9591233333333227</v>
      </c>
      <c r="RM13" s="76">
        <v>6.5541683333333216</v>
      </c>
      <c r="RN13" s="76">
        <v>6.5676833333333375</v>
      </c>
      <c r="RO13" s="76">
        <v>6.6537933333333275</v>
      </c>
      <c r="RP13" s="76">
        <v>3.6794833333333337</v>
      </c>
      <c r="RQ13" s="76">
        <v>4.7343649999999968</v>
      </c>
      <c r="RR13" s="76">
        <v>5.3933983333333506</v>
      </c>
      <c r="RS13" s="76">
        <v>5.8914583333333388</v>
      </c>
      <c r="RT13" s="76">
        <v>5.7065949789791679</v>
      </c>
      <c r="RU13" s="76">
        <v>6.3657108258977528</v>
      </c>
      <c r="RV13" s="76">
        <v>6.9132966779693961</v>
      </c>
      <c r="RW13" s="76">
        <v>6.2942583341905847</v>
      </c>
      <c r="RX13" s="76">
        <v>6.14135001835227</v>
      </c>
      <c r="RY13" s="76">
        <v>6.8000066748584311</v>
      </c>
      <c r="RZ13" s="76">
        <v>6.3592483417640127</v>
      </c>
      <c r="SA13" s="76">
        <v>4.6699591683739179</v>
      </c>
      <c r="SB13" s="76">
        <v>4.4812583417595988</v>
      </c>
      <c r="SC13" s="76">
        <v>1.0776691596360566</v>
      </c>
      <c r="SD13" s="76">
        <v>5.8711116729048083</v>
      </c>
      <c r="SE13" s="76">
        <v>7.0032741678630313</v>
      </c>
      <c r="SF13" s="76">
        <v>6.4559333333333315</v>
      </c>
      <c r="SG13" s="76">
        <v>5.22187</v>
      </c>
      <c r="SH13" s="76">
        <v>1.4094850000000034</v>
      </c>
      <c r="SI13" s="76">
        <v>4.9510883333333462</v>
      </c>
      <c r="SJ13" s="76">
        <v>1.8221483333333381</v>
      </c>
      <c r="SK13" s="76">
        <v>2.523163333333343</v>
      </c>
      <c r="SL13" s="76">
        <v>1.697873333333334</v>
      </c>
      <c r="SM13" s="76">
        <v>2.2028683333333157</v>
      </c>
      <c r="SN13" s="76">
        <v>7.2557066666667138</v>
      </c>
      <c r="SO13" s="76">
        <v>4.4773100000000401</v>
      </c>
      <c r="SP13" s="76">
        <v>2.9577333333333335</v>
      </c>
      <c r="SQ13" s="76">
        <v>0.63742166666669509</v>
      </c>
      <c r="SR13" s="76">
        <v>0</v>
      </c>
      <c r="SS13" s="76">
        <v>0</v>
      </c>
      <c r="ST13" s="76">
        <v>4.0800900000000491</v>
      </c>
      <c r="SU13" s="76">
        <v>6.1630000000000003</v>
      </c>
      <c r="SV13" s="76">
        <v>5.1433</v>
      </c>
      <c r="SW13" s="76">
        <v>5.6772</v>
      </c>
      <c r="SX13" s="76">
        <v>6.1369999999999996</v>
      </c>
      <c r="SY13" s="76">
        <v>5.7450000000000001</v>
      </c>
      <c r="SZ13" s="76">
        <v>2.8740000000000001</v>
      </c>
      <c r="TA13" s="76">
        <v>6.0934466666666545</v>
      </c>
      <c r="TB13" s="76">
        <v>6.0697033333333286</v>
      </c>
      <c r="TC13" s="76">
        <v>5.5321800000000056</v>
      </c>
      <c r="TD13" s="76">
        <v>6.1817933333333377</v>
      </c>
      <c r="TE13" s="76">
        <v>6.059168333333333</v>
      </c>
      <c r="TF13" s="76">
        <v>5.9763616666666568</v>
      </c>
      <c r="TG13" s="76">
        <v>4.966143333333318</v>
      </c>
      <c r="TH13" s="76">
        <v>4.2789249999999948</v>
      </c>
      <c r="TI13" s="76">
        <v>2.3933766666666672</v>
      </c>
      <c r="TJ13" s="76">
        <v>2.1794900000000026</v>
      </c>
      <c r="TK13" s="76">
        <v>1.6844183333333276</v>
      </c>
      <c r="TL13" s="76">
        <v>1.1573933333333353</v>
      </c>
      <c r="TM13" s="76">
        <v>0.9459783333333347</v>
      </c>
      <c r="TN13" s="76">
        <v>2.1853633333333318</v>
      </c>
      <c r="TO13" s="76">
        <v>6.0523183333333241</v>
      </c>
      <c r="TP13" s="76">
        <v>6.2346816666666749</v>
      </c>
      <c r="TQ13" s="76">
        <v>5.9306166666666638</v>
      </c>
      <c r="TR13" s="76">
        <v>1.7032066666666663</v>
      </c>
      <c r="TS13" s="76">
        <v>6.1118816666666671</v>
      </c>
      <c r="TT13" s="76">
        <v>1.36</v>
      </c>
      <c r="TU13" s="76">
        <v>1.0760000000000001</v>
      </c>
      <c r="TV13" s="76">
        <v>0.438</v>
      </c>
      <c r="TW13" s="76">
        <v>1.998</v>
      </c>
      <c r="TX13" s="76">
        <v>4.5590000000000002</v>
      </c>
      <c r="TY13" s="76">
        <v>5.8630000000000004</v>
      </c>
      <c r="TZ13" s="76">
        <v>5.9429999999999996</v>
      </c>
      <c r="UA13" s="76">
        <v>5.8140000000000001</v>
      </c>
      <c r="UB13" s="76">
        <v>5.7622000000000186</v>
      </c>
      <c r="UC13" s="76">
        <v>5.9058516666666661</v>
      </c>
      <c r="UD13" s="76">
        <v>5.9809383333333459</v>
      </c>
      <c r="UE13" s="76">
        <v>5.8197966666666714</v>
      </c>
      <c r="UF13" s="76">
        <v>5.409896666666663</v>
      </c>
      <c r="UG13" s="76">
        <v>4.0476749999999928</v>
      </c>
      <c r="UH13" s="76">
        <v>4.4175033333333271</v>
      </c>
      <c r="UI13" s="76">
        <v>5.7464099999999974</v>
      </c>
      <c r="UJ13" s="76">
        <v>5.0799650000000005</v>
      </c>
      <c r="UK13" s="76">
        <v>6.154459999999994</v>
      </c>
      <c r="UL13" s="76">
        <v>6.0569100000000011</v>
      </c>
      <c r="UM13" s="76">
        <v>4.5811266666666617</v>
      </c>
      <c r="UN13" s="76">
        <v>2.9599749999999987</v>
      </c>
      <c r="UO13" s="76">
        <v>6.2861849999999961</v>
      </c>
      <c r="UP13" s="76">
        <v>6.7720266666666555</v>
      </c>
      <c r="UQ13" s="76">
        <v>6.6265150000000093</v>
      </c>
      <c r="UR13" s="76">
        <v>6.4654866666666697</v>
      </c>
      <c r="US13" s="76">
        <v>6.5791666666666737</v>
      </c>
      <c r="UT13" s="76">
        <v>6.6511816666666776</v>
      </c>
      <c r="UU13" s="76">
        <v>6.5622750000000094</v>
      </c>
      <c r="UV13" s="76">
        <v>6.4851100000000015</v>
      </c>
      <c r="UW13" s="76">
        <v>6.5059566666666662</v>
      </c>
      <c r="UX13" s="76">
        <v>5.8328350000000038</v>
      </c>
      <c r="UY13" s="76"/>
      <c r="UZ13" s="76"/>
      <c r="VA13" s="76"/>
      <c r="VB13" s="76"/>
      <c r="VC13" s="57">
        <f t="shared" si="9"/>
        <v>211.74999999999997</v>
      </c>
      <c r="VD13" s="70">
        <f t="shared" si="6"/>
        <v>238.67000000000004</v>
      </c>
      <c r="VE13" s="70">
        <f t="shared" si="7"/>
        <v>232.11999999999998</v>
      </c>
      <c r="VF13" s="70">
        <f t="shared" si="8"/>
        <v>229.50734500000007</v>
      </c>
      <c r="VG13" s="70">
        <f>SUM(IrradDiaria[[#This Row],[01/02/2026]:[28/02/2026]])</f>
        <v>174.49700000000004</v>
      </c>
      <c r="VH13" s="70">
        <f>SUM(IrradDiaria[[#This Row],[01/03/2026]:[31/03/2026]])</f>
        <v>202.78599999999997</v>
      </c>
      <c r="VI13" s="70">
        <f>SUM(IrradDiaria[[#This Row],[01/04/2026]:[30/04/2026]])</f>
        <v>184.37728666666663</v>
      </c>
      <c r="VJ13" s="70">
        <f>SUM(IrradDiaria[[#This Row],[01/05/2026]:[08/05/2026]])</f>
        <v>49.250425020385535</v>
      </c>
      <c r="VK13" s="73" t="s">
        <v>1112</v>
      </c>
      <c r="VL13" s="74" t="s">
        <v>1086</v>
      </c>
    </row>
    <row r="14" spans="1:584" ht="28.8">
      <c r="A14" s="82" t="s">
        <v>254</v>
      </c>
      <c r="B14" s="56" t="s">
        <v>254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65">
        <v>7.91</v>
      </c>
      <c r="JQ14" s="65">
        <v>7.83</v>
      </c>
      <c r="JR14" s="65">
        <v>7.93</v>
      </c>
      <c r="JS14" s="65">
        <v>5.79</v>
      </c>
      <c r="JT14" s="65">
        <v>9.85</v>
      </c>
      <c r="JU14" s="65">
        <v>7.82</v>
      </c>
      <c r="JV14" s="65">
        <v>5.72</v>
      </c>
      <c r="JW14" s="137">
        <v>5.2</v>
      </c>
      <c r="JX14" s="137">
        <v>4.87</v>
      </c>
      <c r="JY14" s="137">
        <v>5.38</v>
      </c>
      <c r="JZ14" s="137">
        <v>6.68</v>
      </c>
      <c r="KA14" s="137">
        <v>5.09</v>
      </c>
      <c r="KB14" s="137">
        <v>1.38</v>
      </c>
      <c r="KC14" s="137">
        <v>4.53</v>
      </c>
      <c r="KD14" s="137">
        <v>8.39</v>
      </c>
      <c r="KE14" s="137">
        <v>9.2799999999999994</v>
      </c>
      <c r="KF14" s="137">
        <v>6.38</v>
      </c>
      <c r="KG14" s="137">
        <v>2.12</v>
      </c>
      <c r="KH14" s="137">
        <v>8.7899999999999991</v>
      </c>
      <c r="KI14" s="137">
        <v>10.65</v>
      </c>
      <c r="KJ14" s="137">
        <v>11.24</v>
      </c>
      <c r="KK14" s="137">
        <v>11.21</v>
      </c>
      <c r="KL14" s="137">
        <v>11.3</v>
      </c>
      <c r="KM14" s="137">
        <v>10.91</v>
      </c>
      <c r="KN14" s="137">
        <v>9.89</v>
      </c>
      <c r="KO14" s="137">
        <v>8.01</v>
      </c>
      <c r="KP14" s="137">
        <v>1.1000000000000001</v>
      </c>
      <c r="KQ14" s="137">
        <v>3.72</v>
      </c>
      <c r="KR14" s="137">
        <v>5.74</v>
      </c>
      <c r="KS14" s="137">
        <v>2.88</v>
      </c>
      <c r="KT14" s="137">
        <v>4.5999999999999996</v>
      </c>
      <c r="KU14" s="137">
        <v>6.77</v>
      </c>
      <c r="KV14" s="137">
        <v>1.4</v>
      </c>
      <c r="KW14" s="137">
        <v>6.06</v>
      </c>
      <c r="KX14" s="137">
        <v>6.03</v>
      </c>
      <c r="KY14" s="137">
        <v>3.56</v>
      </c>
      <c r="KZ14" s="137">
        <v>9.2899999999999991</v>
      </c>
      <c r="LA14" s="137">
        <v>10.130000000000001</v>
      </c>
      <c r="LB14" s="137">
        <v>2.75</v>
      </c>
      <c r="LC14" s="137">
        <v>9.81</v>
      </c>
      <c r="LD14" s="137">
        <v>11.43</v>
      </c>
      <c r="LE14" s="137">
        <v>10.49</v>
      </c>
      <c r="LF14" s="137">
        <v>10.11</v>
      </c>
      <c r="LG14" s="137">
        <v>3.56</v>
      </c>
      <c r="LH14" s="137">
        <v>4.2699999999999996</v>
      </c>
      <c r="LI14" s="137">
        <v>6.12</v>
      </c>
      <c r="LJ14" s="137">
        <v>1.89</v>
      </c>
      <c r="LK14" s="137">
        <v>3.56</v>
      </c>
      <c r="LL14" s="137">
        <v>4.5599999999999996</v>
      </c>
      <c r="LM14" s="137">
        <v>11.46</v>
      </c>
      <c r="LN14" s="137">
        <v>11.74</v>
      </c>
      <c r="LO14" s="137">
        <v>10.44</v>
      </c>
      <c r="LP14" s="137">
        <v>8.33</v>
      </c>
      <c r="LQ14" s="137">
        <v>9.1199999999999992</v>
      </c>
      <c r="LR14" s="137">
        <v>3.29</v>
      </c>
      <c r="LS14" s="137">
        <v>8.1</v>
      </c>
      <c r="LT14" s="137">
        <v>12.1</v>
      </c>
      <c r="LU14" s="137">
        <v>10.87</v>
      </c>
      <c r="LV14" s="137">
        <v>11.14</v>
      </c>
      <c r="LW14" s="137">
        <v>9.94</v>
      </c>
      <c r="LX14" s="137">
        <v>8.19</v>
      </c>
      <c r="LY14" s="137"/>
      <c r="LZ14" s="137"/>
      <c r="MA14" s="137"/>
      <c r="MB14" s="137"/>
      <c r="MC14" s="137"/>
      <c r="MD14" s="137"/>
      <c r="ME14" s="137"/>
      <c r="MF14" s="137"/>
      <c r="MG14" s="137"/>
      <c r="MH14" s="137"/>
      <c r="MI14" s="137"/>
      <c r="MJ14" s="137"/>
      <c r="MK14" s="137"/>
      <c r="ML14" s="137"/>
      <c r="MM14" s="137"/>
      <c r="MN14" s="137"/>
      <c r="MO14" s="137"/>
      <c r="MP14" s="76"/>
      <c r="MQ14" s="76"/>
      <c r="MR14" s="76"/>
      <c r="MS14" s="76"/>
      <c r="MT14" s="76"/>
      <c r="MU14" s="76"/>
      <c r="MV14" s="76"/>
      <c r="MW14" s="76"/>
      <c r="MX14" s="76"/>
      <c r="MY14" s="76"/>
      <c r="MZ14" s="76"/>
      <c r="NA14" s="76"/>
      <c r="NB14" s="76"/>
      <c r="NC14" s="76"/>
      <c r="ND14" s="76"/>
      <c r="NE14" s="76"/>
      <c r="NF14" s="76"/>
      <c r="NG14" s="76"/>
      <c r="NH14" s="76"/>
      <c r="NI14" s="76"/>
      <c r="NJ14" s="76"/>
      <c r="NK14" s="76">
        <v>7.893693333333327</v>
      </c>
      <c r="NL14" s="76">
        <v>9.0683699999999838</v>
      </c>
      <c r="NM14" s="76">
        <v>8.3584716666666647</v>
      </c>
      <c r="NN14" s="76">
        <v>9.1893016666666743</v>
      </c>
      <c r="NO14" s="76">
        <v>6.2688033333333362</v>
      </c>
      <c r="NP14" s="76">
        <v>6.4271099999999981</v>
      </c>
      <c r="NQ14" s="76">
        <v>5.2056183333333372</v>
      </c>
      <c r="NR14" s="76">
        <v>6.3529999999999998</v>
      </c>
      <c r="NS14" s="76">
        <v>5.2610000000000001</v>
      </c>
      <c r="NT14" s="76">
        <v>6.3140000000000001</v>
      </c>
      <c r="NU14" s="76">
        <v>9.1419999999999995</v>
      </c>
      <c r="NV14" s="76">
        <v>3.9590000000000001</v>
      </c>
      <c r="NW14" s="76">
        <v>7.0220000000000002</v>
      </c>
      <c r="NX14" s="76">
        <v>4.5039999999999996</v>
      </c>
      <c r="NY14" s="76">
        <v>4.4930000000000003</v>
      </c>
      <c r="NZ14" s="76">
        <v>6.2720000000000002</v>
      </c>
      <c r="OA14" s="76">
        <v>5.5430000000000001</v>
      </c>
      <c r="OB14" s="76">
        <v>5.3</v>
      </c>
      <c r="OC14" s="76">
        <v>4.9329999999999998</v>
      </c>
      <c r="OD14" s="76">
        <v>1.3979999999999999</v>
      </c>
      <c r="OE14" s="76">
        <v>5.23</v>
      </c>
      <c r="OF14" s="76">
        <v>1.4450000000000001</v>
      </c>
      <c r="OG14" s="76">
        <v>3.7610000000000001</v>
      </c>
      <c r="OH14" s="94">
        <v>5.2409999999999997</v>
      </c>
      <c r="OI14" s="76">
        <v>2.048</v>
      </c>
      <c r="OJ14" s="76">
        <v>3.839</v>
      </c>
      <c r="OK14" s="76">
        <v>5.4260000000000002</v>
      </c>
      <c r="OL14" s="76">
        <v>3.2770000000000001</v>
      </c>
      <c r="OM14" s="76">
        <v>3.6560000000000001</v>
      </c>
      <c r="ON14" s="76">
        <v>8.3160000000000007</v>
      </c>
      <c r="OO14" s="76">
        <v>6.3819999999999997</v>
      </c>
      <c r="OP14" s="76">
        <v>3.0310000000000001</v>
      </c>
      <c r="OQ14" s="76">
        <v>1.772</v>
      </c>
      <c r="OR14" s="76">
        <v>4.5289999999999999</v>
      </c>
      <c r="OS14" s="76">
        <v>4.5190000000000001</v>
      </c>
      <c r="OT14" s="76">
        <v>6.94</v>
      </c>
      <c r="OU14" s="76">
        <v>10.467000000000001</v>
      </c>
      <c r="OV14" s="76">
        <v>8.8379999999999992</v>
      </c>
      <c r="OW14" s="76">
        <v>11.023999999999999</v>
      </c>
      <c r="OX14" s="76">
        <v>8.1720000000000006</v>
      </c>
      <c r="OY14" s="76">
        <v>9.8439999999999994</v>
      </c>
      <c r="OZ14" s="76">
        <v>10.321</v>
      </c>
      <c r="PA14" s="76">
        <v>10.993</v>
      </c>
      <c r="PB14" s="76">
        <v>9.8130000000000006</v>
      </c>
      <c r="PC14" s="76">
        <v>6.1779999999999999</v>
      </c>
      <c r="PD14" s="76">
        <v>5.6509999999999998</v>
      </c>
      <c r="PE14" s="76">
        <v>4.7359999999999998</v>
      </c>
      <c r="PF14" s="76">
        <v>3.254</v>
      </c>
      <c r="PG14" s="76">
        <v>3.657</v>
      </c>
      <c r="PH14" s="76">
        <v>5.0259999999999998</v>
      </c>
      <c r="PI14" s="76">
        <v>7.3959999999999999</v>
      </c>
      <c r="PJ14" s="76">
        <v>9.6660000000000004</v>
      </c>
      <c r="PK14" s="76">
        <v>10.635</v>
      </c>
      <c r="PL14" s="76">
        <v>10.029999999999999</v>
      </c>
      <c r="PM14" s="76">
        <v>10.105</v>
      </c>
      <c r="PN14" s="76">
        <v>9.9689999999999994</v>
      </c>
      <c r="PO14" s="76">
        <v>9.9309999999999992</v>
      </c>
      <c r="PP14" s="76">
        <v>4.218</v>
      </c>
      <c r="PQ14" s="76">
        <v>4.7089999999999996</v>
      </c>
      <c r="PR14" s="76">
        <v>6.3440000000000003</v>
      </c>
      <c r="PS14" s="76">
        <v>2.9159999999999999</v>
      </c>
      <c r="PT14" s="76">
        <v>2.8210000000000002</v>
      </c>
      <c r="PU14" s="76">
        <v>1.71</v>
      </c>
      <c r="PV14" s="76">
        <v>2.569</v>
      </c>
      <c r="PW14" s="76">
        <v>4.1589999999999998</v>
      </c>
      <c r="PX14" s="76">
        <v>7.524</v>
      </c>
      <c r="PY14" s="76">
        <v>11.243</v>
      </c>
      <c r="PZ14" s="76">
        <v>3.472</v>
      </c>
      <c r="QA14" s="76">
        <v>4.9969999999999999</v>
      </c>
      <c r="QB14" s="76">
        <v>10.127000000000001</v>
      </c>
      <c r="QC14" s="76">
        <v>7.07</v>
      </c>
      <c r="QD14" s="76">
        <v>4.7409999999999997</v>
      </c>
      <c r="QE14" s="76">
        <v>2.577</v>
      </c>
      <c r="QF14" s="76">
        <v>2.99</v>
      </c>
      <c r="QG14" s="76">
        <v>9.7230000000000008</v>
      </c>
      <c r="QH14" s="76">
        <v>9.5820000000000007</v>
      </c>
      <c r="QI14" s="76">
        <v>6.726</v>
      </c>
      <c r="QJ14" s="76">
        <v>8.3339999999999996</v>
      </c>
      <c r="QK14" s="76">
        <v>8.625</v>
      </c>
      <c r="QL14" s="76">
        <v>8.1769999999999996</v>
      </c>
      <c r="QM14" s="76">
        <v>3.6219999999999999</v>
      </c>
      <c r="QN14" s="76">
        <v>9.0969999999999995</v>
      </c>
      <c r="QO14" s="76">
        <v>4.0430000000000001</v>
      </c>
      <c r="QP14" s="76">
        <v>6.923691666666663</v>
      </c>
      <c r="QQ14" s="76">
        <v>5.7008999999999999</v>
      </c>
      <c r="QR14" s="76">
        <v>7.5099649999999958</v>
      </c>
      <c r="QS14" s="76">
        <v>6.6944833333333369</v>
      </c>
      <c r="QT14" s="76">
        <v>6.4261216666666607</v>
      </c>
      <c r="QU14" s="76">
        <v>6.9411449999999872</v>
      </c>
      <c r="QV14" s="76">
        <v>3.7118483333333243</v>
      </c>
      <c r="QW14" s="76">
        <v>4.6292916666666617</v>
      </c>
      <c r="QX14" s="76">
        <v>5.1672733333333349</v>
      </c>
      <c r="QY14" s="76">
        <v>5.1560400000000097</v>
      </c>
      <c r="QZ14" s="76">
        <v>6.7429716666666648</v>
      </c>
      <c r="RA14" s="76">
        <v>7.562250000000005</v>
      </c>
      <c r="RB14" s="76">
        <v>6.3585883333333291</v>
      </c>
      <c r="RC14" s="76">
        <v>7.0658766666666706</v>
      </c>
      <c r="RD14" s="76">
        <v>3.4239999999999999</v>
      </c>
      <c r="RE14" s="76">
        <v>6.3179999999999996</v>
      </c>
      <c r="RF14" s="76">
        <v>6.8789999999999996</v>
      </c>
      <c r="RG14" s="76">
        <v>5.3529999999999998</v>
      </c>
      <c r="RH14" s="76">
        <v>6.6040000000000001</v>
      </c>
      <c r="RI14" s="76">
        <v>7.9124649999999868</v>
      </c>
      <c r="RJ14" s="76">
        <v>7.638876666666663</v>
      </c>
      <c r="RK14" s="76">
        <v>7.2240249999999975</v>
      </c>
      <c r="RL14" s="76">
        <v>6.9591233333333227</v>
      </c>
      <c r="RM14" s="76">
        <v>6.5541683333333216</v>
      </c>
      <c r="RN14" s="76">
        <v>6.5676833333333375</v>
      </c>
      <c r="RO14" s="76">
        <v>6.6537933333333275</v>
      </c>
      <c r="RP14" s="76">
        <v>3.6794833333333337</v>
      </c>
      <c r="RQ14" s="76">
        <v>4.7343649999999968</v>
      </c>
      <c r="RR14" s="76">
        <v>5.3933983333333506</v>
      </c>
      <c r="RS14" s="76">
        <v>5.8914583333333388</v>
      </c>
      <c r="RT14" s="76">
        <v>5.7065949789791679</v>
      </c>
      <c r="RU14" s="76">
        <v>6.3657108258977528</v>
      </c>
      <c r="RV14" s="76">
        <v>6.9132966779693961</v>
      </c>
      <c r="RW14" s="76">
        <v>6.2942583341905847</v>
      </c>
      <c r="RX14" s="76">
        <v>6.14135001835227</v>
      </c>
      <c r="RY14" s="76">
        <v>6.8000066748584311</v>
      </c>
      <c r="RZ14" s="76">
        <v>6.3592483417640127</v>
      </c>
      <c r="SA14" s="76">
        <v>4.6699591683739179</v>
      </c>
      <c r="SB14" s="76">
        <v>4.4812583417595988</v>
      </c>
      <c r="SC14" s="76">
        <v>1.0776691596360566</v>
      </c>
      <c r="SD14" s="76">
        <v>5.8711116729048083</v>
      </c>
      <c r="SE14" s="76">
        <v>7.0032741678630313</v>
      </c>
      <c r="SF14" s="76">
        <v>6.4559333333333315</v>
      </c>
      <c r="SG14" s="76">
        <v>5.22187</v>
      </c>
      <c r="SH14" s="76">
        <v>1.4094850000000034</v>
      </c>
      <c r="SI14" s="76">
        <v>4.9510883333333462</v>
      </c>
      <c r="SJ14" s="76">
        <v>1.8221483333333381</v>
      </c>
      <c r="SK14" s="76">
        <v>2.523163333333343</v>
      </c>
      <c r="SL14" s="76">
        <v>1.697873333333334</v>
      </c>
      <c r="SM14" s="76">
        <v>2.2028683333333157</v>
      </c>
      <c r="SN14" s="76">
        <v>7.2557066666667138</v>
      </c>
      <c r="SO14" s="76">
        <v>4.4773100000000401</v>
      </c>
      <c r="SP14" s="76">
        <v>2.9577333333333335</v>
      </c>
      <c r="SQ14" s="76">
        <v>0.63742166666669509</v>
      </c>
      <c r="SR14" s="76">
        <v>0</v>
      </c>
      <c r="SS14" s="76">
        <v>0</v>
      </c>
      <c r="ST14" s="76">
        <v>4.0800900000000491</v>
      </c>
      <c r="SU14" s="76">
        <v>6.8827999999999996</v>
      </c>
      <c r="SV14" s="76">
        <v>6.3635000000000002</v>
      </c>
      <c r="SW14" s="76">
        <v>4.9888000000000003</v>
      </c>
      <c r="SX14" s="76">
        <v>5.3589000000000002</v>
      </c>
      <c r="SY14" s="76">
        <v>5.7450000000000001</v>
      </c>
      <c r="SZ14" s="76">
        <v>2.8740000000000001</v>
      </c>
      <c r="TA14" s="76">
        <v>6.0934466666666545</v>
      </c>
      <c r="TB14" s="76">
        <v>6.0697033333333286</v>
      </c>
      <c r="TC14" s="76">
        <v>5.5321800000000056</v>
      </c>
      <c r="TD14" s="76">
        <v>6.1817933333333377</v>
      </c>
      <c r="TE14" s="76">
        <v>6.059168333333333</v>
      </c>
      <c r="TF14" s="76">
        <v>5.9763616666666568</v>
      </c>
      <c r="TG14" s="76">
        <v>4.966143333333318</v>
      </c>
      <c r="TH14" s="76">
        <v>4.2789249999999948</v>
      </c>
      <c r="TI14" s="76">
        <v>2.3933766666666672</v>
      </c>
      <c r="TJ14" s="76">
        <v>2.1794900000000026</v>
      </c>
      <c r="TK14" s="76">
        <v>1.6844183333333276</v>
      </c>
      <c r="TL14" s="76">
        <v>1.1573933333333353</v>
      </c>
      <c r="TM14" s="76">
        <v>0.9459783333333347</v>
      </c>
      <c r="TN14" s="76">
        <v>2.1853633333333318</v>
      </c>
      <c r="TO14" s="76">
        <v>6.0523183333333241</v>
      </c>
      <c r="TP14" s="76">
        <v>6.2346816666666749</v>
      </c>
      <c r="TQ14" s="76">
        <v>5.9306166666666638</v>
      </c>
      <c r="TR14" s="76">
        <v>1.7032066666666663</v>
      </c>
      <c r="TS14" s="76">
        <v>6.1118816666666671</v>
      </c>
      <c r="TT14" s="76">
        <v>3.7370000000000001</v>
      </c>
      <c r="TU14" s="76">
        <v>5.0000000000000001E-3</v>
      </c>
      <c r="TV14" s="76">
        <v>0.49099999999999999</v>
      </c>
      <c r="TW14" s="76">
        <v>1.5580000000000001</v>
      </c>
      <c r="TX14" s="76">
        <v>4.1740000000000004</v>
      </c>
      <c r="TY14" s="76">
        <v>5.2880000000000003</v>
      </c>
      <c r="TZ14" s="76">
        <v>5.39</v>
      </c>
      <c r="UA14" s="76">
        <v>5.4630000000000001</v>
      </c>
      <c r="UB14" s="76">
        <v>5.7622000000000186</v>
      </c>
      <c r="UC14" s="76">
        <v>5.9058516666666661</v>
      </c>
      <c r="UD14" s="76">
        <v>5.9809383333333459</v>
      </c>
      <c r="UE14" s="76">
        <v>5.8197966666666714</v>
      </c>
      <c r="UF14" s="76">
        <v>5.409896666666663</v>
      </c>
      <c r="UG14" s="76">
        <v>4.0476749999999928</v>
      </c>
      <c r="UH14" s="76">
        <v>4.4175033333333271</v>
      </c>
      <c r="UI14" s="76">
        <v>5.7464099999999974</v>
      </c>
      <c r="UJ14" s="76">
        <v>5.0799650000000005</v>
      </c>
      <c r="UK14" s="76">
        <v>6.154459999999994</v>
      </c>
      <c r="UL14" s="76">
        <v>6.0569100000000011</v>
      </c>
      <c r="UM14" s="76">
        <v>4.5811266666666617</v>
      </c>
      <c r="UN14" s="76">
        <v>2.9599749999999987</v>
      </c>
      <c r="UO14" s="76">
        <v>6.2861849999999961</v>
      </c>
      <c r="UP14" s="76">
        <v>6.7720266666666555</v>
      </c>
      <c r="UQ14" s="76">
        <v>6.6265150000000093</v>
      </c>
      <c r="UR14" s="76">
        <v>6.4654866666666697</v>
      </c>
      <c r="US14" s="76">
        <v>6.5791666666666737</v>
      </c>
      <c r="UT14" s="76">
        <v>6.6511816666666776</v>
      </c>
      <c r="UU14" s="76">
        <v>6.5622750000000094</v>
      </c>
      <c r="UV14" s="76">
        <v>6.4851100000000015</v>
      </c>
      <c r="UW14" s="76">
        <v>6.5059566666666662</v>
      </c>
      <c r="UX14" s="76">
        <v>5.8328350000000038</v>
      </c>
      <c r="UY14" s="76"/>
      <c r="UZ14" s="76"/>
      <c r="VA14" s="76"/>
      <c r="VB14" s="76"/>
      <c r="VC14" s="66">
        <f t="shared" si="9"/>
        <v>212.19000000000003</v>
      </c>
      <c r="VD14" s="71">
        <f t="shared" si="6"/>
        <v>226.51</v>
      </c>
      <c r="VE14" s="70">
        <f t="shared" si="7"/>
        <v>0</v>
      </c>
      <c r="VF14" s="70">
        <f t="shared" si="8"/>
        <v>133.34136833333332</v>
      </c>
      <c r="VG14" s="70">
        <f>SUM(IrradDiaria[[#This Row],[01/02/2026]:[28/02/2026]])</f>
        <v>178.77099999999996</v>
      </c>
      <c r="VH14" s="70">
        <f>SUM(IrradDiaria[[#This Row],[01/03/2026]:[31/03/2026]])</f>
        <v>202.78599999999997</v>
      </c>
      <c r="VI14" s="70">
        <f>SUM(IrradDiaria[[#This Row],[01/04/2026]:[30/04/2026]])</f>
        <v>184.37728666666663</v>
      </c>
      <c r="VJ14" s="70">
        <f>SUM(IrradDiaria[[#This Row],[01/05/2026]:[08/05/2026]])</f>
        <v>49.250425020385535</v>
      </c>
      <c r="VK14" s="73" t="s">
        <v>1110</v>
      </c>
      <c r="VL14" s="74" t="s">
        <v>1086</v>
      </c>
    </row>
    <row r="15" spans="1:584" ht="57.6">
      <c r="A15" s="82" t="s">
        <v>277</v>
      </c>
      <c r="B15" s="164" t="s">
        <v>277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65">
        <v>5.63</v>
      </c>
      <c r="JQ15" s="65">
        <v>6.29</v>
      </c>
      <c r="JR15" s="65">
        <v>5.77</v>
      </c>
      <c r="JS15" s="65">
        <v>4.3499999999999996</v>
      </c>
      <c r="JT15" s="65">
        <v>6.71</v>
      </c>
      <c r="JU15" s="65">
        <v>5.4</v>
      </c>
      <c r="JV15" s="65">
        <v>5.55</v>
      </c>
      <c r="JW15" s="137">
        <v>5.32</v>
      </c>
      <c r="JX15" s="137">
        <v>4.9800000000000004</v>
      </c>
      <c r="JY15" s="137">
        <v>4.4400000000000004</v>
      </c>
      <c r="JZ15" s="137">
        <v>4.84</v>
      </c>
      <c r="KA15" s="137">
        <v>5.37</v>
      </c>
      <c r="KB15" s="137">
        <v>5.31</v>
      </c>
      <c r="KC15" s="137">
        <v>5.59</v>
      </c>
      <c r="KD15" s="137">
        <v>6.26</v>
      </c>
      <c r="KE15" s="137">
        <v>5.81</v>
      </c>
      <c r="KF15" s="137">
        <v>4.6100000000000003</v>
      </c>
      <c r="KG15" s="137">
        <v>4.78</v>
      </c>
      <c r="KH15" s="137">
        <v>5.48</v>
      </c>
      <c r="KI15" s="137">
        <v>5.28</v>
      </c>
      <c r="KJ15" s="137">
        <v>4.8</v>
      </c>
      <c r="KK15" s="137">
        <v>5.66</v>
      </c>
      <c r="KL15" s="137">
        <v>5.68</v>
      </c>
      <c r="KM15" s="137">
        <v>6.7</v>
      </c>
      <c r="KN15" s="137">
        <v>5.45</v>
      </c>
      <c r="KO15" s="137">
        <v>6.28</v>
      </c>
      <c r="KP15" s="137">
        <v>6.1</v>
      </c>
      <c r="KQ15" s="137">
        <v>6.2</v>
      </c>
      <c r="KR15" s="137">
        <v>5.1100000000000003</v>
      </c>
      <c r="KS15" s="137">
        <v>5.9</v>
      </c>
      <c r="KT15" s="137">
        <v>4.58</v>
      </c>
      <c r="KU15" s="137">
        <v>4.74</v>
      </c>
      <c r="KV15" s="137">
        <v>4.3499999999999996</v>
      </c>
      <c r="KW15" s="137">
        <v>6.29</v>
      </c>
      <c r="KX15" s="137">
        <v>6.41</v>
      </c>
      <c r="KY15" s="137">
        <v>4.7699999999999996</v>
      </c>
      <c r="KZ15" s="137">
        <v>5.01</v>
      </c>
      <c r="LA15" s="137">
        <v>6.6</v>
      </c>
      <c r="LB15" s="137">
        <v>6.61</v>
      </c>
      <c r="LC15" s="137">
        <v>5.41</v>
      </c>
      <c r="LD15" s="137">
        <v>4.66</v>
      </c>
      <c r="LE15" s="137">
        <v>5.31</v>
      </c>
      <c r="LF15" s="137">
        <v>4.91</v>
      </c>
      <c r="LG15" s="137">
        <v>5.78</v>
      </c>
      <c r="LH15" s="137">
        <v>6.11</v>
      </c>
      <c r="LI15" s="137">
        <v>6.53</v>
      </c>
      <c r="LJ15" s="137">
        <v>6.25</v>
      </c>
      <c r="LK15" s="137">
        <v>6.44</v>
      </c>
      <c r="LL15" s="137">
        <v>5.97</v>
      </c>
      <c r="LM15" s="137">
        <v>4.92</v>
      </c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  <c r="MK15" s="138"/>
      <c r="ML15" s="138"/>
      <c r="MM15" s="138"/>
      <c r="MN15" s="138"/>
      <c r="MO15" s="138"/>
      <c r="MP15" s="135"/>
      <c r="MQ15" s="135"/>
      <c r="MR15" s="135"/>
      <c r="MS15" s="135"/>
      <c r="MT15" s="135"/>
      <c r="MU15" s="135"/>
      <c r="MV15" s="135"/>
      <c r="MW15" s="135"/>
      <c r="MX15" s="135"/>
      <c r="MY15" s="135"/>
      <c r="MZ15" s="135"/>
      <c r="NA15" s="135"/>
      <c r="NB15" s="135"/>
      <c r="NC15" s="135"/>
      <c r="ND15" s="135"/>
      <c r="NE15" s="135"/>
      <c r="NF15" s="135"/>
      <c r="NG15" s="135"/>
      <c r="NH15" s="135"/>
      <c r="NI15" s="135"/>
      <c r="NJ15" s="135"/>
      <c r="NK15" s="135"/>
      <c r="NL15" s="135"/>
      <c r="NM15" s="135"/>
      <c r="NN15" s="135"/>
      <c r="NO15" s="135"/>
      <c r="NP15" s="135"/>
      <c r="NQ15" s="135"/>
      <c r="NR15" s="135"/>
      <c r="NS15" s="135"/>
      <c r="NT15" s="135"/>
      <c r="NU15" s="135"/>
      <c r="NV15" s="135"/>
      <c r="NW15" s="135"/>
      <c r="NX15" s="135"/>
      <c r="NY15" s="135"/>
      <c r="NZ15" s="135"/>
      <c r="OA15" s="135"/>
      <c r="OB15" s="135"/>
      <c r="OC15" s="135"/>
      <c r="OD15" s="135"/>
      <c r="OE15" s="135"/>
      <c r="OF15" s="135"/>
      <c r="OG15" s="135"/>
      <c r="OH15" s="136"/>
      <c r="OI15" s="135"/>
      <c r="OJ15" s="135"/>
      <c r="OK15" s="135"/>
      <c r="OL15" s="135"/>
      <c r="OM15" s="135"/>
      <c r="ON15" s="135"/>
      <c r="OO15" s="135"/>
      <c r="OP15" s="135"/>
      <c r="OQ15" s="135"/>
      <c r="OR15" s="135"/>
      <c r="OS15" s="135"/>
      <c r="OT15" s="135"/>
      <c r="OU15" s="135"/>
      <c r="OV15" s="135"/>
      <c r="OW15" s="135"/>
      <c r="OX15" s="135"/>
      <c r="OY15" s="135"/>
      <c r="OZ15" s="135"/>
      <c r="PA15" s="135"/>
      <c r="PB15" s="135"/>
      <c r="PC15" s="135"/>
      <c r="PD15" s="135"/>
      <c r="PE15" s="135"/>
      <c r="PF15" s="135"/>
      <c r="PG15" s="135"/>
      <c r="PH15" s="135"/>
      <c r="PI15" s="135"/>
      <c r="PJ15" s="135"/>
      <c r="PK15" s="135"/>
      <c r="PL15" s="135"/>
      <c r="PM15" s="135"/>
      <c r="PN15" s="135"/>
      <c r="PO15" s="135"/>
      <c r="PP15" s="135"/>
      <c r="PQ15" s="135"/>
      <c r="PR15" s="135"/>
      <c r="PS15" s="135"/>
      <c r="PT15" s="135"/>
      <c r="PU15" s="135"/>
      <c r="PV15" s="135"/>
      <c r="PW15" s="135"/>
      <c r="PX15" s="135"/>
      <c r="PY15" s="135"/>
      <c r="PZ15" s="135"/>
      <c r="QA15" s="135"/>
      <c r="QB15" s="135"/>
      <c r="QC15" s="135"/>
      <c r="QD15" s="135"/>
      <c r="QE15" s="135"/>
      <c r="QF15" s="135"/>
      <c r="QG15" s="135"/>
      <c r="QH15" s="135"/>
      <c r="QI15" s="135"/>
      <c r="QJ15" s="135"/>
      <c r="QK15" s="135"/>
      <c r="QL15" s="135"/>
      <c r="QM15" s="135"/>
      <c r="QN15" s="135"/>
      <c r="QO15" s="135"/>
      <c r="QP15" s="135">
        <v>5.5396550000000024</v>
      </c>
      <c r="QQ15" s="135">
        <v>6.2362058333333374</v>
      </c>
      <c r="QR15" s="135">
        <v>8.4292716666666703</v>
      </c>
      <c r="QS15" s="135">
        <v>5.171768333333322</v>
      </c>
      <c r="QT15" s="135">
        <v>6.7169591666666664</v>
      </c>
      <c r="QU15" s="135">
        <v>5.55</v>
      </c>
      <c r="QV15" s="135">
        <v>7.0378324999999968</v>
      </c>
      <c r="QW15" s="135">
        <v>6.6871249999999964</v>
      </c>
      <c r="QX15" s="135">
        <v>7.3894324999999945</v>
      </c>
      <c r="QY15" s="135">
        <v>5.7632074999999947</v>
      </c>
      <c r="QZ15" s="135">
        <v>5.8955408333333716</v>
      </c>
      <c r="RA15" s="135">
        <v>5.5194541666666685</v>
      </c>
      <c r="RB15" s="135">
        <v>5.0718558333333323</v>
      </c>
      <c r="RC15" s="135">
        <v>5.2926591666666685</v>
      </c>
      <c r="RD15" s="135">
        <v>7.2778933333333278</v>
      </c>
      <c r="RE15" s="135">
        <v>6.2167783333333331</v>
      </c>
      <c r="RF15" s="135">
        <v>5.8420241666666666</v>
      </c>
      <c r="RG15" s="135">
        <v>5.0250233333333281</v>
      </c>
      <c r="RH15" s="135">
        <v>2.7333775000000031</v>
      </c>
      <c r="RI15" s="135">
        <v>7.1938024999999994</v>
      </c>
      <c r="RJ15" s="135">
        <v>4.2119616666666646</v>
      </c>
      <c r="RK15" s="135">
        <v>5.3466416666666685</v>
      </c>
      <c r="RL15" s="135">
        <v>4.6448116666666674</v>
      </c>
      <c r="RM15" s="135">
        <v>4.6383508333333294</v>
      </c>
      <c r="RN15" s="135">
        <v>4.0361475000000002</v>
      </c>
      <c r="RO15" s="135">
        <v>5.5778224999999981</v>
      </c>
      <c r="RP15" s="135">
        <v>3.9191816666666672</v>
      </c>
      <c r="RQ15" s="135">
        <v>8.1161349999999963</v>
      </c>
      <c r="RR15" s="135">
        <v>7.1372625000000065</v>
      </c>
      <c r="RS15" s="135">
        <v>3</v>
      </c>
      <c r="RT15" s="135">
        <v>6.1901849999999978</v>
      </c>
      <c r="RU15" s="135">
        <v>4.9380575000000011</v>
      </c>
      <c r="RV15" s="135">
        <v>4.5128258333333315</v>
      </c>
      <c r="RW15" s="135">
        <v>5.4291241666666661</v>
      </c>
      <c r="RX15" s="135">
        <v>3.8812358333333385</v>
      </c>
      <c r="RY15" s="135">
        <v>5.7380349999999982</v>
      </c>
      <c r="RZ15" s="135">
        <v>6.8833525000000098</v>
      </c>
      <c r="SA15" s="135">
        <v>5.0170908333333335</v>
      </c>
      <c r="SB15" s="135">
        <v>5.5412691666666714</v>
      </c>
      <c r="SC15" s="135">
        <v>6.6987733333333308</v>
      </c>
      <c r="SD15" s="135">
        <v>4.5645625000000036</v>
      </c>
      <c r="SE15" s="135">
        <v>5.8660858333333366</v>
      </c>
      <c r="SF15" s="135">
        <v>3.2571650000000134</v>
      </c>
      <c r="SG15" s="135">
        <v>5.1369833333333368</v>
      </c>
      <c r="SH15" s="135">
        <v>7.2302216666666705</v>
      </c>
      <c r="SI15" s="135">
        <v>6.1949091666666654</v>
      </c>
      <c r="SJ15" s="135">
        <v>7.2213954899999999</v>
      </c>
      <c r="SK15" s="135">
        <v>4.8128584849999996</v>
      </c>
      <c r="SL15" s="135">
        <v>7.1529200000000053</v>
      </c>
      <c r="SM15" s="135">
        <v>4.8363941666666665</v>
      </c>
      <c r="SN15" s="135">
        <v>7.7988716666666669</v>
      </c>
      <c r="SO15" s="135">
        <v>8.2185508333333175</v>
      </c>
      <c r="SP15" s="135">
        <v>5.1033750000000015</v>
      </c>
      <c r="SQ15" s="135">
        <v>5.3772849999999979</v>
      </c>
      <c r="SR15" s="135">
        <v>4.8809166666666668</v>
      </c>
      <c r="SS15" s="135">
        <v>7.7690000000000001</v>
      </c>
      <c r="ST15" s="135">
        <v>6.5460833333333337</v>
      </c>
      <c r="SU15" s="135">
        <v>5.4138333333333337</v>
      </c>
      <c r="SV15" s="135">
        <v>5.2282500000000001</v>
      </c>
      <c r="SW15" s="135">
        <v>5.8050833333333332</v>
      </c>
      <c r="SX15" s="135">
        <v>4.4047499999999999</v>
      </c>
      <c r="SY15" s="135">
        <v>7.5199460322354374</v>
      </c>
      <c r="SZ15" s="135">
        <v>6.8354786128203076</v>
      </c>
      <c r="TA15" s="135">
        <v>6.4133088027884559</v>
      </c>
      <c r="TB15" s="135">
        <v>6.8907150680880687</v>
      </c>
      <c r="TC15" s="135">
        <v>6.9517676107846205</v>
      </c>
      <c r="TD15" s="135">
        <v>5.8497118311263625</v>
      </c>
      <c r="TE15" s="135">
        <v>5.9218624110097684</v>
      </c>
      <c r="TF15" s="135">
        <v>5.1035122862309219</v>
      </c>
      <c r="TG15" s="135">
        <v>0.62529051762819288</v>
      </c>
      <c r="TH15" s="135">
        <v>5.2996957337645192</v>
      </c>
      <c r="TI15" s="135">
        <v>6.3159175567376664</v>
      </c>
      <c r="TJ15" s="135">
        <v>6.7262917573874192</v>
      </c>
      <c r="TK15" s="135">
        <v>6.9776088494012756</v>
      </c>
      <c r="TL15" s="135">
        <v>6.9061996735632416</v>
      </c>
      <c r="TM15" s="135">
        <v>8.0222669625040144</v>
      </c>
      <c r="TN15" s="135">
        <v>6.01</v>
      </c>
      <c r="TO15" s="135">
        <v>4.6807466666666713</v>
      </c>
      <c r="TP15" s="135">
        <v>7.4265333333333334</v>
      </c>
      <c r="TQ15" s="135">
        <v>4.7500799999999961</v>
      </c>
      <c r="TR15" s="135">
        <v>3.4108650000000003</v>
      </c>
      <c r="TS15" s="135">
        <v>3.2062633333333395</v>
      </c>
      <c r="TT15" s="135">
        <v>8.4384000000000032</v>
      </c>
      <c r="TU15" s="135">
        <v>4.1467716666666599</v>
      </c>
      <c r="TV15" s="135">
        <v>4.0924850293993948</v>
      </c>
      <c r="TW15" s="135">
        <v>7.2361273756114146</v>
      </c>
      <c r="TX15" s="135">
        <v>5.9612860650929314</v>
      </c>
      <c r="TY15" s="135">
        <v>7.0906483208884792</v>
      </c>
      <c r="TZ15" s="135">
        <v>3.8074384332100548</v>
      </c>
      <c r="UA15" s="135">
        <v>3.7904582267389633</v>
      </c>
      <c r="UB15" s="135">
        <v>5.8467295105010271</v>
      </c>
      <c r="UC15" s="135">
        <v>5.6637844154313211</v>
      </c>
      <c r="UD15" s="163">
        <v>10.068925725402931</v>
      </c>
      <c r="UE15" s="163">
        <v>10.138922009781004</v>
      </c>
      <c r="UF15" s="135">
        <v>5.29561923368182</v>
      </c>
      <c r="UG15" s="135">
        <v>5.2657180660314236</v>
      </c>
      <c r="UH15" s="135">
        <v>6.1416733093634246</v>
      </c>
      <c r="UI15" s="135">
        <v>4.7342807703539727</v>
      </c>
      <c r="UJ15" s="135">
        <v>6.605045823964911</v>
      </c>
      <c r="UK15" s="135">
        <v>6.7837059701631466</v>
      </c>
      <c r="UL15" s="135">
        <v>4.8272861674278973</v>
      </c>
      <c r="UM15" s="135">
        <v>6.1840761543232947</v>
      </c>
      <c r="UN15" s="135">
        <v>7.369787529072414</v>
      </c>
      <c r="UO15" s="135">
        <v>5.9736619856556255</v>
      </c>
      <c r="UP15" s="135">
        <v>7.0144744245558979</v>
      </c>
      <c r="UQ15" s="135">
        <v>7.3544663892164825</v>
      </c>
      <c r="UR15" s="135">
        <v>4.4266214336780827</v>
      </c>
      <c r="US15" s="135">
        <v>5.8199433141152062</v>
      </c>
      <c r="UT15" s="135">
        <v>7.3061999999999996</v>
      </c>
      <c r="UU15" s="135">
        <v>8.2650000000000006</v>
      </c>
      <c r="UV15" s="135">
        <v>6.8407901043593879</v>
      </c>
      <c r="UW15" s="135">
        <v>7.9588999999999999</v>
      </c>
      <c r="UX15" s="135">
        <v>8.6879000000000008</v>
      </c>
      <c r="UY15" s="135"/>
      <c r="UZ15" s="135"/>
      <c r="VA15" s="135"/>
      <c r="VB15" s="135"/>
      <c r="VC15" s="57">
        <f t="shared" si="9"/>
        <v>170.23000000000002</v>
      </c>
      <c r="VD15" s="70">
        <f t="shared" si="6"/>
        <v>107.07</v>
      </c>
      <c r="VE15" s="70">
        <f t="shared" si="7"/>
        <v>0</v>
      </c>
      <c r="VF15" s="70">
        <f t="shared" si="8"/>
        <v>0</v>
      </c>
      <c r="VG15" s="70">
        <f>SUM(IrradDiaria[[#This Row],[01/02/2026]:[28/02/2026]])</f>
        <v>0</v>
      </c>
      <c r="VH15" s="70">
        <f>SUM(IrradDiaria[[#This Row],[01/03/2026]:[31/03/2026]])</f>
        <v>0</v>
      </c>
      <c r="VI15" s="70">
        <f>SUM(IrradDiaria[[#This Row],[01/04/2026]:[30/04/2026]])</f>
        <v>171.21818166666668</v>
      </c>
      <c r="VJ15" s="70">
        <f>SUM(IrradDiaria[[#This Row],[01/05/2026]:[08/05/2026]])</f>
        <v>42.589906666666678</v>
      </c>
      <c r="VK15" s="73" t="s">
        <v>1113</v>
      </c>
      <c r="VL15" s="74" t="s">
        <v>1086</v>
      </c>
    </row>
    <row r="16" spans="1:584" ht="15.6">
      <c r="A16" s="82" t="s">
        <v>299</v>
      </c>
      <c r="B16" s="56" t="s">
        <v>299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65">
        <v>5.63</v>
      </c>
      <c r="JQ16" s="65">
        <v>6.29</v>
      </c>
      <c r="JR16" s="65">
        <v>5.77</v>
      </c>
      <c r="JS16" s="65">
        <v>4.3499999999999996</v>
      </c>
      <c r="JT16" s="65">
        <v>6.71</v>
      </c>
      <c r="JU16" s="65">
        <v>5.4</v>
      </c>
      <c r="JV16" s="65">
        <v>5.55</v>
      </c>
      <c r="JW16" s="137">
        <v>5.32</v>
      </c>
      <c r="JX16" s="137">
        <v>4.9800000000000004</v>
      </c>
      <c r="JY16" s="137">
        <v>4.4400000000000004</v>
      </c>
      <c r="JZ16" s="137">
        <v>4.84</v>
      </c>
      <c r="KA16" s="137">
        <v>5.37</v>
      </c>
      <c r="KB16" s="137">
        <v>5.31</v>
      </c>
      <c r="KC16" s="137">
        <v>5.59</v>
      </c>
      <c r="KD16" s="137">
        <v>6.26</v>
      </c>
      <c r="KE16" s="137">
        <v>5.81</v>
      </c>
      <c r="KF16" s="137">
        <v>4.6100000000000003</v>
      </c>
      <c r="KG16" s="137">
        <v>4.78</v>
      </c>
      <c r="KH16" s="137">
        <v>5.48</v>
      </c>
      <c r="KI16" s="137">
        <v>5.28</v>
      </c>
      <c r="KJ16" s="137">
        <v>4.8</v>
      </c>
      <c r="KK16" s="137">
        <v>5.66</v>
      </c>
      <c r="KL16" s="137">
        <v>5.68</v>
      </c>
      <c r="KM16" s="137">
        <v>6.7</v>
      </c>
      <c r="KN16" s="137">
        <v>5.45</v>
      </c>
      <c r="KO16" s="137">
        <v>6.28</v>
      </c>
      <c r="KP16" s="137">
        <v>6.1</v>
      </c>
      <c r="KQ16" s="137">
        <v>6.2</v>
      </c>
      <c r="KR16" s="137">
        <v>5.1100000000000003</v>
      </c>
      <c r="KS16" s="137">
        <v>5.9</v>
      </c>
      <c r="KT16" s="137">
        <v>4.58</v>
      </c>
      <c r="KU16" s="137">
        <v>4.74</v>
      </c>
      <c r="KV16" s="137">
        <v>4.3499999999999996</v>
      </c>
      <c r="KW16" s="137">
        <v>6.29</v>
      </c>
      <c r="KX16" s="137">
        <v>6.41</v>
      </c>
      <c r="KY16" s="137">
        <v>4.7699999999999996</v>
      </c>
      <c r="KZ16" s="137">
        <v>5.01</v>
      </c>
      <c r="LA16" s="137">
        <v>6.6</v>
      </c>
      <c r="LB16" s="137">
        <v>6.61</v>
      </c>
      <c r="LC16" s="137">
        <v>5.41</v>
      </c>
      <c r="LD16" s="137">
        <v>4.66</v>
      </c>
      <c r="LE16" s="137">
        <v>5.31</v>
      </c>
      <c r="LF16" s="137">
        <v>4.91</v>
      </c>
      <c r="LG16" s="137">
        <v>5.78</v>
      </c>
      <c r="LH16" s="137">
        <v>6.11</v>
      </c>
      <c r="LI16" s="137">
        <v>6.53</v>
      </c>
      <c r="LJ16" s="137">
        <v>6.25</v>
      </c>
      <c r="LK16" s="137">
        <v>6.44</v>
      </c>
      <c r="LL16" s="137">
        <v>5.97</v>
      </c>
      <c r="LM16" s="137">
        <v>4.92</v>
      </c>
      <c r="LN16" s="138"/>
      <c r="LO16" s="138"/>
      <c r="LP16" s="138"/>
      <c r="LQ16" s="138"/>
      <c r="LR16" s="138"/>
      <c r="LS16" s="138"/>
      <c r="LT16" s="138"/>
      <c r="LU16" s="138"/>
      <c r="LV16" s="138"/>
      <c r="LW16" s="138"/>
      <c r="LX16" s="138"/>
      <c r="LY16" s="138"/>
      <c r="LZ16" s="138"/>
      <c r="MA16" s="138"/>
      <c r="MB16" s="138"/>
      <c r="MC16" s="138"/>
      <c r="MD16" s="138"/>
      <c r="ME16" s="138"/>
      <c r="MF16" s="138"/>
      <c r="MG16" s="138"/>
      <c r="MH16" s="138"/>
      <c r="MI16" s="138"/>
      <c r="MJ16" s="138"/>
      <c r="MK16" s="138"/>
      <c r="ML16" s="138"/>
      <c r="MM16" s="138"/>
      <c r="MN16" s="138"/>
      <c r="MO16" s="138"/>
      <c r="MP16" s="135"/>
      <c r="MQ16" s="135"/>
      <c r="MR16" s="135"/>
      <c r="MS16" s="135"/>
      <c r="MT16" s="135"/>
      <c r="MU16" s="135"/>
      <c r="MV16" s="135"/>
      <c r="MW16" s="135"/>
      <c r="MX16" s="135"/>
      <c r="MY16" s="135"/>
      <c r="MZ16" s="135"/>
      <c r="NA16" s="135"/>
      <c r="NB16" s="135"/>
      <c r="NC16" s="135"/>
      <c r="ND16" s="135"/>
      <c r="NE16" s="135"/>
      <c r="NF16" s="135"/>
      <c r="NG16" s="135"/>
      <c r="NH16" s="135"/>
      <c r="NI16" s="135"/>
      <c r="NJ16" s="135"/>
      <c r="NK16" s="135"/>
      <c r="NL16" s="135"/>
      <c r="NM16" s="135"/>
      <c r="NN16" s="135"/>
      <c r="NO16" s="135"/>
      <c r="NP16" s="135"/>
      <c r="NQ16" s="135"/>
      <c r="NR16" s="135"/>
      <c r="NS16" s="135"/>
      <c r="NT16" s="135"/>
      <c r="NU16" s="135"/>
      <c r="NV16" s="135"/>
      <c r="NW16" s="135"/>
      <c r="NX16" s="135"/>
      <c r="NY16" s="135"/>
      <c r="NZ16" s="135"/>
      <c r="OA16" s="135"/>
      <c r="OB16" s="135"/>
      <c r="OC16" s="135"/>
      <c r="OD16" s="135"/>
      <c r="OE16" s="135"/>
      <c r="OF16" s="135"/>
      <c r="OG16" s="135"/>
      <c r="OH16" s="136"/>
      <c r="OI16" s="135"/>
      <c r="OJ16" s="135"/>
      <c r="OK16" s="135"/>
      <c r="OL16" s="135"/>
      <c r="OM16" s="135"/>
      <c r="ON16" s="135"/>
      <c r="OO16" s="135"/>
      <c r="OP16" s="135"/>
      <c r="OQ16" s="135"/>
      <c r="OR16" s="135"/>
      <c r="OS16" s="135"/>
      <c r="OT16" s="135"/>
      <c r="OU16" s="135"/>
      <c r="OV16" s="135"/>
      <c r="OW16" s="135"/>
      <c r="OX16" s="135"/>
      <c r="OY16" s="135"/>
      <c r="OZ16" s="135"/>
      <c r="PA16" s="135"/>
      <c r="PB16" s="135"/>
      <c r="PC16" s="135"/>
      <c r="PD16" s="135"/>
      <c r="PE16" s="135"/>
      <c r="PF16" s="135"/>
      <c r="PG16" s="135"/>
      <c r="PH16" s="135"/>
      <c r="PI16" s="135"/>
      <c r="PJ16" s="135"/>
      <c r="PK16" s="135"/>
      <c r="PL16" s="135"/>
      <c r="PM16" s="135"/>
      <c r="PN16" s="135"/>
      <c r="PO16" s="135"/>
      <c r="PP16" s="135"/>
      <c r="PQ16" s="135"/>
      <c r="PR16" s="135"/>
      <c r="PS16" s="135"/>
      <c r="PT16" s="135"/>
      <c r="PU16" s="135"/>
      <c r="PV16" s="135"/>
      <c r="PW16" s="135"/>
      <c r="PX16" s="135"/>
      <c r="PY16" s="135"/>
      <c r="PZ16" s="135"/>
      <c r="QA16" s="135"/>
      <c r="QB16" s="135"/>
      <c r="QC16" s="135"/>
      <c r="QD16" s="135"/>
      <c r="QE16" s="135"/>
      <c r="QF16" s="135"/>
      <c r="QG16" s="135"/>
      <c r="QH16" s="135"/>
      <c r="QI16" s="135"/>
      <c r="QJ16" s="135"/>
      <c r="QK16" s="135"/>
      <c r="QL16" s="135"/>
      <c r="QM16" s="135"/>
      <c r="QN16" s="135"/>
      <c r="QO16" s="135"/>
      <c r="QP16" s="135">
        <v>5.5396550000000024</v>
      </c>
      <c r="QQ16" s="135">
        <v>6.2362058333333374</v>
      </c>
      <c r="QR16" s="135">
        <v>8.4292716666666703</v>
      </c>
      <c r="QS16" s="135">
        <v>5.171768333333322</v>
      </c>
      <c r="QT16" s="135">
        <v>6.7169591666666664</v>
      </c>
      <c r="QU16" s="135">
        <v>5.55</v>
      </c>
      <c r="QV16" s="135">
        <v>7.0378324999999968</v>
      </c>
      <c r="QW16" s="135">
        <v>6.6871249999999964</v>
      </c>
      <c r="QX16" s="135">
        <v>7.3894324999999945</v>
      </c>
      <c r="QY16" s="135">
        <v>5.7632074999999947</v>
      </c>
      <c r="QZ16" s="135">
        <v>5.8955408333333716</v>
      </c>
      <c r="RA16" s="135">
        <v>5.5194541666666685</v>
      </c>
      <c r="RB16" s="135">
        <v>5.0718558333333323</v>
      </c>
      <c r="RC16" s="135">
        <v>5.2926591666666685</v>
      </c>
      <c r="RD16" s="135">
        <v>7.2778933333333278</v>
      </c>
      <c r="RE16" s="135">
        <v>6.2167783333333331</v>
      </c>
      <c r="RF16" s="135">
        <v>5.8420241666666666</v>
      </c>
      <c r="RG16" s="135">
        <v>5.0250233333333281</v>
      </c>
      <c r="RH16" s="135">
        <v>2.7333775000000031</v>
      </c>
      <c r="RI16" s="135">
        <v>7.1938024999999994</v>
      </c>
      <c r="RJ16" s="135">
        <v>4.2119616666666646</v>
      </c>
      <c r="RK16" s="135">
        <v>5.3466416666666685</v>
      </c>
      <c r="RL16" s="135">
        <v>4.6448116666666674</v>
      </c>
      <c r="RM16" s="135">
        <v>4.6383508333333294</v>
      </c>
      <c r="RN16" s="135">
        <v>4.0361475000000002</v>
      </c>
      <c r="RO16" s="135">
        <v>5.5778224999999981</v>
      </c>
      <c r="RP16" s="135">
        <v>3.9191816666666672</v>
      </c>
      <c r="RQ16" s="135">
        <v>8.1161349999999963</v>
      </c>
      <c r="RR16" s="135">
        <v>7.1372625000000065</v>
      </c>
      <c r="RS16" s="135">
        <v>3</v>
      </c>
      <c r="RT16" s="135">
        <v>6.1901849999999978</v>
      </c>
      <c r="RU16" s="135">
        <v>4.9380575000000011</v>
      </c>
      <c r="RV16" s="135">
        <v>4.5128258333333315</v>
      </c>
      <c r="RW16" s="135">
        <v>5.4291241666666661</v>
      </c>
      <c r="RX16" s="135">
        <v>3.8812358333333385</v>
      </c>
      <c r="RY16" s="135">
        <v>5.7380349999999982</v>
      </c>
      <c r="RZ16" s="135">
        <v>6.8833525000000098</v>
      </c>
      <c r="SA16" s="135">
        <v>5.0170908333333335</v>
      </c>
      <c r="SB16" s="135">
        <v>5.5412691666666714</v>
      </c>
      <c r="SC16" s="135">
        <v>6.6987733333333308</v>
      </c>
      <c r="SD16" s="135">
        <v>4.5645625000000036</v>
      </c>
      <c r="SE16" s="135">
        <v>5.8660858333333366</v>
      </c>
      <c r="SF16" s="135">
        <v>3.2571650000000134</v>
      </c>
      <c r="SG16" s="135">
        <v>5.1369833333333368</v>
      </c>
      <c r="SH16" s="135">
        <v>7.2302216666666705</v>
      </c>
      <c r="SI16" s="135">
        <v>6.1949091666666654</v>
      </c>
      <c r="SJ16" s="135">
        <v>7.2213954899999999</v>
      </c>
      <c r="SK16" s="135">
        <v>4.8128584849999996</v>
      </c>
      <c r="SL16" s="135">
        <v>7.1529200000000053</v>
      </c>
      <c r="SM16" s="135">
        <v>4.8363941666666665</v>
      </c>
      <c r="SN16" s="135">
        <v>7.7988716666666669</v>
      </c>
      <c r="SO16" s="135">
        <v>8.2185508333333175</v>
      </c>
      <c r="SP16" s="135">
        <v>5.1033750000000015</v>
      </c>
      <c r="SQ16" s="135">
        <v>5.3772849999999979</v>
      </c>
      <c r="SR16" s="135">
        <v>4.8809166666666668</v>
      </c>
      <c r="SS16" s="135">
        <v>7.7690000000000001</v>
      </c>
      <c r="ST16" s="135">
        <v>6.5460833333333337</v>
      </c>
      <c r="SU16" s="135">
        <v>5.4138333333333337</v>
      </c>
      <c r="SV16" s="135">
        <v>5.2282500000000001</v>
      </c>
      <c r="SW16" s="135">
        <v>5.8050833333333332</v>
      </c>
      <c r="SX16" s="135">
        <v>4.4047499999999999</v>
      </c>
      <c r="SY16" s="135">
        <v>7.5199460322354374</v>
      </c>
      <c r="SZ16" s="135">
        <v>6.8354786128203076</v>
      </c>
      <c r="TA16" s="135">
        <v>6.4133088027884559</v>
      </c>
      <c r="TB16" s="135">
        <v>6.8907150680880687</v>
      </c>
      <c r="TC16" s="135">
        <v>6.9517676107846205</v>
      </c>
      <c r="TD16" s="135">
        <v>5.8497118311263625</v>
      </c>
      <c r="TE16" s="135">
        <v>5.9218624110097684</v>
      </c>
      <c r="TF16" s="135">
        <v>5.1035122862309219</v>
      </c>
      <c r="TG16" s="135">
        <v>0.62529051762819288</v>
      </c>
      <c r="TH16" s="135">
        <v>5.2996957337645192</v>
      </c>
      <c r="TI16" s="135">
        <v>6.3159175567376664</v>
      </c>
      <c r="TJ16" s="135">
        <v>6.7262917573874192</v>
      </c>
      <c r="TK16" s="135">
        <v>6.9776088494012756</v>
      </c>
      <c r="TL16" s="135">
        <v>6.9061996735632416</v>
      </c>
      <c r="TM16" s="135">
        <v>8.0222669625040144</v>
      </c>
      <c r="TN16" s="135">
        <v>6.01</v>
      </c>
      <c r="TO16" s="135">
        <v>4.6807466666666713</v>
      </c>
      <c r="TP16" s="135">
        <v>7.4265333333333334</v>
      </c>
      <c r="TQ16" s="135">
        <v>4.7500799999999961</v>
      </c>
      <c r="TR16" s="135">
        <v>3.4108650000000003</v>
      </c>
      <c r="TS16" s="135">
        <v>3.2062633333333395</v>
      </c>
      <c r="TT16" s="135">
        <v>8.4384000000000032</v>
      </c>
      <c r="TU16" s="135">
        <v>4.1467716666666599</v>
      </c>
      <c r="TV16" s="135">
        <v>4.0924850293993948</v>
      </c>
      <c r="TW16" s="135">
        <v>7.2361273756114146</v>
      </c>
      <c r="TX16" s="135">
        <v>5.9612860650929314</v>
      </c>
      <c r="TY16" s="135">
        <v>7.0906483208884792</v>
      </c>
      <c r="TZ16" s="135">
        <v>3.8074384332100548</v>
      </c>
      <c r="UA16" s="135">
        <v>3.7904582267389633</v>
      </c>
      <c r="UB16" s="135">
        <v>5.8467295105010271</v>
      </c>
      <c r="UC16" s="135">
        <v>5.6637844154313211</v>
      </c>
      <c r="UD16" s="163">
        <v>10.068925725402931</v>
      </c>
      <c r="UE16" s="163">
        <v>10.138922009781004</v>
      </c>
      <c r="UF16" s="135">
        <v>5.29561923368182</v>
      </c>
      <c r="UG16" s="135">
        <v>5.2657180660314236</v>
      </c>
      <c r="UH16" s="135">
        <v>6.1416733093634246</v>
      </c>
      <c r="UI16" s="135">
        <v>4.7342807703539727</v>
      </c>
      <c r="UJ16" s="135">
        <v>6.605045823964911</v>
      </c>
      <c r="UK16" s="135">
        <v>6.7837059701631466</v>
      </c>
      <c r="UL16" s="135">
        <v>4.8272861674278973</v>
      </c>
      <c r="UM16" s="135">
        <v>6.1840761543232947</v>
      </c>
      <c r="UN16" s="135">
        <v>7.369787529072414</v>
      </c>
      <c r="UO16" s="135">
        <v>5.9736619856556255</v>
      </c>
      <c r="UP16" s="135">
        <v>7.0144744245558979</v>
      </c>
      <c r="UQ16" s="135">
        <v>7.3544663892164825</v>
      </c>
      <c r="UR16" s="135">
        <v>4.4266214336780827</v>
      </c>
      <c r="US16" s="135">
        <v>5.8199433141152062</v>
      </c>
      <c r="UT16" s="135">
        <v>7.3061999999999996</v>
      </c>
      <c r="UU16" s="135">
        <v>8.2650000000000006</v>
      </c>
      <c r="UV16" s="135">
        <v>6.8407901043593879</v>
      </c>
      <c r="UW16" s="135">
        <v>7.9588999999999999</v>
      </c>
      <c r="UX16" s="135">
        <v>8.6879000000000008</v>
      </c>
      <c r="UY16" s="135"/>
      <c r="UZ16" s="135"/>
      <c r="VA16" s="135"/>
      <c r="VB16" s="135"/>
      <c r="VC16" s="57">
        <f t="shared" si="9"/>
        <v>170.23000000000002</v>
      </c>
      <c r="VD16" s="70">
        <f t="shared" si="6"/>
        <v>107.07</v>
      </c>
      <c r="VE16" s="70">
        <f t="shared" si="7"/>
        <v>0</v>
      </c>
      <c r="VF16" s="70">
        <f t="shared" si="8"/>
        <v>0</v>
      </c>
      <c r="VG16" s="70">
        <f>SUM(IrradDiaria[[#This Row],[01/02/2026]:[28/02/2026]])</f>
        <v>0</v>
      </c>
      <c r="VH16" s="70">
        <f>SUM(IrradDiaria[[#This Row],[01/03/2026]:[31/03/2026]])</f>
        <v>0</v>
      </c>
      <c r="VI16" s="70">
        <f>SUM(IrradDiaria[[#This Row],[01/04/2026]:[30/04/2026]])</f>
        <v>171.21818166666668</v>
      </c>
      <c r="VJ16" s="70">
        <f>SUM(IrradDiaria[[#This Row],[01/05/2026]:[08/05/2026]])</f>
        <v>42.589906666666678</v>
      </c>
      <c r="VK16" s="72" t="s">
        <v>1084</v>
      </c>
      <c r="VL16" s="1" t="s">
        <v>1085</v>
      </c>
    </row>
    <row r="17" spans="1:584" ht="15.6">
      <c r="A17" s="82" t="s">
        <v>321</v>
      </c>
      <c r="B17" s="56" t="s">
        <v>321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65">
        <v>8.82</v>
      </c>
      <c r="JQ17" s="65">
        <v>5.45</v>
      </c>
      <c r="JR17" s="65">
        <v>6.72</v>
      </c>
      <c r="JS17" s="65">
        <v>5.35</v>
      </c>
      <c r="JT17" s="65">
        <v>9.9499999999999993</v>
      </c>
      <c r="JU17" s="65">
        <v>8.59</v>
      </c>
      <c r="JV17" s="65">
        <v>6.46</v>
      </c>
      <c r="JW17" s="137">
        <v>1.3</v>
      </c>
      <c r="JX17" s="137">
        <v>2.93</v>
      </c>
      <c r="JY17" s="137">
        <v>3.46</v>
      </c>
      <c r="JZ17" s="137">
        <v>5.29</v>
      </c>
      <c r="KA17" s="137">
        <v>6.92</v>
      </c>
      <c r="KB17" s="137">
        <v>4.0199999999999996</v>
      </c>
      <c r="KC17" s="137">
        <v>8.4</v>
      </c>
      <c r="KD17" s="137">
        <v>3.93</v>
      </c>
      <c r="KE17" s="137">
        <v>8.48</v>
      </c>
      <c r="KF17" s="137">
        <v>8.1199999999999992</v>
      </c>
      <c r="KG17" s="137">
        <v>2.5099999999999998</v>
      </c>
      <c r="KH17" s="137">
        <v>3.01</v>
      </c>
      <c r="KI17" s="137">
        <v>4.16</v>
      </c>
      <c r="KJ17" s="137">
        <v>9.68</v>
      </c>
      <c r="KK17" s="137">
        <v>11.34</v>
      </c>
      <c r="KL17" s="137">
        <v>11.21</v>
      </c>
      <c r="KM17" s="137">
        <v>10.47</v>
      </c>
      <c r="KN17" s="137">
        <v>11.1</v>
      </c>
      <c r="KO17" s="137">
        <v>9.11</v>
      </c>
      <c r="KP17" s="137">
        <v>3.29</v>
      </c>
      <c r="KQ17" s="137">
        <v>2.71</v>
      </c>
      <c r="KR17" s="137">
        <v>3.43</v>
      </c>
      <c r="KS17" s="137">
        <v>1.58</v>
      </c>
      <c r="KT17" s="137">
        <v>3.21</v>
      </c>
      <c r="KU17" s="137">
        <v>7.7</v>
      </c>
      <c r="KV17" s="137">
        <v>1.19</v>
      </c>
      <c r="KW17" s="137">
        <v>0.84</v>
      </c>
      <c r="KX17" s="137">
        <v>7.62</v>
      </c>
      <c r="KY17" s="137">
        <v>5.96</v>
      </c>
      <c r="KZ17" s="137">
        <v>4.07</v>
      </c>
      <c r="LA17" s="137">
        <v>8.9600000000000009</v>
      </c>
      <c r="LB17" s="137">
        <v>2.56</v>
      </c>
      <c r="LC17" s="137">
        <v>5.52</v>
      </c>
      <c r="LD17" s="137">
        <v>7.1</v>
      </c>
      <c r="LE17" s="137">
        <v>10.4</v>
      </c>
      <c r="LF17" s="137">
        <v>11.57</v>
      </c>
      <c r="LG17" s="137">
        <v>7.1</v>
      </c>
      <c r="LH17" s="137">
        <v>5.23</v>
      </c>
      <c r="LI17" s="137">
        <v>3</v>
      </c>
      <c r="LJ17" s="137">
        <v>2.1800000000000002</v>
      </c>
      <c r="LK17" s="137">
        <v>3.66</v>
      </c>
      <c r="LL17" s="137">
        <v>5.42</v>
      </c>
      <c r="LM17" s="137">
        <v>9.09</v>
      </c>
      <c r="LN17" s="137">
        <v>10.1</v>
      </c>
      <c r="LO17" s="137">
        <v>11.5</v>
      </c>
      <c r="LP17" s="137">
        <v>7.31</v>
      </c>
      <c r="LQ17" s="137">
        <v>3.85</v>
      </c>
      <c r="LR17" s="137">
        <v>2.54</v>
      </c>
      <c r="LS17" s="137">
        <v>8</v>
      </c>
      <c r="LT17" s="137">
        <v>10.52</v>
      </c>
      <c r="LU17" s="137">
        <v>9.08</v>
      </c>
      <c r="LV17" s="137">
        <v>10.11</v>
      </c>
      <c r="LW17" s="137">
        <v>10.64</v>
      </c>
      <c r="LX17" s="137">
        <v>11.73</v>
      </c>
      <c r="LY17" s="137">
        <v>8.89</v>
      </c>
      <c r="LZ17" s="137">
        <v>4.74</v>
      </c>
      <c r="MA17" s="137">
        <v>8.7799999999999994</v>
      </c>
      <c r="MB17" s="137">
        <v>5.57</v>
      </c>
      <c r="MC17" s="137">
        <v>10.3</v>
      </c>
      <c r="MD17" s="137">
        <v>10.8</v>
      </c>
      <c r="ME17" s="137">
        <v>9.58</v>
      </c>
      <c r="MF17" s="137">
        <v>6.48</v>
      </c>
      <c r="MG17" s="137">
        <v>1.57</v>
      </c>
      <c r="MH17" s="137">
        <v>6.91</v>
      </c>
      <c r="MI17" s="137">
        <v>10.6</v>
      </c>
      <c r="MJ17" s="137">
        <v>7.4</v>
      </c>
      <c r="MK17" s="137">
        <v>4.54</v>
      </c>
      <c r="ML17" s="137">
        <v>3.74</v>
      </c>
      <c r="MM17" s="137">
        <v>8.65</v>
      </c>
      <c r="MN17" s="137">
        <v>6.36</v>
      </c>
      <c r="MO17" s="137">
        <v>1.83</v>
      </c>
      <c r="MP17" s="76">
        <v>5.13</v>
      </c>
      <c r="MQ17" s="76">
        <v>3.26</v>
      </c>
      <c r="MR17" s="76">
        <v>9.33</v>
      </c>
      <c r="MS17" s="76">
        <v>11.3</v>
      </c>
      <c r="MT17" s="76">
        <v>11.5</v>
      </c>
      <c r="MU17" s="76">
        <v>10.91</v>
      </c>
      <c r="MV17" s="76">
        <v>10.17</v>
      </c>
      <c r="MW17" s="76">
        <v>10.029999999999999</v>
      </c>
      <c r="MX17" s="76">
        <v>9.44</v>
      </c>
      <c r="MY17" s="76">
        <v>8.6999999999999993</v>
      </c>
      <c r="MZ17" s="76">
        <v>10.27</v>
      </c>
      <c r="NA17" s="76">
        <v>7.99</v>
      </c>
      <c r="NB17" s="76">
        <v>9.08</v>
      </c>
      <c r="NC17" s="76">
        <v>6.1786349999999999</v>
      </c>
      <c r="ND17" s="76">
        <v>7.8723416666666592</v>
      </c>
      <c r="NE17" s="76">
        <v>6.3026083333333274</v>
      </c>
      <c r="NF17" s="76">
        <v>9.5686816666666523</v>
      </c>
      <c r="NG17" s="76">
        <v>8.8128200000000163</v>
      </c>
      <c r="NH17" s="76">
        <v>2.2049900000000009</v>
      </c>
      <c r="NI17" s="76">
        <v>8.8217850000000197</v>
      </c>
      <c r="NJ17" s="76">
        <v>6.3203533333333333</v>
      </c>
      <c r="NK17" s="76">
        <v>6.6935633333333442</v>
      </c>
      <c r="NL17" s="76">
        <v>9.2604850000000116</v>
      </c>
      <c r="NM17" s="76">
        <v>11.645656666666687</v>
      </c>
      <c r="NN17" s="76">
        <v>12.035469999999991</v>
      </c>
      <c r="NO17" s="76">
        <v>11.731424999999998</v>
      </c>
      <c r="NP17" s="76">
        <v>5.7876183333333406</v>
      </c>
      <c r="NQ17" s="76">
        <v>9.0555183333333016</v>
      </c>
      <c r="NR17" s="76">
        <v>5.585</v>
      </c>
      <c r="NS17" s="76">
        <v>5.5629999999999997</v>
      </c>
      <c r="NT17" s="76">
        <v>4.1660000000000004</v>
      </c>
      <c r="NU17" s="76">
        <v>5.5830000000000002</v>
      </c>
      <c r="NV17" s="76">
        <v>5.5190000000000001</v>
      </c>
      <c r="NW17" s="76">
        <v>2.1469999999999998</v>
      </c>
      <c r="NX17" s="76">
        <v>2.605</v>
      </c>
      <c r="NY17" s="76">
        <v>2.157</v>
      </c>
      <c r="NZ17" s="76">
        <v>5.1749999999999998</v>
      </c>
      <c r="OA17" s="76">
        <v>2.3639999999999999</v>
      </c>
      <c r="OB17" s="76">
        <v>5.3959999999999999</v>
      </c>
      <c r="OC17" s="76">
        <v>8.8339999999999996</v>
      </c>
      <c r="OD17" s="94">
        <v>6.7220000000000004</v>
      </c>
      <c r="OE17" s="94">
        <v>5.2759999999999998</v>
      </c>
      <c r="OF17" s="94">
        <v>6.5880000000000001</v>
      </c>
      <c r="OG17" s="94">
        <v>4.2990000000000004</v>
      </c>
      <c r="OH17" s="94">
        <v>8.2959999999999994</v>
      </c>
      <c r="OI17" s="94">
        <v>6.2939999999999996</v>
      </c>
      <c r="OJ17" s="76">
        <v>3.7189999999999999</v>
      </c>
      <c r="OK17" s="76">
        <v>3.4849999999999999</v>
      </c>
      <c r="OL17" s="76">
        <v>5.1319999999999997</v>
      </c>
      <c r="OM17" s="76">
        <v>5.2229999999999999</v>
      </c>
      <c r="ON17" s="76">
        <v>7.81</v>
      </c>
      <c r="OO17" s="76">
        <v>3.9</v>
      </c>
      <c r="OP17" s="76">
        <v>4.9950000000000001</v>
      </c>
      <c r="OQ17" s="76">
        <v>2.0329999999999999</v>
      </c>
      <c r="OR17" s="140">
        <v>5.2350000000000003</v>
      </c>
      <c r="OS17" s="76">
        <v>2.65</v>
      </c>
      <c r="OT17" s="76">
        <v>6.6890000000000001</v>
      </c>
      <c r="OU17" s="76">
        <v>10.396000000000001</v>
      </c>
      <c r="OV17" s="76">
        <v>7.8209999999999997</v>
      </c>
      <c r="OW17" s="76">
        <v>11.403</v>
      </c>
      <c r="OX17" s="76">
        <v>10.669</v>
      </c>
      <c r="OY17" s="76">
        <v>8.8320000000000007</v>
      </c>
      <c r="OZ17" s="76">
        <v>7.5419999999999998</v>
      </c>
      <c r="PA17" s="76">
        <v>9.7110000000000003</v>
      </c>
      <c r="PB17" s="76">
        <v>9.343</v>
      </c>
      <c r="PC17" s="76">
        <v>7.0810000000000004</v>
      </c>
      <c r="PD17" s="76">
        <v>6.8890000000000002</v>
      </c>
      <c r="PE17" s="76">
        <v>4.0110000000000001</v>
      </c>
      <c r="PF17" s="76">
        <v>5.194</v>
      </c>
      <c r="PG17" s="76">
        <v>5.7140000000000004</v>
      </c>
      <c r="PH17" s="76">
        <v>4.9589999999999996</v>
      </c>
      <c r="PI17" s="76">
        <v>1.829</v>
      </c>
      <c r="PJ17" s="76">
        <v>4.8849999999999998</v>
      </c>
      <c r="PK17" s="76">
        <v>5.1230000000000002</v>
      </c>
      <c r="PL17" s="76">
        <v>5.6470000000000002</v>
      </c>
      <c r="PM17" s="76">
        <v>4.9260000000000002</v>
      </c>
      <c r="PN17" s="76">
        <v>6.0640000000000001</v>
      </c>
      <c r="PO17" s="76">
        <v>8.2370000000000001</v>
      </c>
      <c r="PP17" s="76">
        <v>2.7650000000000001</v>
      </c>
      <c r="PQ17" s="76">
        <v>1.974</v>
      </c>
      <c r="PR17" s="76">
        <v>7.3979999999999997</v>
      </c>
      <c r="PS17" s="76">
        <v>2.6659999999999999</v>
      </c>
      <c r="PT17" s="76">
        <v>2.3820000000000001</v>
      </c>
      <c r="PU17" s="76">
        <v>2.2829999999999999</v>
      </c>
      <c r="PV17" s="76">
        <v>1.6579999999999999</v>
      </c>
      <c r="PW17" s="76">
        <v>2.2599999999999998</v>
      </c>
      <c r="PX17" s="76">
        <v>7.2069999999999999</v>
      </c>
      <c r="PY17" s="76">
        <v>7.556</v>
      </c>
      <c r="PZ17" s="76">
        <v>9.77</v>
      </c>
      <c r="QA17" s="76">
        <v>9.0060000000000002</v>
      </c>
      <c r="QB17" s="76">
        <v>7.0190000000000001</v>
      </c>
      <c r="QC17" s="76">
        <v>1.86</v>
      </c>
      <c r="QD17" s="76">
        <v>6.907</v>
      </c>
      <c r="QE17" s="76">
        <v>7.2690000000000001</v>
      </c>
      <c r="QF17" s="76">
        <v>8.234</v>
      </c>
      <c r="QG17" s="76">
        <v>8.4640000000000004</v>
      </c>
      <c r="QH17" s="76">
        <v>8.1639999999999997</v>
      </c>
      <c r="QI17" s="76">
        <v>6.9059999999999997</v>
      </c>
      <c r="QJ17" s="76">
        <v>7.63</v>
      </c>
      <c r="QK17" s="76">
        <v>8.8740000000000006</v>
      </c>
      <c r="QL17" s="76">
        <v>9.0129999999999999</v>
      </c>
      <c r="QM17" s="76">
        <v>7.7809999999999997</v>
      </c>
      <c r="QN17" s="76">
        <v>5.9260000000000002</v>
      </c>
      <c r="QO17" s="76">
        <v>2.1749999999999998</v>
      </c>
      <c r="QP17" s="76">
        <v>7.6440000000000001</v>
      </c>
      <c r="QQ17" s="76">
        <v>5.6680000000000001</v>
      </c>
      <c r="QR17" s="76">
        <v>5.3689999999999998</v>
      </c>
      <c r="QS17" s="76">
        <v>5.97</v>
      </c>
      <c r="QT17" s="76">
        <v>5.4950000000000001</v>
      </c>
      <c r="QU17" s="76">
        <v>5.7809999999999997</v>
      </c>
      <c r="QV17" s="76">
        <v>6.67</v>
      </c>
      <c r="QW17" s="76">
        <v>3.706</v>
      </c>
      <c r="QX17" s="76">
        <v>5.569</v>
      </c>
      <c r="QY17" s="76">
        <v>1.208</v>
      </c>
      <c r="QZ17" s="76">
        <v>5.625</v>
      </c>
      <c r="RA17" s="76">
        <v>6.0140000000000002</v>
      </c>
      <c r="RB17" s="76">
        <v>7.008</v>
      </c>
      <c r="RC17" s="76">
        <v>6.7050000000000001</v>
      </c>
      <c r="RD17" s="76">
        <v>7.94</v>
      </c>
      <c r="RE17" s="76">
        <v>7.38</v>
      </c>
      <c r="RF17" s="76">
        <v>5.7619999999999996</v>
      </c>
      <c r="RG17" s="76">
        <v>5.7549999999999999</v>
      </c>
      <c r="RH17" s="76">
        <v>7.9889999999999999</v>
      </c>
      <c r="RI17" s="76">
        <v>7.8940000000000001</v>
      </c>
      <c r="RJ17" s="76">
        <v>7.5369999999999999</v>
      </c>
      <c r="RK17" s="76">
        <v>6.806</v>
      </c>
      <c r="RL17" s="76">
        <v>7.0389999999999997</v>
      </c>
      <c r="RM17" s="76">
        <v>6.6879999999999997</v>
      </c>
      <c r="RN17" s="76">
        <v>7.0449999999999999</v>
      </c>
      <c r="RO17" s="76">
        <v>5.9560000000000004</v>
      </c>
      <c r="RP17" s="76">
        <v>4.12</v>
      </c>
      <c r="RQ17" s="76">
        <v>3.3029999999999999</v>
      </c>
      <c r="RR17" s="76">
        <v>4.9710000000000001</v>
      </c>
      <c r="RS17" s="76">
        <v>6.1745132620235283</v>
      </c>
      <c r="RT17" s="76">
        <v>5.7172874090472856</v>
      </c>
      <c r="RU17" s="76">
        <v>5.7640857627540827</v>
      </c>
      <c r="RV17" s="76">
        <v>1.5531108319461346</v>
      </c>
      <c r="RW17" s="76">
        <v>6.1095865760048227</v>
      </c>
      <c r="RX17" s="76">
        <v>7.0905015638222295</v>
      </c>
      <c r="RY17" s="76">
        <v>7.050490732803941</v>
      </c>
      <c r="RZ17" s="76">
        <v>6.9392048729807136</v>
      </c>
      <c r="SA17" s="76">
        <v>5.8519732345292965</v>
      </c>
      <c r="SB17" s="76">
        <v>3.8832532655100027</v>
      </c>
      <c r="SC17" s="76">
        <v>2.5712133024285238</v>
      </c>
      <c r="SD17" s="76">
        <v>3.7067832672744991</v>
      </c>
      <c r="SE17" s="76">
        <v>4.9435132495760916</v>
      </c>
      <c r="SF17" s="76">
        <v>4.6486383333333388</v>
      </c>
      <c r="SG17" s="76">
        <v>4.4397949999999966</v>
      </c>
      <c r="SH17" s="76">
        <v>1.0937633333333312</v>
      </c>
      <c r="SI17" s="76">
        <v>4.2599533333333364</v>
      </c>
      <c r="SJ17" s="76">
        <v>2.5349499999999949</v>
      </c>
      <c r="SK17" s="76">
        <v>1.5309366666666659</v>
      </c>
      <c r="SL17" s="76">
        <v>1.6305249999999984</v>
      </c>
      <c r="SM17" s="76">
        <v>2.1551050000000012</v>
      </c>
      <c r="SN17" s="76">
        <v>2.2648599999999992</v>
      </c>
      <c r="SO17" s="76">
        <v>2.2525750000000078</v>
      </c>
      <c r="SP17" s="76">
        <v>3.031645000000001</v>
      </c>
      <c r="SQ17" s="76">
        <v>2.982886666666666</v>
      </c>
      <c r="SR17" s="76">
        <v>2.6295049999999973</v>
      </c>
      <c r="SS17" s="76">
        <v>4.242458333333329</v>
      </c>
      <c r="ST17" s="76">
        <v>3.379071666666678</v>
      </c>
      <c r="SU17" s="76">
        <v>6.3868999999999998</v>
      </c>
      <c r="SV17" s="76">
        <v>1.5277000000000001</v>
      </c>
      <c r="SW17" s="76">
        <v>4.2549999999999999</v>
      </c>
      <c r="SX17" s="76">
        <v>4.8634000000000004</v>
      </c>
      <c r="SY17" s="76">
        <v>1.7530049999999988</v>
      </c>
      <c r="SZ17" s="76">
        <v>3.3206016666666636</v>
      </c>
      <c r="TA17" s="76">
        <v>4.4408033333333394</v>
      </c>
      <c r="TB17" s="76">
        <v>3.8613533333333274</v>
      </c>
      <c r="TC17" s="76">
        <v>6.2181800000000083</v>
      </c>
      <c r="TD17" s="76">
        <v>5.5986483333333306</v>
      </c>
      <c r="TE17" s="76">
        <v>5.7889999999999997</v>
      </c>
      <c r="TF17" s="76">
        <v>6.2279999999999998</v>
      </c>
      <c r="TG17" s="76">
        <v>5.4450000000000003</v>
      </c>
      <c r="TH17" s="76">
        <v>4.3659999999999997</v>
      </c>
      <c r="TI17" s="76">
        <v>1.7110000000000001</v>
      </c>
      <c r="TJ17" s="76">
        <v>1.488</v>
      </c>
      <c r="TK17" s="76">
        <v>3.6760000000000002</v>
      </c>
      <c r="TL17" s="76">
        <v>3.0649999999999999</v>
      </c>
      <c r="TM17" s="76">
        <v>1.288</v>
      </c>
      <c r="TN17" s="76">
        <v>3.58</v>
      </c>
      <c r="TO17" s="76">
        <v>5.5650000000000004</v>
      </c>
      <c r="TP17" s="76">
        <v>5.3579999999999997</v>
      </c>
      <c r="TQ17" s="76">
        <v>6.0830000000000002</v>
      </c>
      <c r="TR17" s="76">
        <v>4.3620000000000001</v>
      </c>
      <c r="TS17" s="76">
        <v>6.2480000000000002</v>
      </c>
      <c r="TT17" s="76">
        <v>6.016</v>
      </c>
      <c r="TU17" s="76">
        <v>1.0469999999999999</v>
      </c>
      <c r="TV17" s="76">
        <v>0.48399999999999999</v>
      </c>
      <c r="TW17" s="76">
        <v>0.93200000000000005</v>
      </c>
      <c r="TX17" s="76">
        <v>3.6219999999999999</v>
      </c>
      <c r="TY17" s="76">
        <v>3.8559999999999999</v>
      </c>
      <c r="TZ17" s="76">
        <v>4.649</v>
      </c>
      <c r="UA17" s="76">
        <v>5.77</v>
      </c>
      <c r="UB17" s="76">
        <v>4.7320000000000002</v>
      </c>
      <c r="UC17" s="76">
        <v>6.0607900000000008</v>
      </c>
      <c r="UD17" s="76">
        <v>5.6722783333333355</v>
      </c>
      <c r="UE17" s="76">
        <v>5.5710866666666794</v>
      </c>
      <c r="UF17" s="76">
        <v>2.9685083333333195</v>
      </c>
      <c r="UG17" s="76">
        <v>3.7910433333333411</v>
      </c>
      <c r="UH17" s="76">
        <v>4.3596316666666688</v>
      </c>
      <c r="UI17" s="76">
        <v>2.6372933333333326</v>
      </c>
      <c r="UJ17" s="76">
        <v>5.564151666666671</v>
      </c>
      <c r="UK17" s="76">
        <v>4.6284933333333349</v>
      </c>
      <c r="UL17" s="76">
        <v>4.4114833333333214</v>
      </c>
      <c r="UM17" s="76">
        <v>5.9786799999999891</v>
      </c>
      <c r="UN17" s="76">
        <v>2.8510350000000004</v>
      </c>
      <c r="UO17" s="76">
        <v>4.3097516666666662</v>
      </c>
      <c r="UP17" s="76">
        <v>6.3877466666666809</v>
      </c>
      <c r="UQ17" s="76">
        <v>6.3694966666666675</v>
      </c>
      <c r="UR17" s="76">
        <v>6.6939866666666461</v>
      </c>
      <c r="US17" s="76">
        <v>6.7447933333333259</v>
      </c>
      <c r="UT17" s="76">
        <v>6.7223566666666557</v>
      </c>
      <c r="UU17" s="76">
        <v>6.7734833333333384</v>
      </c>
      <c r="UV17" s="46">
        <v>6.7</v>
      </c>
      <c r="UW17" s="76">
        <v>4.4067050000000014</v>
      </c>
      <c r="UX17" s="76">
        <v>6.1409483333333377</v>
      </c>
      <c r="UY17" s="76"/>
      <c r="UZ17" s="76"/>
      <c r="VA17" s="76"/>
      <c r="VB17" s="76"/>
      <c r="VC17" s="57">
        <f t="shared" si="9"/>
        <v>191.00000000000006</v>
      </c>
      <c r="VD17" s="70">
        <f t="shared" si="6"/>
        <v>204.54999999999998</v>
      </c>
      <c r="VE17" s="70">
        <f t="shared" si="7"/>
        <v>240.02863500000001</v>
      </c>
      <c r="VF17" s="70">
        <f t="shared" si="8"/>
        <v>194.0923166666667</v>
      </c>
      <c r="VG17" s="70">
        <f>SUM(IrradDiaria[[#This Row],[01/02/2026]:[28/02/2026]])</f>
        <v>173.44399999999999</v>
      </c>
      <c r="VH17" s="70">
        <f>SUM(IrradDiaria[[#This Row],[01/03/2026]:[31/03/2026]])</f>
        <v>183.14400000000001</v>
      </c>
      <c r="VI17" s="70">
        <f>SUM(IrradDiaria[[#This Row],[01/04/2026]:[30/04/2026]])</f>
        <v>180.7915132620235</v>
      </c>
      <c r="VJ17" s="70">
        <f>SUM(IrradDiaria[[#This Row],[01/05/2026]:[08/05/2026]])</f>
        <v>46.076240983888511</v>
      </c>
      <c r="VK17" s="72" t="s">
        <v>1084</v>
      </c>
      <c r="VL17" s="74" t="s">
        <v>1086</v>
      </c>
    </row>
    <row r="18" spans="1:584" ht="15.6">
      <c r="A18" s="82" t="s">
        <v>344</v>
      </c>
      <c r="B18" s="56" t="s">
        <v>344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65">
        <v>0</v>
      </c>
      <c r="JQ18" s="65">
        <v>0</v>
      </c>
      <c r="JR18" s="65">
        <v>0</v>
      </c>
      <c r="JS18" s="65">
        <v>0</v>
      </c>
      <c r="JT18" s="65">
        <v>0</v>
      </c>
      <c r="JU18" s="65">
        <v>0</v>
      </c>
      <c r="JV18" s="65">
        <v>0</v>
      </c>
      <c r="JW18" s="137">
        <v>0</v>
      </c>
      <c r="JX18" s="137">
        <v>0</v>
      </c>
      <c r="JY18" s="137">
        <v>0</v>
      </c>
      <c r="JZ18" s="137">
        <v>0</v>
      </c>
      <c r="KA18" s="137">
        <v>0</v>
      </c>
      <c r="KB18" s="137">
        <v>0</v>
      </c>
      <c r="KC18" s="137">
        <v>0</v>
      </c>
      <c r="KD18" s="137">
        <v>4.2</v>
      </c>
      <c r="KE18" s="137">
        <v>9.42</v>
      </c>
      <c r="KF18" s="137">
        <v>7.47</v>
      </c>
      <c r="KG18" s="137">
        <v>1.32</v>
      </c>
      <c r="KH18" s="137">
        <v>4.2300000000000004</v>
      </c>
      <c r="KI18" s="137">
        <v>10.98</v>
      </c>
      <c r="KJ18" s="137">
        <v>11.03</v>
      </c>
      <c r="KK18" s="137">
        <v>10.87</v>
      </c>
      <c r="KL18" s="137">
        <v>10.83</v>
      </c>
      <c r="KM18" s="137">
        <v>10.61</v>
      </c>
      <c r="KN18" s="137">
        <v>9.49</v>
      </c>
      <c r="KO18" s="137">
        <v>8.2100000000000009</v>
      </c>
      <c r="KP18" s="137">
        <v>0.97</v>
      </c>
      <c r="KQ18" s="137">
        <v>3.22</v>
      </c>
      <c r="KR18" s="137">
        <v>3.75</v>
      </c>
      <c r="KS18" s="137">
        <v>2.79</v>
      </c>
      <c r="KT18" s="137">
        <v>2.42</v>
      </c>
      <c r="KU18" s="137">
        <v>7.43</v>
      </c>
      <c r="KV18" s="137">
        <v>1.23</v>
      </c>
      <c r="KW18" s="137">
        <v>6</v>
      </c>
      <c r="KX18" s="137">
        <v>8.2799999999999994</v>
      </c>
      <c r="KY18" s="137">
        <v>4.01</v>
      </c>
      <c r="KZ18" s="137">
        <v>6.8</v>
      </c>
      <c r="LA18" s="137">
        <v>10.050000000000001</v>
      </c>
      <c r="LB18" s="137">
        <v>2.1</v>
      </c>
      <c r="LC18" s="137">
        <v>9.8800000000000008</v>
      </c>
      <c r="LD18" s="137">
        <v>10.49</v>
      </c>
      <c r="LE18" s="137">
        <v>10.19</v>
      </c>
      <c r="LF18" s="137">
        <v>10.06</v>
      </c>
      <c r="LG18" s="137">
        <v>3.55</v>
      </c>
      <c r="LH18" s="137">
        <v>6.02</v>
      </c>
      <c r="LI18" s="137">
        <v>7.28</v>
      </c>
      <c r="LJ18" s="137">
        <v>2.2999999999999998</v>
      </c>
      <c r="LK18" s="137">
        <v>3.69</v>
      </c>
      <c r="LL18" s="137">
        <v>4.8899999999999997</v>
      </c>
      <c r="LM18" s="137">
        <v>10.35</v>
      </c>
      <c r="LN18" s="137">
        <v>10.06</v>
      </c>
      <c r="LO18" s="137">
        <v>9.9499999999999993</v>
      </c>
      <c r="LP18" s="137">
        <v>7.33</v>
      </c>
      <c r="LQ18" s="137">
        <v>7.23</v>
      </c>
      <c r="LR18" s="137">
        <v>3.73</v>
      </c>
      <c r="LS18" s="137">
        <v>9.0500000000000007</v>
      </c>
      <c r="LT18" s="137">
        <v>9.7200000000000006</v>
      </c>
      <c r="LU18" s="137">
        <v>8.5500000000000007</v>
      </c>
      <c r="LV18" s="137">
        <v>6.97</v>
      </c>
      <c r="LW18" s="137">
        <v>9.1300000000000008</v>
      </c>
      <c r="LX18" s="137">
        <v>9.0399999999999991</v>
      </c>
      <c r="LY18" s="137">
        <v>6.62</v>
      </c>
      <c r="LZ18" s="137">
        <v>5.12</v>
      </c>
      <c r="MA18" s="137">
        <v>4.9000000000000004</v>
      </c>
      <c r="MB18" s="137">
        <v>9.9499999999999993</v>
      </c>
      <c r="MC18" s="137">
        <v>10.6</v>
      </c>
      <c r="MD18" s="137">
        <v>8.25</v>
      </c>
      <c r="ME18" s="137">
        <v>6.97</v>
      </c>
      <c r="MF18" s="137">
        <v>7.08</v>
      </c>
      <c r="MG18" s="137">
        <v>0.94</v>
      </c>
      <c r="MH18" s="137">
        <v>7.36</v>
      </c>
      <c r="MI18" s="137">
        <v>10.44</v>
      </c>
      <c r="MJ18" s="137">
        <v>3.82</v>
      </c>
      <c r="MK18" s="137">
        <v>4.07</v>
      </c>
      <c r="ML18" s="137">
        <v>3.02</v>
      </c>
      <c r="MM18" s="137">
        <v>8.09</v>
      </c>
      <c r="MN18" s="137">
        <v>4.6399999999999997</v>
      </c>
      <c r="MO18" s="137">
        <v>6.33</v>
      </c>
      <c r="MP18" s="76">
        <v>3.64</v>
      </c>
      <c r="MQ18" s="76">
        <v>5.97</v>
      </c>
      <c r="MR18" s="76">
        <v>7.15</v>
      </c>
      <c r="MS18" s="76">
        <v>10.79</v>
      </c>
      <c r="MT18" s="76">
        <v>10.53</v>
      </c>
      <c r="MU18" s="76">
        <v>9.74</v>
      </c>
      <c r="MV18" s="76">
        <v>10.33</v>
      </c>
      <c r="MW18" s="76">
        <v>9.02</v>
      </c>
      <c r="MX18" s="76">
        <v>8.1300000000000008</v>
      </c>
      <c r="MY18" s="76">
        <v>9.6300000000000008</v>
      </c>
      <c r="MZ18" s="76">
        <v>9.4499999999999993</v>
      </c>
      <c r="NA18" s="76">
        <v>9.7200000000000006</v>
      </c>
      <c r="NB18" s="76">
        <v>9.85</v>
      </c>
      <c r="NC18" s="76">
        <v>5.875813333</v>
      </c>
      <c r="ND18" s="76">
        <v>8.1838266666666559</v>
      </c>
      <c r="NE18" s="76">
        <v>4.1445950000000078</v>
      </c>
      <c r="NF18" s="76">
        <v>7.5339033333333418</v>
      </c>
      <c r="NG18" s="76">
        <v>7.738496666666669</v>
      </c>
      <c r="NH18" s="76">
        <v>6.3345900000000128</v>
      </c>
      <c r="NI18" s="76">
        <v>7.1080949999999952</v>
      </c>
      <c r="NJ18" s="76">
        <v>8.3882449999999942</v>
      </c>
      <c r="NK18" s="76">
        <v>8.9326799999999924</v>
      </c>
      <c r="NL18" s="76">
        <v>8.5809566666666655</v>
      </c>
      <c r="NM18" s="76">
        <v>9.3291899999999846</v>
      </c>
      <c r="NN18" s="76">
        <v>8.8005216666666612</v>
      </c>
      <c r="NO18" s="76">
        <v>5.4803866666666714</v>
      </c>
      <c r="NP18" s="76">
        <v>5.4589716666666659</v>
      </c>
      <c r="NQ18" s="76">
        <v>5.5659416666666601</v>
      </c>
      <c r="NR18" s="76">
        <v>5.6159999999999997</v>
      </c>
      <c r="NS18" s="76">
        <v>5.3369999999999997</v>
      </c>
      <c r="NT18" s="76">
        <v>7.4109999999999996</v>
      </c>
      <c r="NU18" s="76">
        <v>5.798</v>
      </c>
      <c r="NV18" s="76">
        <v>4.452</v>
      </c>
      <c r="NW18" s="76">
        <v>5.7530000000000001</v>
      </c>
      <c r="NX18" s="76">
        <v>5.548</v>
      </c>
      <c r="NY18" s="76">
        <v>4.7130000000000001</v>
      </c>
      <c r="NZ18" s="76">
        <v>7.5049999999999999</v>
      </c>
      <c r="OA18" s="76">
        <v>6.4420000000000002</v>
      </c>
      <c r="OB18" s="76">
        <v>6.7560000000000002</v>
      </c>
      <c r="OC18" s="76">
        <v>10.535</v>
      </c>
      <c r="OD18" s="94">
        <v>9.0030000000000001</v>
      </c>
      <c r="OE18" s="94">
        <v>7.4139999999999997</v>
      </c>
      <c r="OF18" s="94">
        <v>8.0890000000000004</v>
      </c>
      <c r="OG18" s="94">
        <v>3.891</v>
      </c>
      <c r="OH18" s="94">
        <v>6.8849999999999998</v>
      </c>
      <c r="OI18" s="94">
        <v>3.2320000000000002</v>
      </c>
      <c r="OJ18" s="76">
        <v>3.4580000000000002</v>
      </c>
      <c r="OK18" s="76">
        <v>3.5640000000000001</v>
      </c>
      <c r="OL18" s="76">
        <v>3.2589999999999999</v>
      </c>
      <c r="OM18" s="76">
        <v>7.2779999999999996</v>
      </c>
      <c r="ON18" s="76">
        <v>6.0490000000000004</v>
      </c>
      <c r="OO18" s="76">
        <v>3.7080000000000002</v>
      </c>
      <c r="OP18" s="76">
        <v>4.4370000000000003</v>
      </c>
      <c r="OQ18" s="76">
        <v>1.8029999999999999</v>
      </c>
      <c r="OR18" s="76">
        <v>2.4470000000000001</v>
      </c>
      <c r="OS18" s="76">
        <v>3.2210000000000001</v>
      </c>
      <c r="OT18" s="76">
        <v>7.2679999999999998</v>
      </c>
      <c r="OU18" s="76">
        <v>6.6470000000000002</v>
      </c>
      <c r="OV18" s="76">
        <v>3.9689999999999999</v>
      </c>
      <c r="OW18" s="76">
        <v>7.4792716666666639</v>
      </c>
      <c r="OX18" s="76">
        <v>6.5080500000000097</v>
      </c>
      <c r="OY18" s="76">
        <v>4.8997983333333393</v>
      </c>
      <c r="OZ18" s="76">
        <v>4.5946133333333243</v>
      </c>
      <c r="PA18" s="76">
        <v>7.0663900000000046</v>
      </c>
      <c r="PB18" s="76">
        <v>6.5146316666666717</v>
      </c>
      <c r="PC18" s="76">
        <v>3.9874566666666671</v>
      </c>
      <c r="PD18" s="76">
        <v>6.1789366666666545</v>
      </c>
      <c r="PE18" s="76">
        <v>4.0421200000000104</v>
      </c>
      <c r="PF18" s="76">
        <v>3.431</v>
      </c>
      <c r="PG18" s="76">
        <v>2.92</v>
      </c>
      <c r="PH18" s="76">
        <v>3.113</v>
      </c>
      <c r="PI18" s="76">
        <v>4.4000000000000004</v>
      </c>
      <c r="PJ18" s="76">
        <v>7.7590000000000003</v>
      </c>
      <c r="PK18" s="76">
        <v>8.6340000000000003</v>
      </c>
      <c r="PL18" s="76">
        <v>8.8279999999999994</v>
      </c>
      <c r="PM18" s="76">
        <v>8.8460000000000001</v>
      </c>
      <c r="PN18" s="76">
        <v>8.3789999999999996</v>
      </c>
      <c r="PO18" s="76">
        <v>7.5190000000000001</v>
      </c>
      <c r="PP18" s="76">
        <v>3.3559999999999999</v>
      </c>
      <c r="PQ18" s="76">
        <v>5.319</v>
      </c>
      <c r="PR18" s="76">
        <v>7.9619999999999997</v>
      </c>
      <c r="PS18" s="76">
        <v>1.149</v>
      </c>
      <c r="PT18" s="76">
        <v>2.2040000000000002</v>
      </c>
      <c r="PU18" s="76">
        <v>1.365</v>
      </c>
      <c r="PV18" s="76">
        <v>1.76</v>
      </c>
      <c r="PW18" s="76">
        <v>3.0779999999999998</v>
      </c>
      <c r="PX18" s="76">
        <v>7.7320000000000002</v>
      </c>
      <c r="PY18" s="76">
        <v>8.0939999999999994</v>
      </c>
      <c r="PZ18" s="76">
        <v>7.8609999999999998</v>
      </c>
      <c r="QA18" s="76">
        <v>6.585</v>
      </c>
      <c r="QB18" s="76">
        <v>10.818</v>
      </c>
      <c r="QC18" s="135">
        <v>2.6339999999999999</v>
      </c>
      <c r="QD18" s="135">
        <v>6.8730000000000002</v>
      </c>
      <c r="QE18" s="135">
        <v>9.19</v>
      </c>
      <c r="QF18" s="135">
        <v>7.899</v>
      </c>
      <c r="QG18" s="135">
        <v>8.4290000000000003</v>
      </c>
      <c r="QH18" s="135">
        <v>9.0559999999999992</v>
      </c>
      <c r="QI18" s="135">
        <v>6.9939999999999998</v>
      </c>
      <c r="QJ18" s="135">
        <v>4.7309999999999999</v>
      </c>
      <c r="QK18" s="135">
        <v>8.3030000000000008</v>
      </c>
      <c r="QL18" s="135">
        <v>8.109</v>
      </c>
      <c r="QM18" s="135">
        <v>8.2560000000000002</v>
      </c>
      <c r="QN18" s="135">
        <v>7.1150000000000002</v>
      </c>
      <c r="QO18" s="135">
        <v>2.4830000000000001</v>
      </c>
      <c r="QP18" s="76">
        <v>6.1201883333333349</v>
      </c>
      <c r="QQ18" s="76">
        <v>4.6225466666666595</v>
      </c>
      <c r="QR18" s="76">
        <v>5.9054266666666688</v>
      </c>
      <c r="QS18" s="76">
        <v>6.6533799999999879</v>
      </c>
      <c r="QT18" s="76">
        <v>6.38143333333334</v>
      </c>
      <c r="QU18" s="76">
        <v>6.0972533333333345</v>
      </c>
      <c r="QV18" s="76">
        <v>5.0694716666666642</v>
      </c>
      <c r="QW18" s="76">
        <v>3.3050400000000058</v>
      </c>
      <c r="QX18" s="76">
        <v>5.788733333333334</v>
      </c>
      <c r="QY18" s="76">
        <v>5.4579983333333164</v>
      </c>
      <c r="QZ18" s="76">
        <v>7.1317016666666655</v>
      </c>
      <c r="RA18" s="76">
        <v>7.6117783333333344</v>
      </c>
      <c r="RB18" s="76">
        <v>6.2797616666666665</v>
      </c>
      <c r="RC18" s="76">
        <v>7.3122849999999975</v>
      </c>
      <c r="RD18" s="76">
        <v>7.4660000000000002</v>
      </c>
      <c r="RE18" s="76">
        <v>5.5629999999999997</v>
      </c>
      <c r="RF18" s="76">
        <v>6.3879999999999999</v>
      </c>
      <c r="RG18" s="76">
        <v>3.2050000000000001</v>
      </c>
      <c r="RH18" s="76">
        <v>7.4409999999999998</v>
      </c>
      <c r="RI18" s="76">
        <v>7.6239999999999997</v>
      </c>
      <c r="RJ18" s="80"/>
      <c r="RK18" s="76">
        <v>6.1120000000000001</v>
      </c>
      <c r="RL18" s="76">
        <v>5.96</v>
      </c>
      <c r="RM18" s="76">
        <v>4.9249999999999998</v>
      </c>
      <c r="RN18" s="76">
        <v>4.0330000000000004</v>
      </c>
      <c r="RO18" s="76">
        <v>5.1130000000000004</v>
      </c>
      <c r="RP18" s="76">
        <v>2.581</v>
      </c>
      <c r="RQ18" s="76">
        <v>5.4029999999999996</v>
      </c>
      <c r="RR18" s="76">
        <v>4.1550000000000002</v>
      </c>
      <c r="RS18" s="76">
        <v>3.661</v>
      </c>
      <c r="RT18" s="76">
        <v>6.2882049947469492</v>
      </c>
      <c r="RU18" s="76">
        <v>5.9665175005475373</v>
      </c>
      <c r="RV18" s="76">
        <v>5.3804416646791315</v>
      </c>
      <c r="RW18" s="76">
        <v>5.2749775033801169</v>
      </c>
      <c r="RX18" s="76">
        <v>6.8373483227163865</v>
      </c>
      <c r="RY18" s="76">
        <v>6.9424616934467727</v>
      </c>
      <c r="RZ18" s="76">
        <v>7.1917500142233139</v>
      </c>
      <c r="SA18" s="76">
        <v>4.5200266629330192</v>
      </c>
      <c r="SB18" s="76">
        <v>3.6381874835351482</v>
      </c>
      <c r="SC18" s="76">
        <v>0.8628683315267166</v>
      </c>
      <c r="SD18" s="76">
        <v>4.6862491574675467</v>
      </c>
      <c r="SE18" s="76">
        <v>6.4641925052218143</v>
      </c>
      <c r="SF18" s="76">
        <v>6.9652850000000051</v>
      </c>
      <c r="SG18" s="76">
        <v>5.6541050000000004</v>
      </c>
      <c r="SH18" s="76">
        <v>0.79717666666666698</v>
      </c>
      <c r="SI18" s="76">
        <v>4.7872249999999958</v>
      </c>
      <c r="SJ18" s="76">
        <v>0.73672166666666461</v>
      </c>
      <c r="SK18" s="76">
        <v>2.4820316666666615</v>
      </c>
      <c r="SL18" s="76">
        <v>1.1596716666666662</v>
      </c>
      <c r="SM18" s="76">
        <v>2.916348333333326</v>
      </c>
      <c r="SN18" s="76">
        <v>5.1934916666666764</v>
      </c>
      <c r="SO18" s="76">
        <v>4.994371666666658</v>
      </c>
      <c r="SP18" s="76">
        <v>1.4101249999999974</v>
      </c>
      <c r="SQ18" s="76">
        <v>2.3195033333333401</v>
      </c>
      <c r="SR18" s="76">
        <v>4.2368550000000029</v>
      </c>
      <c r="SS18" s="76">
        <v>4.6630616666666622</v>
      </c>
      <c r="ST18" s="76">
        <v>5.5134466666666668</v>
      </c>
      <c r="SU18" s="76">
        <v>5.1295000000000002</v>
      </c>
      <c r="SV18" s="76">
        <v>5.0476999999999999</v>
      </c>
      <c r="SW18" s="76">
        <v>4.6066000000000003</v>
      </c>
      <c r="SX18" s="76">
        <v>4.8720999999999997</v>
      </c>
      <c r="SY18" s="76">
        <v>3.07</v>
      </c>
      <c r="SZ18" s="76">
        <v>5.0659999999999998</v>
      </c>
      <c r="TA18" s="76">
        <v>5.0529999999999999</v>
      </c>
      <c r="TB18" s="76">
        <v>4.1539999999999999</v>
      </c>
      <c r="TC18" s="76">
        <v>4.556</v>
      </c>
      <c r="TD18" s="76">
        <v>5.008</v>
      </c>
      <c r="TE18" s="76">
        <v>5.0709999999999997</v>
      </c>
      <c r="TF18" s="76">
        <v>5.0039999999999996</v>
      </c>
      <c r="TG18" s="76">
        <v>4.4690000000000003</v>
      </c>
      <c r="TH18" s="76">
        <v>3.6052050000000047</v>
      </c>
      <c r="TI18" s="76">
        <v>2.4568599999999972</v>
      </c>
      <c r="TJ18" s="76">
        <v>1.429085000000001</v>
      </c>
      <c r="TK18" s="76">
        <v>3.0387333333333375</v>
      </c>
      <c r="TL18" s="76">
        <v>1.712271666666664</v>
      </c>
      <c r="TM18" s="76">
        <v>1.2729850000000014</v>
      </c>
      <c r="TN18" s="76">
        <v>3.3222416666666645</v>
      </c>
      <c r="TO18" s="76">
        <v>4.5543033333333325</v>
      </c>
      <c r="TP18" s="76">
        <v>7.2744366666666584</v>
      </c>
      <c r="TQ18" s="76">
        <v>6.9089433333333421</v>
      </c>
      <c r="TR18" s="76">
        <v>1.4467400000000001</v>
      </c>
      <c r="TS18" s="76">
        <v>6.0509449999999916</v>
      </c>
      <c r="TT18" s="76">
        <v>6.8129999999999997</v>
      </c>
      <c r="TU18" s="76">
        <v>1.165</v>
      </c>
      <c r="TV18" s="76">
        <v>0.42399999999999999</v>
      </c>
      <c r="TW18" s="76">
        <v>0.98199999999999998</v>
      </c>
      <c r="TX18" s="76">
        <v>2.5960000000000001</v>
      </c>
      <c r="TY18" s="76">
        <v>5.23</v>
      </c>
      <c r="TZ18" s="76">
        <v>6.5469999999999997</v>
      </c>
      <c r="UA18" s="76">
        <v>5.7480000000000002</v>
      </c>
      <c r="UB18" s="76">
        <v>6.5309999999999997</v>
      </c>
      <c r="UC18" s="76">
        <v>6.8252583333333341</v>
      </c>
      <c r="UD18" s="76">
        <v>6.9007033333333387</v>
      </c>
      <c r="UE18" s="76">
        <v>6.2820616666666504</v>
      </c>
      <c r="UF18" s="76">
        <v>5.659503333333328</v>
      </c>
      <c r="UG18" s="76">
        <v>3.5279700000000047</v>
      </c>
      <c r="UH18" s="76">
        <v>5.0391499999999967</v>
      </c>
      <c r="UI18" s="76">
        <v>5.778054999999986</v>
      </c>
      <c r="UJ18" s="76">
        <v>3.7884333333333355</v>
      </c>
      <c r="UK18" s="76">
        <v>6.0721599999999993</v>
      </c>
      <c r="UL18" s="76">
        <v>6.4955733333333336</v>
      </c>
      <c r="UM18" s="76">
        <v>5.1122366666666563</v>
      </c>
      <c r="UN18" s="76">
        <v>2.8202283333333349</v>
      </c>
      <c r="UO18" s="76">
        <v>4.832043333333333</v>
      </c>
      <c r="UP18" s="76">
        <v>6.3218216666666711</v>
      </c>
      <c r="UQ18" s="76">
        <v>6.2878383333333376</v>
      </c>
      <c r="UR18" s="76">
        <v>6.0980616666666565</v>
      </c>
      <c r="US18" s="76">
        <v>6.277725000000002</v>
      </c>
      <c r="UT18" s="76">
        <v>6.4124216666666429</v>
      </c>
      <c r="UU18" s="76">
        <v>6.322849999999991</v>
      </c>
      <c r="UV18" s="76">
        <v>6.2410766666666717</v>
      </c>
      <c r="UW18" s="76">
        <v>6.1938900000000174</v>
      </c>
      <c r="UX18" s="76">
        <v>4.7783583333333413</v>
      </c>
      <c r="UY18" s="76"/>
      <c r="UZ18" s="76"/>
      <c r="VA18" s="76"/>
      <c r="VB18" s="76"/>
      <c r="VC18" s="57">
        <f t="shared" si="9"/>
        <v>111.81</v>
      </c>
      <c r="VD18" s="70">
        <f t="shared" si="6"/>
        <v>215.35999999999996</v>
      </c>
      <c r="VE18" s="70">
        <f t="shared" si="7"/>
        <v>228.02581333299997</v>
      </c>
      <c r="VF18" s="70">
        <f t="shared" si="8"/>
        <v>205.8434</v>
      </c>
      <c r="VG18" s="70">
        <f>SUM(IrradDiaria[[#This Row],[01/02/2026]:[28/02/2026]])</f>
        <v>133.23426833333338</v>
      </c>
      <c r="VH18" s="70">
        <f>SUM(IrradDiaria[[#This Row],[01/03/2026]:[31/03/2026]])</f>
        <v>199.56100000000004</v>
      </c>
      <c r="VI18" s="70">
        <f>SUM(IrradDiaria[[#This Row],[01/04/2026]:[30/04/2026]])</f>
        <v>163.3669983333333</v>
      </c>
      <c r="VJ18" s="70">
        <f>SUM(IrradDiaria[[#This Row],[01/05/2026]:[08/05/2026]])</f>
        <v>48.401728356673232</v>
      </c>
      <c r="VK18" s="72" t="s">
        <v>1084</v>
      </c>
      <c r="VL18" s="74" t="s">
        <v>1086</v>
      </c>
    </row>
    <row r="19" spans="1:584" ht="15.6">
      <c r="A19" s="82" t="s">
        <v>367</v>
      </c>
      <c r="B19" s="56" t="s">
        <v>367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65">
        <v>4.01</v>
      </c>
      <c r="JQ19" s="65">
        <v>2.93</v>
      </c>
      <c r="JR19" s="65">
        <v>6.53</v>
      </c>
      <c r="JS19" s="65">
        <v>3.03</v>
      </c>
      <c r="JT19" s="65">
        <v>9.44</v>
      </c>
      <c r="JU19" s="65">
        <v>6.21</v>
      </c>
      <c r="JV19" s="65">
        <v>2.23</v>
      </c>
      <c r="JW19" s="137">
        <v>2.66</v>
      </c>
      <c r="JX19" s="137">
        <v>3.03</v>
      </c>
      <c r="JY19" s="137">
        <v>2.02</v>
      </c>
      <c r="JZ19" s="137">
        <v>7.12</v>
      </c>
      <c r="KA19" s="137">
        <v>4.6399999999999997</v>
      </c>
      <c r="KB19" s="137">
        <v>1.92</v>
      </c>
      <c r="KC19" s="137">
        <v>7.92</v>
      </c>
      <c r="KD19" s="137">
        <v>9.8800000000000008</v>
      </c>
      <c r="KE19" s="137">
        <v>9.73</v>
      </c>
      <c r="KF19" s="137">
        <v>7.53</v>
      </c>
      <c r="KG19" s="137">
        <v>1.2</v>
      </c>
      <c r="KH19" s="137">
        <v>4.66</v>
      </c>
      <c r="KI19" s="137">
        <v>9.0299999999999994</v>
      </c>
      <c r="KJ19" s="137">
        <v>10.77</v>
      </c>
      <c r="KK19" s="137">
        <v>11.05</v>
      </c>
      <c r="KL19" s="137">
        <v>10.94</v>
      </c>
      <c r="KM19" s="137">
        <v>10.45</v>
      </c>
      <c r="KN19" s="137">
        <v>9.35</v>
      </c>
      <c r="KO19" s="137">
        <v>8.2200000000000006</v>
      </c>
      <c r="KP19" s="137">
        <v>0.93</v>
      </c>
      <c r="KQ19" s="137">
        <v>2.14</v>
      </c>
      <c r="KR19" s="137">
        <v>3.5</v>
      </c>
      <c r="KS19" s="137">
        <v>2.91</v>
      </c>
      <c r="KT19" s="137">
        <v>4.3099999999999996</v>
      </c>
      <c r="KU19" s="137">
        <v>7.87</v>
      </c>
      <c r="KV19" s="137">
        <v>1.23</v>
      </c>
      <c r="KW19" s="137">
        <v>3.62</v>
      </c>
      <c r="KX19" s="137">
        <v>8.0299999999999994</v>
      </c>
      <c r="KY19" s="137">
        <v>4.25</v>
      </c>
      <c r="KZ19" s="137">
        <v>6.62</v>
      </c>
      <c r="LA19" s="137">
        <v>10.78</v>
      </c>
      <c r="LB19" s="137">
        <v>4.7699999999999996</v>
      </c>
      <c r="LC19" s="137">
        <v>9.2200000000000006</v>
      </c>
      <c r="LD19" s="137">
        <v>11.45</v>
      </c>
      <c r="LE19" s="137">
        <v>10.33</v>
      </c>
      <c r="LF19" s="137">
        <v>10.050000000000001</v>
      </c>
      <c r="LG19" s="137">
        <v>3.63</v>
      </c>
      <c r="LH19" s="137">
        <v>3.8</v>
      </c>
      <c r="LI19" s="137">
        <v>5.9</v>
      </c>
      <c r="LJ19" s="137">
        <v>2.6</v>
      </c>
      <c r="LK19" s="137">
        <v>3.58</v>
      </c>
      <c r="LL19" s="137">
        <v>3.34</v>
      </c>
      <c r="LM19" s="137">
        <v>11.4</v>
      </c>
      <c r="LN19" s="137">
        <v>10.44</v>
      </c>
      <c r="LO19" s="137">
        <v>10.38</v>
      </c>
      <c r="LP19" s="137">
        <v>9.0299999999999994</v>
      </c>
      <c r="LQ19" s="137">
        <v>8.06</v>
      </c>
      <c r="LR19" s="137">
        <v>4.37</v>
      </c>
      <c r="LS19" s="137">
        <v>8.64</v>
      </c>
      <c r="LT19" s="137">
        <v>11.28</v>
      </c>
      <c r="LU19" s="137">
        <v>10.47</v>
      </c>
      <c r="LV19" s="137">
        <v>11.36</v>
      </c>
      <c r="LW19" s="137">
        <v>10.19</v>
      </c>
      <c r="LX19" s="137">
        <v>10.49</v>
      </c>
      <c r="LY19" s="137">
        <v>6.8</v>
      </c>
      <c r="LZ19" s="137">
        <v>4.04</v>
      </c>
      <c r="MA19" s="137">
        <v>8.02</v>
      </c>
      <c r="MB19" s="137">
        <v>9.99</v>
      </c>
      <c r="MC19" s="137">
        <v>10.47</v>
      </c>
      <c r="MD19" s="137">
        <v>9.34</v>
      </c>
      <c r="ME19" s="137">
        <v>8.93</v>
      </c>
      <c r="MF19" s="137">
        <v>6.76</v>
      </c>
      <c r="MG19" s="137">
        <v>0.95</v>
      </c>
      <c r="MH19" s="137">
        <v>6.62</v>
      </c>
      <c r="MI19" s="137">
        <v>10.73</v>
      </c>
      <c r="MJ19" s="137">
        <v>4.22</v>
      </c>
      <c r="MK19" s="137">
        <v>2.11</v>
      </c>
      <c r="ML19" s="137">
        <v>3.41</v>
      </c>
      <c r="MM19" s="137">
        <v>6.43</v>
      </c>
      <c r="MN19" s="137">
        <v>5.39</v>
      </c>
      <c r="MO19" s="137">
        <v>5.01</v>
      </c>
      <c r="MP19" s="76">
        <v>4.67</v>
      </c>
      <c r="MQ19" s="76">
        <v>7.9</v>
      </c>
      <c r="MR19" s="76">
        <v>9.9499999999999993</v>
      </c>
      <c r="MS19" s="76">
        <v>11.18</v>
      </c>
      <c r="MT19" s="76">
        <v>10.57</v>
      </c>
      <c r="MU19" s="76">
        <v>8.25</v>
      </c>
      <c r="MV19" s="76">
        <v>10.14</v>
      </c>
      <c r="MW19" s="76">
        <v>10.210000000000001</v>
      </c>
      <c r="MX19" s="76">
        <v>8.69</v>
      </c>
      <c r="MY19" s="76">
        <v>10.65</v>
      </c>
      <c r="MZ19" s="76">
        <v>9.57</v>
      </c>
      <c r="NA19" s="76">
        <v>10.43</v>
      </c>
      <c r="NB19" s="76">
        <v>9.544606667</v>
      </c>
      <c r="NC19" s="76">
        <v>4.9185383329999999</v>
      </c>
      <c r="ND19" s="76">
        <v>7.1034733333333389</v>
      </c>
      <c r="NE19" s="76">
        <v>3.2927083333333149</v>
      </c>
      <c r="NF19" s="76">
        <v>6.674596666666651</v>
      </c>
      <c r="NG19" s="76">
        <v>6.9141466666666576</v>
      </c>
      <c r="NH19" s="76">
        <v>6.7929816666666607</v>
      </c>
      <c r="NI19" s="76">
        <v>8.4125166666666562</v>
      </c>
      <c r="NJ19" s="76">
        <v>8.9128150000000268</v>
      </c>
      <c r="NK19" s="76">
        <v>9.7077949999999849</v>
      </c>
      <c r="NL19" s="76">
        <v>6.8019949999999954</v>
      </c>
      <c r="NM19" s="76">
        <v>9.0933366666666444</v>
      </c>
      <c r="NN19" s="76">
        <v>10.131824999999949</v>
      </c>
      <c r="NO19" s="76">
        <v>6.441261666666672</v>
      </c>
      <c r="NP19" s="76">
        <v>6.3202233333333293</v>
      </c>
      <c r="NQ19" s="76">
        <v>5.0319383333333638</v>
      </c>
      <c r="NR19" s="76">
        <v>5.1420000000000003</v>
      </c>
      <c r="NS19" s="76">
        <v>4.9550000000000001</v>
      </c>
      <c r="NT19" s="76">
        <v>5.0629999999999997</v>
      </c>
      <c r="NU19" s="76">
        <v>4.101</v>
      </c>
      <c r="NV19" s="76">
        <v>2.056</v>
      </c>
      <c r="NW19" s="76">
        <v>11.141</v>
      </c>
      <c r="NX19" s="76">
        <v>6.4809999999999999</v>
      </c>
      <c r="NY19" s="76">
        <v>7.2</v>
      </c>
      <c r="NZ19" s="76">
        <v>9.1479999999999997</v>
      </c>
      <c r="OA19" s="76">
        <v>10.089</v>
      </c>
      <c r="OB19" s="76">
        <v>6.8470000000000004</v>
      </c>
      <c r="OC19" s="76">
        <v>9.5850000000000009</v>
      </c>
      <c r="OD19" s="94">
        <v>10.404999999999999</v>
      </c>
      <c r="OE19" s="94">
        <v>7.9279999999999999</v>
      </c>
      <c r="OF19" s="94">
        <v>6.2830000000000004</v>
      </c>
      <c r="OG19" s="94">
        <v>2.8740000000000001</v>
      </c>
      <c r="OH19" s="94">
        <v>6.0419999999999998</v>
      </c>
      <c r="OI19" s="94">
        <v>3.4550000000000001</v>
      </c>
      <c r="OJ19" s="94">
        <v>1.948</v>
      </c>
      <c r="OK19" s="76">
        <v>4.4459999999999997</v>
      </c>
      <c r="OL19" s="76">
        <v>3.2040000000000002</v>
      </c>
      <c r="OM19" s="76">
        <v>8.4160000000000004</v>
      </c>
      <c r="ON19" s="76">
        <v>9.3740000000000006</v>
      </c>
      <c r="OO19" s="76">
        <v>6.968</v>
      </c>
      <c r="OP19" s="76">
        <v>7.1449999999999996</v>
      </c>
      <c r="OQ19" s="76">
        <v>3.3559999999999999</v>
      </c>
      <c r="OR19" s="76">
        <v>1.73</v>
      </c>
      <c r="OS19" s="76">
        <v>3.056</v>
      </c>
      <c r="OT19" s="76">
        <v>6.1139999999999999</v>
      </c>
      <c r="OU19" s="76">
        <v>8.8789999999999996</v>
      </c>
      <c r="OV19" s="76">
        <v>7.226</v>
      </c>
      <c r="OW19" s="76">
        <v>9.3480000000000008</v>
      </c>
      <c r="OX19" s="76">
        <v>10.585000000000001</v>
      </c>
      <c r="OY19" s="76">
        <v>7.3440000000000003</v>
      </c>
      <c r="OZ19" s="76">
        <v>4.7249999999999996</v>
      </c>
      <c r="PA19" s="76">
        <v>8.8810000000000002</v>
      </c>
      <c r="PB19" s="76">
        <v>8.532</v>
      </c>
      <c r="PC19" s="76">
        <v>6.51</v>
      </c>
      <c r="PD19" s="76">
        <v>8.3439999999999994</v>
      </c>
      <c r="PE19" s="76">
        <v>4.7919999999999998</v>
      </c>
      <c r="PF19" s="76">
        <v>5.7990000000000004</v>
      </c>
      <c r="PG19" s="76">
        <v>2.8420000000000001</v>
      </c>
      <c r="PH19" s="76">
        <v>3.4329999999999998</v>
      </c>
      <c r="PI19" s="76">
        <v>5.6849999999999996</v>
      </c>
      <c r="PJ19" s="76">
        <v>8.1210000000000004</v>
      </c>
      <c r="PK19" s="76">
        <v>7.6040000000000001</v>
      </c>
      <c r="PL19" s="76">
        <v>9.3719999999999999</v>
      </c>
      <c r="PM19" s="76">
        <v>10.347</v>
      </c>
      <c r="PN19" s="76">
        <v>10.41</v>
      </c>
      <c r="PO19" s="76">
        <v>9.3840000000000003</v>
      </c>
      <c r="PP19" s="76">
        <v>5.8970000000000002</v>
      </c>
      <c r="PQ19" s="76">
        <v>4.915</v>
      </c>
      <c r="PR19" s="76">
        <v>6.8879999999999999</v>
      </c>
      <c r="PS19" s="76">
        <v>2.3639999999999999</v>
      </c>
      <c r="PT19" s="76">
        <v>1.6559999999999999</v>
      </c>
      <c r="PU19" s="76">
        <v>1.96</v>
      </c>
      <c r="PV19" s="76">
        <v>1.0669999999999999</v>
      </c>
      <c r="PW19" s="76">
        <v>7.5410000000000004</v>
      </c>
      <c r="PX19" s="76">
        <v>9.609</v>
      </c>
      <c r="PY19" s="76">
        <v>9.0540000000000003</v>
      </c>
      <c r="PZ19" s="76">
        <v>9.6850000000000005</v>
      </c>
      <c r="QA19" s="76">
        <v>8.9649999999999999</v>
      </c>
      <c r="QB19" s="76">
        <v>6.8440000000000003</v>
      </c>
      <c r="QC19" s="76">
        <v>3.1030000000000002</v>
      </c>
      <c r="QD19" s="76">
        <v>9.1609999999999996</v>
      </c>
      <c r="QE19" s="76">
        <v>8.9320000000000004</v>
      </c>
      <c r="QF19" s="76">
        <v>7.3070000000000004</v>
      </c>
      <c r="QG19" s="76">
        <v>8.9149999999999991</v>
      </c>
      <c r="QH19" s="76">
        <v>9.2729999999999997</v>
      </c>
      <c r="QI19" s="76">
        <v>6.35</v>
      </c>
      <c r="QJ19" s="76">
        <v>7.73</v>
      </c>
      <c r="QK19" s="76">
        <v>8.3469999999999995</v>
      </c>
      <c r="QL19" s="76">
        <v>8.7569999999999997</v>
      </c>
      <c r="QM19" s="76">
        <v>8.6790000000000003</v>
      </c>
      <c r="QN19" s="76">
        <v>6.8070000000000004</v>
      </c>
      <c r="QO19" s="76">
        <v>3.4950000000000001</v>
      </c>
      <c r="QP19" s="76">
        <v>4.4170200000000106</v>
      </c>
      <c r="QQ19" s="76">
        <v>5.5012116666666735</v>
      </c>
      <c r="QR19" s="76">
        <v>4.711993333333325</v>
      </c>
      <c r="QS19" s="76">
        <v>5.2727566666666457</v>
      </c>
      <c r="QT19" s="76">
        <v>8.7120850000000232</v>
      </c>
      <c r="QU19" s="76">
        <v>6.4224499999999844</v>
      </c>
      <c r="QV19" s="76">
        <v>5.0858666666666226</v>
      </c>
      <c r="QW19" s="76">
        <v>3.5245399999999956</v>
      </c>
      <c r="QX19" s="76">
        <v>4.8052016666666741</v>
      </c>
      <c r="QY19" s="76">
        <v>1.912256666666666</v>
      </c>
      <c r="QZ19" s="76">
        <v>8.4897566666667128</v>
      </c>
      <c r="RA19" s="76">
        <v>7.8167416666666822</v>
      </c>
      <c r="RB19" s="76">
        <v>7.2620033333333449</v>
      </c>
      <c r="RC19" s="76">
        <v>8.2290433333333546</v>
      </c>
      <c r="RD19" s="76">
        <v>7.3360000000000003</v>
      </c>
      <c r="RE19" s="76">
        <v>6.2830000000000004</v>
      </c>
      <c r="RF19" s="76">
        <v>5.91</v>
      </c>
      <c r="RG19" s="76">
        <v>6.1470000000000002</v>
      </c>
      <c r="RH19" s="76"/>
      <c r="RI19" s="76">
        <v>8.2662733333333502</v>
      </c>
      <c r="RJ19" s="76">
        <v>8.1159483333333196</v>
      </c>
      <c r="RK19" s="76">
        <v>8.1746750000000041</v>
      </c>
      <c r="RL19" s="76">
        <v>7.315598333333388</v>
      </c>
      <c r="RM19" s="76">
        <v>7.4583450000000209</v>
      </c>
      <c r="RN19" s="76">
        <v>6.1630649999999463</v>
      </c>
      <c r="RO19" s="76">
        <v>5.4331266666666442</v>
      </c>
      <c r="RP19" s="76">
        <v>1.840770000000008</v>
      </c>
      <c r="RQ19" s="76">
        <v>3.0101483333333361</v>
      </c>
      <c r="RR19" s="76">
        <v>2.8309333333333404</v>
      </c>
      <c r="RS19" s="76">
        <v>7.0891166666666354</v>
      </c>
      <c r="RT19" s="76">
        <v>6.3878683363509676</v>
      </c>
      <c r="RU19" s="76">
        <v>4.8561524873781021</v>
      </c>
      <c r="RV19" s="76">
        <v>2.9429724839031697</v>
      </c>
      <c r="RW19" s="76">
        <v>6.5563433093428616</v>
      </c>
      <c r="RX19" s="76">
        <v>7.1072091663380466</v>
      </c>
      <c r="RY19" s="76">
        <v>7.0202666624536114</v>
      </c>
      <c r="RZ19" s="76">
        <v>6.8343658370574314</v>
      </c>
      <c r="SA19" s="76">
        <v>2.1683066761218943</v>
      </c>
      <c r="SB19" s="76">
        <v>1.984564994799594</v>
      </c>
      <c r="SC19" s="76">
        <v>0.39975499966243905</v>
      </c>
      <c r="SD19" s="76">
        <v>5.5461324930979563</v>
      </c>
      <c r="SE19" s="76">
        <v>7.3830708331155277</v>
      </c>
      <c r="SF19" s="76">
        <v>6.0018100000000025</v>
      </c>
      <c r="SG19" s="76">
        <v>6.4152833333333339</v>
      </c>
      <c r="SH19" s="76">
        <v>0.88773333333333426</v>
      </c>
      <c r="SI19" s="76">
        <v>4.8594666666666573</v>
      </c>
      <c r="SJ19" s="76">
        <v>0.80711166666666889</v>
      </c>
      <c r="SK19" s="76">
        <v>0.88566999999999685</v>
      </c>
      <c r="SL19" s="76">
        <v>1.1607916666666676</v>
      </c>
      <c r="SM19" s="76">
        <v>2.874959999999982</v>
      </c>
      <c r="SN19" s="76">
        <v>4.5364016666666984</v>
      </c>
      <c r="SO19" s="76">
        <v>2.7575033333333314</v>
      </c>
      <c r="SP19" s="76">
        <v>0.68537999999999966</v>
      </c>
      <c r="SQ19" s="76">
        <v>2.459163333333326</v>
      </c>
      <c r="SR19" s="76">
        <v>5.6723783333333131</v>
      </c>
      <c r="SS19" s="76">
        <v>5.188661666666655</v>
      </c>
      <c r="ST19" s="76">
        <v>5.1301116666666715</v>
      </c>
      <c r="SU19" s="76">
        <v>4.6341000000000001</v>
      </c>
      <c r="SV19" s="76">
        <v>4.2077</v>
      </c>
      <c r="SW19" s="76">
        <v>3.4897999999999998</v>
      </c>
      <c r="SX19" s="76">
        <v>3.0720000000000001</v>
      </c>
      <c r="SY19" s="76">
        <v>3.1669999999999998</v>
      </c>
      <c r="SZ19" s="76">
        <v>1.8220000000000001</v>
      </c>
      <c r="TA19" s="76">
        <v>1.7729999999999999</v>
      </c>
      <c r="TB19" s="76">
        <v>2.0649999999999999</v>
      </c>
      <c r="TC19" s="76">
        <v>3.7320000000000002</v>
      </c>
      <c r="TD19" s="76">
        <v>4.202</v>
      </c>
      <c r="TE19" s="76">
        <v>3.78</v>
      </c>
      <c r="TF19" s="76">
        <v>4.1020000000000003</v>
      </c>
      <c r="TG19" s="76">
        <v>2.89</v>
      </c>
      <c r="TH19" s="76">
        <v>2.8170000000000002</v>
      </c>
      <c r="TI19" s="76">
        <v>1.0549999999999999</v>
      </c>
      <c r="TJ19" s="76">
        <v>0.83599999999999997</v>
      </c>
      <c r="TK19" s="76">
        <v>1.9</v>
      </c>
      <c r="TL19" s="76">
        <v>0.97099999999999997</v>
      </c>
      <c r="TM19" s="76">
        <v>0.92900000000000005</v>
      </c>
      <c r="TN19" s="76">
        <v>3.9590000000000001</v>
      </c>
      <c r="TO19" s="76">
        <v>4.4409999999999998</v>
      </c>
      <c r="TP19" s="76">
        <v>4.468</v>
      </c>
      <c r="TQ19" s="76">
        <v>4.8719999999999999</v>
      </c>
      <c r="TR19" s="76">
        <v>0.67900000000000005</v>
      </c>
      <c r="TS19" s="76">
        <v>5.4740000000000002</v>
      </c>
      <c r="TT19" s="76">
        <v>6.2050000000000001</v>
      </c>
      <c r="TU19" s="76">
        <v>0.50700000000000001</v>
      </c>
      <c r="TV19" s="76">
        <v>0.47499999999999998</v>
      </c>
      <c r="TW19" s="76">
        <v>1.17</v>
      </c>
      <c r="TX19" s="76">
        <v>4.0170000000000003</v>
      </c>
      <c r="TY19" s="76">
        <v>5.0890000000000004</v>
      </c>
      <c r="TZ19" s="76">
        <v>6.1689999999999996</v>
      </c>
      <c r="UA19" s="76">
        <v>5.3150000000000004</v>
      </c>
      <c r="UB19" s="76">
        <v>5.7409999999999997</v>
      </c>
      <c r="UC19" s="46">
        <v>6.093</v>
      </c>
      <c r="UD19" s="76">
        <v>5.9770000000000003</v>
      </c>
      <c r="UE19" s="76">
        <v>5.577</v>
      </c>
      <c r="UF19" s="76">
        <v>4.5979999999999999</v>
      </c>
      <c r="UG19" s="76">
        <v>5.7629999999999999</v>
      </c>
      <c r="UH19" s="76">
        <v>6.1280000000000001</v>
      </c>
      <c r="UI19" s="76">
        <v>4.2619999999999996</v>
      </c>
      <c r="UJ19" s="76">
        <v>6.1660000000000004</v>
      </c>
      <c r="UK19" s="76">
        <v>6.6219999999999999</v>
      </c>
      <c r="UL19" s="76">
        <v>6.2969999999999997</v>
      </c>
      <c r="UM19" s="76">
        <v>5.4859999999999998</v>
      </c>
      <c r="UN19" s="76">
        <v>3.2090000000000001</v>
      </c>
      <c r="UO19" s="76">
        <v>5.8140000000000001</v>
      </c>
      <c r="UP19" s="76">
        <v>5.2809999999999997</v>
      </c>
      <c r="UQ19" s="76">
        <v>6.8090000000000002</v>
      </c>
      <c r="UR19" s="76">
        <v>6.72</v>
      </c>
      <c r="US19" s="76">
        <v>6.75</v>
      </c>
      <c r="UT19" s="76">
        <v>6.88</v>
      </c>
      <c r="UU19" s="76">
        <v>6.91</v>
      </c>
      <c r="UV19" s="76">
        <v>6.71</v>
      </c>
      <c r="UW19" s="76">
        <v>6.46</v>
      </c>
      <c r="UX19" s="76">
        <v>4.55</v>
      </c>
      <c r="UY19" s="76"/>
      <c r="UZ19" s="76"/>
      <c r="VA19" s="76"/>
      <c r="VB19" s="76"/>
      <c r="VC19" s="57">
        <f t="shared" si="9"/>
        <v>180.28999999999996</v>
      </c>
      <c r="VD19" s="70">
        <f t="shared" si="6"/>
        <v>227.18</v>
      </c>
      <c r="VE19" s="70">
        <f t="shared" si="7"/>
        <v>235.893145</v>
      </c>
      <c r="VF19" s="70">
        <f t="shared" si="8"/>
        <v>210.92961333333321</v>
      </c>
      <c r="VG19" s="70">
        <f>SUM(IrradDiaria[[#This Row],[01/02/2026]:[28/02/2026]])</f>
        <v>170.25800000000001</v>
      </c>
      <c r="VH19" s="70">
        <f>SUM(IrradDiaria[[#This Row],[01/03/2026]:[31/03/2026]])</f>
        <v>220.41799999999995</v>
      </c>
      <c r="VI19" s="70">
        <f>SUM(IrradDiaria[[#This Row],[01/04/2026]:[30/04/2026]])</f>
        <v>173.53692666666672</v>
      </c>
      <c r="VJ19" s="70">
        <f>SUM(IrradDiaria[[#This Row],[01/05/2026]:[08/05/2026]])</f>
        <v>43.873484958946086</v>
      </c>
      <c r="VK19" s="73" t="s">
        <v>1114</v>
      </c>
      <c r="VL19" s="74" t="s">
        <v>1086</v>
      </c>
    </row>
    <row r="20" spans="1:584" ht="15.6">
      <c r="A20" s="82" t="s">
        <v>390</v>
      </c>
      <c r="B20" s="56" t="s">
        <v>390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65">
        <v>6.92</v>
      </c>
      <c r="JQ20" s="65">
        <v>7.74</v>
      </c>
      <c r="JR20" s="65">
        <v>6.79</v>
      </c>
      <c r="JS20" s="65">
        <v>3.18</v>
      </c>
      <c r="JT20" s="65">
        <v>9.91</v>
      </c>
      <c r="JU20" s="65">
        <v>7.36</v>
      </c>
      <c r="JV20" s="65">
        <v>4.07</v>
      </c>
      <c r="JW20" s="137">
        <v>5.36</v>
      </c>
      <c r="JX20" s="137">
        <v>5.51</v>
      </c>
      <c r="JY20" s="137">
        <v>3.21</v>
      </c>
      <c r="JZ20" s="137">
        <v>7.45</v>
      </c>
      <c r="KA20" s="137">
        <v>5.69</v>
      </c>
      <c r="KB20" s="137">
        <v>1.52</v>
      </c>
      <c r="KC20" s="137">
        <v>6.72</v>
      </c>
      <c r="KD20" s="137">
        <v>9.25</v>
      </c>
      <c r="KE20" s="137">
        <v>9.44</v>
      </c>
      <c r="KF20" s="137">
        <v>8.1999999999999993</v>
      </c>
      <c r="KG20" s="137">
        <v>1.33</v>
      </c>
      <c r="KH20" s="137">
        <v>5.03</v>
      </c>
      <c r="KI20" s="137">
        <v>10.6</v>
      </c>
      <c r="KJ20" s="137">
        <v>10.93</v>
      </c>
      <c r="KK20" s="137">
        <v>10.84</v>
      </c>
      <c r="KL20" s="137">
        <v>10.88</v>
      </c>
      <c r="KM20" s="137">
        <v>10.79</v>
      </c>
      <c r="KN20" s="137">
        <v>9.24</v>
      </c>
      <c r="KO20" s="137">
        <v>8.9600000000000009</v>
      </c>
      <c r="KP20" s="137">
        <v>1.1000000000000001</v>
      </c>
      <c r="KQ20" s="137">
        <v>3.55</v>
      </c>
      <c r="KR20" s="137">
        <v>4.72</v>
      </c>
      <c r="KS20" s="137">
        <v>3.59</v>
      </c>
      <c r="KT20" s="137">
        <v>2.65</v>
      </c>
      <c r="KU20" s="137">
        <v>7.38</v>
      </c>
      <c r="KV20" s="137">
        <v>0.89</v>
      </c>
      <c r="KW20" s="137">
        <v>6.29</v>
      </c>
      <c r="KX20" s="137">
        <v>7.73</v>
      </c>
      <c r="KY20" s="137">
        <v>5.24</v>
      </c>
      <c r="KZ20" s="137">
        <v>8.98</v>
      </c>
      <c r="LA20" s="137">
        <v>10.56</v>
      </c>
      <c r="LB20" s="137">
        <v>1.72</v>
      </c>
      <c r="LC20" s="137">
        <v>10.67</v>
      </c>
      <c r="LD20" s="137">
        <v>11.08</v>
      </c>
      <c r="LE20" s="137">
        <v>9.39</v>
      </c>
      <c r="LF20" s="137">
        <v>10.48</v>
      </c>
      <c r="LG20" s="137">
        <v>3.52</v>
      </c>
      <c r="LH20" s="137">
        <v>6.06</v>
      </c>
      <c r="LI20" s="137">
        <v>8.06</v>
      </c>
      <c r="LJ20" s="137">
        <v>2.84</v>
      </c>
      <c r="LK20" s="137">
        <v>4.41</v>
      </c>
      <c r="LL20" s="137">
        <v>5.92</v>
      </c>
      <c r="LM20" s="137">
        <v>11.86</v>
      </c>
      <c r="LN20" s="137">
        <v>11.93</v>
      </c>
      <c r="LO20" s="137">
        <v>10.7</v>
      </c>
      <c r="LP20" s="137">
        <v>8.06</v>
      </c>
      <c r="LQ20" s="137">
        <v>7.74</v>
      </c>
      <c r="LR20" s="137">
        <v>4.37</v>
      </c>
      <c r="LS20" s="137">
        <v>10.1</v>
      </c>
      <c r="LT20" s="137">
        <v>11.92</v>
      </c>
      <c r="LU20" s="137">
        <v>10.42</v>
      </c>
      <c r="LV20" s="137">
        <v>11.06</v>
      </c>
      <c r="LW20" s="137">
        <v>10.9</v>
      </c>
      <c r="LX20" s="137">
        <v>9.94</v>
      </c>
      <c r="LY20" s="137">
        <v>8.14</v>
      </c>
      <c r="LZ20" s="137">
        <v>4.41</v>
      </c>
      <c r="MA20" s="137">
        <v>7.18</v>
      </c>
      <c r="MB20" s="137">
        <v>9.9499999999999993</v>
      </c>
      <c r="MC20" s="137">
        <v>10.1</v>
      </c>
      <c r="MD20" s="137">
        <v>9.4</v>
      </c>
      <c r="ME20" s="137">
        <v>7.37</v>
      </c>
      <c r="MF20" s="137">
        <v>4.8899999999999997</v>
      </c>
      <c r="MG20" s="137">
        <v>1.1399999999999999</v>
      </c>
      <c r="MH20" s="137">
        <v>7.41</v>
      </c>
      <c r="MI20" s="137">
        <v>11.21</v>
      </c>
      <c r="MJ20" s="137">
        <v>4.13</v>
      </c>
      <c r="MK20" s="137">
        <v>4.72</v>
      </c>
      <c r="ML20" s="137">
        <v>4.03</v>
      </c>
      <c r="MM20" s="137">
        <v>7.96</v>
      </c>
      <c r="MN20" s="137">
        <v>5.4</v>
      </c>
      <c r="MO20" s="137">
        <v>6.4</v>
      </c>
      <c r="MP20" s="76">
        <v>3.56</v>
      </c>
      <c r="MQ20" s="76">
        <v>4.99</v>
      </c>
      <c r="MR20" s="76">
        <v>8.92</v>
      </c>
      <c r="MS20" s="76">
        <v>11.27</v>
      </c>
      <c r="MT20" s="76">
        <v>10.97</v>
      </c>
      <c r="MU20" s="76">
        <v>10.61</v>
      </c>
      <c r="MV20" s="76">
        <v>9.7799999999999994</v>
      </c>
      <c r="MW20" s="76">
        <v>9.19</v>
      </c>
      <c r="MX20" s="76">
        <v>9.27</v>
      </c>
      <c r="MY20" s="76">
        <v>10.119999999999999</v>
      </c>
      <c r="MZ20" s="76">
        <v>10.5</v>
      </c>
      <c r="NA20" s="76">
        <v>10.37</v>
      </c>
      <c r="NB20" s="76">
        <v>10.09</v>
      </c>
      <c r="NC20" s="76">
        <v>6.7378099999999996</v>
      </c>
      <c r="ND20" s="76">
        <v>7.9908633333333352</v>
      </c>
      <c r="NE20" s="76">
        <v>4.2584399999999967</v>
      </c>
      <c r="NF20" s="76">
        <v>7.9195916666666761</v>
      </c>
      <c r="NG20" s="76">
        <v>9.0833183333333292</v>
      </c>
      <c r="NH20" s="76">
        <v>9.8996499999999976</v>
      </c>
      <c r="NI20" s="76">
        <v>7.4703550000000005</v>
      </c>
      <c r="NJ20" s="76">
        <v>9.571726666666672</v>
      </c>
      <c r="NK20" s="76">
        <v>10.226951666666672</v>
      </c>
      <c r="NL20" s="76">
        <v>10.223043333333338</v>
      </c>
      <c r="NM20" s="76">
        <v>9.9427049999999983</v>
      </c>
      <c r="NN20" s="76">
        <v>10.308011666666694</v>
      </c>
      <c r="NO20" s="76">
        <v>6.5653483333333362</v>
      </c>
      <c r="NP20" s="76">
        <v>5.3211116666666731</v>
      </c>
      <c r="NQ20" s="76">
        <v>5.9498250000000068</v>
      </c>
      <c r="NR20" s="76">
        <v>6.399</v>
      </c>
      <c r="NS20" s="76">
        <v>6.7549999999999999</v>
      </c>
      <c r="NT20" s="76">
        <v>6.391</v>
      </c>
      <c r="NU20" s="76">
        <v>6.94</v>
      </c>
      <c r="NV20" s="76">
        <v>5.984</v>
      </c>
      <c r="NW20" s="76">
        <v>6.1890000000000001</v>
      </c>
      <c r="NX20" s="76">
        <v>8.4440000000000008</v>
      </c>
      <c r="NY20" s="76">
        <v>5.5369999999999999</v>
      </c>
      <c r="NZ20" s="76">
        <v>9.6560000000000006</v>
      </c>
      <c r="OA20" s="76">
        <v>7.8789999999999996</v>
      </c>
      <c r="OB20" s="76">
        <v>8.7159999999999993</v>
      </c>
      <c r="OC20" s="76">
        <v>10.891999999999999</v>
      </c>
      <c r="OD20" s="94">
        <v>10.037000000000001</v>
      </c>
      <c r="OE20" s="94">
        <v>7.8250000000000002</v>
      </c>
      <c r="OF20" s="94">
        <v>7.992</v>
      </c>
      <c r="OG20" s="94">
        <v>4.1449999999999996</v>
      </c>
      <c r="OH20" s="94">
        <v>6.9249999999999998</v>
      </c>
      <c r="OI20" s="94">
        <v>3.6890000000000001</v>
      </c>
      <c r="OJ20" s="94">
        <v>4.9349999999999996</v>
      </c>
      <c r="OK20" s="76">
        <v>5.1269999999999998</v>
      </c>
      <c r="OL20" s="76">
        <v>4.9800000000000004</v>
      </c>
      <c r="OM20" s="76">
        <v>8.6039999999999992</v>
      </c>
      <c r="ON20" s="76">
        <v>8.7729999999999997</v>
      </c>
      <c r="OO20" s="76">
        <v>5.6719999999999997</v>
      </c>
      <c r="OP20" s="76">
        <v>5.0510000000000002</v>
      </c>
      <c r="OQ20" s="76">
        <v>1.865</v>
      </c>
      <c r="OR20" s="76"/>
      <c r="OS20" s="76">
        <v>0.37</v>
      </c>
      <c r="OT20" s="76">
        <v>8.65</v>
      </c>
      <c r="OU20" s="76">
        <v>9.4139999999999997</v>
      </c>
      <c r="OV20" s="76">
        <v>5.5350000000000001</v>
      </c>
      <c r="OW20" s="76">
        <v>10.739000000000001</v>
      </c>
      <c r="OX20" s="76">
        <v>10.08</v>
      </c>
      <c r="OY20" s="76">
        <v>8.9760000000000009</v>
      </c>
      <c r="OZ20" s="76">
        <v>7.25</v>
      </c>
      <c r="PA20" s="76">
        <v>10.068</v>
      </c>
      <c r="PB20" s="76">
        <v>10.465</v>
      </c>
      <c r="PC20" s="76">
        <v>6.1479999999999997</v>
      </c>
      <c r="PD20" s="76">
        <v>9.407</v>
      </c>
      <c r="PE20" s="76">
        <v>5.0869999999999997</v>
      </c>
      <c r="PF20" s="76">
        <v>4.3810000000000002</v>
      </c>
      <c r="PG20" s="76">
        <v>3.4239999999999999</v>
      </c>
      <c r="PH20" s="76">
        <v>5.3289999999999997</v>
      </c>
      <c r="PI20" s="76">
        <v>6.72</v>
      </c>
      <c r="PJ20" s="76">
        <v>9.7390000000000008</v>
      </c>
      <c r="PK20" s="76">
        <v>10.625999999999999</v>
      </c>
      <c r="PL20" s="76">
        <v>9.9870000000000001</v>
      </c>
      <c r="PM20" s="76">
        <v>10.678000000000001</v>
      </c>
      <c r="PN20" s="76">
        <v>10.289</v>
      </c>
      <c r="PO20" s="76">
        <v>10.051</v>
      </c>
      <c r="PP20" s="76">
        <v>4.7510000000000003</v>
      </c>
      <c r="PQ20" s="76">
        <v>4.9349999999999996</v>
      </c>
      <c r="PR20" s="76">
        <v>9.4689999999999994</v>
      </c>
      <c r="PS20" s="76">
        <v>1.4</v>
      </c>
      <c r="PT20" s="76">
        <v>2.7949999999999999</v>
      </c>
      <c r="PU20" s="76">
        <v>1.724</v>
      </c>
      <c r="PV20" s="76">
        <v>2.2130000000000001</v>
      </c>
      <c r="PW20" s="76">
        <v>4.75</v>
      </c>
      <c r="PX20" s="76">
        <v>9.6590000000000007</v>
      </c>
      <c r="PY20" s="76">
        <v>9.9529999999999994</v>
      </c>
      <c r="PZ20" s="76">
        <v>9.4760000000000009</v>
      </c>
      <c r="QA20" s="76">
        <v>8.7799999999999994</v>
      </c>
      <c r="QB20" s="76">
        <v>5.1529999999999996</v>
      </c>
      <c r="QC20" s="76">
        <v>3.3210000000000002</v>
      </c>
      <c r="QD20" s="76">
        <v>8.5500000000000007</v>
      </c>
      <c r="QE20" s="76">
        <v>9.6660000000000004</v>
      </c>
      <c r="QF20" s="76">
        <v>8.5190000000000001</v>
      </c>
      <c r="QG20" s="76">
        <v>9.2799999999999994</v>
      </c>
      <c r="QH20" s="76">
        <v>9.19</v>
      </c>
      <c r="QI20" s="76">
        <v>7.5540000000000003</v>
      </c>
      <c r="QJ20" s="76">
        <v>6.0110000000000001</v>
      </c>
      <c r="QK20" s="76">
        <v>8.5609999999999999</v>
      </c>
      <c r="QL20" s="76">
        <v>9.0399999999999991</v>
      </c>
      <c r="QM20" s="76">
        <v>9.0009999999999994</v>
      </c>
      <c r="QN20" s="76">
        <v>8.0549999999999997</v>
      </c>
      <c r="QO20" s="76">
        <v>4.2089999999999996</v>
      </c>
      <c r="QP20" s="76">
        <v>5.266</v>
      </c>
      <c r="QQ20" s="76">
        <v>4.8280000000000003</v>
      </c>
      <c r="QR20" s="76">
        <v>6.3769999999999998</v>
      </c>
      <c r="QS20" s="76">
        <v>7.7009999999999996</v>
      </c>
      <c r="QT20" s="76">
        <v>7.57</v>
      </c>
      <c r="QU20" s="76">
        <v>7.3019999999999996</v>
      </c>
      <c r="QV20" s="76">
        <v>5.6059999999999999</v>
      </c>
      <c r="QW20" s="76">
        <v>4.431</v>
      </c>
      <c r="QX20" s="76">
        <v>5.1079999999999997</v>
      </c>
      <c r="QY20" s="76">
        <v>3.653</v>
      </c>
      <c r="QZ20" s="76">
        <v>6.2729999999999997</v>
      </c>
      <c r="RA20" s="76">
        <v>5.1020000000000003</v>
      </c>
      <c r="RB20" s="76">
        <v>6.6479999999999997</v>
      </c>
      <c r="RC20" s="76">
        <v>6.9219999999999997</v>
      </c>
      <c r="RD20" s="76">
        <v>7.4880000000000004</v>
      </c>
      <c r="RE20" s="76">
        <v>7.7210000000000001</v>
      </c>
      <c r="RF20" s="76">
        <v>7.319</v>
      </c>
      <c r="RG20" s="76">
        <v>3.8959999999999999</v>
      </c>
      <c r="RH20" s="76">
        <v>7.5449999999999999</v>
      </c>
      <c r="RI20" s="76">
        <v>8.0619999999999994</v>
      </c>
      <c r="RJ20" s="76">
        <v>7.7720000000000002</v>
      </c>
      <c r="RK20" s="76">
        <v>7.242</v>
      </c>
      <c r="RL20" s="76">
        <v>5.7960000000000003</v>
      </c>
      <c r="RM20" s="76">
        <v>4.5460000000000003</v>
      </c>
      <c r="RN20" s="76">
        <v>4.6760000000000002</v>
      </c>
      <c r="RO20" s="76">
        <v>4.5880000000000001</v>
      </c>
      <c r="RP20" s="76">
        <v>3.5883966666666582</v>
      </c>
      <c r="RQ20" s="76">
        <v>5.2800666666666665</v>
      </c>
      <c r="RR20" s="76">
        <v>3.9900916666666633</v>
      </c>
      <c r="RS20" s="76">
        <v>6.1617266666666488</v>
      </c>
      <c r="RT20" s="76">
        <v>6.6136290568759044</v>
      </c>
      <c r="RU20" s="76">
        <v>5.8989199174642559</v>
      </c>
      <c r="RV20" s="76">
        <v>5.4941557360788185</v>
      </c>
      <c r="RW20" s="76">
        <v>5.5984774217108884</v>
      </c>
      <c r="RX20" s="76">
        <v>6.2728582574725147</v>
      </c>
      <c r="RY20" s="76">
        <v>6.9122215511103473</v>
      </c>
      <c r="RZ20" s="76">
        <v>5.7454832528581221</v>
      </c>
      <c r="SA20" s="76">
        <v>4.9443490829865135</v>
      </c>
      <c r="SB20" s="76">
        <v>3.5095391000608602</v>
      </c>
      <c r="SC20" s="76">
        <v>1.2720558375964561</v>
      </c>
      <c r="SD20" s="76">
        <v>4.4838249144504472</v>
      </c>
      <c r="SE20" s="76">
        <v>6.3595474231739839</v>
      </c>
      <c r="SF20" s="76">
        <v>6.0825983333333316</v>
      </c>
      <c r="SG20" s="76">
        <v>5.3622200000000069</v>
      </c>
      <c r="SH20" s="76">
        <v>0.94986166666666738</v>
      </c>
      <c r="SI20" s="76">
        <v>6.1208311974876226</v>
      </c>
      <c r="SJ20" s="76">
        <v>0.89767988130833254</v>
      </c>
      <c r="SK20" s="76">
        <v>1.8490202232631707</v>
      </c>
      <c r="SL20" s="76">
        <v>1.3815193623041697</v>
      </c>
      <c r="SM20" s="76">
        <v>2.7633999999999981</v>
      </c>
      <c r="SN20" s="76">
        <v>5.1808383333333383</v>
      </c>
      <c r="SO20" s="76">
        <v>4.0202133333333343</v>
      </c>
      <c r="SP20" s="76">
        <v>1.7917783333333297</v>
      </c>
      <c r="SQ20" s="76">
        <v>2.9685400000000053</v>
      </c>
      <c r="SR20" s="76">
        <v>3.5028233333333323</v>
      </c>
      <c r="SS20" s="76">
        <v>5.1145966666666576</v>
      </c>
      <c r="ST20" s="76">
        <v>4.6375700000000037</v>
      </c>
      <c r="SU20" s="76">
        <v>6.5362</v>
      </c>
      <c r="SV20" s="76">
        <v>6.5236000000000001</v>
      </c>
      <c r="SW20" s="76">
        <v>5.4077999999999999</v>
      </c>
      <c r="SX20" s="76">
        <v>6.2111999999999998</v>
      </c>
      <c r="SY20" s="76">
        <v>4.6070000000000002</v>
      </c>
      <c r="SZ20" s="76">
        <v>3.625</v>
      </c>
      <c r="TA20" s="76">
        <v>3.399</v>
      </c>
      <c r="TB20" s="76">
        <v>2.3170000000000002</v>
      </c>
      <c r="TC20" s="76">
        <v>5.617</v>
      </c>
      <c r="TD20" s="76">
        <v>6.415</v>
      </c>
      <c r="TE20" s="76">
        <v>5.6180000000000003</v>
      </c>
      <c r="TF20" s="76">
        <v>6.2320000000000002</v>
      </c>
      <c r="TG20" s="80">
        <v>5.4346000000000005</v>
      </c>
      <c r="TH20" s="76">
        <v>2.9769999999999999</v>
      </c>
      <c r="TI20" s="76">
        <v>1.887</v>
      </c>
      <c r="TJ20" s="76">
        <v>0.13600000000000001</v>
      </c>
      <c r="TK20" s="76">
        <v>3.5329999999999999</v>
      </c>
      <c r="TL20" s="76">
        <v>1.302</v>
      </c>
      <c r="TM20" s="76">
        <v>1.054</v>
      </c>
      <c r="TN20" s="76">
        <v>3.661</v>
      </c>
      <c r="TO20" s="76">
        <v>5.0439999999999996</v>
      </c>
      <c r="TP20" s="76">
        <v>6.5540000000000003</v>
      </c>
      <c r="TQ20" s="76">
        <v>6.1710000000000003</v>
      </c>
      <c r="TR20" s="76">
        <v>1.7869999999999999</v>
      </c>
      <c r="TS20" s="76">
        <v>5.4450000000000003</v>
      </c>
      <c r="TT20" s="76">
        <v>5.907</v>
      </c>
      <c r="TU20" s="76">
        <v>1.2889999999999999</v>
      </c>
      <c r="TV20" s="76">
        <v>0.56299999999999994</v>
      </c>
      <c r="TW20" s="76">
        <v>1.4390000000000001</v>
      </c>
      <c r="TX20" s="76">
        <v>2.9820000000000002</v>
      </c>
      <c r="TY20" s="76">
        <v>4.4119999999999999</v>
      </c>
      <c r="TZ20" s="76">
        <v>4.4429999999999996</v>
      </c>
      <c r="UA20" s="76">
        <v>4.4210000000000003</v>
      </c>
      <c r="UB20" s="76">
        <v>4.5650000000000004</v>
      </c>
      <c r="UC20" s="76">
        <v>4.4364750000000042</v>
      </c>
      <c r="UD20" s="76">
        <v>4.4050033333333216</v>
      </c>
      <c r="UE20" s="76">
        <v>3.7536100000000001</v>
      </c>
      <c r="UF20" s="76">
        <v>4.2608833333333385</v>
      </c>
      <c r="UG20" s="76">
        <v>3.9220800000000056</v>
      </c>
      <c r="UH20" s="76">
        <v>4.4354450000000076</v>
      </c>
      <c r="UI20" s="76">
        <v>3.2822433333333287</v>
      </c>
      <c r="UJ20" s="76">
        <v>4.1671366666666669</v>
      </c>
      <c r="UK20" s="76">
        <v>4.671083333333323</v>
      </c>
      <c r="UL20" s="76">
        <v>4.5621916666666689</v>
      </c>
      <c r="UM20" s="76">
        <v>4.4913200000000053</v>
      </c>
      <c r="UN20" s="76">
        <v>2.9287399999999968</v>
      </c>
      <c r="UO20" s="76">
        <v>4.1655550000000048</v>
      </c>
      <c r="UP20" s="76">
        <v>4.9667233333333227</v>
      </c>
      <c r="UQ20" s="76">
        <v>4.9873483333333404</v>
      </c>
      <c r="UR20" s="76">
        <v>4.8808249999999989</v>
      </c>
      <c r="US20" s="76">
        <v>5.0206583333333343</v>
      </c>
      <c r="UT20" s="76">
        <v>5.070093333333336</v>
      </c>
      <c r="UU20" s="76">
        <v>5.0464383333333309</v>
      </c>
      <c r="UV20" s="76">
        <v>4.9941699999999987</v>
      </c>
      <c r="UW20" s="76">
        <v>4.958045000000002</v>
      </c>
      <c r="UX20" s="76">
        <v>4.2608533333333245</v>
      </c>
      <c r="UY20" s="76"/>
      <c r="UZ20" s="76"/>
      <c r="VA20" s="76"/>
      <c r="VB20" s="76"/>
      <c r="VC20" s="57">
        <f t="shared" si="9"/>
        <v>202.53</v>
      </c>
      <c r="VD20" s="70">
        <f t="shared" si="6"/>
        <v>240.22</v>
      </c>
      <c r="VE20" s="70">
        <f t="shared" si="7"/>
        <v>240.21780999999999</v>
      </c>
      <c r="VF20" s="70">
        <f t="shared" si="8"/>
        <v>234.5119416666667</v>
      </c>
      <c r="VG20" s="70">
        <f>SUM(IrradDiaria[[#This Row],[01/02/2026]:[28/02/2026]])</f>
        <v>180.47800000000001</v>
      </c>
      <c r="VH20" s="70">
        <f>SUM(IrradDiaria[[#This Row],[01/03/2026]:[31/03/2026]])</f>
        <v>227.64600000000004</v>
      </c>
      <c r="VI20" s="70">
        <f>SUM(IrradDiaria[[#This Row],[01/04/2026]:[30/04/2026]])</f>
        <v>178.45828166666661</v>
      </c>
      <c r="VJ20" s="70">
        <f>SUM(IrradDiaria[[#This Row],[01/05/2026]:[08/05/2026]])</f>
        <v>47.480094276557367</v>
      </c>
      <c r="VK20" s="73" t="s">
        <v>1114</v>
      </c>
      <c r="VL20" s="74" t="s">
        <v>1086</v>
      </c>
    </row>
    <row r="21" spans="1:584" ht="15.6">
      <c r="A21" s="82" t="s">
        <v>413</v>
      </c>
      <c r="B21" s="56" t="s">
        <v>413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65">
        <v>9.2100000000000009</v>
      </c>
      <c r="JQ21" s="65">
        <v>7.96</v>
      </c>
      <c r="JR21" s="65">
        <v>9.6199999999999992</v>
      </c>
      <c r="JS21" s="65">
        <v>8.73</v>
      </c>
      <c r="JT21" s="65">
        <v>8.6</v>
      </c>
      <c r="JU21" s="65">
        <v>9.19</v>
      </c>
      <c r="JV21" s="65">
        <v>8.09</v>
      </c>
      <c r="JW21" s="137">
        <v>8.0500000000000007</v>
      </c>
      <c r="JX21" s="137">
        <v>6.45</v>
      </c>
      <c r="JY21" s="137">
        <v>9.18</v>
      </c>
      <c r="JZ21" s="137">
        <v>9.16</v>
      </c>
      <c r="KA21" s="137">
        <v>8.98</v>
      </c>
      <c r="KB21" s="137">
        <v>8.51</v>
      </c>
      <c r="KC21" s="137">
        <v>8.4600000000000009</v>
      </c>
      <c r="KD21" s="137">
        <v>7.33</v>
      </c>
      <c r="KE21" s="137">
        <v>10.57</v>
      </c>
      <c r="KF21" s="137">
        <v>10.050000000000001</v>
      </c>
      <c r="KG21" s="137">
        <v>8.9499999999999993</v>
      </c>
      <c r="KH21" s="137">
        <v>9.91</v>
      </c>
      <c r="KI21" s="137">
        <v>7.9</v>
      </c>
      <c r="KJ21" s="137">
        <v>6.6</v>
      </c>
      <c r="KK21" s="137">
        <v>6.74</v>
      </c>
      <c r="KL21" s="137">
        <v>6.9</v>
      </c>
      <c r="KM21" s="137">
        <v>6.96</v>
      </c>
      <c r="KN21" s="137">
        <v>7.88</v>
      </c>
      <c r="KO21" s="137">
        <v>8.66</v>
      </c>
      <c r="KP21" s="137">
        <v>9.25</v>
      </c>
      <c r="KQ21" s="137">
        <v>7.11</v>
      </c>
      <c r="KR21" s="137">
        <v>9.3800000000000008</v>
      </c>
      <c r="KS21" s="137">
        <v>8.09</v>
      </c>
      <c r="KT21" s="137">
        <v>8.43</v>
      </c>
      <c r="KU21" s="137">
        <v>8.36</v>
      </c>
      <c r="KV21" s="137">
        <v>8.51</v>
      </c>
      <c r="KW21" s="137">
        <v>6.93</v>
      </c>
      <c r="KX21" s="137">
        <v>7.93</v>
      </c>
      <c r="KY21" s="137">
        <v>9.92</v>
      </c>
      <c r="KZ21" s="137">
        <v>6.86</v>
      </c>
      <c r="LA21" s="137">
        <v>9.26</v>
      </c>
      <c r="LB21" s="137">
        <v>10.73</v>
      </c>
      <c r="LC21" s="137">
        <v>10.35</v>
      </c>
      <c r="LD21" s="137">
        <v>9.18</v>
      </c>
      <c r="LE21" s="137">
        <v>0</v>
      </c>
      <c r="LF21" s="137">
        <v>7.26</v>
      </c>
      <c r="LG21" s="137">
        <v>6.58</v>
      </c>
      <c r="LH21" s="137">
        <v>7.32</v>
      </c>
      <c r="LI21" s="137">
        <v>8.17</v>
      </c>
      <c r="LJ21" s="137">
        <v>9.5500000000000007</v>
      </c>
      <c r="LK21" s="137">
        <v>9.7200000000000006</v>
      </c>
      <c r="LL21" s="137">
        <v>9.33</v>
      </c>
      <c r="LM21" s="137">
        <v>4.32</v>
      </c>
      <c r="LN21" s="137">
        <v>4.2699999999999996</v>
      </c>
      <c r="LO21" s="137">
        <v>5.9</v>
      </c>
      <c r="LP21" s="137">
        <v>8.8800000000000008</v>
      </c>
      <c r="LQ21" s="137">
        <v>7.89</v>
      </c>
      <c r="LR21" s="137">
        <v>4.03</v>
      </c>
      <c r="LS21" s="137">
        <v>9.16</v>
      </c>
      <c r="LT21" s="137">
        <v>9.51</v>
      </c>
      <c r="LU21" s="137">
        <v>9.91</v>
      </c>
      <c r="LV21" s="137">
        <v>8.5299999999999994</v>
      </c>
      <c r="LW21" s="137">
        <v>4.46</v>
      </c>
      <c r="LX21" s="137">
        <v>4.6500000000000004</v>
      </c>
      <c r="LY21" s="137">
        <v>2.91</v>
      </c>
      <c r="LZ21" s="137">
        <v>4.7300000000000004</v>
      </c>
      <c r="MA21" s="137">
        <v>7.69</v>
      </c>
      <c r="MB21" s="137">
        <v>1.61</v>
      </c>
      <c r="MC21" s="137">
        <v>8.86</v>
      </c>
      <c r="MD21" s="137">
        <v>7.9</v>
      </c>
      <c r="ME21" s="137">
        <v>8.9</v>
      </c>
      <c r="MF21" s="137">
        <v>6.79</v>
      </c>
      <c r="MG21" s="137">
        <v>8.99</v>
      </c>
      <c r="MH21" s="137">
        <v>8.6999999999999993</v>
      </c>
      <c r="MI21" s="137">
        <v>9.23</v>
      </c>
      <c r="MJ21" s="137">
        <v>7.52</v>
      </c>
      <c r="MK21" s="137">
        <v>7.72</v>
      </c>
      <c r="ML21" s="137">
        <v>9.36</v>
      </c>
      <c r="MM21" s="137">
        <v>6.24</v>
      </c>
      <c r="MN21" s="137">
        <v>9.08</v>
      </c>
      <c r="MO21" s="137">
        <v>7.32</v>
      </c>
      <c r="MP21" s="76">
        <v>2.9</v>
      </c>
      <c r="MQ21" s="76">
        <v>2.37</v>
      </c>
      <c r="MR21" s="76">
        <v>1.74</v>
      </c>
      <c r="MS21" s="76">
        <v>4.7</v>
      </c>
      <c r="MT21" s="76">
        <v>5.78</v>
      </c>
      <c r="MU21" s="76">
        <v>2.66</v>
      </c>
      <c r="MV21" s="76">
        <v>1.26</v>
      </c>
      <c r="MW21" s="76" t="s">
        <v>1115</v>
      </c>
      <c r="MX21" s="76">
        <v>9.49</v>
      </c>
      <c r="MY21" s="76">
        <v>8.56</v>
      </c>
      <c r="MZ21" s="76">
        <v>7.86</v>
      </c>
      <c r="NA21" s="76">
        <v>7.89</v>
      </c>
      <c r="NB21" s="76">
        <v>6.28</v>
      </c>
      <c r="NC21" s="76">
        <v>7.98</v>
      </c>
      <c r="ND21" s="76">
        <v>8.1658216666666519</v>
      </c>
      <c r="NE21" s="76">
        <v>9.4032133333333405</v>
      </c>
      <c r="NF21" s="76">
        <v>7.3589166666666701</v>
      </c>
      <c r="NG21" s="76">
        <v>9.2462716666666864</v>
      </c>
      <c r="NH21" s="76">
        <v>5.8610366666666804</v>
      </c>
      <c r="NI21" s="76">
        <v>7.9721649999999888</v>
      </c>
      <c r="NJ21" s="76">
        <v>8.6070849999999908</v>
      </c>
      <c r="NK21" s="76">
        <v>4.6528366666666585</v>
      </c>
      <c r="NL21" s="76">
        <v>6.3822816666666711</v>
      </c>
      <c r="NM21" s="76">
        <v>8.3870566666666715</v>
      </c>
      <c r="NN21" s="76">
        <v>8.5820049999999846</v>
      </c>
      <c r="NO21" s="76">
        <v>5.549828333333342</v>
      </c>
      <c r="NP21" s="76">
        <v>8.1690066666666645</v>
      </c>
      <c r="NQ21" s="76">
        <v>5.1571283333333424</v>
      </c>
      <c r="NR21" s="76">
        <v>5.2550083333333335</v>
      </c>
      <c r="NS21" s="76">
        <v>7.8552716666666669</v>
      </c>
      <c r="NT21" s="76">
        <v>4.6921966666666695</v>
      </c>
      <c r="NU21" s="76">
        <v>6.4593049999999916</v>
      </c>
      <c r="NV21" s="76">
        <v>7.8052783333333347</v>
      </c>
      <c r="NW21" s="76">
        <v>7.86</v>
      </c>
      <c r="NX21" s="76">
        <v>6.63</v>
      </c>
      <c r="NY21" s="76">
        <v>8.11</v>
      </c>
      <c r="NZ21" s="76">
        <v>3.41</v>
      </c>
      <c r="OA21" s="76">
        <v>3.52</v>
      </c>
      <c r="OB21" s="76">
        <v>5.42</v>
      </c>
      <c r="OC21" s="76">
        <v>1.35</v>
      </c>
      <c r="OD21" s="94">
        <v>6.97</v>
      </c>
      <c r="OE21" s="94">
        <v>9.1618216666666932</v>
      </c>
      <c r="OF21" s="94">
        <v>8.271324999999992</v>
      </c>
      <c r="OG21" s="94">
        <v>8.5747266666666562</v>
      </c>
      <c r="OH21" s="94">
        <v>7.7261616666666706</v>
      </c>
      <c r="OI21" s="94">
        <v>7.4109999999999996</v>
      </c>
      <c r="OJ21" s="94">
        <v>9.07</v>
      </c>
      <c r="OK21" s="76">
        <v>7.37</v>
      </c>
      <c r="OL21" s="76">
        <v>6.3090000000000002</v>
      </c>
      <c r="OM21" s="76">
        <v>8.7550000000000008</v>
      </c>
      <c r="ON21" s="76">
        <v>7.86</v>
      </c>
      <c r="OO21" s="76">
        <v>2.577</v>
      </c>
      <c r="OP21" s="76">
        <v>8.0559999999999992</v>
      </c>
      <c r="OQ21" s="76">
        <v>8.3759999999999994</v>
      </c>
      <c r="OR21" s="76">
        <v>5.4249999999999998</v>
      </c>
      <c r="OS21" s="76">
        <v>7.5170000000000003</v>
      </c>
      <c r="OT21" s="76">
        <v>6.4829999999999997</v>
      </c>
      <c r="OU21" s="76">
        <v>1.579</v>
      </c>
      <c r="OV21" s="76">
        <v>7.32</v>
      </c>
      <c r="OW21" s="76">
        <v>6.1070000000000002</v>
      </c>
      <c r="OX21" s="76">
        <v>8.8010000000000002</v>
      </c>
      <c r="OY21" s="76">
        <v>7.4749999999999996</v>
      </c>
      <c r="OZ21" s="76">
        <v>5.7919999999999998</v>
      </c>
      <c r="PA21" s="76">
        <v>7.6820000000000004</v>
      </c>
      <c r="PB21" s="76">
        <v>7.8179999999999996</v>
      </c>
      <c r="PC21" s="76">
        <v>8.2479999999999993</v>
      </c>
      <c r="PD21" s="76">
        <v>7.4390000000000001</v>
      </c>
      <c r="PE21" s="76">
        <v>6.3310000000000004</v>
      </c>
      <c r="PF21" s="76">
        <v>7.4009999999999998</v>
      </c>
      <c r="PG21" s="76">
        <v>7.1029999999999998</v>
      </c>
      <c r="PH21" s="76">
        <v>5.1859999999999999</v>
      </c>
      <c r="PI21" s="76">
        <v>4.53</v>
      </c>
      <c r="PJ21" s="76">
        <v>4.6219999999999999</v>
      </c>
      <c r="PK21" s="76">
        <v>5.91</v>
      </c>
      <c r="PL21" s="76">
        <v>5.6120000000000001</v>
      </c>
      <c r="PM21" s="76">
        <v>9.1620000000000008</v>
      </c>
      <c r="PN21" s="76">
        <v>7.4020000000000001</v>
      </c>
      <c r="PO21" s="76">
        <v>7.5810000000000004</v>
      </c>
      <c r="PP21" s="76">
        <v>7.3760000000000003</v>
      </c>
      <c r="PQ21" s="76">
        <v>3.1589999999999998</v>
      </c>
      <c r="PR21" s="76">
        <v>6.3639999999999999</v>
      </c>
      <c r="PS21" s="76">
        <v>7.8810000000000002</v>
      </c>
      <c r="PT21" s="76">
        <v>8.3360000000000003</v>
      </c>
      <c r="PU21" s="76">
        <v>8.891</v>
      </c>
      <c r="PV21" s="76">
        <v>6.5529999999999999</v>
      </c>
      <c r="PW21" s="76">
        <v>3.7210000000000001</v>
      </c>
      <c r="PX21" s="76">
        <v>7.1360000000000001</v>
      </c>
      <c r="PY21" s="76">
        <v>6.18</v>
      </c>
      <c r="PZ21" s="76">
        <v>8.7100000000000009</v>
      </c>
      <c r="QA21" s="76">
        <v>2.3319999999999999</v>
      </c>
      <c r="QB21" s="76">
        <v>4.5960000000000001</v>
      </c>
      <c r="QC21" s="76">
        <v>1.53</v>
      </c>
      <c r="QD21" s="76">
        <v>2.7519999999999998</v>
      </c>
      <c r="QE21" s="76">
        <v>7.681</v>
      </c>
      <c r="QF21" s="76">
        <v>10.651999999999999</v>
      </c>
      <c r="QG21" s="76">
        <v>8.8919999999999995</v>
      </c>
      <c r="QH21" s="76">
        <v>8.8620000000000001</v>
      </c>
      <c r="QI21" s="76">
        <v>7.827</v>
      </c>
      <c r="QJ21" s="76">
        <v>8.0190000000000001</v>
      </c>
      <c r="QK21" s="76">
        <v>7.3760000000000003</v>
      </c>
      <c r="QL21" s="76">
        <v>4.2469999999999999</v>
      </c>
      <c r="QM21" s="76">
        <v>5.593</v>
      </c>
      <c r="QN21" s="76">
        <v>4.6539999999999999</v>
      </c>
      <c r="QO21" s="76">
        <v>7.0919999999999996</v>
      </c>
      <c r="QP21" s="76">
        <v>4.2919999999999998</v>
      </c>
      <c r="QQ21" s="76">
        <v>8.8239999999999998</v>
      </c>
      <c r="QR21" s="76">
        <v>8.7349999999999994</v>
      </c>
      <c r="QS21" s="76">
        <v>9.3469999999999995</v>
      </c>
      <c r="QT21" s="76">
        <v>3.91</v>
      </c>
      <c r="QU21" s="76">
        <v>7.7249999999999996</v>
      </c>
      <c r="QV21" s="76">
        <v>4.8159999999999998</v>
      </c>
      <c r="QW21" s="76">
        <v>5.8840000000000003</v>
      </c>
      <c r="QX21" s="76">
        <v>4.4989999999999997</v>
      </c>
      <c r="QY21" s="76">
        <v>4.1449999999999996</v>
      </c>
      <c r="QZ21" s="76">
        <v>2.214</v>
      </c>
      <c r="RA21" s="76">
        <v>3.827</v>
      </c>
      <c r="RB21" s="76">
        <v>6.891</v>
      </c>
      <c r="RC21" s="76">
        <v>6.1710000000000003</v>
      </c>
      <c r="RD21" s="76">
        <v>6.2309516666666802</v>
      </c>
      <c r="RE21" s="76">
        <v>6.2089116666666717</v>
      </c>
      <c r="RF21" s="76">
        <v>7.1609033333333327</v>
      </c>
      <c r="RG21" s="76">
        <v>1.9277799999999947</v>
      </c>
      <c r="RH21" s="76">
        <v>6.1056899999999761</v>
      </c>
      <c r="RI21" s="76">
        <v>5.8796566666666621</v>
      </c>
      <c r="RJ21" s="76">
        <v>2.6202833333333251</v>
      </c>
      <c r="RK21" s="76">
        <v>9.0611666666666828</v>
      </c>
      <c r="RL21" s="76">
        <v>1.1837466666666652</v>
      </c>
      <c r="RM21" s="76">
        <v>4.526329999999998</v>
      </c>
      <c r="RN21" s="76">
        <v>8.298334999999998</v>
      </c>
      <c r="RO21" s="76">
        <v>7.2545666666666691</v>
      </c>
      <c r="RP21" s="76">
        <v>6.0527416666666474</v>
      </c>
      <c r="RQ21" s="76">
        <v>9.5856033333333404</v>
      </c>
      <c r="RR21" s="76">
        <v>7.426198333333339</v>
      </c>
      <c r="RS21" s="76">
        <v>7.0020599999999957</v>
      </c>
      <c r="RT21" s="76">
        <v>5.3670648673548911</v>
      </c>
      <c r="RU21" s="76">
        <v>5.8019198568537833</v>
      </c>
      <c r="RV21" s="76">
        <v>6.1642409932631219</v>
      </c>
      <c r="RW21" s="76">
        <v>6.1549956071807923</v>
      </c>
      <c r="RX21" s="76">
        <v>3.4240414496592324</v>
      </c>
      <c r="RY21" s="76">
        <v>7.5761426748100789</v>
      </c>
      <c r="RZ21" s="76">
        <v>6.4617623687994978</v>
      </c>
      <c r="SA21" s="76">
        <v>6.5294184361882506</v>
      </c>
      <c r="SB21" s="76">
        <v>7.9865218123445905</v>
      </c>
      <c r="SC21" s="76">
        <v>7.048364565024773</v>
      </c>
      <c r="SD21" s="76">
        <v>3.6487067096054866</v>
      </c>
      <c r="SE21" s="76">
        <v>1.7611950688731546</v>
      </c>
      <c r="SF21" s="76">
        <v>3.8904866666666713</v>
      </c>
      <c r="SG21" s="76">
        <v>6.708013333333315</v>
      </c>
      <c r="SH21" s="76">
        <v>8.1190216666666721</v>
      </c>
      <c r="SI21" s="76">
        <v>7.7452283333333334</v>
      </c>
      <c r="SJ21" s="76">
        <v>7.9804416666666622</v>
      </c>
      <c r="SK21" s="76">
        <v>6.6617183333333445</v>
      </c>
      <c r="SL21" s="76">
        <v>8.182851666666668</v>
      </c>
      <c r="SM21" s="76">
        <v>5.0079700000000047</v>
      </c>
      <c r="SN21" s="76">
        <v>4.39116666666669</v>
      </c>
      <c r="SO21" s="76">
        <v>8.5458349999999932</v>
      </c>
      <c r="SP21" s="76">
        <v>5.7795666666666587</v>
      </c>
      <c r="SQ21" s="76">
        <v>1.8573099999999998</v>
      </c>
      <c r="SR21" s="76">
        <v>6.7697649999999987</v>
      </c>
      <c r="SS21" s="76">
        <v>7.4533300000000056</v>
      </c>
      <c r="ST21" s="76">
        <v>6.6881566666666705</v>
      </c>
      <c r="SU21" s="76">
        <v>6.6802000000000001</v>
      </c>
      <c r="SV21" s="76">
        <v>2.5562</v>
      </c>
      <c r="SW21" s="76">
        <v>6.3784000000000001</v>
      </c>
      <c r="SX21" s="76">
        <v>3.8549000000000002</v>
      </c>
      <c r="SY21" s="76">
        <v>6.8174916666666761</v>
      </c>
      <c r="SZ21" s="76">
        <v>7.8190433333333278</v>
      </c>
      <c r="TA21" s="76">
        <v>7.375938333333333</v>
      </c>
      <c r="TB21" s="76">
        <v>6.2947100000000056</v>
      </c>
      <c r="TC21" s="76">
        <v>3.3625400000000054</v>
      </c>
      <c r="TD21" s="76">
        <v>4.1646366666666657</v>
      </c>
      <c r="TE21" s="76">
        <v>6.3239999999999998</v>
      </c>
      <c r="TF21" s="76">
        <v>5.64</v>
      </c>
      <c r="TG21" s="76">
        <v>6.4630000000000001</v>
      </c>
      <c r="TH21" s="76">
        <v>2.2904133333333356</v>
      </c>
      <c r="TI21" s="76">
        <v>5.814063333333328</v>
      </c>
      <c r="TJ21" s="76">
        <v>7.5091583333333354</v>
      </c>
      <c r="TK21" s="76">
        <v>7.7948683333333415</v>
      </c>
      <c r="TL21" s="76">
        <v>6.834340000000001</v>
      </c>
      <c r="TM21" s="76">
        <v>8.6085183333333362</v>
      </c>
      <c r="TN21" s="76">
        <v>8.412966666666664</v>
      </c>
      <c r="TO21" s="76">
        <v>7.4417350000000013</v>
      </c>
      <c r="TP21" s="76">
        <v>8.1538949999999861</v>
      </c>
      <c r="TQ21" s="76">
        <v>8.0903499999999902</v>
      </c>
      <c r="TR21" s="76">
        <v>8.128466666666661</v>
      </c>
      <c r="TS21" s="76">
        <v>7.8463683333333298</v>
      </c>
      <c r="TT21" s="76">
        <v>6.5590000000000002</v>
      </c>
      <c r="TU21" s="76">
        <v>8.4280000000000008</v>
      </c>
      <c r="TV21" s="76">
        <v>7.4279999999999999</v>
      </c>
      <c r="TW21" s="76">
        <v>7.6230000000000002</v>
      </c>
      <c r="TX21" s="76">
        <v>7.1180000000000003</v>
      </c>
      <c r="TY21" s="76">
        <v>4.7629999999999999</v>
      </c>
      <c r="TZ21" s="76">
        <v>4.2910000000000004</v>
      </c>
      <c r="UA21" s="76">
        <v>5.4139999999999997</v>
      </c>
      <c r="UB21" s="76">
        <v>4.3319999999999999</v>
      </c>
      <c r="UC21" s="76">
        <v>8.0910799999999927</v>
      </c>
      <c r="UD21" s="76">
        <v>8.7619933333333524</v>
      </c>
      <c r="UE21" s="76">
        <v>8.6510116666666779</v>
      </c>
      <c r="UF21" s="76">
        <v>9.0232966666666776</v>
      </c>
      <c r="UG21" s="76">
        <v>5.7464383333333338</v>
      </c>
      <c r="UH21" s="76">
        <v>6.9844083333333451</v>
      </c>
      <c r="UI21" s="76">
        <v>8.2262616666666748</v>
      </c>
      <c r="UJ21" s="76">
        <v>6.8537699999999964</v>
      </c>
      <c r="UK21" s="76">
        <v>6.1986183333333456</v>
      </c>
      <c r="UL21" s="76">
        <v>6.3891483333333428</v>
      </c>
      <c r="UM21" s="76">
        <v>6.0220850000000068</v>
      </c>
      <c r="UN21" s="76">
        <v>7.0755066666666719</v>
      </c>
      <c r="UO21" s="76">
        <v>7.7303183333333259</v>
      </c>
      <c r="UP21" s="76">
        <v>6.9998966666666531</v>
      </c>
      <c r="UQ21" s="76">
        <v>8.1074233333333314</v>
      </c>
      <c r="UR21" s="76">
        <v>7.3172349999999975</v>
      </c>
      <c r="US21" s="76">
        <v>4.3382783333333377</v>
      </c>
      <c r="UT21" s="76">
        <v>6.7276999999999836</v>
      </c>
      <c r="UU21" s="76">
        <v>8.5549683333333242</v>
      </c>
      <c r="UV21" s="76">
        <v>5.7957149999999995</v>
      </c>
      <c r="UW21" s="76">
        <v>7.112403333333333</v>
      </c>
      <c r="UX21" s="76">
        <v>5.368075000000001</v>
      </c>
      <c r="UY21" s="76"/>
      <c r="UZ21" s="76"/>
      <c r="VA21" s="76"/>
      <c r="VB21" s="76"/>
      <c r="VC21" s="57">
        <f t="shared" si="9"/>
        <v>260.90000000000003</v>
      </c>
      <c r="VD21" s="70">
        <f t="shared" si="6"/>
        <v>227.47</v>
      </c>
      <c r="VE21" s="70">
        <f t="shared" si="7"/>
        <v>193.01999999999998</v>
      </c>
      <c r="VF21" s="70">
        <f t="shared" si="8"/>
        <v>204.83958666666669</v>
      </c>
      <c r="VG21" s="70">
        <f>SUM(IrradDiaria[[#This Row],[01/02/2026]:[28/02/2026]])</f>
        <v>188.64300000000003</v>
      </c>
      <c r="VH21" s="70">
        <f>SUM(IrradDiaria[[#This Row],[01/03/2026]:[31/03/2026]])</f>
        <v>202.07900000000001</v>
      </c>
      <c r="VI21" s="70">
        <f>SUM(IrradDiaria[[#This Row],[01/04/2026]:[30/04/2026]])</f>
        <v>177.804925</v>
      </c>
      <c r="VJ21" s="70">
        <f>SUM(IrradDiaria[[#This Row],[01/05/2026]:[08/05/2026]])</f>
        <v>47.479586254109648</v>
      </c>
      <c r="VK21" s="73" t="s">
        <v>1116</v>
      </c>
      <c r="VL21" s="74" t="s">
        <v>1086</v>
      </c>
    </row>
    <row r="22" spans="1:584" ht="15.6">
      <c r="A22" s="82" t="s">
        <v>436</v>
      </c>
      <c r="B22" s="56" t="s">
        <v>436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65">
        <v>9.2100000000000009</v>
      </c>
      <c r="JQ22" s="65">
        <v>7.96</v>
      </c>
      <c r="JR22" s="65">
        <v>9.6199999999999992</v>
      </c>
      <c r="JS22" s="65">
        <v>8.73</v>
      </c>
      <c r="JT22" s="65">
        <v>8.6</v>
      </c>
      <c r="JU22" s="65">
        <v>9.19</v>
      </c>
      <c r="JV22" s="65">
        <v>8.09</v>
      </c>
      <c r="JW22" s="137">
        <v>8.0500000000000007</v>
      </c>
      <c r="JX22" s="137">
        <v>6.45</v>
      </c>
      <c r="JY22" s="137">
        <v>9.18</v>
      </c>
      <c r="JZ22" s="137">
        <v>9.16</v>
      </c>
      <c r="KA22" s="137">
        <v>8.98</v>
      </c>
      <c r="KB22" s="137">
        <v>8.51</v>
      </c>
      <c r="KC22" s="137">
        <v>8.4600000000000009</v>
      </c>
      <c r="KD22" s="137">
        <v>7.33</v>
      </c>
      <c r="KE22" s="137">
        <v>10.57</v>
      </c>
      <c r="KF22" s="137">
        <v>10.050000000000001</v>
      </c>
      <c r="KG22" s="137">
        <v>8.9499999999999993</v>
      </c>
      <c r="KH22" s="137">
        <v>9.91</v>
      </c>
      <c r="KI22" s="137">
        <v>7.9</v>
      </c>
      <c r="KJ22" s="137">
        <v>6.6</v>
      </c>
      <c r="KK22" s="137">
        <v>6.74</v>
      </c>
      <c r="KL22" s="137">
        <v>6.9</v>
      </c>
      <c r="KM22" s="137">
        <v>6.96</v>
      </c>
      <c r="KN22" s="137">
        <v>7.88</v>
      </c>
      <c r="KO22" s="137">
        <v>8.66</v>
      </c>
      <c r="KP22" s="137">
        <v>9.25</v>
      </c>
      <c r="KQ22" s="137">
        <v>7.11</v>
      </c>
      <c r="KR22" s="137">
        <v>9.3800000000000008</v>
      </c>
      <c r="KS22" s="137">
        <v>8.09</v>
      </c>
      <c r="KT22" s="137">
        <v>8.43</v>
      </c>
      <c r="KU22" s="137">
        <v>8.36</v>
      </c>
      <c r="KV22" s="137">
        <v>8.51</v>
      </c>
      <c r="KW22" s="137">
        <v>6.93</v>
      </c>
      <c r="KX22" s="137">
        <v>7.93</v>
      </c>
      <c r="KY22" s="137">
        <v>9.92</v>
      </c>
      <c r="KZ22" s="137">
        <v>6.86</v>
      </c>
      <c r="LA22" s="137">
        <v>9.26</v>
      </c>
      <c r="LB22" s="137">
        <v>10.73</v>
      </c>
      <c r="LC22" s="137">
        <v>10.35</v>
      </c>
      <c r="LD22" s="137">
        <v>9.18</v>
      </c>
      <c r="LE22" s="137">
        <v>0</v>
      </c>
      <c r="LF22" s="137">
        <v>7.26</v>
      </c>
      <c r="LG22" s="137">
        <v>6.58</v>
      </c>
      <c r="LH22" s="137">
        <v>7.32</v>
      </c>
      <c r="LI22" s="137">
        <v>8.17</v>
      </c>
      <c r="LJ22" s="137">
        <v>9.5500000000000007</v>
      </c>
      <c r="LK22" s="137">
        <v>9.7200000000000006</v>
      </c>
      <c r="LL22" s="137">
        <v>9.33</v>
      </c>
      <c r="LM22" s="137">
        <v>4.32</v>
      </c>
      <c r="LN22" s="137">
        <v>4.2699999999999996</v>
      </c>
      <c r="LO22" s="137">
        <v>5.9</v>
      </c>
      <c r="LP22" s="137">
        <v>8.8800000000000008</v>
      </c>
      <c r="LQ22" s="137">
        <v>7.89</v>
      </c>
      <c r="LR22" s="137">
        <v>4.03</v>
      </c>
      <c r="LS22" s="137">
        <v>9.16</v>
      </c>
      <c r="LT22" s="137">
        <v>9.51</v>
      </c>
      <c r="LU22" s="137">
        <v>9.91</v>
      </c>
      <c r="LV22" s="137">
        <v>8.5299999999999994</v>
      </c>
      <c r="LW22" s="137">
        <v>4.46</v>
      </c>
      <c r="LX22" s="137">
        <v>4.6500000000000004</v>
      </c>
      <c r="LY22" s="137">
        <v>2.91</v>
      </c>
      <c r="LZ22" s="137">
        <v>4.7300000000000004</v>
      </c>
      <c r="MA22" s="137">
        <v>7.69</v>
      </c>
      <c r="MB22" s="137">
        <v>1.61</v>
      </c>
      <c r="MC22" s="137">
        <v>8.86</v>
      </c>
      <c r="MD22" s="137">
        <v>7.9</v>
      </c>
      <c r="ME22" s="137">
        <v>8.9</v>
      </c>
      <c r="MF22" s="137">
        <v>6.79</v>
      </c>
      <c r="MG22" s="137">
        <v>8.99</v>
      </c>
      <c r="MH22" s="137">
        <v>8.6999999999999993</v>
      </c>
      <c r="MI22" s="137">
        <v>9.23</v>
      </c>
      <c r="MJ22" s="137">
        <v>7.52</v>
      </c>
      <c r="MK22" s="137">
        <v>7.72</v>
      </c>
      <c r="ML22" s="137">
        <v>9.36</v>
      </c>
      <c r="MM22" s="137">
        <v>6.24</v>
      </c>
      <c r="MN22" s="137">
        <v>9.08</v>
      </c>
      <c r="MO22" s="137">
        <v>7.32</v>
      </c>
      <c r="MP22" s="76">
        <v>2.9</v>
      </c>
      <c r="MQ22" s="76">
        <v>2.37</v>
      </c>
      <c r="MR22" s="76">
        <v>1.74</v>
      </c>
      <c r="MS22" s="76">
        <v>4.7</v>
      </c>
      <c r="MT22" s="76">
        <v>5.78</v>
      </c>
      <c r="MU22" s="76">
        <v>2.66</v>
      </c>
      <c r="MV22" s="76">
        <v>1.26</v>
      </c>
      <c r="MW22" s="76" t="s">
        <v>1115</v>
      </c>
      <c r="MX22" s="76">
        <v>9.49</v>
      </c>
      <c r="MY22" s="76">
        <v>8.56</v>
      </c>
      <c r="MZ22" s="76">
        <v>7.86</v>
      </c>
      <c r="NA22" s="76">
        <v>7.89</v>
      </c>
      <c r="NB22" s="76">
        <v>6.28</v>
      </c>
      <c r="NC22" s="76">
        <v>7.9826133329999998</v>
      </c>
      <c r="ND22" s="76">
        <v>8.1658216666666519</v>
      </c>
      <c r="NE22" s="76">
        <v>9.4032133333333405</v>
      </c>
      <c r="NF22" s="76">
        <v>7.3589166666666701</v>
      </c>
      <c r="NG22" s="76">
        <v>9.2462716666666864</v>
      </c>
      <c r="NH22" s="76">
        <v>5.8610366666666804</v>
      </c>
      <c r="NI22" s="76">
        <v>7.9721649999999888</v>
      </c>
      <c r="NJ22" s="76">
        <v>8.6070849999999908</v>
      </c>
      <c r="NK22" s="76">
        <v>4.6528366666666585</v>
      </c>
      <c r="NL22" s="76">
        <v>6.3822816666666711</v>
      </c>
      <c r="NM22" s="76">
        <v>8.3870566666666715</v>
      </c>
      <c r="NN22" s="76">
        <v>8.5820049999999846</v>
      </c>
      <c r="NO22" s="76">
        <v>5.549828333333342</v>
      </c>
      <c r="NP22" s="76">
        <v>8.1690066666666645</v>
      </c>
      <c r="NQ22" s="76">
        <v>5.1571283333333424</v>
      </c>
      <c r="NR22" s="76">
        <v>5.2550083333333335</v>
      </c>
      <c r="NS22" s="76">
        <v>7.8552716666666669</v>
      </c>
      <c r="NT22" s="76">
        <v>4.6921966666666695</v>
      </c>
      <c r="NU22" s="76">
        <v>6.4593049999999916</v>
      </c>
      <c r="NV22" s="76">
        <v>7.8052783333333347</v>
      </c>
      <c r="NW22" s="76">
        <v>7.86</v>
      </c>
      <c r="NX22" s="76">
        <v>6.63</v>
      </c>
      <c r="NY22" s="76">
        <v>8.11</v>
      </c>
      <c r="NZ22" s="76">
        <v>3.41</v>
      </c>
      <c r="OA22" s="76">
        <v>3.52</v>
      </c>
      <c r="OB22" s="76">
        <v>5.42</v>
      </c>
      <c r="OC22" s="76">
        <v>1.35</v>
      </c>
      <c r="OD22" s="76">
        <v>6.97</v>
      </c>
      <c r="OE22" s="76">
        <v>9.1618216666666932</v>
      </c>
      <c r="OF22" s="76">
        <v>8.271324999999992</v>
      </c>
      <c r="OG22" s="76">
        <v>8.5747266666666562</v>
      </c>
      <c r="OH22" s="94">
        <v>7.7261616666666706</v>
      </c>
      <c r="OI22" s="76">
        <v>7.4109999999999996</v>
      </c>
      <c r="OJ22" s="76">
        <v>9.07</v>
      </c>
      <c r="OK22" s="76">
        <v>7.37</v>
      </c>
      <c r="OL22" s="76">
        <v>6.3090000000000002</v>
      </c>
      <c r="OM22" s="76">
        <v>8.7550000000000008</v>
      </c>
      <c r="ON22" s="76">
        <v>7.86</v>
      </c>
      <c r="OO22" s="76">
        <v>2.577</v>
      </c>
      <c r="OP22" s="76">
        <v>8.0559999999999992</v>
      </c>
      <c r="OQ22" s="76">
        <v>8.3759999999999994</v>
      </c>
      <c r="OR22" s="76">
        <v>5.4249999999999998</v>
      </c>
      <c r="OS22" s="76">
        <v>7.5170000000000003</v>
      </c>
      <c r="OT22" s="76">
        <v>6.4829999999999997</v>
      </c>
      <c r="OU22" s="76">
        <v>1.579</v>
      </c>
      <c r="OV22" s="76">
        <v>7.32</v>
      </c>
      <c r="OW22" s="76">
        <v>6.1070000000000002</v>
      </c>
      <c r="OX22" s="76">
        <v>8.8010000000000002</v>
      </c>
      <c r="OY22" s="76">
        <v>7.4749999999999996</v>
      </c>
      <c r="OZ22" s="76">
        <v>5.7919999999999998</v>
      </c>
      <c r="PA22" s="76">
        <v>7.6820000000000004</v>
      </c>
      <c r="PB22" s="76">
        <v>7.8179999999999996</v>
      </c>
      <c r="PC22" s="76">
        <v>8.2479999999999993</v>
      </c>
      <c r="PD22" s="76">
        <v>7.4390000000000001</v>
      </c>
      <c r="PE22" s="76">
        <v>6.3310000000000004</v>
      </c>
      <c r="PF22" s="76">
        <v>7.4009999999999998</v>
      </c>
      <c r="PG22" s="76">
        <v>7.1029999999999998</v>
      </c>
      <c r="PH22" s="76">
        <v>5.1859999999999999</v>
      </c>
      <c r="PI22" s="76">
        <v>4.53</v>
      </c>
      <c r="PJ22" s="76">
        <v>4.6219999999999999</v>
      </c>
      <c r="PK22" s="76">
        <v>5.91</v>
      </c>
      <c r="PL22" s="76">
        <v>5.6120000000000001</v>
      </c>
      <c r="PM22" s="76">
        <v>9.1620000000000008</v>
      </c>
      <c r="PN22" s="76">
        <v>7.4020000000000001</v>
      </c>
      <c r="PO22" s="76">
        <v>7.5810000000000004</v>
      </c>
      <c r="PP22" s="76">
        <v>7.3760000000000003</v>
      </c>
      <c r="PQ22" s="76">
        <v>3.1589999999999998</v>
      </c>
      <c r="PR22" s="76">
        <v>6.3639999999999999</v>
      </c>
      <c r="PS22" s="76">
        <v>7.8810000000000002</v>
      </c>
      <c r="PT22" s="76">
        <v>8.3360000000000003</v>
      </c>
      <c r="PU22" s="76">
        <v>8.891</v>
      </c>
      <c r="PV22" s="76">
        <v>6.5529999999999999</v>
      </c>
      <c r="PW22" s="76">
        <v>3.7210000000000001</v>
      </c>
      <c r="PX22" s="76">
        <v>7.1360000000000001</v>
      </c>
      <c r="PY22" s="76">
        <v>6.18</v>
      </c>
      <c r="PZ22" s="76">
        <v>8.7100000000000009</v>
      </c>
      <c r="QA22" s="76">
        <v>2.3319999999999999</v>
      </c>
      <c r="QB22" s="76">
        <v>4.5960000000000001</v>
      </c>
      <c r="QC22" s="76">
        <v>1.53</v>
      </c>
      <c r="QD22" s="76">
        <v>2.7519999999999998</v>
      </c>
      <c r="QE22" s="76">
        <v>7.681</v>
      </c>
      <c r="QF22" s="76">
        <v>10.651999999999999</v>
      </c>
      <c r="QG22" s="76">
        <v>8.8919999999999995</v>
      </c>
      <c r="QH22" s="76">
        <v>8.8620000000000001</v>
      </c>
      <c r="QI22" s="76">
        <v>7.827</v>
      </c>
      <c r="QJ22" s="76">
        <v>8.0190000000000001</v>
      </c>
      <c r="QK22" s="76">
        <v>7.3760000000000003</v>
      </c>
      <c r="QL22" s="76">
        <v>4.2469999999999999</v>
      </c>
      <c r="QM22" s="76">
        <v>5.593</v>
      </c>
      <c r="QN22" s="76">
        <v>4.6539999999999999</v>
      </c>
      <c r="QO22" s="76">
        <v>7.0919999999999996</v>
      </c>
      <c r="QP22" s="76">
        <v>4.2919999999999998</v>
      </c>
      <c r="QQ22" s="76">
        <v>8.8239999999999998</v>
      </c>
      <c r="QR22" s="76">
        <v>8.7349999999999994</v>
      </c>
      <c r="QS22" s="76">
        <v>9.3469999999999995</v>
      </c>
      <c r="QT22" s="76">
        <v>3.91</v>
      </c>
      <c r="QU22" s="76">
        <v>7.7249999999999996</v>
      </c>
      <c r="QV22" s="76">
        <v>4.8159999999999998</v>
      </c>
      <c r="QW22" s="76">
        <v>5.8840000000000003</v>
      </c>
      <c r="QX22" s="76">
        <v>4.4989999999999997</v>
      </c>
      <c r="QY22" s="76">
        <v>4.1449999999999996</v>
      </c>
      <c r="QZ22" s="76">
        <v>2.214</v>
      </c>
      <c r="RA22" s="76">
        <v>3.827</v>
      </c>
      <c r="RB22" s="76">
        <v>6.891</v>
      </c>
      <c r="RC22" s="76">
        <v>6.1710000000000003</v>
      </c>
      <c r="RD22" s="76">
        <v>6.2309516666666802</v>
      </c>
      <c r="RE22" s="76">
        <v>6.2089116666666717</v>
      </c>
      <c r="RF22" s="76">
        <v>7.1609033333333327</v>
      </c>
      <c r="RG22" s="76">
        <v>1.9277799999999947</v>
      </c>
      <c r="RH22" s="76">
        <v>6.1056899999999761</v>
      </c>
      <c r="RI22" s="76">
        <v>5.8796566666666621</v>
      </c>
      <c r="RJ22" s="76">
        <v>2.6202833333333251</v>
      </c>
      <c r="RK22" s="76">
        <v>9.0611666666666828</v>
      </c>
      <c r="RL22" s="76">
        <v>1.1837466666666652</v>
      </c>
      <c r="RM22" s="76">
        <v>4.526329999999998</v>
      </c>
      <c r="RN22" s="76">
        <v>8.298334999999998</v>
      </c>
      <c r="RO22" s="76">
        <v>7.2545666666666691</v>
      </c>
      <c r="RP22" s="76">
        <v>6.0527416666666474</v>
      </c>
      <c r="RQ22" s="76">
        <v>9.5856033333333404</v>
      </c>
      <c r="RR22" s="76">
        <v>7.426198333333339</v>
      </c>
      <c r="RS22" s="76">
        <v>7.0020599999999957</v>
      </c>
      <c r="RT22" s="76">
        <v>5.3670648673548911</v>
      </c>
      <c r="RU22" s="76">
        <v>5.8019198568537833</v>
      </c>
      <c r="RV22" s="76">
        <v>6.1642409932631219</v>
      </c>
      <c r="RW22" s="76">
        <v>6.1549956071807923</v>
      </c>
      <c r="RX22" s="76">
        <v>3.4240414496592324</v>
      </c>
      <c r="RY22" s="76">
        <v>7.5761426748100789</v>
      </c>
      <c r="RZ22" s="76">
        <v>6.4617623687994978</v>
      </c>
      <c r="SA22" s="76">
        <v>6.5294184361882506</v>
      </c>
      <c r="SB22" s="76">
        <v>7.9865218123445905</v>
      </c>
      <c r="SC22" s="76">
        <v>7.048364565024773</v>
      </c>
      <c r="SD22" s="76">
        <v>3.6487067096054866</v>
      </c>
      <c r="SE22" s="76">
        <v>1.7611950688731546</v>
      </c>
      <c r="SF22" s="76">
        <v>3.8904866666666713</v>
      </c>
      <c r="SG22" s="76">
        <v>6.708013333333315</v>
      </c>
      <c r="SH22" s="76">
        <v>8.1190216666666721</v>
      </c>
      <c r="SI22" s="76">
        <v>7.7452283333333334</v>
      </c>
      <c r="SJ22" s="76">
        <v>7.9804416666666622</v>
      </c>
      <c r="SK22" s="76">
        <v>6.6617183333333445</v>
      </c>
      <c r="SL22" s="76">
        <v>8.182851666666668</v>
      </c>
      <c r="SM22" s="76">
        <v>5.0079700000000047</v>
      </c>
      <c r="SN22" s="76">
        <v>4.39116666666669</v>
      </c>
      <c r="SO22" s="76">
        <v>8.5458349999999932</v>
      </c>
      <c r="SP22" s="76">
        <v>5.7795666666666587</v>
      </c>
      <c r="SQ22" s="76">
        <v>1.8573099999999998</v>
      </c>
      <c r="SR22" s="76">
        <v>6.7697649999999987</v>
      </c>
      <c r="SS22" s="76">
        <v>7.4533300000000056</v>
      </c>
      <c r="ST22" s="76">
        <v>6.6881566666666705</v>
      </c>
      <c r="SU22" s="76">
        <v>6.6832000000000003</v>
      </c>
      <c r="SV22" s="76">
        <v>2.5272000000000001</v>
      </c>
      <c r="SW22" s="76">
        <v>6.3209</v>
      </c>
      <c r="SX22" s="76">
        <v>3.8203</v>
      </c>
      <c r="SY22" s="76">
        <v>6.8174916666666761</v>
      </c>
      <c r="SZ22" s="76">
        <v>7.8190433333333278</v>
      </c>
      <c r="TA22" s="76">
        <v>7.375938333333333</v>
      </c>
      <c r="TB22" s="76">
        <v>6.2947100000000056</v>
      </c>
      <c r="TC22" s="76">
        <v>3.3625400000000054</v>
      </c>
      <c r="TD22" s="76">
        <v>4.1646366666666657</v>
      </c>
      <c r="TE22" s="76">
        <v>6.3239999999999998</v>
      </c>
      <c r="TF22" s="76">
        <v>5.64</v>
      </c>
      <c r="TG22" s="76">
        <v>6.5960000000000001</v>
      </c>
      <c r="TH22" s="76">
        <v>2.2904133333333356</v>
      </c>
      <c r="TI22" s="76">
        <v>5.814063333333328</v>
      </c>
      <c r="TJ22" s="76">
        <v>7.5091583333333354</v>
      </c>
      <c r="TK22" s="76">
        <v>7.7948683333333415</v>
      </c>
      <c r="TL22" s="76">
        <v>6.834340000000001</v>
      </c>
      <c r="TM22" s="76">
        <v>8.6085183333333362</v>
      </c>
      <c r="TN22" s="76">
        <v>8.412966666666664</v>
      </c>
      <c r="TO22" s="76">
        <v>7.4417350000000013</v>
      </c>
      <c r="TP22" s="76">
        <v>8.1538949999999861</v>
      </c>
      <c r="TQ22" s="76">
        <v>8.0903499999999902</v>
      </c>
      <c r="TR22" s="76">
        <v>8.128466666666661</v>
      </c>
      <c r="TS22" s="76">
        <v>7.8463683333333298</v>
      </c>
      <c r="TT22" s="76">
        <v>6.6390000000000002</v>
      </c>
      <c r="TU22" s="76">
        <v>8.4109999999999996</v>
      </c>
      <c r="TV22" s="76">
        <v>7.5369999999999999</v>
      </c>
      <c r="TW22" s="76">
        <v>7.5830000000000002</v>
      </c>
      <c r="TX22" s="76">
        <v>7.1180000000000003</v>
      </c>
      <c r="TY22" s="76">
        <v>4.7569999999999997</v>
      </c>
      <c r="TZ22" s="76">
        <v>4.3639999999999999</v>
      </c>
      <c r="UA22" s="76">
        <v>5.4139999999999997</v>
      </c>
      <c r="UB22" s="76">
        <v>4.3319999999999999</v>
      </c>
      <c r="UC22" s="140">
        <v>8.0910799999999927</v>
      </c>
      <c r="UD22" s="76">
        <v>8.7619933333333524</v>
      </c>
      <c r="UE22" s="76">
        <v>8.6510116666666779</v>
      </c>
      <c r="UF22" s="76">
        <v>9.0232966666666776</v>
      </c>
      <c r="UG22" s="76">
        <v>5.7464383333333338</v>
      </c>
      <c r="UH22" s="76">
        <v>6.9844083333333451</v>
      </c>
      <c r="UI22" s="76">
        <v>8.2262616666666748</v>
      </c>
      <c r="UJ22" s="76">
        <v>6.8537699999999964</v>
      </c>
      <c r="UK22" s="76">
        <v>6.1986183333333456</v>
      </c>
      <c r="UL22" s="76">
        <v>6.3891483333333428</v>
      </c>
      <c r="UM22" s="76">
        <v>6.0220850000000068</v>
      </c>
      <c r="UN22" s="76">
        <v>7.0755066666666719</v>
      </c>
      <c r="UO22" s="76">
        <v>7.7303183333333259</v>
      </c>
      <c r="UP22" s="76">
        <v>6.9998966666666531</v>
      </c>
      <c r="UQ22" s="76">
        <v>8.1074233333333314</v>
      </c>
      <c r="UR22" s="76">
        <v>7.3172349999999975</v>
      </c>
      <c r="US22" s="76">
        <v>4.3382783333333377</v>
      </c>
      <c r="UT22" s="76">
        <v>6.7276999999999836</v>
      </c>
      <c r="UU22" s="76">
        <v>8.5549683333333242</v>
      </c>
      <c r="UV22" s="76">
        <v>5.7957149999999995</v>
      </c>
      <c r="UW22" s="76">
        <v>7.112403333333333</v>
      </c>
      <c r="UX22" s="76">
        <v>5.368075000000001</v>
      </c>
      <c r="UY22" s="76"/>
      <c r="UZ22" s="76"/>
      <c r="VA22" s="76"/>
      <c r="VB22" s="76"/>
      <c r="VC22" s="57">
        <f t="shared" si="9"/>
        <v>260.90000000000003</v>
      </c>
      <c r="VD22" s="70">
        <f t="shared" si="6"/>
        <v>227.47</v>
      </c>
      <c r="VE22" s="70">
        <f t="shared" si="7"/>
        <v>193.02261333299998</v>
      </c>
      <c r="VF22" s="70">
        <f t="shared" si="8"/>
        <v>204.83958666666669</v>
      </c>
      <c r="VG22" s="70">
        <f>SUM(IrradDiaria[[#This Row],[01/02/2026]:[28/02/2026]])</f>
        <v>188.64300000000003</v>
      </c>
      <c r="VH22" s="70">
        <f>SUM(IrradDiaria[[#This Row],[01/03/2026]:[31/03/2026]])</f>
        <v>202.07900000000001</v>
      </c>
      <c r="VI22" s="70">
        <f>SUM(IrradDiaria[[#This Row],[01/04/2026]:[30/04/2026]])</f>
        <v>177.804925</v>
      </c>
      <c r="VJ22" s="70">
        <f>SUM(IrradDiaria[[#This Row],[01/05/2026]:[08/05/2026]])</f>
        <v>47.479586254109648</v>
      </c>
      <c r="VK22" s="72" t="s">
        <v>1084</v>
      </c>
      <c r="VL22" s="74" t="s">
        <v>1086</v>
      </c>
    </row>
    <row r="23" spans="1:584" ht="28.8">
      <c r="A23" s="82" t="s">
        <v>459</v>
      </c>
      <c r="B23" s="56" t="s">
        <v>459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65">
        <v>7.71</v>
      </c>
      <c r="JQ23" s="65">
        <v>5.19</v>
      </c>
      <c r="JR23" s="65">
        <v>6.32</v>
      </c>
      <c r="JS23" s="65">
        <v>4.04</v>
      </c>
      <c r="JT23" s="65">
        <v>8.7200000000000006</v>
      </c>
      <c r="JU23" s="65">
        <v>7.3</v>
      </c>
      <c r="JV23" s="65">
        <v>4.37</v>
      </c>
      <c r="JW23" s="137">
        <v>1.54</v>
      </c>
      <c r="JX23" s="137">
        <v>2.06</v>
      </c>
      <c r="JY23" s="137">
        <v>2.62</v>
      </c>
      <c r="JZ23" s="137">
        <v>5.38</v>
      </c>
      <c r="KA23" s="137">
        <v>0.01</v>
      </c>
      <c r="KB23" s="137">
        <v>0</v>
      </c>
      <c r="KC23" s="137">
        <v>0</v>
      </c>
      <c r="KD23" s="137">
        <v>3.07</v>
      </c>
      <c r="KE23" s="137">
        <v>7.68</v>
      </c>
      <c r="KF23" s="137">
        <v>8.1999999999999993</v>
      </c>
      <c r="KG23" s="137">
        <v>1.76</v>
      </c>
      <c r="KH23" s="137">
        <v>3.64</v>
      </c>
      <c r="KI23" s="137">
        <v>7.21</v>
      </c>
      <c r="KJ23" s="137">
        <v>9.14</v>
      </c>
      <c r="KK23" s="137">
        <v>9.82</v>
      </c>
      <c r="KL23" s="137">
        <v>10.27</v>
      </c>
      <c r="KM23" s="137">
        <v>9.81</v>
      </c>
      <c r="KN23" s="137">
        <v>9.31</v>
      </c>
      <c r="KO23" s="137">
        <v>7.98</v>
      </c>
      <c r="KP23" s="137">
        <v>2.5099999999999998</v>
      </c>
      <c r="KQ23" s="137">
        <v>2.19</v>
      </c>
      <c r="KR23" s="137">
        <v>3.38</v>
      </c>
      <c r="KS23" s="137">
        <v>1.49</v>
      </c>
      <c r="KT23" s="137">
        <v>2.4300000000000002</v>
      </c>
      <c r="KU23" s="137">
        <v>7.18</v>
      </c>
      <c r="KV23" s="137">
        <v>1.21</v>
      </c>
      <c r="KW23" s="137">
        <v>6.34</v>
      </c>
      <c r="KX23" s="137">
        <v>6.63</v>
      </c>
      <c r="KY23" s="137">
        <v>5.75</v>
      </c>
      <c r="KZ23" s="137">
        <v>3.39</v>
      </c>
      <c r="LA23" s="137">
        <v>8.34</v>
      </c>
      <c r="LB23" s="137">
        <v>2.73</v>
      </c>
      <c r="LC23" s="137">
        <v>4.2699999999999996</v>
      </c>
      <c r="LD23" s="137">
        <v>5.93</v>
      </c>
      <c r="LE23" s="137">
        <v>8.69</v>
      </c>
      <c r="LF23" s="137">
        <v>10.62</v>
      </c>
      <c r="LG23" s="137">
        <v>6.33</v>
      </c>
      <c r="LH23" s="137">
        <v>4.72</v>
      </c>
      <c r="LI23" s="137">
        <v>3.27</v>
      </c>
      <c r="LJ23" s="137">
        <v>2.33</v>
      </c>
      <c r="LK23" s="137">
        <v>0</v>
      </c>
      <c r="LL23" s="137">
        <v>0</v>
      </c>
      <c r="LM23" s="137">
        <v>0</v>
      </c>
      <c r="LN23" s="137"/>
      <c r="LO23" s="137"/>
      <c r="LP23" s="137"/>
      <c r="LQ23" s="137"/>
      <c r="LR23" s="137"/>
      <c r="LS23" s="137"/>
      <c r="LT23" s="137"/>
      <c r="LU23" s="137"/>
      <c r="LV23" s="137"/>
      <c r="LW23" s="137"/>
      <c r="LX23" s="137"/>
      <c r="LY23" s="137"/>
      <c r="LZ23" s="137"/>
      <c r="MA23" s="137"/>
      <c r="MB23" s="137"/>
      <c r="MC23" s="137"/>
      <c r="MD23" s="137"/>
      <c r="ME23" s="137"/>
      <c r="MF23" s="137"/>
      <c r="MG23" s="137"/>
      <c r="MH23" s="137"/>
      <c r="MI23" s="137"/>
      <c r="MJ23" s="137"/>
      <c r="MK23" s="137"/>
      <c r="ML23" s="137"/>
      <c r="MM23" s="137"/>
      <c r="MN23" s="137"/>
      <c r="MO23" s="137"/>
      <c r="MP23" s="76"/>
      <c r="MQ23" s="76"/>
      <c r="MR23" s="76"/>
      <c r="MS23" s="76"/>
      <c r="MT23" s="76"/>
      <c r="MU23" s="76"/>
      <c r="MV23" s="76"/>
      <c r="MW23" s="76"/>
      <c r="MX23" s="76"/>
      <c r="MY23" s="76"/>
      <c r="MZ23" s="76"/>
      <c r="NA23" s="76"/>
      <c r="NB23" s="76"/>
      <c r="NC23" s="76"/>
      <c r="ND23" s="76"/>
      <c r="NE23" s="76"/>
      <c r="NF23" s="76"/>
      <c r="NG23" s="76"/>
      <c r="NH23" s="76"/>
      <c r="NI23" s="76"/>
      <c r="NJ23" s="76"/>
      <c r="NK23" s="76"/>
      <c r="NL23" s="76"/>
      <c r="NM23" s="76"/>
      <c r="NN23" s="76"/>
      <c r="NO23" s="76"/>
      <c r="NP23" s="76"/>
      <c r="NQ23" s="76"/>
      <c r="NR23" s="76"/>
      <c r="NS23" s="76"/>
      <c r="NT23" s="76"/>
      <c r="NU23" s="76"/>
      <c r="NV23" s="76"/>
      <c r="NW23" s="76"/>
      <c r="NX23" s="76"/>
      <c r="NY23" s="76"/>
      <c r="NZ23" s="76"/>
      <c r="OA23" s="76"/>
      <c r="OB23" s="76"/>
      <c r="OC23" s="76"/>
      <c r="OD23" s="76"/>
      <c r="OE23" s="76">
        <v>0.746</v>
      </c>
      <c r="OF23" s="76">
        <v>0.92300000000000004</v>
      </c>
      <c r="OG23" s="76">
        <v>2.44</v>
      </c>
      <c r="OH23" s="94">
        <v>5.4619999999999997</v>
      </c>
      <c r="OI23" s="76">
        <v>5.4619999999999997</v>
      </c>
      <c r="OJ23" s="76">
        <v>2.3330000000000002</v>
      </c>
      <c r="OK23" s="76">
        <v>5.0449999999999999</v>
      </c>
      <c r="OL23" s="76">
        <v>5.4619999999999997</v>
      </c>
      <c r="OM23" s="76">
        <v>3.585</v>
      </c>
      <c r="ON23" s="135">
        <v>5.4619999999999997</v>
      </c>
      <c r="OO23" s="135">
        <v>5.4619999999999997</v>
      </c>
      <c r="OP23" s="135">
        <v>5.4619999999999997</v>
      </c>
      <c r="OQ23" s="76">
        <v>4.234</v>
      </c>
      <c r="OR23" s="76">
        <v>4.3520000000000003</v>
      </c>
      <c r="OS23" s="76">
        <v>3.9369999999999998</v>
      </c>
      <c r="OT23" s="76">
        <v>6.0960000000000001</v>
      </c>
      <c r="OU23" s="76">
        <v>7.8949999999999996</v>
      </c>
      <c r="OV23" s="76">
        <v>5.6020000000000003</v>
      </c>
      <c r="OW23" s="76">
        <v>7.4160000000000004</v>
      </c>
      <c r="OX23" s="76">
        <v>7.2670000000000003</v>
      </c>
      <c r="OY23" s="76">
        <v>6.1440000000000001</v>
      </c>
      <c r="OZ23" s="76">
        <v>5.218</v>
      </c>
      <c r="PA23" s="76">
        <v>7.2949999999999999</v>
      </c>
      <c r="PB23" s="76">
        <v>6.8220000000000001</v>
      </c>
      <c r="PC23" s="76">
        <v>6.1269999999999998</v>
      </c>
      <c r="PD23" s="76">
        <v>5.86</v>
      </c>
      <c r="PE23" s="76">
        <v>3.323</v>
      </c>
      <c r="PF23" s="76">
        <v>5.3380000000000001</v>
      </c>
      <c r="PG23" s="76">
        <v>5.3630000000000004</v>
      </c>
      <c r="PH23" s="76">
        <v>4.1130000000000004</v>
      </c>
      <c r="PI23" s="76">
        <v>2.2719999999999998</v>
      </c>
      <c r="PJ23" s="76">
        <v>4.09</v>
      </c>
      <c r="PK23" s="76">
        <v>5.2590000000000003</v>
      </c>
      <c r="PL23" s="76">
        <v>3.9340000000000002</v>
      </c>
      <c r="PM23" s="76">
        <v>3.6280000000000001</v>
      </c>
      <c r="PN23" s="76">
        <v>4.3719999999999999</v>
      </c>
      <c r="PO23" s="76">
        <v>5.9080000000000004</v>
      </c>
      <c r="PP23" s="76">
        <v>2.7</v>
      </c>
      <c r="PQ23" s="76">
        <v>1.78</v>
      </c>
      <c r="PR23" s="76">
        <v>5.4329999999999998</v>
      </c>
      <c r="PS23" s="76">
        <v>2.016</v>
      </c>
      <c r="PT23" s="76">
        <v>2.419</v>
      </c>
      <c r="PU23" s="76">
        <v>1.724</v>
      </c>
      <c r="PV23" s="76">
        <v>1.7270000000000001</v>
      </c>
      <c r="PW23" s="76">
        <v>3.1819999999999999</v>
      </c>
      <c r="PX23" s="76">
        <v>6.1710000000000003</v>
      </c>
      <c r="PY23" s="76">
        <v>6.1040000000000001</v>
      </c>
      <c r="PZ23" s="76">
        <v>7.141</v>
      </c>
      <c r="QA23" s="76">
        <v>6.0810000000000004</v>
      </c>
      <c r="QB23" s="76">
        <v>6.2359999999999998</v>
      </c>
      <c r="QC23" s="76">
        <v>2.6219999999999999</v>
      </c>
      <c r="QD23" s="76">
        <v>4.8659999999999997</v>
      </c>
      <c r="QE23" s="76">
        <v>2.5910000000000002</v>
      </c>
      <c r="QF23" s="80"/>
      <c r="QG23" s="76">
        <v>3.7</v>
      </c>
      <c r="QH23" s="76">
        <v>6.0750000000000002</v>
      </c>
      <c r="QI23" s="76">
        <v>5.4710000000000001</v>
      </c>
      <c r="QJ23" s="76">
        <v>6.2039999999999997</v>
      </c>
      <c r="QK23" s="76">
        <v>6.6319999999999997</v>
      </c>
      <c r="QL23" s="76">
        <v>6.3529999999999998</v>
      </c>
      <c r="QM23" s="76">
        <v>6.33</v>
      </c>
      <c r="QN23" s="76">
        <v>5.1449999999999996</v>
      </c>
      <c r="QO23" s="76">
        <v>2.4510000000000001</v>
      </c>
      <c r="QP23" s="76">
        <v>4.984</v>
      </c>
      <c r="QQ23" s="76">
        <v>4.7539999999999996</v>
      </c>
      <c r="QR23" s="76">
        <v>4.4400000000000004</v>
      </c>
      <c r="QS23" s="76">
        <v>5.5819999999999999</v>
      </c>
      <c r="QT23" s="76">
        <v>4.9009999999999998</v>
      </c>
      <c r="QU23" s="76">
        <v>4.6870000000000003</v>
      </c>
      <c r="QV23" s="76">
        <v>4.407</v>
      </c>
      <c r="QW23" s="76">
        <v>3.7130000000000001</v>
      </c>
      <c r="QX23" s="76">
        <v>4.49</v>
      </c>
      <c r="QY23" s="76">
        <v>1.3440000000000001</v>
      </c>
      <c r="QZ23" s="76">
        <v>3.7360000000000002</v>
      </c>
      <c r="RA23" s="76">
        <v>4.1980000000000004</v>
      </c>
      <c r="RB23" s="76">
        <v>5.1710000000000003</v>
      </c>
      <c r="RC23" s="76">
        <v>5.7770000000000001</v>
      </c>
      <c r="RD23" s="76">
        <v>5.4740000000000002</v>
      </c>
      <c r="RE23" s="76">
        <v>3.9769999999999999</v>
      </c>
      <c r="RF23" s="76">
        <v>4.657</v>
      </c>
      <c r="RG23" s="76">
        <v>4.0919999999999996</v>
      </c>
      <c r="RH23" s="76">
        <v>5.31</v>
      </c>
      <c r="RI23" s="76">
        <v>5.4260000000000002</v>
      </c>
      <c r="RJ23" s="76">
        <v>5.3239999999999998</v>
      </c>
      <c r="RK23" s="76">
        <v>4.0670000000000002</v>
      </c>
      <c r="RL23" s="76">
        <v>4.7160000000000002</v>
      </c>
      <c r="RM23" s="76">
        <v>4.3150000000000004</v>
      </c>
      <c r="RN23" s="76">
        <v>3.6749999999999998</v>
      </c>
      <c r="RO23" s="76">
        <v>4.1790000000000003</v>
      </c>
      <c r="RP23" s="76">
        <v>3.2919999999999998</v>
      </c>
      <c r="RQ23" s="76">
        <v>3.1549999999999998</v>
      </c>
      <c r="RR23" s="76">
        <v>3.1960000000000002</v>
      </c>
      <c r="RS23" s="76">
        <v>4.1139999999999999</v>
      </c>
      <c r="RT23" s="76">
        <v>4.9283966882014649</v>
      </c>
      <c r="RU23" s="76">
        <v>4.5217191637430032</v>
      </c>
      <c r="RV23" s="76">
        <v>2.0174724884211708</v>
      </c>
      <c r="RW23" s="76">
        <v>4.4358791775450417</v>
      </c>
      <c r="RX23" s="76">
        <v>4.7575858311193686</v>
      </c>
      <c r="RY23" s="76">
        <v>4.6243824820878601</v>
      </c>
      <c r="RZ23" s="76">
        <v>4.660618325039434</v>
      </c>
      <c r="SA23" s="76">
        <v>2.6377216671357551</v>
      </c>
      <c r="SB23" s="76">
        <v>3.1032183173230541</v>
      </c>
      <c r="SC23" s="76">
        <v>1.3932766603473574</v>
      </c>
      <c r="SD23" s="76">
        <v>3.6084891642198587</v>
      </c>
      <c r="SE23" s="76">
        <v>4.2273441430875103</v>
      </c>
      <c r="SF23" s="76">
        <v>4.3171000005121654</v>
      </c>
      <c r="SG23" s="76">
        <v>3.9157441867602367</v>
      </c>
      <c r="SH23" s="76">
        <v>1.0827325002066792</v>
      </c>
      <c r="SI23" s="76">
        <v>4.5807608354988822</v>
      </c>
      <c r="SJ23" s="76">
        <v>1.9822216707024103</v>
      </c>
      <c r="SK23" s="76">
        <v>1.3019133326234296</v>
      </c>
      <c r="SL23" s="76">
        <v>1.3358333309466641</v>
      </c>
      <c r="SM23" s="76">
        <v>1.8880166670468945</v>
      </c>
      <c r="SN23" s="76"/>
      <c r="SO23" s="76"/>
      <c r="SP23" s="76"/>
      <c r="SQ23" s="76"/>
      <c r="SR23" s="76"/>
      <c r="SS23" s="76"/>
      <c r="ST23" s="76"/>
      <c r="SU23" s="76">
        <v>4.2476000000000003</v>
      </c>
      <c r="SV23" s="76">
        <v>1.6613</v>
      </c>
      <c r="SW23" s="76">
        <v>3.5444</v>
      </c>
      <c r="SX23" s="76">
        <v>3.4727000000000001</v>
      </c>
      <c r="SY23" s="76">
        <v>1.02</v>
      </c>
      <c r="SZ23" s="76">
        <v>1.077</v>
      </c>
      <c r="TA23" s="76">
        <v>1.41</v>
      </c>
      <c r="TB23" s="76">
        <v>1.2589999999999999</v>
      </c>
      <c r="TC23" s="76">
        <v>1.5129999999999999</v>
      </c>
      <c r="TD23" s="76">
        <v>2.2959999999999998</v>
      </c>
      <c r="TE23" s="76">
        <v>4.2069999999999999</v>
      </c>
      <c r="TF23" s="76">
        <v>4.1120000000000001</v>
      </c>
      <c r="TG23" s="76">
        <v>4.2009999999999996</v>
      </c>
      <c r="TH23" s="76">
        <v>3.9780000000000002</v>
      </c>
      <c r="TI23" s="76">
        <v>1.9910000000000001</v>
      </c>
      <c r="TJ23" s="76">
        <v>0.56000000000000005</v>
      </c>
      <c r="TK23" s="76">
        <v>3.351</v>
      </c>
      <c r="TL23" s="76">
        <v>3.528</v>
      </c>
      <c r="TM23" s="76">
        <v>1.1719999999999999</v>
      </c>
      <c r="TN23" s="76">
        <v>2.637</v>
      </c>
      <c r="TO23" s="76">
        <v>4.0049999999999999</v>
      </c>
      <c r="TP23" s="76">
        <v>3.9169999999999998</v>
      </c>
      <c r="TQ23" s="76">
        <v>4.8920000000000003</v>
      </c>
      <c r="TR23" s="76">
        <v>3.7770000000000001</v>
      </c>
      <c r="TS23" s="76">
        <v>5.1580000000000004</v>
      </c>
      <c r="TT23" s="76">
        <v>4.1070000000000002</v>
      </c>
      <c r="TU23" s="76">
        <v>0.76500000000000001</v>
      </c>
      <c r="TV23" s="76">
        <v>0.39100000000000001</v>
      </c>
      <c r="TW23" s="76">
        <v>1.1659999999999999</v>
      </c>
      <c r="TX23" s="76">
        <v>3.0779999999999998</v>
      </c>
      <c r="TY23" s="76">
        <v>2.653</v>
      </c>
      <c r="TZ23" s="76">
        <v>3.8959999999999999</v>
      </c>
      <c r="UA23" s="76">
        <v>3.8719999999999999</v>
      </c>
      <c r="UB23" s="76">
        <v>3.8180000000000001</v>
      </c>
      <c r="UC23" s="76">
        <v>5.009782833333329</v>
      </c>
      <c r="UD23" s="76">
        <v>5.1019561666666755</v>
      </c>
      <c r="UE23" s="76">
        <v>4.3655691666666687</v>
      </c>
      <c r="UF23" s="76">
        <v>2.8389983333333357</v>
      </c>
      <c r="UG23" s="76">
        <v>2.2815288333333341</v>
      </c>
      <c r="UH23" s="76">
        <v>3.7583530000000063</v>
      </c>
      <c r="UI23" s="76">
        <v>3.1697936666666706</v>
      </c>
      <c r="UJ23" s="76">
        <v>4.5765901666666684</v>
      </c>
      <c r="UK23" s="76">
        <v>4.1732123333333293</v>
      </c>
      <c r="UL23" s="76">
        <v>4.4039321666666646</v>
      </c>
      <c r="UM23" s="76">
        <v>4.8822339999999969</v>
      </c>
      <c r="UN23" s="76">
        <v>3.0727048333333342</v>
      </c>
      <c r="UO23" s="76">
        <v>3.5890948333333359</v>
      </c>
      <c r="UP23" s="76">
        <v>4.3169204999999984</v>
      </c>
      <c r="UQ23" s="76">
        <v>5.3313673333333336</v>
      </c>
      <c r="UR23" s="76">
        <v>5.3905536666666558</v>
      </c>
      <c r="US23" s="76">
        <v>5.5390328333333274</v>
      </c>
      <c r="UT23" s="76">
        <v>5.5258361666666787</v>
      </c>
      <c r="UU23" s="76">
        <v>5.5626295000000034</v>
      </c>
      <c r="UV23" s="76">
        <v>5.442607333333334</v>
      </c>
      <c r="UW23" s="76">
        <v>5.4747096666666675</v>
      </c>
      <c r="UX23" s="76">
        <v>5.045615166666666</v>
      </c>
      <c r="UY23" s="76">
        <v>3.6282823333333285</v>
      </c>
      <c r="UZ23" s="76">
        <v>0.94822399999999929</v>
      </c>
      <c r="VA23" s="76">
        <v>2.7213035000000012</v>
      </c>
      <c r="VB23" s="76">
        <v>5.5481303333333383</v>
      </c>
      <c r="VC23" s="57">
        <f t="shared" si="9"/>
        <v>155.14999999999998</v>
      </c>
      <c r="VD23" s="70">
        <f t="shared" si="6"/>
        <v>87.72999999999999</v>
      </c>
      <c r="VE23" s="70">
        <f t="shared" si="7"/>
        <v>0</v>
      </c>
      <c r="VF23" s="70">
        <f t="shared" si="8"/>
        <v>4.109</v>
      </c>
      <c r="VG23" s="70">
        <f>SUM(IrradDiaria[[#This Row],[01/02/2026]:[28/02/2026]])</f>
        <v>147.03699999999998</v>
      </c>
      <c r="VH23" s="70">
        <f>SUM(IrradDiaria[[#This Row],[01/03/2026]:[31/03/2026]])</f>
        <v>134.255</v>
      </c>
      <c r="VI23" s="70">
        <f>SUM(IrradDiaria[[#This Row],[01/04/2026]:[30/04/2026]])</f>
        <v>131.15299999999999</v>
      </c>
      <c r="VJ23" s="70">
        <f>SUM(IrradDiaria[[#This Row],[01/05/2026]:[08/05/2026]])</f>
        <v>32.583775823293095</v>
      </c>
      <c r="VK23" s="73" t="s">
        <v>1117</v>
      </c>
      <c r="VL23" s="74" t="s">
        <v>1086</v>
      </c>
    </row>
    <row r="24" spans="1:584" ht="28.8">
      <c r="A24" s="82" t="s">
        <v>482</v>
      </c>
      <c r="B24" s="56" t="s">
        <v>482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65">
        <v>7.44</v>
      </c>
      <c r="JQ24" s="65">
        <v>4.25</v>
      </c>
      <c r="JR24" s="65">
        <v>6.6</v>
      </c>
      <c r="JS24" s="65">
        <v>5.33</v>
      </c>
      <c r="JT24" s="65">
        <v>7.39</v>
      </c>
      <c r="JU24" s="65">
        <v>7.52</v>
      </c>
      <c r="JV24" s="65">
        <v>6.23</v>
      </c>
      <c r="JW24" s="137">
        <v>1.42</v>
      </c>
      <c r="JX24" s="137">
        <v>1.41</v>
      </c>
      <c r="JY24" s="137">
        <v>2.69</v>
      </c>
      <c r="JZ24" s="137">
        <v>5.13</v>
      </c>
      <c r="KA24" s="137">
        <v>6.04</v>
      </c>
      <c r="KB24" s="137">
        <v>5.0999999999999996</v>
      </c>
      <c r="KC24" s="137">
        <v>5.73</v>
      </c>
      <c r="KD24" s="137">
        <v>3.46</v>
      </c>
      <c r="KE24" s="137">
        <v>6.39</v>
      </c>
      <c r="KF24" s="137">
        <v>7.26</v>
      </c>
      <c r="KG24" s="137">
        <v>3.05</v>
      </c>
      <c r="KH24" s="137">
        <v>3.32</v>
      </c>
      <c r="KI24" s="137">
        <v>3.77</v>
      </c>
      <c r="KJ24" s="137">
        <v>6</v>
      </c>
      <c r="KK24" s="137">
        <v>6.8</v>
      </c>
      <c r="KL24" s="137">
        <v>6.82</v>
      </c>
      <c r="KM24" s="137">
        <v>5.98</v>
      </c>
      <c r="KN24" s="137">
        <v>7</v>
      </c>
      <c r="KO24" s="137">
        <v>7.09</v>
      </c>
      <c r="KP24" s="137">
        <v>6.21</v>
      </c>
      <c r="KQ24" s="137">
        <v>3.13</v>
      </c>
      <c r="KR24" s="137">
        <v>4.7300000000000004</v>
      </c>
      <c r="KS24" s="137">
        <v>1.47</v>
      </c>
      <c r="KT24" s="137">
        <v>1.31</v>
      </c>
      <c r="KU24" s="137">
        <v>7.45</v>
      </c>
      <c r="KV24" s="137">
        <v>2.59</v>
      </c>
      <c r="KW24" s="137">
        <v>4.08</v>
      </c>
      <c r="KX24" s="137">
        <v>3.45</v>
      </c>
      <c r="KY24" s="137">
        <v>6.81</v>
      </c>
      <c r="KZ24" s="137">
        <v>2.5</v>
      </c>
      <c r="LA24" s="137">
        <v>4.22</v>
      </c>
      <c r="LB24" s="137">
        <v>0.99</v>
      </c>
      <c r="LC24" s="137">
        <v>3.46</v>
      </c>
      <c r="LD24" s="137">
        <v>5.13</v>
      </c>
      <c r="LE24" s="137">
        <v>5.23</v>
      </c>
      <c r="LF24" s="137">
        <v>8.1999999999999993</v>
      </c>
      <c r="LG24" s="137">
        <v>7.81</v>
      </c>
      <c r="LH24" s="137">
        <v>4.76</v>
      </c>
      <c r="LI24" s="137">
        <v>3.25</v>
      </c>
      <c r="LJ24" s="137">
        <v>2.99</v>
      </c>
      <c r="LK24" s="137">
        <v>3.41</v>
      </c>
      <c r="LL24" s="137">
        <v>5.53</v>
      </c>
      <c r="LM24" s="137">
        <v>5.95</v>
      </c>
      <c r="LN24" s="137">
        <v>6.62</v>
      </c>
      <c r="LO24" s="137">
        <v>7.93</v>
      </c>
      <c r="LP24" s="137">
        <v>6.27</v>
      </c>
      <c r="LQ24" s="137">
        <v>3.84</v>
      </c>
      <c r="LR24" s="137">
        <v>3.75</v>
      </c>
      <c r="LS24" s="137">
        <v>5.86</v>
      </c>
      <c r="LT24" s="137">
        <v>7.38</v>
      </c>
      <c r="LU24" s="137">
        <v>6.08</v>
      </c>
      <c r="LV24" s="137">
        <v>6.26</v>
      </c>
      <c r="LW24" s="137">
        <v>7.71</v>
      </c>
      <c r="LX24" s="137">
        <v>7.94</v>
      </c>
      <c r="LY24" s="137">
        <v>7.76</v>
      </c>
      <c r="LZ24" s="137">
        <v>5.05</v>
      </c>
      <c r="MA24" s="137">
        <v>6.58</v>
      </c>
      <c r="MB24" s="137">
        <v>3.54</v>
      </c>
      <c r="MC24" s="137">
        <v>6.5</v>
      </c>
      <c r="MD24" s="137">
        <v>7.57</v>
      </c>
      <c r="ME24" s="137">
        <v>7.45</v>
      </c>
      <c r="MF24" s="137">
        <v>6.62</v>
      </c>
      <c r="MG24" s="137">
        <v>2.5499999999999998</v>
      </c>
      <c r="MH24" s="137">
        <v>5.39</v>
      </c>
      <c r="MI24" s="137">
        <v>6.86</v>
      </c>
      <c r="MJ24" s="137">
        <v>7.28</v>
      </c>
      <c r="MK24" s="137">
        <v>2.93</v>
      </c>
      <c r="ML24" s="137">
        <v>3.77</v>
      </c>
      <c r="MM24" s="137">
        <v>6.28</v>
      </c>
      <c r="MN24" s="137">
        <v>6.67</v>
      </c>
      <c r="MO24" s="137">
        <v>1.73</v>
      </c>
      <c r="MP24" s="76">
        <v>2.08</v>
      </c>
      <c r="MQ24" s="76">
        <v>1.72</v>
      </c>
      <c r="MR24" s="76">
        <v>5.61</v>
      </c>
      <c r="MS24" s="76">
        <v>7.03</v>
      </c>
      <c r="MT24" s="76">
        <v>7.98</v>
      </c>
      <c r="MU24" s="76">
        <v>7.51</v>
      </c>
      <c r="MV24" s="76">
        <v>7.19</v>
      </c>
      <c r="MW24" s="76">
        <v>7.7</v>
      </c>
      <c r="MX24" s="76">
        <v>7.7</v>
      </c>
      <c r="MY24" s="76">
        <v>7.8</v>
      </c>
      <c r="MZ24" s="76">
        <v>7.86</v>
      </c>
      <c r="NA24" s="76">
        <v>6.65</v>
      </c>
      <c r="NB24" s="76">
        <v>6.71</v>
      </c>
      <c r="NC24" s="76">
        <v>4.4417983330000004</v>
      </c>
      <c r="ND24" s="76">
        <v>7.2873833333333362</v>
      </c>
      <c r="NE24" s="76">
        <v>6.362261666666658</v>
      </c>
      <c r="NF24" s="76">
        <v>5.7757033333333228</v>
      </c>
      <c r="NG24" s="76">
        <v>6.1918833333333074</v>
      </c>
      <c r="NH24" s="76">
        <v>2.6378116666666505</v>
      </c>
      <c r="NI24" s="76">
        <v>3.134131666666665</v>
      </c>
      <c r="NJ24" s="76">
        <v>2.8890000000000082</v>
      </c>
      <c r="NK24" s="76">
        <v>5.1831433333333496</v>
      </c>
      <c r="NL24" s="76">
        <v>7.3955500000000045</v>
      </c>
      <c r="NM24" s="76">
        <v>8.1277016666666739</v>
      </c>
      <c r="NN24" s="76">
        <v>8.1975633333333437</v>
      </c>
      <c r="NO24" s="76">
        <v>8.1301666666666588</v>
      </c>
      <c r="NP24" s="76">
        <v>4.8595783333333227</v>
      </c>
      <c r="NQ24" s="76">
        <v>6.2720950000000091</v>
      </c>
      <c r="NR24" s="76">
        <v>6.5920716666666586</v>
      </c>
      <c r="NS24" s="76">
        <v>5.9257833333333014</v>
      </c>
      <c r="NT24" s="76">
        <v>6.6797699999999827</v>
      </c>
      <c r="NU24" s="76">
        <v>5.0344716666666907</v>
      </c>
      <c r="NV24" s="76">
        <v>4.2248800000000202</v>
      </c>
      <c r="NW24" s="76">
        <v>1.96</v>
      </c>
      <c r="NX24" s="76">
        <v>2.06</v>
      </c>
      <c r="NY24" s="76">
        <v>2.1800000000000002</v>
      </c>
      <c r="NZ24" s="76">
        <v>1.23</v>
      </c>
      <c r="OA24" s="76">
        <v>3.29</v>
      </c>
      <c r="OB24" s="76">
        <v>3.44</v>
      </c>
      <c r="OC24" s="76">
        <v>4.3899999999999997</v>
      </c>
      <c r="OD24" s="76">
        <v>5.13</v>
      </c>
      <c r="OE24" s="76">
        <v>6.5554333333333208</v>
      </c>
      <c r="OF24" s="76">
        <v>5.4372166666666537</v>
      </c>
      <c r="OG24" s="76">
        <v>3.6383650000000127</v>
      </c>
      <c r="OH24" s="94">
        <v>7.1119233333333343</v>
      </c>
      <c r="OI24" s="76">
        <v>7.2309999999999999</v>
      </c>
      <c r="OJ24" s="76">
        <v>4.085</v>
      </c>
      <c r="OK24" s="76">
        <v>4.5119999999999996</v>
      </c>
      <c r="OL24" s="76">
        <v>1.127</v>
      </c>
      <c r="OM24" s="76">
        <v>4.9429999999999996</v>
      </c>
      <c r="ON24" s="76">
        <v>5.5250000000000004</v>
      </c>
      <c r="OO24" s="76">
        <v>4.2270000000000003</v>
      </c>
      <c r="OP24" s="76">
        <v>2.4830000000000001</v>
      </c>
      <c r="OQ24" s="76">
        <v>1.579</v>
      </c>
      <c r="OR24" s="76">
        <v>1.885</v>
      </c>
      <c r="OS24" s="76">
        <v>3.4510000000000001</v>
      </c>
      <c r="OT24" s="76">
        <v>6.7939999999999996</v>
      </c>
      <c r="OU24" s="76">
        <v>8.15</v>
      </c>
      <c r="OV24" s="76">
        <v>7.657</v>
      </c>
      <c r="OW24" s="76">
        <v>7.3849999999999998</v>
      </c>
      <c r="OX24" s="76">
        <v>7.5389999999999997</v>
      </c>
      <c r="OY24" s="76">
        <v>7.2850000000000001</v>
      </c>
      <c r="OZ24" s="76">
        <v>6.6829999999999998</v>
      </c>
      <c r="PA24" s="76">
        <v>5.7389999999999999</v>
      </c>
      <c r="PB24" s="76">
        <v>6.4690000000000003</v>
      </c>
      <c r="PC24" s="76">
        <v>4.4039999999999999</v>
      </c>
      <c r="PD24" s="76">
        <v>5.0140000000000002</v>
      </c>
      <c r="PE24" s="76">
        <v>5.0679999999999996</v>
      </c>
      <c r="PF24" s="76">
        <v>4.9770000000000003</v>
      </c>
      <c r="PG24" s="76">
        <v>7.0620000000000003</v>
      </c>
      <c r="PH24" s="76">
        <v>2.6429999999999998</v>
      </c>
      <c r="PI24" s="76">
        <v>3.605</v>
      </c>
      <c r="PJ24" s="76">
        <v>2.609</v>
      </c>
      <c r="PK24" s="76">
        <v>4.67</v>
      </c>
      <c r="PL24" s="76">
        <v>3.8319999999999999</v>
      </c>
      <c r="PM24" s="76">
        <v>5.2309999999999999</v>
      </c>
      <c r="PN24" s="76">
        <v>2.1389999999999998</v>
      </c>
      <c r="PO24" s="76">
        <v>1.075</v>
      </c>
      <c r="PP24" s="76">
        <v>6.7069999999999999</v>
      </c>
      <c r="PQ24" s="76">
        <v>5.4729999999999999</v>
      </c>
      <c r="PR24" s="76">
        <v>5.8129999999999997</v>
      </c>
      <c r="PS24" s="76">
        <v>4.2830000000000004</v>
      </c>
      <c r="PT24" s="76">
        <v>2.4249999999999998</v>
      </c>
      <c r="PU24" s="76">
        <v>1.6379999999999999</v>
      </c>
      <c r="PV24" s="76">
        <v>2.6</v>
      </c>
      <c r="PW24" s="76">
        <v>3.0430000000000001</v>
      </c>
      <c r="PX24" s="76">
        <v>5.024</v>
      </c>
      <c r="PY24" s="76">
        <v>7.335</v>
      </c>
      <c r="PZ24" s="76">
        <v>7.3769999999999998</v>
      </c>
      <c r="QA24" s="76">
        <v>7.6440000000000001</v>
      </c>
      <c r="QB24" s="76">
        <v>6.3220000000000001</v>
      </c>
      <c r="QC24" s="76">
        <v>3.05</v>
      </c>
      <c r="QD24" s="76">
        <v>2.048</v>
      </c>
      <c r="QE24" s="76">
        <v>5.7809999999999997</v>
      </c>
      <c r="QF24" s="76">
        <v>6.8339999999999996</v>
      </c>
      <c r="QG24" s="76">
        <v>6.63</v>
      </c>
      <c r="QH24" s="76">
        <v>7.415</v>
      </c>
      <c r="QI24" s="76">
        <v>6.8609999999999998</v>
      </c>
      <c r="QJ24" s="76">
        <v>7.4269999999999996</v>
      </c>
      <c r="QK24" s="76">
        <v>7.2549999999999999</v>
      </c>
      <c r="QL24" s="76">
        <v>7.1790000000000003</v>
      </c>
      <c r="QM24" s="76">
        <v>7.2149999999999999</v>
      </c>
      <c r="QN24" s="76">
        <v>6.577</v>
      </c>
      <c r="QO24" s="76">
        <v>2.0790000000000002</v>
      </c>
      <c r="QP24" s="76">
        <v>4.5469999999999997</v>
      </c>
      <c r="QQ24" s="76">
        <v>6.2679999999999998</v>
      </c>
      <c r="QR24" s="76">
        <v>5.2759999999999998</v>
      </c>
      <c r="QS24" s="76">
        <v>6.4050000000000002</v>
      </c>
      <c r="QT24" s="76">
        <v>6.1239999999999997</v>
      </c>
      <c r="QU24" s="76">
        <v>5.7080000000000002</v>
      </c>
      <c r="QV24" s="76">
        <v>6.7720000000000002</v>
      </c>
      <c r="QW24" s="76">
        <v>5.0789999999999997</v>
      </c>
      <c r="QX24" s="76">
        <v>5.2850000000000001</v>
      </c>
      <c r="QY24" s="76">
        <v>1.409</v>
      </c>
      <c r="QZ24" s="76">
        <v>3.423</v>
      </c>
      <c r="RA24" s="76">
        <v>4.2130000000000001</v>
      </c>
      <c r="RB24" s="76">
        <v>5.569</v>
      </c>
      <c r="RC24" s="76">
        <v>5.8220000000000001</v>
      </c>
      <c r="RD24" s="76">
        <v>6.2190000000000003</v>
      </c>
      <c r="RE24" s="76">
        <v>6.6319999999999997</v>
      </c>
      <c r="RF24" s="76">
        <v>6.47</v>
      </c>
      <c r="RG24" s="76">
        <v>6.14</v>
      </c>
      <c r="RH24" s="76">
        <v>5.226</v>
      </c>
      <c r="RI24" s="76">
        <v>6.5149999999999997</v>
      </c>
      <c r="RJ24" s="76">
        <v>5.883</v>
      </c>
      <c r="RK24" s="76">
        <v>5.9050000000000002</v>
      </c>
      <c r="RL24" s="76">
        <v>5.3029999999999999</v>
      </c>
      <c r="RM24" s="76">
        <v>5.3710000000000004</v>
      </c>
      <c r="RN24" s="76">
        <v>6.2069999999999999</v>
      </c>
      <c r="RO24" s="76">
        <v>5.5090000000000003</v>
      </c>
      <c r="RP24" s="76">
        <v>5.391</v>
      </c>
      <c r="RQ24" s="76">
        <v>4.968</v>
      </c>
      <c r="RR24" s="76">
        <v>5.9619999999999997</v>
      </c>
      <c r="RS24" s="76">
        <v>5.9240000000000004</v>
      </c>
      <c r="RT24" s="76">
        <v>2.4072383333333258</v>
      </c>
      <c r="RU24" s="76">
        <v>5.9312466666666817</v>
      </c>
      <c r="RV24" s="76">
        <v>1.8844766666666675</v>
      </c>
      <c r="RW24" s="76">
        <v>4.6626300000000089</v>
      </c>
      <c r="RX24" s="76">
        <v>3.6420583333333321</v>
      </c>
      <c r="RY24" s="76">
        <v>6.2074778130858359</v>
      </c>
      <c r="RZ24" s="76">
        <v>6.0844663634751646</v>
      </c>
      <c r="SA24" s="76">
        <v>3.7083021637952442</v>
      </c>
      <c r="SB24" s="76">
        <v>5.8642080707536577</v>
      </c>
      <c r="SC24" s="76">
        <v>4.4933871796749933</v>
      </c>
      <c r="SD24" s="76">
        <v>1.6083295780483311</v>
      </c>
      <c r="SE24" s="76">
        <v>6.1392752219646685</v>
      </c>
      <c r="SF24" s="76">
        <v>5.6133235254353835</v>
      </c>
      <c r="SG24" s="76">
        <v>4.2937901189075065</v>
      </c>
      <c r="SH24" s="76">
        <v>3.4007549255168317</v>
      </c>
      <c r="SI24" s="76">
        <v>3.6114563011380301</v>
      </c>
      <c r="SJ24" s="76">
        <v>3.9485338993988335</v>
      </c>
      <c r="SK24" s="76">
        <v>2.9764183333333358</v>
      </c>
      <c r="SL24" s="76">
        <v>1.4077916666666646</v>
      </c>
      <c r="SM24" s="76">
        <v>1.2726666666666615</v>
      </c>
      <c r="SN24" s="76">
        <v>1.2614749999999899</v>
      </c>
      <c r="SO24" s="76">
        <v>1.3025333333333304</v>
      </c>
      <c r="SP24" s="76">
        <v>2.4754699999999921</v>
      </c>
      <c r="SQ24" s="76">
        <v>3.6566616666666594</v>
      </c>
      <c r="SR24" s="76">
        <v>2.276923333333345</v>
      </c>
      <c r="SS24" s="76">
        <v>3.5525133333333248</v>
      </c>
      <c r="ST24" s="76">
        <v>4.6409149999999677</v>
      </c>
      <c r="SU24" s="76">
        <v>3.8803999999999998</v>
      </c>
      <c r="SV24" s="76">
        <v>2.7820999999999998</v>
      </c>
      <c r="SW24" s="76">
        <v>2.3580000000000001</v>
      </c>
      <c r="SX24" s="76">
        <v>4.3010999999999999</v>
      </c>
      <c r="SY24" s="76">
        <v>2.4980000000000002</v>
      </c>
      <c r="SZ24" s="76">
        <v>1.415</v>
      </c>
      <c r="TA24" s="76">
        <v>2.3130000000000002</v>
      </c>
      <c r="TB24" s="76">
        <v>2.2480000000000002</v>
      </c>
      <c r="TC24" s="76">
        <v>2.2999999999999998</v>
      </c>
      <c r="TD24" s="76">
        <v>3.5449999999999999</v>
      </c>
      <c r="TE24" s="76">
        <v>5.6449999999999996</v>
      </c>
      <c r="TF24" s="76">
        <v>5.3760000000000003</v>
      </c>
      <c r="TG24" s="76">
        <v>4.6079999999999997</v>
      </c>
      <c r="TH24" s="76">
        <v>4.1740000000000004</v>
      </c>
      <c r="TI24" s="76">
        <v>1.1279999999999999</v>
      </c>
      <c r="TJ24" s="76">
        <v>3.3780000000000001</v>
      </c>
      <c r="TK24" s="76">
        <v>3.2170000000000001</v>
      </c>
      <c r="TL24" s="76">
        <v>3.3650000000000002</v>
      </c>
      <c r="TM24" s="76">
        <v>2.8450000000000002</v>
      </c>
      <c r="TN24" s="76">
        <v>1.421</v>
      </c>
      <c r="TO24" s="76">
        <v>3.262</v>
      </c>
      <c r="TP24" s="76">
        <v>4.3879999999999999</v>
      </c>
      <c r="TQ24" s="76">
        <v>5.4820000000000002</v>
      </c>
      <c r="TR24" s="76">
        <v>5.2450000000000001</v>
      </c>
      <c r="TS24" s="76">
        <v>3.1930000000000001</v>
      </c>
      <c r="TT24" s="76">
        <v>4.835</v>
      </c>
      <c r="TU24" s="76">
        <v>5.18</v>
      </c>
      <c r="TV24" s="76">
        <v>0.77300000000000002</v>
      </c>
      <c r="TW24" s="76">
        <v>0.65200000000000002</v>
      </c>
      <c r="TX24" s="76">
        <v>1.363</v>
      </c>
      <c r="TY24" s="76">
        <v>4.5250000000000004</v>
      </c>
      <c r="TZ24" s="76">
        <v>4.9690000000000003</v>
      </c>
      <c r="UA24" s="76">
        <v>5.6260000000000003</v>
      </c>
      <c r="UB24" s="76">
        <v>5.3869999999999996</v>
      </c>
      <c r="UC24" s="76">
        <v>5.7096616666666682</v>
      </c>
      <c r="UD24" s="76">
        <v>5.5032133333333277</v>
      </c>
      <c r="UE24" s="76">
        <v>4.8211183333332892</v>
      </c>
      <c r="UF24" s="76">
        <v>2.6109666666666884</v>
      </c>
      <c r="UG24" s="76">
        <v>2.4977866666666886</v>
      </c>
      <c r="UH24" s="76">
        <v>3.8277716666666683</v>
      </c>
      <c r="UI24" s="76">
        <v>4.5234399999999884</v>
      </c>
      <c r="UJ24" s="76">
        <v>4.0606983333333453</v>
      </c>
      <c r="UK24" s="76">
        <v>3.5937000000000179</v>
      </c>
      <c r="UL24" s="76">
        <v>4.8730400000000014</v>
      </c>
      <c r="UM24" s="76">
        <v>5.5643366666666658</v>
      </c>
      <c r="UN24" s="76">
        <v>2.849715000000002</v>
      </c>
      <c r="UO24" s="76">
        <v>1.6902933333333305</v>
      </c>
      <c r="UP24" s="76">
        <v>4.5101249999999835</v>
      </c>
      <c r="UQ24" s="76">
        <v>5.6005383333333434</v>
      </c>
      <c r="UR24" s="76">
        <v>6.0868450000000038</v>
      </c>
      <c r="US24" s="76">
        <v>6.2195149999999897</v>
      </c>
      <c r="UT24" s="76">
        <v>6.2698383333333512</v>
      </c>
      <c r="UU24" s="76">
        <v>6.1538633333333372</v>
      </c>
      <c r="UV24" s="76">
        <v>6.1506900000000204</v>
      </c>
      <c r="UW24" s="76">
        <v>6.1611283333333331</v>
      </c>
      <c r="UX24" s="76">
        <v>5.7776650000000123</v>
      </c>
      <c r="UY24" s="76"/>
      <c r="UZ24" s="76"/>
      <c r="VA24" s="76"/>
      <c r="VB24" s="76"/>
      <c r="VC24" s="57">
        <f t="shared" si="9"/>
        <v>156.07</v>
      </c>
      <c r="VD24" s="70">
        <f t="shared" si="6"/>
        <v>157.45000000000002</v>
      </c>
      <c r="VE24" s="70">
        <f t="shared" si="7"/>
        <v>182.51179833300006</v>
      </c>
      <c r="VF24" s="70">
        <f t="shared" si="8"/>
        <v>150.21196499999994</v>
      </c>
      <c r="VG24" s="70">
        <f>SUM(IrradDiaria[[#This Row],[01/02/2026]:[28/02/2026]])</f>
        <v>140.131</v>
      </c>
      <c r="VH24" s="70">
        <f>SUM(IrradDiaria[[#This Row],[01/03/2026]:[31/03/2026]])</f>
        <v>158.98200000000003</v>
      </c>
      <c r="VI24" s="70">
        <f>SUM(IrradDiaria[[#This Row],[01/04/2026]:[30/04/2026]])</f>
        <v>165.52499999999995</v>
      </c>
      <c r="VJ24" s="70">
        <f>SUM(IrradDiaria[[#This Row],[01/05/2026]:[08/05/2026]])</f>
        <v>34.527896340356264</v>
      </c>
      <c r="VK24" s="73" t="s">
        <v>1117</v>
      </c>
      <c r="VL24" s="74" t="s">
        <v>1086</v>
      </c>
    </row>
    <row r="25" spans="1:584" s="46" customFormat="1" ht="57.6">
      <c r="A25" s="82" t="s">
        <v>505</v>
      </c>
      <c r="B25" s="56" t="s">
        <v>505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65"/>
      <c r="JQ25" s="65"/>
      <c r="JR25" s="65"/>
      <c r="JS25" s="65"/>
      <c r="JT25" s="65"/>
      <c r="JU25" s="65"/>
      <c r="JV25" s="65"/>
      <c r="JW25" s="137"/>
      <c r="JX25" s="137"/>
      <c r="JY25" s="137"/>
      <c r="JZ25" s="137"/>
      <c r="KA25" s="137"/>
      <c r="KB25" s="137"/>
      <c r="KC25" s="137"/>
      <c r="KD25" s="137"/>
      <c r="KE25" s="137"/>
      <c r="KF25" s="137"/>
      <c r="KG25" s="137"/>
      <c r="KH25" s="137"/>
      <c r="KI25" s="137"/>
      <c r="KJ25" s="137"/>
      <c r="KK25" s="137"/>
      <c r="KL25" s="137"/>
      <c r="KM25" s="137"/>
      <c r="KN25" s="137"/>
      <c r="KO25" s="137"/>
      <c r="KP25" s="137"/>
      <c r="KQ25" s="137"/>
      <c r="KR25" s="137"/>
      <c r="KS25" s="137"/>
      <c r="KT25" s="137"/>
      <c r="KU25" s="137"/>
      <c r="KV25" s="137"/>
      <c r="KW25" s="137"/>
      <c r="KX25" s="137"/>
      <c r="KY25" s="138"/>
      <c r="KZ25" s="138"/>
      <c r="LA25" s="138"/>
      <c r="LB25" s="138"/>
      <c r="LC25" s="138"/>
      <c r="LD25" s="138"/>
      <c r="LE25" s="138"/>
      <c r="LF25" s="137"/>
      <c r="LG25" s="137"/>
      <c r="LH25" s="137"/>
      <c r="LI25" s="137"/>
      <c r="LJ25" s="137"/>
      <c r="LK25" s="137"/>
      <c r="LL25" s="137"/>
      <c r="LM25" s="137"/>
      <c r="LN25" s="137"/>
      <c r="LO25" s="137"/>
      <c r="LP25" s="137"/>
      <c r="LQ25" s="137"/>
      <c r="LR25" s="137"/>
      <c r="LS25" s="137"/>
      <c r="LT25" s="137"/>
      <c r="LU25" s="137"/>
      <c r="LV25" s="137"/>
      <c r="LW25" s="137"/>
      <c r="LX25" s="137"/>
      <c r="LY25" s="137"/>
      <c r="LZ25" s="137"/>
      <c r="MA25" s="137"/>
      <c r="MB25" s="137"/>
      <c r="MC25" s="137"/>
      <c r="MD25" s="137"/>
      <c r="ME25" s="137"/>
      <c r="MF25" s="137"/>
      <c r="MG25" s="137"/>
      <c r="MH25" s="137"/>
      <c r="MI25" s="137"/>
      <c r="MJ25" s="137"/>
      <c r="MK25" s="137"/>
      <c r="ML25" s="137"/>
      <c r="MM25" s="137"/>
      <c r="MN25" s="137"/>
      <c r="MO25" s="137"/>
      <c r="MP25" s="76"/>
      <c r="MQ25" s="76"/>
      <c r="MR25" s="76"/>
      <c r="MS25" s="76"/>
      <c r="MT25" s="76"/>
      <c r="MU25" s="76"/>
      <c r="MV25" s="76"/>
      <c r="MW25" s="76"/>
      <c r="MX25" s="76"/>
      <c r="MY25" s="76"/>
      <c r="MZ25" s="76"/>
      <c r="NA25" s="76"/>
      <c r="NB25" s="76"/>
      <c r="NC25" s="76"/>
      <c r="ND25" s="76"/>
      <c r="NE25" s="76"/>
      <c r="NF25" s="76"/>
      <c r="NG25" s="76"/>
      <c r="NH25" s="76"/>
      <c r="NI25" s="76"/>
      <c r="NJ25" s="76"/>
      <c r="NK25" s="76"/>
      <c r="NL25" s="76"/>
      <c r="NM25" s="76"/>
      <c r="NN25" s="76"/>
      <c r="NO25" s="76"/>
      <c r="NP25" s="76"/>
      <c r="NQ25" s="76"/>
      <c r="NR25" s="76"/>
      <c r="NS25" s="76"/>
      <c r="NT25" s="76"/>
      <c r="NU25" s="76"/>
      <c r="NV25" s="76"/>
      <c r="NW25" s="76"/>
      <c r="NX25" s="76"/>
      <c r="NY25" s="76"/>
      <c r="NZ25" s="76"/>
      <c r="OA25" s="76"/>
      <c r="OB25" s="76"/>
      <c r="OC25" s="76"/>
      <c r="OD25" s="76"/>
      <c r="OE25" s="76"/>
      <c r="OF25" s="76"/>
      <c r="OG25" s="76"/>
      <c r="OH25" s="94"/>
      <c r="OI25" s="76"/>
      <c r="OJ25" s="76"/>
      <c r="OK25" s="76"/>
      <c r="OL25" s="76"/>
      <c r="OM25" s="76"/>
      <c r="ON25" s="76"/>
      <c r="OO25" s="76"/>
      <c r="OP25" s="76"/>
      <c r="OQ25" s="76"/>
      <c r="OR25" s="76"/>
      <c r="OS25" s="76"/>
      <c r="OT25" s="76"/>
      <c r="OU25" s="76"/>
      <c r="OV25" s="76"/>
      <c r="OW25" s="76"/>
      <c r="OX25" s="76"/>
      <c r="OY25" s="76"/>
      <c r="OZ25" s="76"/>
      <c r="PA25" s="76"/>
      <c r="PB25" s="76"/>
      <c r="PC25" s="76"/>
      <c r="PD25" s="76"/>
      <c r="PE25" s="76"/>
      <c r="PF25" s="76"/>
      <c r="PG25" s="76"/>
      <c r="PH25" s="76"/>
      <c r="PI25" s="76"/>
      <c r="PJ25" s="76"/>
      <c r="PK25" s="76"/>
      <c r="PL25" s="76"/>
      <c r="PM25" s="76"/>
      <c r="PN25" s="76"/>
      <c r="PO25" s="76"/>
      <c r="PP25" s="76"/>
      <c r="PQ25" s="76"/>
      <c r="PR25" s="76"/>
      <c r="PS25" s="76"/>
      <c r="PT25" s="76"/>
      <c r="PU25" s="76"/>
      <c r="PV25" s="76"/>
      <c r="PW25" s="76"/>
      <c r="PX25" s="76"/>
      <c r="PY25" s="76"/>
      <c r="PZ25" s="76"/>
      <c r="QA25" s="76"/>
      <c r="QB25" s="76"/>
      <c r="QC25" s="76"/>
      <c r="QD25" s="76"/>
      <c r="QE25" s="76"/>
      <c r="QF25" s="76"/>
      <c r="QG25" s="76"/>
      <c r="QH25" s="76"/>
      <c r="QI25" s="76"/>
      <c r="QJ25" s="76"/>
      <c r="QK25" s="76"/>
      <c r="QL25" s="76"/>
      <c r="QM25" s="76"/>
      <c r="QN25" s="76"/>
      <c r="QO25" s="76"/>
      <c r="QP25" s="76"/>
      <c r="QQ25" s="76"/>
      <c r="QR25" s="76"/>
      <c r="QS25" s="76"/>
      <c r="QT25" s="76"/>
      <c r="QU25" s="76"/>
      <c r="QV25" s="76"/>
      <c r="QW25" s="76"/>
      <c r="QX25" s="76"/>
      <c r="QY25" s="76"/>
      <c r="QZ25" s="76"/>
      <c r="RA25" s="76"/>
      <c r="RB25" s="76"/>
      <c r="RC25" s="76"/>
      <c r="RD25" s="76"/>
      <c r="RE25" s="76"/>
      <c r="RF25" s="76"/>
      <c r="RG25" s="76"/>
      <c r="RH25" s="76"/>
      <c r="RI25" s="76"/>
      <c r="RJ25" s="76"/>
      <c r="RK25" s="76"/>
      <c r="RL25" s="76"/>
      <c r="RM25" s="76"/>
      <c r="RN25" s="76"/>
      <c r="RO25" s="76"/>
      <c r="RP25" s="76"/>
      <c r="RQ25" s="76"/>
      <c r="RR25" s="76"/>
      <c r="RS25" s="76"/>
      <c r="RT25" s="76"/>
      <c r="RU25" s="76"/>
      <c r="RV25" s="76"/>
      <c r="RW25" s="76"/>
      <c r="RX25" s="76"/>
      <c r="RY25" s="76"/>
      <c r="RZ25" s="76"/>
      <c r="SA25" s="76"/>
      <c r="SB25" s="76"/>
      <c r="SC25" s="76"/>
      <c r="SD25" s="76"/>
      <c r="SE25" s="76"/>
      <c r="SF25" s="76"/>
      <c r="SG25" s="76"/>
      <c r="SH25" s="76"/>
      <c r="SI25" s="76"/>
      <c r="SJ25" s="76"/>
      <c r="SK25" s="76"/>
      <c r="SL25" s="76"/>
      <c r="SM25" s="76"/>
      <c r="SN25" s="76"/>
      <c r="SO25" s="76"/>
      <c r="SP25" s="76"/>
      <c r="SQ25" s="76"/>
      <c r="SR25" s="76"/>
      <c r="SS25" s="76"/>
      <c r="ST25" s="76"/>
      <c r="SU25" s="76"/>
      <c r="SV25" s="76"/>
      <c r="SW25" s="76"/>
      <c r="SX25" s="76"/>
      <c r="SY25" s="160">
        <v>6.3875999999999999</v>
      </c>
      <c r="SZ25" s="160">
        <v>5.7329999999999997</v>
      </c>
      <c r="TA25" s="160">
        <v>6.1048999999999998</v>
      </c>
      <c r="TB25" s="160">
        <v>3.6844999999999999</v>
      </c>
      <c r="TC25" s="160">
        <v>5.0176999999999996</v>
      </c>
      <c r="TD25" s="160">
        <v>4.5891000000000002</v>
      </c>
      <c r="TE25" s="160">
        <v>5.6988000000000003</v>
      </c>
      <c r="TF25" s="160">
        <v>5.5133000000000001</v>
      </c>
      <c r="TG25" s="160">
        <v>5.2773999999999992</v>
      </c>
      <c r="TH25" s="161">
        <v>6.4646999999999997</v>
      </c>
      <c r="TI25" s="161">
        <v>5.0422000000000002</v>
      </c>
      <c r="TJ25" s="161">
        <v>4.7347999999999999</v>
      </c>
      <c r="TK25" s="161">
        <v>4.431</v>
      </c>
      <c r="TL25" s="161">
        <v>5.3033000000000001</v>
      </c>
      <c r="TM25" s="161">
        <v>4.4596</v>
      </c>
      <c r="TN25" s="161">
        <v>6.298</v>
      </c>
      <c r="TO25" s="161">
        <v>4.6307999999999998</v>
      </c>
      <c r="TP25" s="162">
        <v>5.4059999999999997</v>
      </c>
      <c r="TQ25" s="162">
        <v>5.3353999999999999</v>
      </c>
      <c r="TR25" s="162">
        <v>6.0505000000000004</v>
      </c>
      <c r="TS25" s="162">
        <v>6.1298999999999992</v>
      </c>
      <c r="TT25" s="162">
        <v>5.9284999999999997</v>
      </c>
      <c r="TU25" s="162">
        <v>6.6933999999999996</v>
      </c>
      <c r="TV25" s="162">
        <v>6.0164</v>
      </c>
      <c r="TW25" s="161">
        <v>5.7756999999999996</v>
      </c>
      <c r="TX25" s="161">
        <v>3.4128000000000003</v>
      </c>
      <c r="TY25" s="161">
        <v>4.7821000000000007</v>
      </c>
      <c r="TZ25" s="161">
        <v>5.5247000000000002</v>
      </c>
      <c r="UA25" s="161">
        <v>5.0445000000000002</v>
      </c>
      <c r="UB25" s="161">
        <v>5.0955000000000004</v>
      </c>
      <c r="UC25" s="135"/>
      <c r="UD25" s="135"/>
      <c r="UE25" s="135"/>
      <c r="UF25" s="135"/>
      <c r="UG25" s="135"/>
      <c r="UH25" s="135"/>
      <c r="UI25" s="135"/>
      <c r="UJ25" s="135"/>
      <c r="UK25" s="135"/>
      <c r="UL25" s="135"/>
      <c r="UM25" s="135"/>
      <c r="UN25" s="135"/>
      <c r="UO25" s="135"/>
      <c r="UP25" s="135"/>
      <c r="UQ25" s="135"/>
      <c r="UR25" s="135"/>
      <c r="US25" s="135"/>
      <c r="UT25" s="135"/>
      <c r="UU25" s="135"/>
      <c r="UV25" s="135"/>
      <c r="UW25" s="135"/>
      <c r="UX25" s="135"/>
      <c r="UY25" s="135"/>
      <c r="UZ25" s="135"/>
      <c r="VA25" s="135"/>
      <c r="VB25" s="135"/>
      <c r="VC25" s="57">
        <f t="shared" si="9"/>
        <v>0</v>
      </c>
      <c r="VD25" s="70">
        <f t="shared" si="6"/>
        <v>0</v>
      </c>
      <c r="VE25" s="70">
        <f t="shared" si="7"/>
        <v>0</v>
      </c>
      <c r="VF25" s="70">
        <f t="shared" si="8"/>
        <v>0</v>
      </c>
      <c r="VG25" s="70">
        <f>SUM(IrradDiaria[[#This Row],[01/02/2026]:[28/02/2026]])</f>
        <v>0</v>
      </c>
      <c r="VH25" s="70">
        <f>SUM(IrradDiaria[[#This Row],[01/03/2026]:[31/03/2026]])</f>
        <v>0</v>
      </c>
      <c r="VI25" s="70">
        <f>SUM(IrradDiaria[[#This Row],[01/04/2026]:[30/04/2026]])</f>
        <v>0</v>
      </c>
      <c r="VJ25" s="70">
        <f>SUM(IrradDiaria[[#This Row],[01/05/2026]:[08/05/2026]])</f>
        <v>0</v>
      </c>
      <c r="VK25" s="73" t="s">
        <v>1118</v>
      </c>
      <c r="VL25" s="46" t="s">
        <v>1085</v>
      </c>
    </row>
    <row r="26" spans="1:584" ht="15.6" hidden="1">
      <c r="A26" s="82" t="s">
        <v>1087</v>
      </c>
      <c r="B26" s="49" t="s">
        <v>1087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4"/>
      <c r="UD26" s="54"/>
      <c r="UE26" s="54"/>
      <c r="UF26" s="54"/>
      <c r="UG26" s="54"/>
      <c r="UH26" s="54"/>
      <c r="UI26" s="54"/>
      <c r="UJ26" s="54"/>
      <c r="UK26" s="54"/>
      <c r="UL26" s="54"/>
      <c r="UM26" s="54"/>
      <c r="UN26" s="54"/>
      <c r="UO26" s="54"/>
      <c r="UP26" s="54"/>
      <c r="UQ26" s="54"/>
      <c r="UR26" s="54"/>
      <c r="US26" s="54"/>
      <c r="UT26" s="54"/>
      <c r="UU26" s="54"/>
      <c r="UV26" s="54"/>
      <c r="UW26" s="54"/>
      <c r="UX26" s="54"/>
      <c r="UY26" s="54"/>
      <c r="UZ26" s="54"/>
      <c r="VA26" s="54"/>
      <c r="VB26" s="54"/>
      <c r="VC26" s="55">
        <f t="shared" si="9"/>
        <v>0</v>
      </c>
      <c r="VD26" s="69">
        <f>SUM(KW26:LZ26)</f>
        <v>0</v>
      </c>
      <c r="VE26" s="70">
        <f t="shared" si="7"/>
        <v>0</v>
      </c>
      <c r="VF26" s="70">
        <f t="shared" si="8"/>
        <v>0</v>
      </c>
      <c r="VG26" s="131"/>
      <c r="VH26" s="131"/>
      <c r="VI26" s="70">
        <f>SUM(IrradDiaria[[#This Row],[01/04/2026]:[08/04/2026]])</f>
        <v>0</v>
      </c>
      <c r="VJ26" s="131"/>
      <c r="VK26" s="72"/>
      <c r="VL26" t="s">
        <v>1085</v>
      </c>
    </row>
    <row r="27" spans="1:584" ht="15.6" hidden="1">
      <c r="A27" s="82" t="s">
        <v>1091</v>
      </c>
      <c r="B27" s="49" t="s">
        <v>1091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65"/>
      <c r="JQ27" s="65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/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  <c r="LT27" s="65"/>
      <c r="LU27" s="65"/>
      <c r="LV27" s="65"/>
      <c r="LW27" s="65"/>
      <c r="LX27" s="65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4"/>
      <c r="UD27" s="54"/>
      <c r="UE27" s="54"/>
      <c r="UF27" s="54"/>
      <c r="UG27" s="54"/>
      <c r="UH27" s="54"/>
      <c r="UI27" s="54"/>
      <c r="UJ27" s="54"/>
      <c r="UK27" s="54"/>
      <c r="UL27" s="54"/>
      <c r="UM27" s="54"/>
      <c r="UN27" s="54"/>
      <c r="UO27" s="54"/>
      <c r="UP27" s="54"/>
      <c r="UQ27" s="54"/>
      <c r="UR27" s="54"/>
      <c r="US27" s="54"/>
      <c r="UT27" s="54"/>
      <c r="UU27" s="54"/>
      <c r="UV27" s="54"/>
      <c r="UW27" s="54"/>
      <c r="UX27" s="54"/>
      <c r="UY27" s="54"/>
      <c r="UZ27" s="54"/>
      <c r="VA27" s="54"/>
      <c r="VB27" s="54"/>
      <c r="VC27" s="55">
        <f t="shared" si="9"/>
        <v>0</v>
      </c>
      <c r="VD27" s="69">
        <f t="shared" ref="VD27:VD42" si="10">SUM(KU27:LX27)</f>
        <v>0</v>
      </c>
      <c r="VE27" s="70">
        <f t="shared" si="7"/>
        <v>0</v>
      </c>
      <c r="VF27" s="70">
        <f t="shared" si="8"/>
        <v>0</v>
      </c>
      <c r="VG27" s="131"/>
      <c r="VH27" s="131"/>
      <c r="VI27" s="70">
        <f>SUM(IrradDiaria[[#This Row],[01/04/2026]:[08/04/2026]])</f>
        <v>0</v>
      </c>
      <c r="VJ27" s="131"/>
      <c r="VK27" s="72"/>
      <c r="VL27" t="s">
        <v>1085</v>
      </c>
    </row>
    <row r="28" spans="1:584" ht="15.6" hidden="1">
      <c r="A28" s="82" t="s">
        <v>1092</v>
      </c>
      <c r="B28" s="49" t="s">
        <v>1092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4"/>
      <c r="US28" s="54"/>
      <c r="UT28" s="54"/>
      <c r="UU28" s="54"/>
      <c r="UV28" s="54"/>
      <c r="UW28" s="54"/>
      <c r="UX28" s="54"/>
      <c r="UY28" s="54"/>
      <c r="UZ28" s="54"/>
      <c r="VA28" s="54"/>
      <c r="VB28" s="54"/>
      <c r="VC28" s="55">
        <f t="shared" si="9"/>
        <v>0</v>
      </c>
      <c r="VD28" s="69">
        <f t="shared" si="10"/>
        <v>0</v>
      </c>
      <c r="VE28" s="70">
        <f t="shared" si="7"/>
        <v>0</v>
      </c>
      <c r="VF28" s="70">
        <f t="shared" si="8"/>
        <v>0</v>
      </c>
      <c r="VG28" s="131"/>
      <c r="VH28" s="131"/>
      <c r="VI28" s="70">
        <f>SUM(IrradDiaria[[#This Row],[01/04/2026]:[08/04/2026]])</f>
        <v>0</v>
      </c>
      <c r="VJ28" s="131"/>
      <c r="VK28" s="72"/>
      <c r="VL28" t="s">
        <v>1085</v>
      </c>
    </row>
    <row r="29" spans="1:584" ht="15.6" hidden="1">
      <c r="A29" s="82" t="s">
        <v>1093</v>
      </c>
      <c r="B29" s="49" t="s">
        <v>1093</v>
      </c>
      <c r="C29" s="58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3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65"/>
      <c r="JQ29" s="65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4"/>
      <c r="US29" s="54"/>
      <c r="UT29" s="54"/>
      <c r="UU29" s="54"/>
      <c r="UV29" s="54"/>
      <c r="UW29" s="54"/>
      <c r="UX29" s="54"/>
      <c r="UY29" s="54"/>
      <c r="UZ29" s="54"/>
      <c r="VA29" s="54"/>
      <c r="VB29" s="54"/>
      <c r="VC29" s="55">
        <f t="shared" si="9"/>
        <v>0</v>
      </c>
      <c r="VD29" s="69">
        <f t="shared" si="10"/>
        <v>0</v>
      </c>
      <c r="VE29" s="70">
        <f t="shared" si="7"/>
        <v>0</v>
      </c>
      <c r="VF29" s="70">
        <f t="shared" si="8"/>
        <v>0</v>
      </c>
      <c r="VG29" s="131"/>
      <c r="VH29" s="131"/>
      <c r="VI29" s="70">
        <f>SUM(IrradDiaria[[#This Row],[01/04/2026]:[08/04/2026]])</f>
        <v>0</v>
      </c>
      <c r="VJ29" s="131"/>
      <c r="VK29" s="72"/>
      <c r="VL29" s="30" t="s">
        <v>1086</v>
      </c>
    </row>
    <row r="30" spans="1:584" ht="15.6" hidden="1">
      <c r="A30" s="82" t="s">
        <v>1101</v>
      </c>
      <c r="B30" s="49" t="s">
        <v>1101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3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9"/>
      <c r="EU30" s="59"/>
      <c r="EV30" s="59"/>
      <c r="EW30" s="59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4"/>
      <c r="UD30" s="54"/>
      <c r="UE30" s="54"/>
      <c r="UF30" s="54"/>
      <c r="UG30" s="54"/>
      <c r="UH30" s="54"/>
      <c r="UI30" s="54"/>
      <c r="UJ30" s="54"/>
      <c r="UK30" s="54"/>
      <c r="UL30" s="54"/>
      <c r="UM30" s="54"/>
      <c r="UN30" s="54"/>
      <c r="UO30" s="54"/>
      <c r="UP30" s="54"/>
      <c r="UQ30" s="54"/>
      <c r="UR30" s="54"/>
      <c r="US30" s="54"/>
      <c r="UT30" s="54"/>
      <c r="UU30" s="54"/>
      <c r="UV30" s="54"/>
      <c r="UW30" s="54"/>
      <c r="UX30" s="54"/>
      <c r="UY30" s="54"/>
      <c r="UZ30" s="54"/>
      <c r="VA30" s="54"/>
      <c r="VB30" s="54"/>
      <c r="VC30" s="55">
        <f t="shared" si="9"/>
        <v>0</v>
      </c>
      <c r="VD30" s="69">
        <f t="shared" si="10"/>
        <v>0</v>
      </c>
      <c r="VE30" s="70">
        <f t="shared" si="7"/>
        <v>0</v>
      </c>
      <c r="VF30" s="70">
        <f t="shared" si="8"/>
        <v>0</v>
      </c>
      <c r="VG30" s="131"/>
      <c r="VH30" s="131"/>
      <c r="VI30" s="70">
        <f>SUM(IrradDiaria[[#This Row],[01/04/2026]:[08/04/2026]])</f>
        <v>0</v>
      </c>
      <c r="VJ30" s="131"/>
      <c r="VK30" s="72"/>
      <c r="VL30" s="30" t="s">
        <v>1086</v>
      </c>
    </row>
    <row r="31" spans="1:584" ht="15.6" hidden="1">
      <c r="A31" s="82" t="s">
        <v>1089</v>
      </c>
      <c r="B31" s="49" t="s">
        <v>1089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4"/>
      <c r="UD31" s="54"/>
      <c r="UE31" s="54"/>
      <c r="UF31" s="54"/>
      <c r="UG31" s="54"/>
      <c r="UH31" s="54"/>
      <c r="UI31" s="54"/>
      <c r="UJ31" s="54"/>
      <c r="UK31" s="54"/>
      <c r="UL31" s="54"/>
      <c r="UM31" s="54"/>
      <c r="UN31" s="54"/>
      <c r="UO31" s="54"/>
      <c r="UP31" s="54"/>
      <c r="UQ31" s="54"/>
      <c r="UR31" s="54"/>
      <c r="US31" s="54"/>
      <c r="UT31" s="54"/>
      <c r="UU31" s="54"/>
      <c r="UV31" s="54"/>
      <c r="UW31" s="54"/>
      <c r="UX31" s="54"/>
      <c r="UY31" s="54"/>
      <c r="UZ31" s="54"/>
      <c r="VA31" s="54"/>
      <c r="VB31" s="54"/>
      <c r="VC31" s="55">
        <f t="shared" si="9"/>
        <v>0</v>
      </c>
      <c r="VD31" s="69">
        <f t="shared" si="10"/>
        <v>0</v>
      </c>
      <c r="VE31" s="70">
        <f t="shared" si="7"/>
        <v>0</v>
      </c>
      <c r="VF31" s="70">
        <f t="shared" si="8"/>
        <v>0</v>
      </c>
      <c r="VG31" s="131"/>
      <c r="VH31" s="131"/>
      <c r="VI31" s="70">
        <f>SUM(IrradDiaria[[#This Row],[01/04/2026]:[08/04/2026]])</f>
        <v>0</v>
      </c>
      <c r="VJ31" s="131"/>
      <c r="VK31" s="72"/>
      <c r="VL31" t="s">
        <v>1085</v>
      </c>
    </row>
    <row r="32" spans="1:584" ht="15.6" hidden="1">
      <c r="A32" s="82" t="s">
        <v>1090</v>
      </c>
      <c r="B32" s="49" t="s">
        <v>1090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65"/>
      <c r="JQ32" s="65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  <c r="LT32" s="65"/>
      <c r="LU32" s="65"/>
      <c r="LV32" s="65"/>
      <c r="LW32" s="65"/>
      <c r="LX32" s="65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4"/>
      <c r="UD32" s="54"/>
      <c r="UE32" s="54"/>
      <c r="UF32" s="54"/>
      <c r="UG32" s="54"/>
      <c r="UH32" s="54"/>
      <c r="UI32" s="54"/>
      <c r="UJ32" s="54"/>
      <c r="UK32" s="54"/>
      <c r="UL32" s="54"/>
      <c r="UM32" s="54"/>
      <c r="UN32" s="54"/>
      <c r="UO32" s="54"/>
      <c r="UP32" s="54"/>
      <c r="UQ32" s="54"/>
      <c r="UR32" s="54"/>
      <c r="US32" s="54"/>
      <c r="UT32" s="54"/>
      <c r="UU32" s="54"/>
      <c r="UV32" s="54"/>
      <c r="UW32" s="54"/>
      <c r="UX32" s="54"/>
      <c r="UY32" s="54"/>
      <c r="UZ32" s="54"/>
      <c r="VA32" s="54"/>
      <c r="VB32" s="54"/>
      <c r="VC32" s="55">
        <f t="shared" si="9"/>
        <v>0</v>
      </c>
      <c r="VD32" s="69">
        <f t="shared" si="10"/>
        <v>0</v>
      </c>
      <c r="VE32" s="70">
        <f t="shared" si="7"/>
        <v>0</v>
      </c>
      <c r="VF32" s="70">
        <f t="shared" si="8"/>
        <v>0</v>
      </c>
      <c r="VG32" s="131"/>
      <c r="VH32" s="131"/>
      <c r="VI32" s="70">
        <f>SUM(IrradDiaria[[#This Row],[01/04/2026]:[08/04/2026]])</f>
        <v>0</v>
      </c>
      <c r="VJ32" s="131"/>
      <c r="VK32" s="72"/>
      <c r="VL32" s="30" t="s">
        <v>1086</v>
      </c>
    </row>
    <row r="33" spans="1:584" ht="15.6" hidden="1">
      <c r="A33" s="82" t="s">
        <v>1094</v>
      </c>
      <c r="B33" s="49" t="s">
        <v>1094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2"/>
      <c r="EU33" s="64"/>
      <c r="EV33" s="62"/>
      <c r="EW33" s="62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65"/>
      <c r="JQ33" s="65"/>
      <c r="JR33" s="65"/>
      <c r="JS33" s="65"/>
      <c r="JT33" s="65"/>
      <c r="JU33" s="65"/>
      <c r="JV33" s="65"/>
      <c r="JW33" s="65"/>
      <c r="JX33" s="65"/>
      <c r="JY33" s="65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/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  <c r="LT33" s="65"/>
      <c r="LU33" s="65"/>
      <c r="LV33" s="65"/>
      <c r="LW33" s="65"/>
      <c r="LX33" s="65"/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4"/>
      <c r="UD33" s="54"/>
      <c r="UE33" s="54"/>
      <c r="UF33" s="54"/>
      <c r="UG33" s="54"/>
      <c r="UH33" s="54"/>
      <c r="UI33" s="54"/>
      <c r="UJ33" s="54"/>
      <c r="UK33" s="54"/>
      <c r="UL33" s="54"/>
      <c r="UM33" s="54"/>
      <c r="UN33" s="54"/>
      <c r="UO33" s="54"/>
      <c r="UP33" s="54"/>
      <c r="UQ33" s="54"/>
      <c r="UR33" s="54"/>
      <c r="US33" s="54"/>
      <c r="UT33" s="54"/>
      <c r="UU33" s="54"/>
      <c r="UV33" s="54"/>
      <c r="UW33" s="54"/>
      <c r="UX33" s="54"/>
      <c r="UY33" s="54"/>
      <c r="UZ33" s="54"/>
      <c r="VA33" s="54"/>
      <c r="VB33" s="54"/>
      <c r="VC33" s="55">
        <f t="shared" si="9"/>
        <v>0</v>
      </c>
      <c r="VD33" s="69">
        <f t="shared" si="10"/>
        <v>0</v>
      </c>
      <c r="VE33" s="70">
        <f t="shared" si="7"/>
        <v>0</v>
      </c>
      <c r="VF33" s="70">
        <f t="shared" si="8"/>
        <v>0</v>
      </c>
      <c r="VG33" s="131"/>
      <c r="VH33" s="131"/>
      <c r="VI33" s="70">
        <f>SUM(IrradDiaria[[#This Row],[01/04/2026]:[08/04/2026]])</f>
        <v>0</v>
      </c>
      <c r="VJ33" s="131"/>
      <c r="VK33" s="72"/>
      <c r="VL33" s="30" t="s">
        <v>1086</v>
      </c>
    </row>
    <row r="34" spans="1:584" ht="15.6" hidden="1">
      <c r="A34" s="82" t="s">
        <v>1098</v>
      </c>
      <c r="B34" s="49" t="s">
        <v>1098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4"/>
      <c r="UD34" s="54"/>
      <c r="UE34" s="54"/>
      <c r="UF34" s="54"/>
      <c r="UG34" s="54"/>
      <c r="UH34" s="54"/>
      <c r="UI34" s="54"/>
      <c r="UJ34" s="54"/>
      <c r="UK34" s="54"/>
      <c r="UL34" s="54"/>
      <c r="UM34" s="54"/>
      <c r="UN34" s="54"/>
      <c r="UO34" s="54"/>
      <c r="UP34" s="54"/>
      <c r="UQ34" s="54"/>
      <c r="UR34" s="54"/>
      <c r="US34" s="54"/>
      <c r="UT34" s="54"/>
      <c r="UU34" s="54"/>
      <c r="UV34" s="54"/>
      <c r="UW34" s="54"/>
      <c r="UX34" s="54"/>
      <c r="UY34" s="54"/>
      <c r="UZ34" s="54"/>
      <c r="VA34" s="54"/>
      <c r="VB34" s="54"/>
      <c r="VC34" s="55">
        <f t="shared" si="9"/>
        <v>0</v>
      </c>
      <c r="VD34" s="69">
        <f t="shared" si="10"/>
        <v>0</v>
      </c>
      <c r="VE34" s="70">
        <f t="shared" si="7"/>
        <v>0</v>
      </c>
      <c r="VF34" s="70">
        <f t="shared" si="8"/>
        <v>0</v>
      </c>
      <c r="VG34" s="131"/>
      <c r="VH34" s="131"/>
      <c r="VI34" s="70">
        <f>SUM(IrradDiaria[[#This Row],[01/04/2026]:[08/04/2026]])</f>
        <v>0</v>
      </c>
      <c r="VJ34" s="131"/>
      <c r="VK34" s="72"/>
      <c r="VL34" t="s">
        <v>1085</v>
      </c>
    </row>
    <row r="35" spans="1:584" ht="15.6">
      <c r="A35" s="82" t="s">
        <v>1100</v>
      </c>
      <c r="B35" s="164" t="s">
        <v>1100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105">
        <v>9.94</v>
      </c>
      <c r="OJ35" s="105">
        <v>9.52</v>
      </c>
      <c r="OK35" s="105">
        <v>9.5399999999999991</v>
      </c>
      <c r="OL35" s="105">
        <v>7.17</v>
      </c>
      <c r="OM35" s="105">
        <v>7.51</v>
      </c>
      <c r="ON35" s="105">
        <v>7.59</v>
      </c>
      <c r="OO35" s="105">
        <v>4.08</v>
      </c>
      <c r="OP35" s="105">
        <v>3.35</v>
      </c>
      <c r="OQ35" s="105">
        <v>8.27</v>
      </c>
      <c r="OR35" s="105">
        <v>9.2200000000000006</v>
      </c>
      <c r="OS35" s="105">
        <v>9.42</v>
      </c>
      <c r="OT35" s="105">
        <v>6.81</v>
      </c>
      <c r="OU35" s="105">
        <v>7.98</v>
      </c>
      <c r="OV35" s="105">
        <v>7.25</v>
      </c>
      <c r="OW35" s="105">
        <v>7.27</v>
      </c>
      <c r="OX35" s="105">
        <v>6.53</v>
      </c>
      <c r="OY35" s="105">
        <v>6.39</v>
      </c>
      <c r="OZ35" s="105">
        <v>6</v>
      </c>
      <c r="PA35" s="105">
        <v>7.56</v>
      </c>
      <c r="PB35" s="105">
        <v>8.15</v>
      </c>
      <c r="PC35" s="105">
        <v>8.4700000000000006</v>
      </c>
      <c r="PD35" s="105">
        <v>8.51</v>
      </c>
      <c r="PE35" s="105">
        <v>8</v>
      </c>
      <c r="PF35" s="105">
        <v>7.36</v>
      </c>
      <c r="PG35" s="105">
        <v>5.33</v>
      </c>
      <c r="PH35" s="105">
        <v>3.33</v>
      </c>
      <c r="PI35" s="105">
        <v>6.42</v>
      </c>
      <c r="PJ35" s="105">
        <v>5.63</v>
      </c>
      <c r="PK35" s="105">
        <v>5.45</v>
      </c>
      <c r="PL35" s="105">
        <v>4.93</v>
      </c>
      <c r="PM35" s="105">
        <v>5.51</v>
      </c>
      <c r="PN35" s="105">
        <v>4.57</v>
      </c>
      <c r="PO35" s="105">
        <v>9.94</v>
      </c>
      <c r="PP35" s="105">
        <v>8.6999999999999993</v>
      </c>
      <c r="PQ35" s="105">
        <v>10.01</v>
      </c>
      <c r="PR35" s="105">
        <v>9.07</v>
      </c>
      <c r="PS35" s="105">
        <v>8.4</v>
      </c>
      <c r="PT35" s="105">
        <v>8.2100000000000009</v>
      </c>
      <c r="PU35" s="105">
        <v>6.7</v>
      </c>
      <c r="PV35" s="105">
        <v>8.31</v>
      </c>
      <c r="PW35" s="105">
        <v>9.67</v>
      </c>
      <c r="PX35" s="105">
        <v>9.67</v>
      </c>
      <c r="PY35" s="105">
        <v>6.82</v>
      </c>
      <c r="PZ35" s="105">
        <v>7.91</v>
      </c>
      <c r="QA35" s="105">
        <v>7.91</v>
      </c>
      <c r="QB35" s="165">
        <v>5.9</v>
      </c>
      <c r="QC35" s="165">
        <v>6.71</v>
      </c>
      <c r="QD35" s="165">
        <v>9.39</v>
      </c>
      <c r="QE35" s="165">
        <v>9.59</v>
      </c>
      <c r="QF35" s="165">
        <v>8.33</v>
      </c>
      <c r="QG35" s="165">
        <v>6.6</v>
      </c>
      <c r="QH35" s="165">
        <v>6.45</v>
      </c>
      <c r="QI35" s="165">
        <v>9.4499999999999993</v>
      </c>
      <c r="QJ35" s="165">
        <v>5.0999999999999996</v>
      </c>
      <c r="QK35" s="165">
        <v>7.71</v>
      </c>
      <c r="QL35" s="165">
        <v>6.73</v>
      </c>
      <c r="QM35" s="165">
        <v>8.1999999999999993</v>
      </c>
      <c r="QN35" s="165">
        <v>8.1999999999999993</v>
      </c>
      <c r="QO35" s="165">
        <v>6.79</v>
      </c>
      <c r="QP35" s="165">
        <v>3.74</v>
      </c>
      <c r="QQ35" s="165">
        <v>7.72</v>
      </c>
      <c r="QR35" s="165">
        <v>7.94</v>
      </c>
      <c r="QS35" s="165">
        <v>8.66</v>
      </c>
      <c r="QT35" s="165">
        <v>7.07</v>
      </c>
      <c r="QU35" s="165">
        <v>6.09</v>
      </c>
      <c r="QV35" s="165">
        <v>5.67</v>
      </c>
      <c r="QW35" s="165">
        <v>4.05</v>
      </c>
      <c r="QX35" s="165">
        <v>7.12</v>
      </c>
      <c r="QY35" s="165">
        <v>8.5399999999999991</v>
      </c>
      <c r="QZ35" s="165">
        <v>8.7200000000000006</v>
      </c>
      <c r="RA35" s="165">
        <v>7.33</v>
      </c>
      <c r="RB35" s="165">
        <v>6.27</v>
      </c>
      <c r="RC35" s="165">
        <v>5.95</v>
      </c>
      <c r="RD35" s="165">
        <v>6.89</v>
      </c>
      <c r="RE35" s="165">
        <v>7.7</v>
      </c>
      <c r="RF35" s="165">
        <v>7.7</v>
      </c>
      <c r="RG35" s="165">
        <v>6.64</v>
      </c>
      <c r="RH35" s="165">
        <v>5.08</v>
      </c>
      <c r="RI35" s="165">
        <v>6.84</v>
      </c>
      <c r="RJ35" s="165">
        <v>6.88</v>
      </c>
      <c r="RK35" s="165">
        <v>6.73</v>
      </c>
      <c r="RL35" s="165">
        <v>7.49</v>
      </c>
      <c r="RM35" s="165">
        <v>5.15</v>
      </c>
      <c r="RN35" s="165">
        <v>7.05</v>
      </c>
      <c r="RO35" s="165">
        <v>7.34</v>
      </c>
      <c r="RP35" s="165">
        <v>8.77</v>
      </c>
      <c r="RQ35" s="165">
        <v>3.54</v>
      </c>
      <c r="RR35" s="165">
        <v>8.31</v>
      </c>
      <c r="RS35" s="165">
        <v>8.43</v>
      </c>
      <c r="RT35" s="165">
        <v>3.34</v>
      </c>
      <c r="RU35" s="165">
        <v>5.97</v>
      </c>
      <c r="RV35" s="165">
        <v>6.37</v>
      </c>
      <c r="RW35" s="165">
        <v>7.82</v>
      </c>
      <c r="RX35" s="165">
        <v>6.87</v>
      </c>
      <c r="RY35" s="165">
        <v>7.12</v>
      </c>
      <c r="RZ35" s="165">
        <v>8.7799999999999994</v>
      </c>
      <c r="SA35" s="165">
        <v>5.87</v>
      </c>
      <c r="SB35" s="165">
        <v>6.23</v>
      </c>
      <c r="SC35" s="165">
        <v>4.8499999999999996</v>
      </c>
      <c r="SD35" s="165">
        <v>7.36</v>
      </c>
      <c r="SE35" s="165">
        <v>6.48</v>
      </c>
      <c r="SF35" s="165">
        <v>3.47</v>
      </c>
      <c r="SG35" s="165">
        <v>6.85</v>
      </c>
      <c r="SH35" s="165">
        <v>7.83</v>
      </c>
      <c r="SI35" s="165">
        <v>7.7</v>
      </c>
      <c r="SJ35" s="165">
        <v>8.1300000000000008</v>
      </c>
      <c r="SK35" s="105">
        <v>5.36</v>
      </c>
      <c r="SL35" s="105">
        <v>8.31</v>
      </c>
      <c r="SM35" s="105">
        <v>8.31</v>
      </c>
      <c r="SN35" s="105">
        <v>8.4499999999999993</v>
      </c>
      <c r="SO35" s="105">
        <v>7.94</v>
      </c>
      <c r="SP35" s="105">
        <v>5.7</v>
      </c>
      <c r="SQ35" s="105">
        <v>6.54</v>
      </c>
      <c r="SR35" s="105">
        <v>5.67</v>
      </c>
      <c r="SS35" s="105">
        <v>6.56</v>
      </c>
      <c r="ST35" s="105">
        <v>4.21</v>
      </c>
      <c r="SU35" s="46">
        <v>0</v>
      </c>
      <c r="SV35" s="46">
        <v>0</v>
      </c>
      <c r="SW35" s="46">
        <v>0</v>
      </c>
      <c r="SX35" s="46">
        <v>0</v>
      </c>
      <c r="TH35" s="105">
        <v>4.17</v>
      </c>
      <c r="TI35" s="105">
        <v>4.17</v>
      </c>
      <c r="TJ35" s="105">
        <v>7.04</v>
      </c>
      <c r="TK35" s="105">
        <v>8.08</v>
      </c>
      <c r="TL35" s="105">
        <v>5.01</v>
      </c>
      <c r="TM35" s="105">
        <v>7.15</v>
      </c>
      <c r="TN35" s="105">
        <v>6.29</v>
      </c>
      <c r="TO35" s="105">
        <v>7.64</v>
      </c>
      <c r="TP35" s="166">
        <v>6.61</v>
      </c>
      <c r="TQ35" s="166">
        <v>6.61</v>
      </c>
      <c r="TR35" s="166">
        <v>4.7300000000000004</v>
      </c>
      <c r="TS35" s="166">
        <v>8.06</v>
      </c>
      <c r="TT35" s="166">
        <v>8.06</v>
      </c>
      <c r="TU35" s="166">
        <v>7.18</v>
      </c>
      <c r="TV35" s="166">
        <v>7.27</v>
      </c>
      <c r="TW35" s="105">
        <v>6.3</v>
      </c>
      <c r="TX35" s="105">
        <v>5.04</v>
      </c>
      <c r="TY35" s="105">
        <v>1.79</v>
      </c>
      <c r="TZ35" s="105">
        <v>8.0299999999999994</v>
      </c>
      <c r="UA35" s="105">
        <v>7.31</v>
      </c>
      <c r="UB35" s="105">
        <v>5.83</v>
      </c>
      <c r="UC35" s="105">
        <v>6.86</v>
      </c>
      <c r="UD35" s="105">
        <v>8.24</v>
      </c>
      <c r="UE35" s="105">
        <v>7.4</v>
      </c>
      <c r="UF35" s="105">
        <v>6.61</v>
      </c>
      <c r="UG35" s="105">
        <v>7.32</v>
      </c>
      <c r="UH35" s="105">
        <v>7.97</v>
      </c>
      <c r="UI35" s="105">
        <v>8.15</v>
      </c>
      <c r="UJ35" s="105">
        <v>8.15</v>
      </c>
      <c r="UK35" s="76">
        <v>6.13</v>
      </c>
      <c r="UL35" s="76">
        <v>7.41</v>
      </c>
      <c r="UM35" s="76">
        <v>7.9</v>
      </c>
      <c r="UN35" s="76">
        <v>8.1300000000000008</v>
      </c>
      <c r="UO35" s="76">
        <v>8.0500000000000007</v>
      </c>
      <c r="UP35" s="76">
        <v>5.67</v>
      </c>
      <c r="UQ35" s="76">
        <v>5.12</v>
      </c>
      <c r="UR35" s="105">
        <v>4.24</v>
      </c>
      <c r="US35" s="105">
        <v>6.75</v>
      </c>
      <c r="UT35" s="105">
        <v>3.68</v>
      </c>
      <c r="UU35" s="105">
        <v>8.3800000000000008</v>
      </c>
      <c r="UV35" s="105">
        <v>8.3800000000000008</v>
      </c>
      <c r="UW35" s="76"/>
      <c r="UX35" s="76"/>
      <c r="UY35" s="76"/>
      <c r="UZ35" s="76"/>
      <c r="VA35" s="76"/>
      <c r="VB35" s="76"/>
      <c r="VC35" s="55">
        <f t="shared" si="9"/>
        <v>0</v>
      </c>
      <c r="VD35" s="69">
        <f t="shared" si="10"/>
        <v>0</v>
      </c>
      <c r="VE35" s="70">
        <f t="shared" si="7"/>
        <v>0</v>
      </c>
      <c r="VF35" s="70">
        <f t="shared" si="8"/>
        <v>0</v>
      </c>
      <c r="VG35" s="131"/>
      <c r="VH35" s="131"/>
      <c r="VI35" s="70">
        <f>SUM(IrradDiaria[[#This Row],[01/04/2026]:[08/04/2026]])</f>
        <v>50.94</v>
      </c>
      <c r="VJ35" s="131"/>
      <c r="VK35" s="72"/>
      <c r="VL35" s="30" t="s">
        <v>1086</v>
      </c>
    </row>
    <row r="36" spans="1:584" ht="15.6" hidden="1">
      <c r="A36" s="82" t="s">
        <v>1104</v>
      </c>
      <c r="B36" s="49" t="s">
        <v>1104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4"/>
      <c r="UD36" s="54"/>
      <c r="UE36" s="54"/>
      <c r="UF36" s="54"/>
      <c r="UG36" s="54"/>
      <c r="UH36" s="54"/>
      <c r="UI36" s="54"/>
      <c r="UJ36" s="54"/>
      <c r="UK36" s="54"/>
      <c r="UL36" s="54"/>
      <c r="UM36" s="54"/>
      <c r="UN36" s="54"/>
      <c r="UO36" s="54"/>
      <c r="UP36" s="54"/>
      <c r="UQ36" s="54"/>
      <c r="UR36" s="54"/>
      <c r="US36" s="54"/>
      <c r="UT36" s="54"/>
      <c r="UU36" s="54"/>
      <c r="UV36" s="54"/>
      <c r="UW36" s="54"/>
      <c r="UX36" s="54"/>
      <c r="UY36" s="54"/>
      <c r="UZ36" s="54"/>
      <c r="VA36" s="54"/>
      <c r="VB36" s="54"/>
      <c r="VC36" s="55">
        <f t="shared" si="9"/>
        <v>0</v>
      </c>
      <c r="VD36" s="69">
        <f t="shared" si="10"/>
        <v>0</v>
      </c>
      <c r="VE36" s="70">
        <f t="shared" si="7"/>
        <v>0</v>
      </c>
      <c r="VF36" s="70">
        <f t="shared" si="8"/>
        <v>0</v>
      </c>
      <c r="VG36" s="131"/>
      <c r="VH36" s="131"/>
      <c r="VI36" s="70">
        <f>SUM(IrradDiaria[[#This Row],[01/04/2026]:[08/04/2026]])</f>
        <v>0</v>
      </c>
      <c r="VJ36" s="131"/>
      <c r="VK36" s="72"/>
      <c r="VL36" s="30" t="s">
        <v>1086</v>
      </c>
    </row>
    <row r="37" spans="1:584" ht="15.6" hidden="1">
      <c r="A37" s="82" t="s">
        <v>1099</v>
      </c>
      <c r="B37" s="49" t="s">
        <v>1099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54"/>
      <c r="SU37" s="54"/>
      <c r="SV37" s="54"/>
      <c r="SW37" s="54"/>
      <c r="SX37" s="54"/>
      <c r="SY37" s="54"/>
      <c r="SZ37" s="54"/>
      <c r="TA37" s="54"/>
      <c r="TB37" s="54"/>
      <c r="TC37" s="54"/>
      <c r="TD37" s="54"/>
      <c r="TE37" s="54"/>
      <c r="TF37" s="54"/>
      <c r="TG37" s="54"/>
      <c r="TH37" s="54"/>
      <c r="TI37" s="54"/>
      <c r="TJ37" s="54"/>
      <c r="TK37" s="54"/>
      <c r="TL37" s="54"/>
      <c r="TM37" s="54"/>
      <c r="TN37" s="54"/>
      <c r="TO37" s="54"/>
      <c r="TP37" s="54"/>
      <c r="TQ37" s="54"/>
      <c r="TR37" s="54"/>
      <c r="TS37" s="54"/>
      <c r="TT37" s="54"/>
      <c r="TU37" s="54"/>
      <c r="TV37" s="54"/>
      <c r="TW37" s="54"/>
      <c r="TX37" s="54"/>
      <c r="TY37" s="54"/>
      <c r="TZ37" s="54"/>
      <c r="UA37" s="54"/>
      <c r="UB37" s="54"/>
      <c r="UC37" s="54"/>
      <c r="UD37" s="54"/>
      <c r="UE37" s="54"/>
      <c r="UF37" s="54"/>
      <c r="UG37" s="54"/>
      <c r="UH37" s="54"/>
      <c r="UI37" s="54"/>
      <c r="UJ37" s="54"/>
      <c r="UK37" s="54"/>
      <c r="UL37" s="54"/>
      <c r="UM37" s="54"/>
      <c r="UN37" s="54"/>
      <c r="UO37" s="54"/>
      <c r="UP37" s="54"/>
      <c r="UQ37" s="54"/>
      <c r="UR37" s="54"/>
      <c r="US37" s="54"/>
      <c r="UT37" s="54"/>
      <c r="UU37" s="54"/>
      <c r="UV37" s="54"/>
      <c r="UW37" s="54"/>
      <c r="UX37" s="54"/>
      <c r="UY37" s="54"/>
      <c r="UZ37" s="54"/>
      <c r="VA37" s="54"/>
      <c r="VB37" s="54"/>
      <c r="VC37" s="55">
        <f t="shared" si="9"/>
        <v>0</v>
      </c>
      <c r="VD37" s="69">
        <f t="shared" si="10"/>
        <v>0</v>
      </c>
      <c r="VE37" s="70">
        <f t="shared" si="7"/>
        <v>0</v>
      </c>
      <c r="VF37" s="70">
        <f t="shared" si="8"/>
        <v>0</v>
      </c>
      <c r="VG37" s="131"/>
      <c r="VH37" s="131"/>
      <c r="VI37" s="70">
        <f>SUM(IrradDiaria[[#This Row],[01/04/2026]:[08/04/2026]])</f>
        <v>0</v>
      </c>
      <c r="VJ37" s="131"/>
      <c r="VK37" s="72"/>
      <c r="VL37" t="s">
        <v>1085</v>
      </c>
    </row>
    <row r="38" spans="1:584" ht="15.6" hidden="1">
      <c r="A38" s="82" t="s">
        <v>1103</v>
      </c>
      <c r="B38" s="49" t="s">
        <v>1103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54"/>
      <c r="OJ38" s="54"/>
      <c r="OK38" s="54"/>
      <c r="OL38" s="54"/>
      <c r="OM38" s="54"/>
      <c r="ON38" s="54"/>
      <c r="OO38" s="54"/>
      <c r="OP38" s="54"/>
      <c r="OQ38" s="54"/>
      <c r="OR38" s="54"/>
      <c r="OS38" s="54"/>
      <c r="OT38" s="54"/>
      <c r="OU38" s="54"/>
      <c r="OV38" s="54"/>
      <c r="OW38" s="54"/>
      <c r="OX38" s="54"/>
      <c r="OY38" s="54"/>
      <c r="OZ38" s="54"/>
      <c r="PA38" s="54"/>
      <c r="PB38" s="54"/>
      <c r="PC38" s="54"/>
      <c r="PD38" s="54"/>
      <c r="PE38" s="54"/>
      <c r="PF38" s="54"/>
      <c r="PG38" s="54"/>
      <c r="PH38" s="54"/>
      <c r="PI38" s="54"/>
      <c r="PJ38" s="54"/>
      <c r="PK38" s="54"/>
      <c r="PL38" s="54"/>
      <c r="PM38" s="54"/>
      <c r="PN38" s="54"/>
      <c r="PO38" s="54"/>
      <c r="PP38" s="54"/>
      <c r="PQ38" s="54"/>
      <c r="PR38" s="54"/>
      <c r="PS38" s="54"/>
      <c r="PT38" s="54"/>
      <c r="PU38" s="54"/>
      <c r="PV38" s="54"/>
      <c r="PW38" s="54"/>
      <c r="PX38" s="54"/>
      <c r="PY38" s="54"/>
      <c r="PZ38" s="54"/>
      <c r="QA38" s="54"/>
      <c r="QB38" s="54"/>
      <c r="QC38" s="54"/>
      <c r="QD38" s="54"/>
      <c r="QE38" s="54"/>
      <c r="QF38" s="54"/>
      <c r="QG38" s="54"/>
      <c r="QH38" s="54"/>
      <c r="QI38" s="54"/>
      <c r="QJ38" s="54"/>
      <c r="QK38" s="54"/>
      <c r="QL38" s="54"/>
      <c r="QM38" s="54"/>
      <c r="QN38" s="54"/>
      <c r="QO38" s="54"/>
      <c r="QP38" s="54"/>
      <c r="QQ38" s="54"/>
      <c r="QR38" s="54"/>
      <c r="QS38" s="54"/>
      <c r="QT38" s="54"/>
      <c r="QU38" s="54"/>
      <c r="QV38" s="54"/>
      <c r="QW38" s="54"/>
      <c r="QX38" s="54"/>
      <c r="QY38" s="54"/>
      <c r="QZ38" s="54"/>
      <c r="RA38" s="54"/>
      <c r="RB38" s="54"/>
      <c r="RC38" s="54"/>
      <c r="RD38" s="54"/>
      <c r="RE38" s="54"/>
      <c r="RF38" s="54"/>
      <c r="RG38" s="54"/>
      <c r="RH38" s="54"/>
      <c r="RI38" s="54"/>
      <c r="RJ38" s="54"/>
      <c r="RK38" s="54"/>
      <c r="RL38" s="54"/>
      <c r="RM38" s="54"/>
      <c r="RN38" s="54"/>
      <c r="RO38" s="54"/>
      <c r="RP38" s="54"/>
      <c r="RQ38" s="54"/>
      <c r="RR38" s="54"/>
      <c r="RS38" s="54"/>
      <c r="RT38" s="54"/>
      <c r="RU38" s="54"/>
      <c r="RV38" s="54"/>
      <c r="RW38" s="54"/>
      <c r="RX38" s="54"/>
      <c r="RY38" s="54"/>
      <c r="RZ38" s="54"/>
      <c r="SA38" s="54"/>
      <c r="SB38" s="54"/>
      <c r="SC38" s="54"/>
      <c r="SD38" s="54"/>
      <c r="SE38" s="54"/>
      <c r="SF38" s="54"/>
      <c r="SG38" s="54"/>
      <c r="SH38" s="54"/>
      <c r="SI38" s="54"/>
      <c r="SJ38" s="54"/>
      <c r="SK38" s="54"/>
      <c r="SL38" s="54"/>
      <c r="SM38" s="54"/>
      <c r="SN38" s="54"/>
      <c r="SO38" s="54"/>
      <c r="SP38" s="54"/>
      <c r="SQ38" s="54"/>
      <c r="SR38" s="54"/>
      <c r="SS38" s="54"/>
      <c r="ST38" s="54"/>
      <c r="SU38" s="54"/>
      <c r="SV38" s="54"/>
      <c r="SW38" s="54"/>
      <c r="SX38" s="54"/>
      <c r="SY38" s="54"/>
      <c r="SZ38" s="54"/>
      <c r="TA38" s="54"/>
      <c r="TB38" s="54"/>
      <c r="TC38" s="54"/>
      <c r="TD38" s="54"/>
      <c r="TE38" s="54"/>
      <c r="TF38" s="54"/>
      <c r="TG38" s="54"/>
      <c r="TH38" s="54"/>
      <c r="TI38" s="54"/>
      <c r="TJ38" s="54"/>
      <c r="TK38" s="54"/>
      <c r="TL38" s="54"/>
      <c r="TM38" s="54"/>
      <c r="TN38" s="54"/>
      <c r="TO38" s="54"/>
      <c r="TP38" s="54"/>
      <c r="TQ38" s="54"/>
      <c r="TR38" s="54"/>
      <c r="TS38" s="54"/>
      <c r="TT38" s="54"/>
      <c r="TU38" s="54"/>
      <c r="TV38" s="54"/>
      <c r="TW38" s="54"/>
      <c r="TX38" s="54"/>
      <c r="TY38" s="54"/>
      <c r="TZ38" s="54"/>
      <c r="UA38" s="54"/>
      <c r="UB38" s="54"/>
      <c r="UC38" s="54"/>
      <c r="UD38" s="54"/>
      <c r="UE38" s="54"/>
      <c r="UF38" s="54"/>
      <c r="UG38" s="54"/>
      <c r="UH38" s="54"/>
      <c r="UI38" s="54"/>
      <c r="UJ38" s="54"/>
      <c r="UK38" s="54"/>
      <c r="UL38" s="54"/>
      <c r="UM38" s="54"/>
      <c r="UN38" s="54"/>
      <c r="UO38" s="54"/>
      <c r="UP38" s="54"/>
      <c r="UQ38" s="54"/>
      <c r="UR38" s="54"/>
      <c r="US38" s="54"/>
      <c r="UT38" s="54"/>
      <c r="UU38" s="54"/>
      <c r="UV38" s="54"/>
      <c r="UW38" s="54"/>
      <c r="UX38" s="54"/>
      <c r="UY38" s="54"/>
      <c r="UZ38" s="54"/>
      <c r="VA38" s="54"/>
      <c r="VB38" s="54"/>
      <c r="VC38" s="55">
        <f t="shared" si="9"/>
        <v>0</v>
      </c>
      <c r="VD38" s="69">
        <f t="shared" si="10"/>
        <v>0</v>
      </c>
      <c r="VE38" s="70">
        <f t="shared" si="7"/>
        <v>0</v>
      </c>
      <c r="VF38" s="70">
        <f t="shared" si="8"/>
        <v>0</v>
      </c>
      <c r="VG38" s="131"/>
      <c r="VH38" s="131"/>
      <c r="VI38" s="70">
        <f>SUM(IrradDiaria[[#This Row],[01/04/2026]:[08/04/2026]])</f>
        <v>0</v>
      </c>
      <c r="VJ38" s="131"/>
      <c r="VK38" s="72"/>
      <c r="VL38" t="s">
        <v>1085</v>
      </c>
    </row>
    <row r="39" spans="1:584" ht="15.6" hidden="1">
      <c r="A39" s="82" t="s">
        <v>1102</v>
      </c>
      <c r="B39" s="49" t="s">
        <v>1102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60"/>
      <c r="EU39" s="60"/>
      <c r="EV39" s="60"/>
      <c r="EW39" s="50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54"/>
      <c r="UL39" s="54"/>
      <c r="UM39" s="54"/>
      <c r="UN39" s="54"/>
      <c r="UO39" s="54"/>
      <c r="UP39" s="54"/>
      <c r="UQ39" s="54"/>
      <c r="UR39" s="54"/>
      <c r="US39" s="54"/>
      <c r="UT39" s="54"/>
      <c r="UU39" s="54"/>
      <c r="UV39" s="54"/>
      <c r="UW39" s="54"/>
      <c r="UX39" s="54"/>
      <c r="UY39" s="54"/>
      <c r="UZ39" s="54"/>
      <c r="VA39" s="54"/>
      <c r="VB39" s="54"/>
      <c r="VC39" s="55">
        <f t="shared" si="9"/>
        <v>0</v>
      </c>
      <c r="VD39" s="69">
        <f t="shared" si="10"/>
        <v>0</v>
      </c>
      <c r="VE39" s="70">
        <f t="shared" si="7"/>
        <v>0</v>
      </c>
      <c r="VF39" s="70">
        <f t="shared" si="8"/>
        <v>0</v>
      </c>
      <c r="VG39" s="131"/>
      <c r="VH39" s="131"/>
      <c r="VI39" s="70">
        <f>SUM(IrradDiaria[[#This Row],[01/04/2026]:[08/04/2026]])</f>
        <v>0</v>
      </c>
      <c r="VJ39" s="131"/>
      <c r="VK39" s="72"/>
      <c r="VL39" s="30" t="s">
        <v>1086</v>
      </c>
    </row>
    <row r="40" spans="1:584" ht="15.6" hidden="1">
      <c r="A40" s="82" t="s">
        <v>1095</v>
      </c>
      <c r="B40" s="49" t="s">
        <v>1095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4"/>
      <c r="US40" s="54"/>
      <c r="UT40" s="54"/>
      <c r="UU40" s="54"/>
      <c r="UV40" s="54"/>
      <c r="UW40" s="54"/>
      <c r="UX40" s="54"/>
      <c r="UY40" s="54"/>
      <c r="UZ40" s="54"/>
      <c r="VA40" s="54"/>
      <c r="VB40" s="54"/>
      <c r="VC40" s="55">
        <f t="shared" si="9"/>
        <v>0</v>
      </c>
      <c r="VD40" s="69">
        <f t="shared" si="10"/>
        <v>0</v>
      </c>
      <c r="VE40" s="70">
        <f t="shared" si="7"/>
        <v>0</v>
      </c>
      <c r="VF40" s="70">
        <f t="shared" si="8"/>
        <v>0</v>
      </c>
      <c r="VG40" s="131"/>
      <c r="VH40" s="131"/>
      <c r="VI40" s="70">
        <f>SUM(IrradDiaria[[#This Row],[01/04/2026]:[08/04/2026]])</f>
        <v>0</v>
      </c>
      <c r="VJ40" s="131"/>
      <c r="VK40" s="72"/>
      <c r="VL40" t="s">
        <v>1085</v>
      </c>
    </row>
    <row r="41" spans="1:584" ht="15.6" hidden="1">
      <c r="A41" s="82" t="s">
        <v>1096</v>
      </c>
      <c r="B41" s="49" t="s">
        <v>1096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3"/>
      <c r="GP41" s="53"/>
      <c r="GQ41" s="53"/>
      <c r="GR41" s="53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4"/>
      <c r="UD41" s="54"/>
      <c r="UE41" s="54"/>
      <c r="UF41" s="54"/>
      <c r="UG41" s="54"/>
      <c r="UH41" s="54"/>
      <c r="UI41" s="54"/>
      <c r="UJ41" s="54"/>
      <c r="UK41" s="54"/>
      <c r="UL41" s="54"/>
      <c r="UM41" s="54"/>
      <c r="UN41" s="54"/>
      <c r="UO41" s="54"/>
      <c r="UP41" s="54"/>
      <c r="UQ41" s="54"/>
      <c r="UR41" s="54"/>
      <c r="US41" s="54"/>
      <c r="UT41" s="54"/>
      <c r="UU41" s="54"/>
      <c r="UV41" s="54"/>
      <c r="UW41" s="54"/>
      <c r="UX41" s="54"/>
      <c r="UY41" s="54"/>
      <c r="UZ41" s="54"/>
      <c r="VA41" s="54"/>
      <c r="VB41" s="54"/>
      <c r="VC41" s="55">
        <f t="shared" si="9"/>
        <v>0</v>
      </c>
      <c r="VD41" s="69">
        <f t="shared" si="10"/>
        <v>0</v>
      </c>
      <c r="VE41" s="70">
        <f t="shared" si="7"/>
        <v>0</v>
      </c>
      <c r="VF41" s="70">
        <f t="shared" si="8"/>
        <v>0</v>
      </c>
      <c r="VG41" s="131"/>
      <c r="VH41" s="131"/>
      <c r="VI41" s="70">
        <f>SUM(IrradDiaria[[#This Row],[01/04/2026]:[08/04/2026]])</f>
        <v>0</v>
      </c>
      <c r="VJ41" s="131"/>
      <c r="VK41" s="72"/>
      <c r="VL41" t="s">
        <v>1085</v>
      </c>
    </row>
    <row r="42" spans="1:584" ht="14.25" hidden="1" customHeight="1">
      <c r="A42" s="87" t="s">
        <v>1097</v>
      </c>
      <c r="B42" s="95" t="s">
        <v>1097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6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6"/>
      <c r="LR42" s="96"/>
      <c r="LS42" s="96"/>
      <c r="LT42" s="96"/>
      <c r="LU42" s="96"/>
      <c r="LV42" s="96"/>
      <c r="LW42" s="96"/>
      <c r="LX42" s="96"/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92"/>
      <c r="UD42" s="92"/>
      <c r="UE42" s="92"/>
      <c r="UF42" s="92"/>
      <c r="UG42" s="92"/>
      <c r="UH42" s="92"/>
      <c r="UI42" s="92"/>
      <c r="UJ42" s="92"/>
      <c r="UK42" s="92"/>
      <c r="UL42" s="92"/>
      <c r="UM42" s="92"/>
      <c r="UN42" s="92"/>
      <c r="UO42" s="92"/>
      <c r="UP42" s="92"/>
      <c r="UQ42" s="92"/>
      <c r="UR42" s="54"/>
      <c r="US42" s="54"/>
      <c r="UT42" s="54"/>
      <c r="UU42" s="54"/>
      <c r="UV42" s="54"/>
      <c r="UW42" s="54"/>
      <c r="UX42" s="54"/>
      <c r="UY42" s="54"/>
      <c r="UZ42" s="54"/>
      <c r="VA42" s="54"/>
      <c r="VB42" s="54"/>
      <c r="VC42" s="55">
        <f t="shared" si="9"/>
        <v>0</v>
      </c>
      <c r="VD42" s="69">
        <f t="shared" si="10"/>
        <v>0</v>
      </c>
      <c r="VE42" s="70">
        <f t="shared" si="7"/>
        <v>0</v>
      </c>
      <c r="VF42" s="70">
        <f t="shared" si="8"/>
        <v>0</v>
      </c>
      <c r="VG42" s="131"/>
      <c r="VH42" s="131"/>
      <c r="VI42" s="70">
        <f>SUM(IrradDiaria[[#This Row],[01/04/2026]:[08/04/2026]])</f>
        <v>0</v>
      </c>
      <c r="VJ42" s="131"/>
      <c r="VK42" s="72"/>
      <c r="VL42" t="s">
        <v>1085</v>
      </c>
    </row>
    <row r="43" spans="1:584" ht="15.6">
      <c r="A43" s="87"/>
      <c r="B43" s="95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9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9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9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9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  <c r="FU43" s="88"/>
      <c r="FV43" s="88"/>
      <c r="FW43" s="88"/>
      <c r="FX43" s="88"/>
      <c r="FY43" s="88"/>
      <c r="FZ43" s="88"/>
      <c r="GA43" s="88"/>
      <c r="GB43" s="89"/>
      <c r="GC43" s="88"/>
      <c r="GD43" s="88"/>
      <c r="GE43" s="88"/>
      <c r="GF43" s="88"/>
      <c r="GG43" s="88"/>
      <c r="GH43" s="88"/>
      <c r="GI43" s="88"/>
      <c r="GJ43" s="88"/>
      <c r="GK43" s="88"/>
      <c r="GL43" s="88"/>
      <c r="GM43" s="88"/>
      <c r="GN43" s="88"/>
      <c r="GO43" s="88"/>
      <c r="GP43" s="88"/>
      <c r="GQ43" s="88"/>
      <c r="GR43" s="88"/>
      <c r="GS43" s="88"/>
      <c r="GT43" s="88"/>
      <c r="GU43" s="88"/>
      <c r="GV43" s="88"/>
      <c r="GW43" s="88"/>
      <c r="GX43" s="88"/>
      <c r="GY43" s="88"/>
      <c r="GZ43" s="88"/>
      <c r="HA43" s="88"/>
      <c r="HB43" s="88"/>
      <c r="HC43" s="88"/>
      <c r="HD43" s="88"/>
      <c r="HE43" s="88"/>
      <c r="HF43" s="88"/>
      <c r="HG43" s="90"/>
      <c r="HH43" s="88"/>
      <c r="HI43" s="88"/>
      <c r="HJ43" s="88"/>
      <c r="HK43" s="88"/>
      <c r="HL43" s="88"/>
      <c r="HM43" s="88"/>
      <c r="HN43" s="88"/>
      <c r="HO43" s="88"/>
      <c r="HP43" s="88"/>
      <c r="HQ43" s="88"/>
      <c r="HR43" s="88"/>
      <c r="HS43" s="88"/>
      <c r="HT43" s="88"/>
      <c r="HU43" s="88"/>
      <c r="HV43" s="88"/>
      <c r="HW43" s="88"/>
      <c r="HX43" s="88"/>
      <c r="HY43" s="88"/>
      <c r="HZ43" s="88"/>
      <c r="IA43" s="88"/>
      <c r="IB43" s="88"/>
      <c r="IC43" s="88"/>
      <c r="ID43" s="88"/>
      <c r="IE43" s="88"/>
      <c r="IF43" s="88"/>
      <c r="IG43" s="88"/>
      <c r="IH43" s="88"/>
      <c r="II43" s="88"/>
      <c r="IJ43" s="88"/>
      <c r="IK43" s="88"/>
      <c r="IL43" s="90"/>
      <c r="IM43" s="88"/>
      <c r="IN43" s="88"/>
      <c r="IO43" s="88"/>
      <c r="IP43" s="88"/>
      <c r="IQ43" s="88"/>
      <c r="IR43" s="88"/>
      <c r="IS43" s="88"/>
      <c r="IT43" s="88"/>
      <c r="IU43" s="88"/>
      <c r="IV43" s="88"/>
      <c r="IW43" s="88"/>
      <c r="IX43" s="88"/>
      <c r="IY43" s="88"/>
      <c r="IZ43" s="88"/>
      <c r="JA43" s="88"/>
      <c r="JB43" s="88"/>
      <c r="JC43" s="88"/>
      <c r="JD43" s="88"/>
      <c r="JE43" s="88"/>
      <c r="JF43" s="88"/>
      <c r="JG43" s="88"/>
      <c r="JH43" s="88"/>
      <c r="JI43" s="88"/>
      <c r="JJ43" s="88"/>
      <c r="JK43" s="88"/>
      <c r="JL43" s="88"/>
      <c r="JM43" s="88"/>
      <c r="JN43" s="88"/>
      <c r="JO43" s="88"/>
      <c r="JP43" s="96"/>
      <c r="JQ43" s="96"/>
      <c r="JR43" s="96"/>
      <c r="JS43" s="96"/>
      <c r="JT43" s="96"/>
      <c r="JU43" s="96"/>
      <c r="JV43" s="96"/>
      <c r="JW43" s="96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96"/>
      <c r="KO43" s="96"/>
      <c r="KP43" s="96"/>
      <c r="KQ43" s="96"/>
      <c r="KR43" s="96"/>
      <c r="KS43" s="96"/>
      <c r="KT43" s="96"/>
      <c r="KU43" s="96"/>
      <c r="KV43" s="96"/>
      <c r="KW43" s="96"/>
      <c r="KX43" s="96"/>
      <c r="KY43" s="96"/>
      <c r="KZ43" s="96"/>
      <c r="LA43" s="96"/>
      <c r="LB43" s="96"/>
      <c r="LC43" s="96"/>
      <c r="LD43" s="96"/>
      <c r="LE43" s="96"/>
      <c r="LF43" s="96"/>
      <c r="LG43" s="96"/>
      <c r="LH43" s="96"/>
      <c r="LI43" s="96"/>
      <c r="LJ43" s="96"/>
      <c r="LK43" s="96"/>
      <c r="LL43" s="96"/>
      <c r="LM43" s="96"/>
      <c r="LN43" s="96"/>
      <c r="LO43" s="96"/>
      <c r="LP43" s="96"/>
      <c r="LQ43" s="96"/>
      <c r="LR43" s="96"/>
      <c r="LS43" s="96"/>
      <c r="LT43" s="96"/>
      <c r="LU43" s="96"/>
      <c r="LV43" s="96"/>
      <c r="LW43" s="96"/>
      <c r="LX43" s="96"/>
      <c r="LY43" s="92"/>
      <c r="LZ43" s="92"/>
      <c r="MA43" s="92"/>
      <c r="MB43" s="92"/>
      <c r="MC43" s="92"/>
      <c r="MD43" s="92"/>
      <c r="ME43" s="92"/>
      <c r="MF43" s="92"/>
      <c r="MG43" s="92"/>
      <c r="MH43" s="92"/>
      <c r="MI43" s="92"/>
      <c r="MJ43" s="92"/>
      <c r="MK43" s="92"/>
      <c r="ML43" s="92"/>
      <c r="MM43" s="92"/>
      <c r="MN43" s="92"/>
      <c r="MO43" s="92"/>
      <c r="MP43" s="92"/>
      <c r="MQ43" s="92"/>
      <c r="MR43" s="92"/>
      <c r="MS43" s="92"/>
      <c r="MT43" s="92"/>
      <c r="MU43" s="92"/>
      <c r="MV43" s="92"/>
      <c r="MW43" s="92"/>
      <c r="MX43" s="92"/>
      <c r="MY43" s="92"/>
      <c r="MZ43" s="92"/>
      <c r="NA43" s="92"/>
      <c r="NB43" s="92"/>
      <c r="NC43" s="92"/>
      <c r="ND43" s="92"/>
      <c r="NE43" s="92"/>
      <c r="NF43" s="92"/>
      <c r="NG43" s="92"/>
      <c r="NH43" s="92"/>
      <c r="NI43" s="92"/>
      <c r="NJ43" s="92"/>
      <c r="NK43" s="92"/>
      <c r="NL43" s="92"/>
      <c r="NM43" s="92"/>
      <c r="NN43" s="92"/>
      <c r="NO43" s="92"/>
      <c r="NP43" s="92"/>
      <c r="NQ43" s="92"/>
      <c r="NR43" s="92"/>
      <c r="NS43" s="92"/>
      <c r="NT43" s="92"/>
      <c r="NU43" s="92"/>
      <c r="NV43" s="92"/>
      <c r="NW43" s="92"/>
      <c r="NX43" s="92"/>
      <c r="NY43" s="92"/>
      <c r="NZ43" s="92"/>
      <c r="OA43" s="92"/>
      <c r="OB43" s="92"/>
      <c r="OC43" s="92"/>
      <c r="OD43" s="92"/>
      <c r="OE43" s="92"/>
      <c r="OF43" s="92"/>
      <c r="OG43" s="92"/>
      <c r="OH43" s="93"/>
      <c r="OI43" s="92"/>
      <c r="OJ43" s="92"/>
      <c r="OK43" s="92"/>
      <c r="OL43" s="92"/>
      <c r="OM43" s="92"/>
      <c r="ON43" s="92"/>
      <c r="OO43" s="92"/>
      <c r="OP43" s="92"/>
      <c r="OQ43" s="92"/>
      <c r="OR43" s="92"/>
      <c r="OS43" s="92"/>
      <c r="OT43" s="92"/>
      <c r="OU43" s="92"/>
      <c r="OV43" s="92"/>
      <c r="OW43" s="92"/>
      <c r="OX43" s="92"/>
      <c r="OY43" s="92"/>
      <c r="OZ43" s="92"/>
      <c r="PA43" s="92"/>
      <c r="PB43" s="92"/>
      <c r="PC43" s="92"/>
      <c r="PD43" s="92"/>
      <c r="PE43" s="92"/>
      <c r="PF43" s="92"/>
      <c r="PG43" s="92"/>
      <c r="PH43" s="92"/>
      <c r="PI43" s="92"/>
      <c r="PJ43" s="92"/>
      <c r="PK43" s="92"/>
      <c r="PL43" s="92"/>
      <c r="PM43" s="92"/>
      <c r="PN43" s="92"/>
      <c r="PO43" s="92"/>
      <c r="PP43" s="92"/>
      <c r="PQ43" s="92"/>
      <c r="PR43" s="92"/>
      <c r="PS43" s="92"/>
      <c r="PT43" s="92"/>
      <c r="PU43" s="92"/>
      <c r="PV43" s="92"/>
      <c r="PW43" s="92"/>
      <c r="PX43" s="92"/>
      <c r="PY43" s="92"/>
      <c r="PZ43" s="92"/>
      <c r="QA43" s="92"/>
      <c r="QB43" s="92"/>
      <c r="QC43" s="92"/>
      <c r="QD43" s="92"/>
      <c r="QE43" s="92"/>
      <c r="QF43" s="92"/>
      <c r="QG43" s="92"/>
      <c r="QH43" s="92"/>
      <c r="QI43" s="92"/>
      <c r="QJ43" s="92"/>
      <c r="QK43" s="92"/>
      <c r="QL43" s="92"/>
      <c r="QM43" s="92"/>
      <c r="QN43" s="92"/>
      <c r="QO43" s="92"/>
      <c r="QP43" s="92"/>
      <c r="QQ43" s="92"/>
      <c r="QR43" s="92"/>
      <c r="QS43" s="92"/>
      <c r="QT43" s="92"/>
      <c r="QU43" s="92"/>
      <c r="QV43" s="92"/>
      <c r="QW43" s="92"/>
      <c r="QX43" s="92"/>
      <c r="QY43" s="92"/>
      <c r="QZ43" s="92"/>
      <c r="RA43" s="92"/>
      <c r="RB43" s="92"/>
      <c r="RC43" s="92"/>
      <c r="RD43" s="92"/>
      <c r="RE43" s="92"/>
      <c r="RF43" s="92"/>
      <c r="RG43" s="92"/>
      <c r="RH43" s="92"/>
      <c r="RI43" s="92"/>
      <c r="RJ43" s="92"/>
      <c r="RK43" s="92"/>
      <c r="RL43" s="92"/>
      <c r="RM43" s="92"/>
      <c r="RN43" s="92"/>
      <c r="RO43" s="92"/>
      <c r="RP43" s="92"/>
      <c r="RQ43" s="92"/>
      <c r="RR43" s="92"/>
      <c r="RS43" s="92"/>
      <c r="RT43" s="92"/>
      <c r="RU43" s="92"/>
      <c r="RV43" s="92"/>
      <c r="RW43" s="92"/>
      <c r="RX43" s="92"/>
      <c r="RY43" s="92"/>
      <c r="RZ43" s="92"/>
      <c r="SA43" s="92"/>
      <c r="SB43" s="92"/>
      <c r="SC43" s="92"/>
      <c r="SD43" s="92"/>
      <c r="SE43" s="92"/>
      <c r="SF43" s="92"/>
      <c r="SG43" s="92"/>
      <c r="SH43" s="92"/>
      <c r="SI43" s="92"/>
      <c r="SJ43" s="92"/>
      <c r="SK43" s="92"/>
      <c r="SL43" s="92"/>
      <c r="SM43" s="92"/>
      <c r="SN43" s="92"/>
      <c r="SO43" s="92"/>
      <c r="SP43" s="92"/>
      <c r="SQ43" s="92"/>
      <c r="SR43" s="92"/>
      <c r="SS43" s="92"/>
      <c r="ST43" s="92"/>
      <c r="SU43" s="92"/>
      <c r="SV43" s="92"/>
      <c r="SW43" s="92"/>
      <c r="SX43" s="92"/>
      <c r="SY43" s="92"/>
      <c r="SZ43" s="92"/>
      <c r="TA43" s="92"/>
      <c r="TB43" s="92"/>
      <c r="TC43" s="92"/>
      <c r="TD43" s="92"/>
      <c r="TE43" s="92"/>
      <c r="TF43" s="92"/>
      <c r="TG43" s="92"/>
      <c r="TH43" s="92"/>
      <c r="TI43" s="92"/>
      <c r="TJ43" s="92"/>
      <c r="TK43" s="92"/>
      <c r="TL43" s="92"/>
      <c r="TM43" s="92"/>
      <c r="TN43" s="92"/>
      <c r="TO43" s="92"/>
      <c r="TP43" s="92"/>
      <c r="TQ43" s="92"/>
      <c r="TR43" s="92"/>
      <c r="TS43" s="92"/>
      <c r="TT43" s="92"/>
      <c r="TU43" s="92"/>
      <c r="TV43" s="92"/>
      <c r="TW43" s="92"/>
      <c r="TX43" s="92"/>
      <c r="TY43" s="92"/>
      <c r="TZ43" s="92"/>
      <c r="UA43" s="92"/>
      <c r="UB43" s="92"/>
      <c r="UC43" s="92"/>
      <c r="UD43" s="92"/>
      <c r="UE43" s="92"/>
      <c r="UF43" s="92"/>
      <c r="UG43" s="92"/>
      <c r="UH43" s="92"/>
      <c r="UI43" s="92"/>
      <c r="UJ43" s="92"/>
      <c r="UK43" s="92"/>
      <c r="UL43" s="92"/>
      <c r="UM43" s="92"/>
      <c r="UN43" s="92"/>
      <c r="UO43" s="92"/>
      <c r="UP43" s="92"/>
      <c r="UQ43" s="92"/>
      <c r="UR43" s="92"/>
      <c r="US43" s="92"/>
      <c r="UT43" s="92"/>
      <c r="UU43" s="92"/>
      <c r="UV43" s="92"/>
      <c r="UW43" s="92"/>
      <c r="UX43" s="92"/>
      <c r="UY43" s="92"/>
      <c r="UZ43" s="92"/>
      <c r="VA43" s="92"/>
      <c r="VB43" s="92"/>
    </row>
    <row r="44" spans="1:584">
      <c r="QP44" s="46" t="s">
        <v>1119</v>
      </c>
      <c r="QR44" s="46" t="s">
        <v>1119</v>
      </c>
      <c r="VC44" s="46"/>
      <c r="VD44" s="46"/>
      <c r="VE44" s="46"/>
      <c r="VF44" s="46"/>
      <c r="VG44" s="46"/>
      <c r="VH44" s="46"/>
      <c r="VI44" s="46"/>
      <c r="VJ44" s="46"/>
    </row>
    <row r="45" spans="1:584">
      <c r="PF45" s="104"/>
      <c r="QP45" s="81" t="s">
        <v>1120</v>
      </c>
      <c r="QR45" s="1">
        <v>7.6440000000000001</v>
      </c>
      <c r="VC45" s="46"/>
      <c r="VD45" s="46"/>
      <c r="VE45" s="46"/>
      <c r="VF45" s="46"/>
      <c r="VG45" s="46"/>
      <c r="VH45" s="46"/>
      <c r="VI45" s="46"/>
      <c r="VJ45" s="46"/>
    </row>
    <row r="46" spans="1:584">
      <c r="NM46" s="81"/>
      <c r="NU46" s="81"/>
      <c r="NW46" s="81"/>
      <c r="OD46" s="81"/>
      <c r="PF46" s="104"/>
      <c r="QP46" s="81" t="s">
        <v>1121</v>
      </c>
      <c r="QR46" s="1">
        <v>5.6680000000000001</v>
      </c>
      <c r="VC46" s="46"/>
      <c r="VD46" s="101"/>
      <c r="VE46" s="101"/>
      <c r="VF46" s="101"/>
      <c r="VG46" s="101"/>
      <c r="VH46" s="46"/>
      <c r="VI46" s="46"/>
      <c r="VJ46" s="46"/>
    </row>
    <row r="47" spans="1:584">
      <c r="NM47" s="81"/>
      <c r="NU47" s="81"/>
      <c r="NW47" s="81"/>
      <c r="OD47" s="81"/>
      <c r="PF47" s="104"/>
      <c r="QP47" s="81" t="s">
        <v>1122</v>
      </c>
      <c r="QR47" s="1">
        <v>5.3689999999999998</v>
      </c>
      <c r="QU47" s="81"/>
      <c r="RL47" s="101"/>
      <c r="RN47" s="101"/>
      <c r="RO47" s="101"/>
      <c r="RP47" s="101"/>
      <c r="RQ47" s="101"/>
      <c r="RR47" s="101"/>
      <c r="RS47" s="101"/>
      <c r="RT47" s="101"/>
      <c r="RU47" s="101"/>
      <c r="RV47" s="101"/>
      <c r="RW47" s="101"/>
      <c r="RX47" s="101"/>
      <c r="RY47" s="101"/>
      <c r="RZ47" s="101"/>
      <c r="SA47" s="101"/>
      <c r="SB47" s="101"/>
      <c r="SC47" s="101"/>
      <c r="SD47" s="101"/>
      <c r="SE47" s="101"/>
      <c r="SF47" s="101"/>
      <c r="SG47" s="101"/>
      <c r="SH47" s="101"/>
      <c r="SI47" s="101"/>
      <c r="SJ47" s="101"/>
      <c r="SK47" s="101"/>
      <c r="SL47" s="101"/>
      <c r="SM47" s="101"/>
      <c r="SN47" s="101"/>
      <c r="SO47" s="101"/>
      <c r="SP47" s="101"/>
      <c r="SQ47" s="101"/>
      <c r="SR47" s="101"/>
      <c r="SS47" s="101"/>
      <c r="ST47" s="101"/>
      <c r="SU47" s="101"/>
      <c r="SV47" s="101"/>
      <c r="SW47" s="101"/>
      <c r="SX47" s="101"/>
      <c r="SY47" s="101"/>
      <c r="SZ47" s="101"/>
      <c r="TA47" s="101"/>
      <c r="TB47" s="101"/>
      <c r="TC47" s="101"/>
      <c r="TD47" s="101"/>
      <c r="TE47" s="101"/>
      <c r="TF47" s="101"/>
      <c r="TG47" s="101"/>
      <c r="TH47" s="101"/>
      <c r="TI47" s="101"/>
      <c r="TJ47" s="101"/>
      <c r="TK47" s="101"/>
      <c r="TL47" s="101"/>
      <c r="TM47" s="101"/>
      <c r="TN47" s="101"/>
      <c r="TO47" s="101"/>
      <c r="TP47" s="101"/>
      <c r="TQ47" s="101"/>
      <c r="TR47" s="101"/>
      <c r="TS47" s="101"/>
      <c r="TT47" s="101"/>
      <c r="TU47" s="101"/>
      <c r="TV47" s="101"/>
      <c r="TW47" s="101"/>
      <c r="TX47" s="101"/>
      <c r="TY47" s="101"/>
      <c r="TZ47" s="101"/>
      <c r="UA47" s="101"/>
      <c r="UB47" s="101"/>
      <c r="UC47" s="101"/>
      <c r="UD47" s="101"/>
      <c r="UE47" s="101"/>
      <c r="UF47" s="101"/>
      <c r="UG47" s="101"/>
      <c r="UH47" s="101"/>
      <c r="UI47" s="101"/>
      <c r="UJ47" s="101"/>
      <c r="UK47" s="101"/>
      <c r="UL47" s="101"/>
      <c r="UM47" s="101"/>
      <c r="UN47" s="101"/>
      <c r="UO47" s="101"/>
      <c r="UP47" s="101"/>
      <c r="UQ47" s="101"/>
      <c r="UR47" s="101"/>
      <c r="US47" s="101"/>
      <c r="UT47" s="101"/>
      <c r="UU47" s="101"/>
      <c r="UV47" s="101"/>
      <c r="UW47" s="101"/>
      <c r="UX47" s="101"/>
      <c r="UY47" s="101"/>
      <c r="UZ47" s="101"/>
      <c r="VA47" s="101"/>
      <c r="VB47" s="101"/>
      <c r="VC47" s="101"/>
      <c r="VD47" s="101"/>
      <c r="VE47" s="101"/>
      <c r="VF47" s="101"/>
      <c r="VG47" s="101"/>
      <c r="VH47" s="46"/>
      <c r="VI47" s="46"/>
      <c r="VJ47" s="46"/>
    </row>
    <row r="48" spans="1:584">
      <c r="NM48" s="81"/>
      <c r="NU48" s="81"/>
      <c r="NW48" s="81"/>
      <c r="OD48" s="81"/>
      <c r="PF48" s="104"/>
      <c r="QP48" s="81" t="s">
        <v>1123</v>
      </c>
      <c r="QR48" s="1">
        <v>5.97</v>
      </c>
      <c r="QU48" s="81"/>
      <c r="RL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T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101"/>
      <c r="UD48" s="101"/>
      <c r="UE48" s="101"/>
      <c r="UF48" s="101"/>
      <c r="UG48" s="101"/>
      <c r="UH48" s="101"/>
      <c r="UI48" s="101"/>
      <c r="UJ48" s="101"/>
      <c r="UK48" s="101"/>
      <c r="UL48" s="101"/>
      <c r="UM48" s="101"/>
      <c r="UN48" s="101"/>
      <c r="UO48" s="101"/>
      <c r="UP48" s="101"/>
      <c r="UQ48" s="101"/>
      <c r="UR48" s="101"/>
      <c r="US48" s="101"/>
      <c r="UT48" s="101"/>
      <c r="UU48" s="101"/>
      <c r="UV48" s="101"/>
      <c r="UW48" s="101"/>
      <c r="UX48" s="101"/>
      <c r="UY48" s="101"/>
      <c r="UZ48" s="101"/>
      <c r="VA48" s="101"/>
      <c r="VB48" s="101"/>
      <c r="VC48" s="46"/>
      <c r="VD48" s="101"/>
      <c r="VE48" s="101"/>
      <c r="VF48" s="101"/>
      <c r="VG48" s="101"/>
      <c r="VH48" s="46"/>
      <c r="VI48" s="46"/>
      <c r="VJ48" s="46"/>
    </row>
    <row r="49" spans="377:582">
      <c r="NM49" s="81"/>
      <c r="NU49" s="81"/>
      <c r="NW49" s="81"/>
      <c r="OD49" s="81"/>
      <c r="PF49" s="104"/>
      <c r="QP49" s="81" t="s">
        <v>1124</v>
      </c>
      <c r="QR49" s="1">
        <v>5.4950000000000001</v>
      </c>
      <c r="QU49" s="81"/>
      <c r="RL49" s="101"/>
      <c r="RT49" s="101"/>
      <c r="SA49" s="101"/>
      <c r="TI49" s="101"/>
      <c r="VC49" s="46"/>
      <c r="VD49" s="101"/>
      <c r="VE49" s="101"/>
      <c r="VF49" s="101"/>
      <c r="VG49" s="101"/>
      <c r="VH49" s="46"/>
      <c r="VI49" s="46"/>
      <c r="VJ49" s="46"/>
    </row>
    <row r="50" spans="377:582">
      <c r="NM50" s="81"/>
      <c r="NU50" s="81"/>
      <c r="NW50" s="81"/>
      <c r="PF50" s="109"/>
      <c r="QP50" s="81" t="s">
        <v>1125</v>
      </c>
      <c r="QR50" s="1">
        <v>5.7809999999999997</v>
      </c>
      <c r="QU50" s="81"/>
      <c r="RL50" s="101"/>
      <c r="RT50" s="101"/>
      <c r="SA50" s="101"/>
      <c r="TI50" s="101"/>
      <c r="VC50" s="46"/>
      <c r="VD50" s="101"/>
      <c r="VE50" s="101"/>
      <c r="VF50" s="101"/>
      <c r="VG50" s="101"/>
      <c r="VH50" s="46"/>
      <c r="VI50" s="46"/>
      <c r="VJ50" s="46"/>
    </row>
    <row r="51" spans="377:582">
      <c r="NM51" s="81"/>
      <c r="NU51" s="81"/>
      <c r="NW51" s="81"/>
      <c r="QP51" s="81" t="s">
        <v>1126</v>
      </c>
      <c r="QR51" s="1">
        <v>6.67</v>
      </c>
      <c r="QU51" s="81"/>
      <c r="RL51" s="101"/>
      <c r="RT51" s="101"/>
      <c r="SA51" s="101"/>
      <c r="TI51" s="101"/>
      <c r="VC51" s="46"/>
      <c r="VD51" s="101"/>
      <c r="VE51" s="101"/>
      <c r="VF51" s="101"/>
      <c r="VG51" s="101"/>
      <c r="VH51" s="46"/>
      <c r="VI51" s="46"/>
      <c r="VJ51" s="46"/>
    </row>
    <row r="52" spans="377:582">
      <c r="NM52" s="81"/>
      <c r="NU52" s="81"/>
      <c r="NW52" s="81"/>
      <c r="QP52" s="81">
        <v>6898</v>
      </c>
      <c r="QR52" s="1">
        <v>6898</v>
      </c>
      <c r="QU52" s="81"/>
      <c r="RL52" s="101"/>
      <c r="RT52" s="101"/>
      <c r="SA52" s="101"/>
      <c r="TI52" s="101"/>
      <c r="VC52" s="46"/>
      <c r="VD52" s="101"/>
      <c r="VE52" s="101"/>
      <c r="VF52" s="101"/>
      <c r="VG52" s="101"/>
      <c r="VH52" s="46"/>
      <c r="VI52" s="46"/>
      <c r="VJ52" s="46"/>
    </row>
    <row r="53" spans="377:582">
      <c r="NM53" s="81"/>
      <c r="NU53" s="81"/>
      <c r="NW53" s="81"/>
      <c r="QU53" s="81"/>
      <c r="RL53" s="101"/>
      <c r="RT53" s="101"/>
      <c r="SA53" s="101"/>
      <c r="TI53" s="101"/>
      <c r="VC53" s="46"/>
      <c r="VD53" s="101"/>
      <c r="VE53" s="101"/>
      <c r="VF53" s="101"/>
      <c r="VG53" s="101"/>
      <c r="VH53" s="46"/>
      <c r="VI53" s="46"/>
      <c r="VJ53" s="46"/>
    </row>
    <row r="54" spans="377:582">
      <c r="NU54" s="81"/>
      <c r="NW54" s="81"/>
      <c r="QU54" s="81"/>
      <c r="RL54" s="101"/>
      <c r="RT54" s="101"/>
      <c r="SA54" s="101"/>
      <c r="TI54" s="101"/>
      <c r="UP54" s="101">
        <v>46218</v>
      </c>
      <c r="UR54" s="101" cm="1">
        <f t="array" ref="UR54:UZ54">TRANSPOSE(UP54:UP62)</f>
        <v>46218</v>
      </c>
      <c r="US54" s="101">
        <v>46219</v>
      </c>
      <c r="UT54" s="101">
        <v>46220</v>
      </c>
      <c r="UU54" s="101">
        <v>46221</v>
      </c>
      <c r="UV54" s="101">
        <v>46222</v>
      </c>
      <c r="UW54" s="101">
        <v>46223</v>
      </c>
      <c r="UX54" s="101">
        <v>46224</v>
      </c>
      <c r="UY54" s="101">
        <v>46225</v>
      </c>
      <c r="UZ54" s="101">
        <v>46226</v>
      </c>
      <c r="VA54" s="101"/>
      <c r="VB54" s="101"/>
      <c r="VC54" s="101"/>
      <c r="VD54" s="101"/>
      <c r="VE54" s="101"/>
      <c r="VF54" s="101"/>
      <c r="VG54" s="101"/>
      <c r="VH54" s="46"/>
      <c r="VI54" s="46"/>
      <c r="VJ54" s="46"/>
    </row>
    <row r="55" spans="377:582">
      <c r="RL55" s="101"/>
      <c r="RT55" s="101"/>
      <c r="SA55" s="101"/>
      <c r="TI55" s="101"/>
      <c r="UP55" s="101">
        <v>46219</v>
      </c>
      <c r="VC55" s="46"/>
      <c r="VD55" s="101"/>
      <c r="VE55" s="101"/>
      <c r="VF55" s="101"/>
      <c r="VG55" s="101"/>
      <c r="VH55" s="46"/>
      <c r="VI55" s="46"/>
      <c r="VJ55" s="46"/>
    </row>
    <row r="56" spans="377:582">
      <c r="RL56" s="101"/>
      <c r="RT56" s="101"/>
      <c r="SA56" s="101"/>
      <c r="TI56" s="101"/>
      <c r="UP56" s="101">
        <v>46220</v>
      </c>
      <c r="VC56" s="46"/>
      <c r="VD56" s="101"/>
      <c r="VE56" s="101"/>
      <c r="VF56" s="101"/>
      <c r="VG56" s="101"/>
    </row>
    <row r="57" spans="377:582">
      <c r="SA57" s="101"/>
      <c r="TI57" s="101"/>
      <c r="UP57" s="101">
        <v>46221</v>
      </c>
      <c r="VC57" s="46"/>
      <c r="VD57" s="101"/>
      <c r="VE57" s="101"/>
      <c r="VF57" s="101"/>
      <c r="VG57" s="101"/>
    </row>
    <row r="58" spans="377:582">
      <c r="SA58" s="101"/>
      <c r="UP58" s="101">
        <v>46222</v>
      </c>
      <c r="VC58" s="46"/>
      <c r="VD58" s="46"/>
    </row>
    <row r="59" spans="377:582">
      <c r="SA59" s="101"/>
      <c r="UP59" s="101">
        <v>46223</v>
      </c>
      <c r="VC59" s="46"/>
      <c r="VD59" s="46"/>
    </row>
    <row r="60" spans="377:582">
      <c r="SA60" s="101"/>
      <c r="UP60" s="101">
        <v>46224</v>
      </c>
      <c r="VC60" s="46"/>
      <c r="VD60" s="46"/>
    </row>
    <row r="61" spans="377:582">
      <c r="UP61" s="101">
        <v>46225</v>
      </c>
      <c r="VC61" s="46"/>
      <c r="VD61" s="46"/>
    </row>
    <row r="62" spans="377:582">
      <c r="UP62" s="101">
        <v>46226</v>
      </c>
      <c r="VC62" s="46"/>
      <c r="VD62" s="46"/>
    </row>
    <row r="63" spans="377:582">
      <c r="VC63" s="46"/>
      <c r="VD63" s="46"/>
    </row>
    <row r="64" spans="377:582">
      <c r="VC64" s="46"/>
      <c r="VD64" s="46"/>
    </row>
    <row r="65" spans="575:576">
      <c r="VC65" s="46"/>
      <c r="VD65" s="46"/>
    </row>
  </sheetData>
  <phoneticPr fontId="6" type="noConversion"/>
  <conditionalFormatting sqref="VC3:VJ42">
    <cfRule type="cellIs" dxfId="2" priority="2" operator="equal">
      <formula>0</formula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157-2BC8-4021-AC87-07E74DADB463}">
  <sheetPr>
    <tabColor rgb="FF00B050"/>
  </sheetPr>
  <dimension ref="A1:VI56"/>
  <sheetViews>
    <sheetView showGridLines="0" zoomScale="85" zoomScaleNormal="85" workbookViewId="0">
      <pane xSplit="2" topLeftCell="UR1" activePane="topRight" state="frozen"/>
      <selection pane="topRight" activeCell="UV45" sqref="UV45"/>
    </sheetView>
  </sheetViews>
  <sheetFormatPr defaultColWidth="10.6640625" defaultRowHeight="14.4"/>
  <cols>
    <col min="1" max="1" width="29.5546875" bestFit="1" customWidth="1"/>
    <col min="2" max="2" width="32.33203125" bestFit="1" customWidth="1"/>
    <col min="3" max="239" width="16.33203125" bestFit="1" customWidth="1"/>
    <col min="240" max="245" width="16.33203125" style="46" bestFit="1" customWidth="1"/>
    <col min="246" max="246" width="16.33203125" style="47" bestFit="1" customWidth="1"/>
    <col min="247" max="398" width="16.33203125" style="46" bestFit="1" customWidth="1"/>
    <col min="399" max="487" width="14" style="46" customWidth="1"/>
    <col min="488" max="494" width="16.33203125" style="46" bestFit="1" customWidth="1"/>
    <col min="495" max="570" width="16.33203125" style="46" customWidth="1"/>
    <col min="571" max="571" width="12.109375" bestFit="1" customWidth="1"/>
    <col min="572" max="572" width="12.44140625" bestFit="1" customWidth="1"/>
    <col min="573" max="573" width="12.33203125" bestFit="1" customWidth="1"/>
    <col min="574" max="574" width="11.88671875" bestFit="1" customWidth="1"/>
    <col min="575" max="579" width="11.88671875" customWidth="1"/>
    <col min="580" max="580" width="59.5546875" style="67" bestFit="1" customWidth="1"/>
    <col min="581" max="581" width="16.109375" bestFit="1" customWidth="1"/>
    <col min="582" max="588" width="11.109375" bestFit="1" customWidth="1"/>
  </cols>
  <sheetData>
    <row r="1" spans="1:581">
      <c r="A1" t="s">
        <v>1127</v>
      </c>
      <c r="IL1" s="46"/>
    </row>
    <row r="2" spans="1:581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86" t="s">
        <v>1517</v>
      </c>
      <c r="US2" s="86" t="s">
        <v>1518</v>
      </c>
      <c r="UT2" s="86" t="s">
        <v>1519</v>
      </c>
      <c r="UU2" s="86" t="s">
        <v>1520</v>
      </c>
      <c r="UV2" s="86" t="s">
        <v>1521</v>
      </c>
      <c r="UW2" s="86" t="s">
        <v>1522</v>
      </c>
      <c r="UX2" s="86" t="s">
        <v>1523</v>
      </c>
      <c r="UY2" s="48">
        <v>45931</v>
      </c>
      <c r="UZ2" s="68">
        <v>45962</v>
      </c>
      <c r="VA2" s="68">
        <v>45992</v>
      </c>
      <c r="VB2" s="68">
        <v>46023</v>
      </c>
      <c r="VC2" s="68">
        <v>46054</v>
      </c>
      <c r="VD2" s="68">
        <v>46082</v>
      </c>
      <c r="VE2" s="68">
        <v>46113</v>
      </c>
      <c r="VF2" s="68">
        <v>46143</v>
      </c>
      <c r="VG2" s="68">
        <v>46174</v>
      </c>
      <c r="VH2" s="72"/>
    </row>
    <row r="3" spans="1:581" ht="15.6">
      <c r="A3" s="82" t="s">
        <v>29</v>
      </c>
      <c r="B3" s="56" t="s">
        <v>29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1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1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20"/>
      <c r="EU3" s="120"/>
      <c r="EV3" s="120"/>
      <c r="EW3" s="110"/>
      <c r="EX3" s="111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1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2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2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75">
        <v>1</v>
      </c>
      <c r="JQ3" s="75">
        <v>1</v>
      </c>
      <c r="JR3" s="75">
        <v>1</v>
      </c>
      <c r="JS3" s="75">
        <v>1</v>
      </c>
      <c r="JT3" s="75">
        <v>1</v>
      </c>
      <c r="JU3" s="75">
        <v>1</v>
      </c>
      <c r="JV3" s="75">
        <v>1</v>
      </c>
      <c r="JW3" s="75">
        <v>1</v>
      </c>
      <c r="JX3" s="75">
        <v>1</v>
      </c>
      <c r="JY3" s="75">
        <v>1</v>
      </c>
      <c r="JZ3" s="75">
        <v>0.97</v>
      </c>
      <c r="KA3" s="75">
        <v>0.61</v>
      </c>
      <c r="KB3" s="75">
        <v>1</v>
      </c>
      <c r="KC3" s="75">
        <v>1</v>
      </c>
      <c r="KD3" s="75">
        <v>1</v>
      </c>
      <c r="KE3" s="75">
        <v>1</v>
      </c>
      <c r="KF3" s="75">
        <v>1</v>
      </c>
      <c r="KG3" s="75">
        <v>1</v>
      </c>
      <c r="KH3" s="75">
        <v>1</v>
      </c>
      <c r="KI3" s="75">
        <v>1</v>
      </c>
      <c r="KJ3" s="75">
        <v>1</v>
      </c>
      <c r="KK3" s="75">
        <v>1</v>
      </c>
      <c r="KL3" s="75">
        <v>1</v>
      </c>
      <c r="KM3" s="75">
        <v>0.98</v>
      </c>
      <c r="KN3" s="75">
        <v>1</v>
      </c>
      <c r="KO3" s="75">
        <v>1</v>
      </c>
      <c r="KP3" s="75">
        <v>1</v>
      </c>
      <c r="KQ3" s="75">
        <v>0.98</v>
      </c>
      <c r="KR3" s="75">
        <v>1</v>
      </c>
      <c r="KS3" s="75">
        <v>1</v>
      </c>
      <c r="KT3" s="75">
        <v>1</v>
      </c>
      <c r="KU3" s="75">
        <v>0.47</v>
      </c>
      <c r="KV3" s="75">
        <v>0</v>
      </c>
      <c r="KW3" s="75">
        <v>0</v>
      </c>
      <c r="KX3" s="75">
        <v>0</v>
      </c>
      <c r="KY3" s="75">
        <v>0.66</v>
      </c>
      <c r="KZ3" s="75">
        <v>1</v>
      </c>
      <c r="LA3" s="75">
        <v>0.19</v>
      </c>
      <c r="LB3" s="75">
        <v>1</v>
      </c>
      <c r="LC3" s="75">
        <v>1</v>
      </c>
      <c r="LD3" s="75">
        <v>1</v>
      </c>
      <c r="LE3" s="75">
        <v>0.44</v>
      </c>
      <c r="LF3" s="75">
        <v>0.26</v>
      </c>
      <c r="LG3" s="75">
        <v>1</v>
      </c>
      <c r="LH3" s="75">
        <v>0.4</v>
      </c>
      <c r="LI3" s="75">
        <v>0</v>
      </c>
      <c r="LJ3" s="75">
        <v>0</v>
      </c>
      <c r="LK3" s="75">
        <v>0.22</v>
      </c>
      <c r="LL3" s="75">
        <v>0.97</v>
      </c>
      <c r="LM3" s="75">
        <v>0</v>
      </c>
      <c r="LN3" s="75">
        <v>0</v>
      </c>
      <c r="LO3" s="75">
        <v>0.65</v>
      </c>
      <c r="LP3" s="75">
        <v>1</v>
      </c>
      <c r="LQ3" s="75">
        <v>1</v>
      </c>
      <c r="LR3" s="75">
        <v>1</v>
      </c>
      <c r="LS3" s="75">
        <v>0.49</v>
      </c>
      <c r="LT3" s="75">
        <v>0.49</v>
      </c>
      <c r="LU3" s="75">
        <v>0.18</v>
      </c>
      <c r="LV3" s="75">
        <v>0</v>
      </c>
      <c r="LW3" s="75">
        <v>1</v>
      </c>
      <c r="LX3" s="75">
        <v>1</v>
      </c>
      <c r="LY3" s="75">
        <v>1</v>
      </c>
      <c r="LZ3" s="75">
        <v>1</v>
      </c>
      <c r="MA3" s="75">
        <v>1</v>
      </c>
      <c r="MB3" s="75">
        <v>1</v>
      </c>
      <c r="MC3" s="75">
        <v>1</v>
      </c>
      <c r="MD3" s="75">
        <v>1</v>
      </c>
      <c r="ME3" s="75">
        <v>1</v>
      </c>
      <c r="MF3" s="75">
        <v>1</v>
      </c>
      <c r="MG3" s="75">
        <v>1</v>
      </c>
      <c r="MH3" s="75">
        <v>1</v>
      </c>
      <c r="MI3" s="77">
        <v>0.81</v>
      </c>
      <c r="MJ3" s="77">
        <v>0.51</v>
      </c>
      <c r="MK3" s="75">
        <v>1</v>
      </c>
      <c r="ML3" s="75">
        <v>1</v>
      </c>
      <c r="MM3" s="75">
        <v>1</v>
      </c>
      <c r="MN3" s="75">
        <v>1</v>
      </c>
      <c r="MO3" s="75">
        <v>1</v>
      </c>
      <c r="MP3" s="75">
        <v>1</v>
      </c>
      <c r="MQ3" s="75">
        <v>1</v>
      </c>
      <c r="MR3" s="75">
        <v>1</v>
      </c>
      <c r="MS3" s="75">
        <v>1</v>
      </c>
      <c r="MT3" s="75">
        <v>1</v>
      </c>
      <c r="MU3" s="75">
        <v>1</v>
      </c>
      <c r="MV3" s="75">
        <v>1</v>
      </c>
      <c r="MW3" s="75">
        <v>1</v>
      </c>
      <c r="MX3" s="75">
        <v>1</v>
      </c>
      <c r="MY3" s="75">
        <v>1</v>
      </c>
      <c r="MZ3" s="75">
        <v>1</v>
      </c>
      <c r="NA3" s="75">
        <v>1</v>
      </c>
      <c r="NB3" s="75">
        <v>1</v>
      </c>
      <c r="NC3" s="75">
        <v>1</v>
      </c>
      <c r="ND3" s="75">
        <v>1</v>
      </c>
      <c r="NE3" s="75">
        <v>1</v>
      </c>
      <c r="NF3" s="75">
        <v>0.70138888888888884</v>
      </c>
      <c r="NG3" s="75">
        <v>1</v>
      </c>
      <c r="NH3" s="75">
        <v>1</v>
      </c>
      <c r="NI3" s="75">
        <v>1</v>
      </c>
      <c r="NJ3" s="75">
        <v>0.73750000000000004</v>
      </c>
      <c r="NK3" s="75">
        <v>1</v>
      </c>
      <c r="NL3" s="75">
        <v>0.80972222222222223</v>
      </c>
      <c r="NM3" s="75">
        <v>1</v>
      </c>
      <c r="NN3" s="75">
        <v>1</v>
      </c>
      <c r="NO3" s="75">
        <v>1</v>
      </c>
      <c r="NP3" s="75">
        <v>1</v>
      </c>
      <c r="NQ3" s="75">
        <v>1</v>
      </c>
      <c r="NR3" s="75">
        <v>1</v>
      </c>
      <c r="NS3" s="75">
        <v>1</v>
      </c>
      <c r="NT3" s="75">
        <v>1</v>
      </c>
      <c r="NU3" s="75">
        <v>1</v>
      </c>
      <c r="NV3" s="75">
        <v>1</v>
      </c>
      <c r="NW3" s="75">
        <v>1</v>
      </c>
      <c r="NX3" s="75">
        <v>1</v>
      </c>
      <c r="NY3" s="75">
        <v>1</v>
      </c>
      <c r="NZ3" s="75">
        <v>1</v>
      </c>
      <c r="OA3" s="75">
        <v>1</v>
      </c>
      <c r="OB3" s="75">
        <v>1</v>
      </c>
      <c r="OC3" s="75">
        <v>1</v>
      </c>
      <c r="OD3" s="75">
        <v>1</v>
      </c>
      <c r="OE3" s="75">
        <v>1</v>
      </c>
      <c r="OF3" s="75">
        <v>1</v>
      </c>
      <c r="OG3" s="75">
        <v>1</v>
      </c>
      <c r="OH3" s="75">
        <v>1</v>
      </c>
      <c r="OI3" s="75">
        <v>1</v>
      </c>
      <c r="OJ3" s="75">
        <v>1</v>
      </c>
      <c r="OK3" s="75">
        <v>1</v>
      </c>
      <c r="OL3" s="75">
        <v>1</v>
      </c>
      <c r="OM3" s="75">
        <v>1</v>
      </c>
      <c r="ON3" s="75">
        <v>1</v>
      </c>
      <c r="OO3" s="75">
        <v>1</v>
      </c>
      <c r="OP3" s="75">
        <v>1</v>
      </c>
      <c r="OQ3" s="75">
        <v>1</v>
      </c>
      <c r="OR3" s="75">
        <v>1</v>
      </c>
      <c r="OS3" s="75">
        <v>1</v>
      </c>
      <c r="OT3" s="75">
        <v>1</v>
      </c>
      <c r="OU3" s="75">
        <v>1</v>
      </c>
      <c r="OV3" s="75">
        <v>1</v>
      </c>
      <c r="OW3" s="75">
        <v>1</v>
      </c>
      <c r="OX3" s="75">
        <v>1</v>
      </c>
      <c r="OY3" s="75">
        <v>1</v>
      </c>
      <c r="OZ3" s="75">
        <v>1</v>
      </c>
      <c r="PA3" s="75">
        <v>1</v>
      </c>
      <c r="PB3" s="143">
        <v>1</v>
      </c>
      <c r="PC3" s="75">
        <v>1</v>
      </c>
      <c r="PD3" s="75">
        <v>1</v>
      </c>
      <c r="PE3" s="75">
        <v>1</v>
      </c>
      <c r="PF3" s="75">
        <v>1</v>
      </c>
      <c r="PG3" s="75">
        <v>1</v>
      </c>
      <c r="PH3" s="75">
        <v>1</v>
      </c>
      <c r="PI3" s="75">
        <v>1</v>
      </c>
      <c r="PJ3" s="75">
        <v>1</v>
      </c>
      <c r="PK3" s="113">
        <v>1</v>
      </c>
      <c r="PL3" s="113">
        <v>1</v>
      </c>
      <c r="PM3" s="113">
        <v>1</v>
      </c>
      <c r="PN3" s="113">
        <v>1</v>
      </c>
      <c r="PO3" s="113">
        <v>1</v>
      </c>
      <c r="PP3" s="113">
        <v>1</v>
      </c>
      <c r="PQ3" s="113">
        <v>1</v>
      </c>
      <c r="PR3" s="113">
        <v>1</v>
      </c>
      <c r="PS3" s="113">
        <v>1</v>
      </c>
      <c r="PT3" s="77">
        <v>1</v>
      </c>
      <c r="PU3" s="77">
        <v>1</v>
      </c>
      <c r="PV3" s="113">
        <v>1</v>
      </c>
      <c r="PW3" s="113">
        <v>1</v>
      </c>
      <c r="PX3" s="113">
        <v>0.75</v>
      </c>
      <c r="PY3" s="113">
        <v>1</v>
      </c>
      <c r="PZ3" s="113">
        <v>1</v>
      </c>
      <c r="QA3" s="113">
        <v>1</v>
      </c>
      <c r="QB3" s="113">
        <v>1</v>
      </c>
      <c r="QC3" s="113">
        <v>1</v>
      </c>
      <c r="QD3" s="113">
        <v>1</v>
      </c>
      <c r="QE3" s="113">
        <v>1</v>
      </c>
      <c r="QF3" s="113">
        <v>1</v>
      </c>
      <c r="QG3" s="113">
        <v>1</v>
      </c>
      <c r="QH3" s="113">
        <v>1</v>
      </c>
      <c r="QI3" s="113">
        <v>1</v>
      </c>
      <c r="QJ3" s="113">
        <v>1</v>
      </c>
      <c r="QK3" s="113">
        <v>1</v>
      </c>
      <c r="QL3" s="113">
        <v>1</v>
      </c>
      <c r="QM3" s="113">
        <v>1</v>
      </c>
      <c r="QN3" s="113">
        <v>1</v>
      </c>
      <c r="QO3" s="113">
        <v>1</v>
      </c>
      <c r="QP3" s="113">
        <v>1</v>
      </c>
      <c r="QQ3" s="113">
        <v>1</v>
      </c>
      <c r="QR3" s="113">
        <v>1</v>
      </c>
      <c r="QS3" s="113">
        <v>1</v>
      </c>
      <c r="QT3" s="113">
        <v>1</v>
      </c>
      <c r="QU3" s="113">
        <v>1</v>
      </c>
      <c r="QV3" s="113">
        <v>1</v>
      </c>
      <c r="QW3" s="113">
        <v>1</v>
      </c>
      <c r="QX3" s="113">
        <v>1</v>
      </c>
      <c r="QY3" s="113">
        <v>1</v>
      </c>
      <c r="QZ3" s="113">
        <v>1</v>
      </c>
      <c r="RA3" s="113">
        <v>1</v>
      </c>
      <c r="RB3" s="113">
        <v>1</v>
      </c>
      <c r="RC3" s="113">
        <v>1</v>
      </c>
      <c r="RD3" s="113">
        <v>1</v>
      </c>
      <c r="RE3" s="113">
        <v>1</v>
      </c>
      <c r="RF3" s="113">
        <v>1</v>
      </c>
      <c r="RG3" s="113">
        <v>1</v>
      </c>
      <c r="RH3" s="113">
        <v>1</v>
      </c>
      <c r="RI3" s="113">
        <v>1</v>
      </c>
      <c r="RJ3" s="113">
        <v>1</v>
      </c>
      <c r="RK3" s="113">
        <v>1</v>
      </c>
      <c r="RL3" s="113">
        <v>1</v>
      </c>
      <c r="RM3" s="113">
        <v>1</v>
      </c>
      <c r="RN3" s="113">
        <v>1</v>
      </c>
      <c r="RO3" s="113">
        <v>1</v>
      </c>
      <c r="RP3" s="113">
        <v>1</v>
      </c>
      <c r="RQ3" s="113">
        <v>1</v>
      </c>
      <c r="RR3" s="113">
        <v>1</v>
      </c>
      <c r="RS3" s="113">
        <v>1</v>
      </c>
      <c r="RT3" s="113">
        <v>1</v>
      </c>
      <c r="RU3" s="113">
        <v>1</v>
      </c>
      <c r="RV3" s="113">
        <v>1</v>
      </c>
      <c r="RW3" s="113">
        <v>1</v>
      </c>
      <c r="RX3" s="113">
        <v>1</v>
      </c>
      <c r="RY3" s="113">
        <v>1</v>
      </c>
      <c r="RZ3" s="113">
        <v>1</v>
      </c>
      <c r="SA3" s="113">
        <v>1</v>
      </c>
      <c r="SB3" s="113">
        <v>1</v>
      </c>
      <c r="SC3" s="113">
        <v>1</v>
      </c>
      <c r="SD3" s="113">
        <v>1</v>
      </c>
      <c r="SE3" s="113">
        <v>1</v>
      </c>
      <c r="SF3" s="113">
        <v>1</v>
      </c>
      <c r="SG3" s="113">
        <v>1</v>
      </c>
      <c r="SH3" s="113">
        <v>1</v>
      </c>
      <c r="SI3" s="113">
        <v>1</v>
      </c>
      <c r="SJ3" s="113">
        <v>1</v>
      </c>
      <c r="SK3" s="113">
        <v>1</v>
      </c>
      <c r="SL3" s="113">
        <v>1</v>
      </c>
      <c r="SM3" s="113">
        <v>1</v>
      </c>
      <c r="SN3" s="113">
        <v>1</v>
      </c>
      <c r="SO3" s="113">
        <v>1</v>
      </c>
      <c r="SP3" s="113">
        <v>1</v>
      </c>
      <c r="SQ3" s="113">
        <v>1</v>
      </c>
      <c r="SR3" s="113">
        <v>1</v>
      </c>
      <c r="SS3" s="113">
        <v>1</v>
      </c>
      <c r="ST3" s="113">
        <v>1</v>
      </c>
      <c r="SU3" s="113">
        <v>1</v>
      </c>
      <c r="SV3" s="113">
        <v>1</v>
      </c>
      <c r="SW3" s="113">
        <v>1</v>
      </c>
      <c r="SX3" s="113">
        <v>1</v>
      </c>
      <c r="SY3" s="113">
        <v>1</v>
      </c>
      <c r="SZ3" s="113">
        <v>1</v>
      </c>
      <c r="TA3" s="113">
        <v>1</v>
      </c>
      <c r="TB3" s="113">
        <v>1</v>
      </c>
      <c r="TC3" s="113">
        <v>1</v>
      </c>
      <c r="TD3" s="113">
        <v>1</v>
      </c>
      <c r="TE3" s="113">
        <v>1</v>
      </c>
      <c r="TF3" s="113">
        <v>1</v>
      </c>
      <c r="TG3" s="113">
        <v>1</v>
      </c>
      <c r="TH3" s="113">
        <v>1</v>
      </c>
      <c r="TI3" s="77">
        <v>1</v>
      </c>
      <c r="TJ3" s="77">
        <v>1</v>
      </c>
      <c r="TK3" s="77">
        <v>1</v>
      </c>
      <c r="TL3" s="77">
        <v>1</v>
      </c>
      <c r="TM3" s="77">
        <v>1</v>
      </c>
      <c r="TN3" s="77">
        <v>1</v>
      </c>
      <c r="TO3" s="77">
        <v>1</v>
      </c>
      <c r="TP3" s="113">
        <v>1</v>
      </c>
      <c r="TQ3" s="113">
        <v>1</v>
      </c>
      <c r="TR3" s="113">
        <v>1</v>
      </c>
      <c r="TS3" s="113">
        <v>1</v>
      </c>
      <c r="TT3" s="113">
        <v>1</v>
      </c>
      <c r="TU3" s="113">
        <v>1</v>
      </c>
      <c r="TV3" s="113">
        <v>1</v>
      </c>
      <c r="TW3" s="113">
        <v>1</v>
      </c>
      <c r="TX3" s="113">
        <v>0.20388888888889001</v>
      </c>
      <c r="TY3" s="113">
        <v>1</v>
      </c>
      <c r="TZ3" s="113">
        <v>1</v>
      </c>
      <c r="UA3" s="113">
        <v>1</v>
      </c>
      <c r="UB3" s="113">
        <v>1</v>
      </c>
      <c r="UC3" s="113">
        <v>1</v>
      </c>
      <c r="UD3" s="113">
        <v>1</v>
      </c>
      <c r="UE3" s="113">
        <v>1</v>
      </c>
      <c r="UF3" s="113">
        <v>1</v>
      </c>
      <c r="UG3" s="113">
        <v>1</v>
      </c>
      <c r="UH3" s="113">
        <v>1</v>
      </c>
      <c r="UI3" s="113">
        <v>1</v>
      </c>
      <c r="UJ3" s="113">
        <v>1</v>
      </c>
      <c r="UK3" s="113">
        <v>1</v>
      </c>
      <c r="UL3" s="113">
        <v>1</v>
      </c>
      <c r="UM3" s="113">
        <v>1</v>
      </c>
      <c r="UN3" s="113">
        <v>1</v>
      </c>
      <c r="UO3" s="113">
        <v>1</v>
      </c>
      <c r="UP3" s="113">
        <v>1</v>
      </c>
      <c r="UQ3" s="113">
        <v>1</v>
      </c>
      <c r="UR3" s="113">
        <v>1</v>
      </c>
      <c r="US3" s="113">
        <v>1</v>
      </c>
      <c r="UT3" s="113">
        <v>1</v>
      </c>
      <c r="UU3" s="113">
        <v>1</v>
      </c>
      <c r="UV3" s="113">
        <v>1</v>
      </c>
      <c r="UW3" s="113">
        <v>1</v>
      </c>
      <c r="UX3" s="113">
        <v>1</v>
      </c>
      <c r="UY3" s="107">
        <f t="shared" ref="UY3:UY13" si="0">AVERAGE(JP3:KT3)</f>
        <v>0.9851612903225806</v>
      </c>
      <c r="UZ3" s="108">
        <f t="shared" ref="UZ3:UZ42" si="1">IFERROR(AVERAGE(KU3:LX3),"")</f>
        <v>0.51400000000000001</v>
      </c>
      <c r="VA3" s="108">
        <f t="shared" ref="VA3:VA42" si="2">AVERAGE(LY3:NC3)</f>
        <v>0.97806451612903222</v>
      </c>
      <c r="VB3" s="108">
        <f t="shared" ref="VB3:VB42" si="3">AVERAGE(ND3:OH3)</f>
        <v>0.97576164874551963</v>
      </c>
      <c r="VC3" s="108">
        <f>AVERAGE(DispDiaria[[#This Row],[01/02/2026]:[28/02/2026]])</f>
        <v>1</v>
      </c>
      <c r="VD3" s="108">
        <f>AVERAGE(DispDiaria[[#This Row],[01/03/2026]:[31/03/2026]])</f>
        <v>0.99193548387096775</v>
      </c>
      <c r="VE3" s="108">
        <f>AVERAGE(DispDiaria[[#This Row],[01/04/2026]:[30/04/2026]])</f>
        <v>1</v>
      </c>
      <c r="VF3" s="147">
        <f>AVERAGE(DispDiaria[[#This Row],[01/05/2026]:[31/05/2026]])</f>
        <v>1</v>
      </c>
      <c r="VG3" s="147">
        <f>AVERAGE(DispDiaria[[#This Row],[01/06/2026]:[30/06/2026]])</f>
        <v>0.97346296296296297</v>
      </c>
      <c r="VH3" s="72" t="s">
        <v>1084</v>
      </c>
      <c r="VI3" t="s">
        <v>1085</v>
      </c>
    </row>
    <row r="4" spans="1:581" ht="15.6">
      <c r="A4" s="82" t="s">
        <v>51</v>
      </c>
      <c r="B4" s="56" t="s">
        <v>51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1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1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0"/>
      <c r="EU4" s="110"/>
      <c r="EV4" s="110"/>
      <c r="EW4" s="110"/>
      <c r="EX4" s="111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110"/>
      <c r="FK4" s="110"/>
      <c r="FL4" s="110"/>
      <c r="FM4" s="110"/>
      <c r="FN4" s="110"/>
      <c r="FO4" s="110"/>
      <c r="FP4" s="110"/>
      <c r="FQ4" s="110"/>
      <c r="FR4" s="110"/>
      <c r="FS4" s="110"/>
      <c r="FT4" s="110"/>
      <c r="FU4" s="110"/>
      <c r="FV4" s="110"/>
      <c r="FW4" s="110"/>
      <c r="FX4" s="110"/>
      <c r="FY4" s="110"/>
      <c r="FZ4" s="110"/>
      <c r="GA4" s="110"/>
      <c r="GB4" s="111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P4" s="110"/>
      <c r="GQ4" s="110"/>
      <c r="GR4" s="110"/>
      <c r="GS4" s="110"/>
      <c r="GT4" s="110"/>
      <c r="GU4" s="110"/>
      <c r="GV4" s="110"/>
      <c r="GW4" s="110"/>
      <c r="GX4" s="110"/>
      <c r="GY4" s="110"/>
      <c r="GZ4" s="110"/>
      <c r="HA4" s="110"/>
      <c r="HB4" s="110"/>
      <c r="HC4" s="110"/>
      <c r="HD4" s="110"/>
      <c r="HE4" s="110"/>
      <c r="HF4" s="110"/>
      <c r="HG4" s="112"/>
      <c r="HH4" s="110"/>
      <c r="HI4" s="110"/>
      <c r="HJ4" s="110"/>
      <c r="HK4" s="110"/>
      <c r="HL4" s="110"/>
      <c r="HM4" s="110"/>
      <c r="HN4" s="110"/>
      <c r="HO4" s="110"/>
      <c r="HP4" s="110"/>
      <c r="HQ4" s="110"/>
      <c r="HR4" s="110"/>
      <c r="HS4" s="110"/>
      <c r="HT4" s="110"/>
      <c r="HU4" s="110"/>
      <c r="HV4" s="110"/>
      <c r="HW4" s="110"/>
      <c r="HX4" s="110"/>
      <c r="HY4" s="110"/>
      <c r="HZ4" s="110"/>
      <c r="IA4" s="110"/>
      <c r="IB4" s="110"/>
      <c r="IC4" s="110"/>
      <c r="ID4" s="110"/>
      <c r="IE4" s="110"/>
      <c r="IF4" s="110"/>
      <c r="IG4" s="110"/>
      <c r="IH4" s="110"/>
      <c r="II4" s="110"/>
      <c r="IJ4" s="110"/>
      <c r="IK4" s="110"/>
      <c r="IL4" s="112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JD4" s="110"/>
      <c r="JE4" s="110"/>
      <c r="JF4" s="110"/>
      <c r="JG4" s="110"/>
      <c r="JH4" s="110"/>
      <c r="JI4" s="110"/>
      <c r="JJ4" s="110"/>
      <c r="JK4" s="110"/>
      <c r="JL4" s="110"/>
      <c r="JM4" s="110"/>
      <c r="JN4" s="110"/>
      <c r="JO4" s="110"/>
      <c r="JP4" s="75">
        <v>1</v>
      </c>
      <c r="JQ4" s="75">
        <v>1</v>
      </c>
      <c r="JR4" s="75">
        <v>1</v>
      </c>
      <c r="JS4" s="75">
        <v>1</v>
      </c>
      <c r="JT4" s="75">
        <v>1</v>
      </c>
      <c r="JU4" s="75">
        <v>0.97</v>
      </c>
      <c r="JV4" s="75">
        <v>1</v>
      </c>
      <c r="JW4" s="75">
        <v>1</v>
      </c>
      <c r="JX4" s="75">
        <v>1</v>
      </c>
      <c r="JY4" s="75">
        <v>1</v>
      </c>
      <c r="JZ4" s="75">
        <v>0.96</v>
      </c>
      <c r="KA4" s="75">
        <v>1</v>
      </c>
      <c r="KB4" s="75">
        <v>1</v>
      </c>
      <c r="KC4" s="75">
        <v>1</v>
      </c>
      <c r="KD4" s="75">
        <v>1</v>
      </c>
      <c r="KE4" s="75">
        <v>1</v>
      </c>
      <c r="KF4" s="75">
        <v>1</v>
      </c>
      <c r="KG4" s="75">
        <v>0.17</v>
      </c>
      <c r="KH4" s="75">
        <v>0</v>
      </c>
      <c r="KI4" s="75">
        <v>0</v>
      </c>
      <c r="KJ4" s="75">
        <v>0.35</v>
      </c>
      <c r="KK4" s="75">
        <v>1</v>
      </c>
      <c r="KL4" s="75">
        <v>1</v>
      </c>
      <c r="KM4" s="75">
        <v>0.98</v>
      </c>
      <c r="KN4" s="75">
        <v>1</v>
      </c>
      <c r="KO4" s="75">
        <v>1</v>
      </c>
      <c r="KP4" s="75">
        <v>1</v>
      </c>
      <c r="KQ4" s="75">
        <v>0.98</v>
      </c>
      <c r="KR4" s="75">
        <v>1</v>
      </c>
      <c r="KS4" s="75">
        <v>1</v>
      </c>
      <c r="KT4" s="75">
        <v>1</v>
      </c>
      <c r="KU4" s="75">
        <v>1</v>
      </c>
      <c r="KV4" s="75">
        <v>0.33</v>
      </c>
      <c r="KW4" s="75">
        <v>0.83</v>
      </c>
      <c r="KX4" s="75">
        <v>0</v>
      </c>
      <c r="KY4" s="75">
        <v>0.63</v>
      </c>
      <c r="KZ4" s="75">
        <v>1</v>
      </c>
      <c r="LA4" s="75">
        <v>1</v>
      </c>
      <c r="LB4" s="75">
        <v>0.69</v>
      </c>
      <c r="LC4" s="75">
        <v>1</v>
      </c>
      <c r="LD4" s="75">
        <v>1</v>
      </c>
      <c r="LE4" s="75">
        <v>0.56000000000000005</v>
      </c>
      <c r="LF4" s="75">
        <v>0.28000000000000003</v>
      </c>
      <c r="LG4" s="75">
        <v>1</v>
      </c>
      <c r="LH4" s="75">
        <v>1</v>
      </c>
      <c r="LI4" s="75">
        <v>1</v>
      </c>
      <c r="LJ4" s="75">
        <v>0</v>
      </c>
      <c r="LK4" s="75">
        <v>0</v>
      </c>
      <c r="LL4" s="75">
        <v>0</v>
      </c>
      <c r="LM4" s="75">
        <v>0</v>
      </c>
      <c r="LN4" s="75">
        <v>0</v>
      </c>
      <c r="LO4" s="75">
        <v>0</v>
      </c>
      <c r="LP4" s="75">
        <v>1</v>
      </c>
      <c r="LQ4" s="75">
        <v>1</v>
      </c>
      <c r="LR4" s="75">
        <v>1</v>
      </c>
      <c r="LS4" s="75">
        <v>1</v>
      </c>
      <c r="LT4" s="75">
        <v>0.96</v>
      </c>
      <c r="LU4" s="75">
        <v>1</v>
      </c>
      <c r="LV4" s="75">
        <v>0</v>
      </c>
      <c r="LW4" s="75">
        <v>0</v>
      </c>
      <c r="LX4" s="75">
        <v>0</v>
      </c>
      <c r="LY4" s="75">
        <v>0</v>
      </c>
      <c r="LZ4" s="77">
        <v>0.38</v>
      </c>
      <c r="MA4" s="75">
        <v>1</v>
      </c>
      <c r="MB4" s="75">
        <v>1</v>
      </c>
      <c r="MC4" s="75">
        <v>1</v>
      </c>
      <c r="MD4" s="75">
        <v>1</v>
      </c>
      <c r="ME4" s="75">
        <v>1</v>
      </c>
      <c r="MF4" s="75">
        <v>1</v>
      </c>
      <c r="MG4" s="75">
        <v>1</v>
      </c>
      <c r="MH4" s="75">
        <v>1</v>
      </c>
      <c r="MI4" s="75">
        <v>0.83</v>
      </c>
      <c r="MJ4" s="77">
        <v>0.48</v>
      </c>
      <c r="MK4" s="75">
        <v>1</v>
      </c>
      <c r="ML4" s="77">
        <v>0.7</v>
      </c>
      <c r="MM4" s="75">
        <v>1</v>
      </c>
      <c r="MN4" s="77">
        <v>0.74</v>
      </c>
      <c r="MO4" s="75">
        <v>1</v>
      </c>
      <c r="MP4" s="75">
        <v>1</v>
      </c>
      <c r="MQ4" s="75">
        <v>1</v>
      </c>
      <c r="MR4" s="75">
        <v>1</v>
      </c>
      <c r="MS4" s="75">
        <v>1</v>
      </c>
      <c r="MT4" s="75">
        <v>1</v>
      </c>
      <c r="MU4" s="75">
        <v>1</v>
      </c>
      <c r="MV4" s="75">
        <v>1</v>
      </c>
      <c r="MW4" s="75">
        <v>1</v>
      </c>
      <c r="MX4" s="77">
        <v>0.88060000000000005</v>
      </c>
      <c r="MY4" s="77">
        <v>0.37640000000000001</v>
      </c>
      <c r="MZ4" s="141">
        <v>1</v>
      </c>
      <c r="NA4" s="141">
        <v>1</v>
      </c>
      <c r="NB4" s="141">
        <v>1</v>
      </c>
      <c r="NC4" s="141">
        <v>1</v>
      </c>
      <c r="ND4" s="75">
        <v>0</v>
      </c>
      <c r="NE4" s="75">
        <v>0</v>
      </c>
      <c r="NF4" s="75">
        <f>1-(((1/14)*(11/11)+(13/14)*(0/11)))</f>
        <v>0.9285714285714286</v>
      </c>
      <c r="NG4" s="75">
        <f>1-(((1/14)*(11/11)+(13/14)*(0/11)))</f>
        <v>0.9285714285714286</v>
      </c>
      <c r="NH4" s="75">
        <f>1-(((1/14)*(11/11)+(13/14)*(0/11)))</f>
        <v>0.9285714285714286</v>
      </c>
      <c r="NI4" s="75">
        <f>1-(((1/14)*(10/11)+(13/14)*(0/11)))</f>
        <v>0.93506493506493504</v>
      </c>
      <c r="NJ4" s="75">
        <v>1</v>
      </c>
      <c r="NK4" s="75">
        <v>1</v>
      </c>
      <c r="NL4" s="75">
        <v>0.80972222222222223</v>
      </c>
      <c r="NM4" s="75">
        <v>0.83333333333333337</v>
      </c>
      <c r="NN4" s="75">
        <v>0.90277777777777779</v>
      </c>
      <c r="NO4" s="75">
        <v>1</v>
      </c>
      <c r="NP4" s="75">
        <v>1</v>
      </c>
      <c r="NQ4" s="75">
        <v>1</v>
      </c>
      <c r="NR4" s="75">
        <v>1</v>
      </c>
      <c r="NS4" s="75">
        <v>1</v>
      </c>
      <c r="NT4" s="75">
        <v>1</v>
      </c>
      <c r="NU4" s="75">
        <v>1</v>
      </c>
      <c r="NV4" s="75">
        <v>1</v>
      </c>
      <c r="NW4" s="75">
        <v>1</v>
      </c>
      <c r="NX4" s="75">
        <v>1</v>
      </c>
      <c r="NY4" s="75">
        <v>0.76666666666666672</v>
      </c>
      <c r="NZ4" s="75">
        <v>1</v>
      </c>
      <c r="OA4" s="75">
        <v>1</v>
      </c>
      <c r="OB4" s="75">
        <v>0.83333333333333337</v>
      </c>
      <c r="OC4" s="75">
        <v>0.63472222222222219</v>
      </c>
      <c r="OD4" s="75">
        <v>1</v>
      </c>
      <c r="OE4" s="75">
        <v>1</v>
      </c>
      <c r="OF4" s="75">
        <v>1</v>
      </c>
      <c r="OG4" s="75">
        <v>0.76527777777777795</v>
      </c>
      <c r="OH4" s="75">
        <v>0.125</v>
      </c>
      <c r="OI4" s="75">
        <v>1</v>
      </c>
      <c r="OJ4" s="75">
        <v>1</v>
      </c>
      <c r="OK4" s="75">
        <v>1</v>
      </c>
      <c r="OL4" s="75">
        <v>1</v>
      </c>
      <c r="OM4" s="75">
        <v>1</v>
      </c>
      <c r="ON4" s="75">
        <v>1</v>
      </c>
      <c r="OO4" s="75">
        <v>1</v>
      </c>
      <c r="OP4" s="75">
        <v>1</v>
      </c>
      <c r="OQ4" s="75">
        <v>1</v>
      </c>
      <c r="OR4" s="75">
        <v>1</v>
      </c>
      <c r="OS4" s="75">
        <v>1</v>
      </c>
      <c r="OT4" s="77">
        <v>0.77777777777777779</v>
      </c>
      <c r="OU4" s="75">
        <v>1</v>
      </c>
      <c r="OV4" s="75">
        <v>1</v>
      </c>
      <c r="OW4" s="75">
        <v>1</v>
      </c>
      <c r="OX4" s="75">
        <v>1</v>
      </c>
      <c r="OY4" s="75">
        <v>1</v>
      </c>
      <c r="OZ4" s="77">
        <v>0.70138888888888895</v>
      </c>
      <c r="PA4" s="75">
        <v>1</v>
      </c>
      <c r="PB4" s="77">
        <v>0.75694444444444453</v>
      </c>
      <c r="PC4" s="75">
        <v>1</v>
      </c>
      <c r="PD4" s="75">
        <v>1</v>
      </c>
      <c r="PE4" s="75">
        <v>1</v>
      </c>
      <c r="PF4" s="143">
        <v>1</v>
      </c>
      <c r="PG4" s="143">
        <v>1</v>
      </c>
      <c r="PH4" s="143">
        <v>1</v>
      </c>
      <c r="PI4" s="143">
        <v>1</v>
      </c>
      <c r="PJ4" s="143">
        <v>1</v>
      </c>
      <c r="PK4" s="77">
        <v>1</v>
      </c>
      <c r="PL4" s="77">
        <v>1</v>
      </c>
      <c r="PM4" s="77">
        <v>1</v>
      </c>
      <c r="PN4" s="77">
        <v>1</v>
      </c>
      <c r="PO4" s="77">
        <v>1</v>
      </c>
      <c r="PP4" s="77">
        <v>1</v>
      </c>
      <c r="PQ4" s="77">
        <v>1</v>
      </c>
      <c r="PR4" s="77">
        <v>1</v>
      </c>
      <c r="PS4" s="77">
        <v>1</v>
      </c>
      <c r="PT4" s="77">
        <v>1</v>
      </c>
      <c r="PU4" s="77">
        <v>1</v>
      </c>
      <c r="PV4" s="77">
        <v>1</v>
      </c>
      <c r="PW4" s="77">
        <v>1</v>
      </c>
      <c r="PX4" s="77">
        <v>0.75</v>
      </c>
      <c r="PY4" s="77">
        <v>1</v>
      </c>
      <c r="PZ4" s="77">
        <v>1</v>
      </c>
      <c r="QA4" s="77">
        <v>1</v>
      </c>
      <c r="QB4" s="77">
        <v>1</v>
      </c>
      <c r="QC4" s="77">
        <v>1</v>
      </c>
      <c r="QD4" s="77">
        <v>1</v>
      </c>
      <c r="QE4" s="77">
        <v>1</v>
      </c>
      <c r="QF4" s="77">
        <v>1</v>
      </c>
      <c r="QG4" s="77">
        <v>1</v>
      </c>
      <c r="QH4" s="77">
        <v>1</v>
      </c>
      <c r="QI4" s="77">
        <v>1</v>
      </c>
      <c r="QJ4" s="77">
        <v>1</v>
      </c>
      <c r="QK4" s="77">
        <v>1</v>
      </c>
      <c r="QL4" s="77">
        <v>1</v>
      </c>
      <c r="QM4" s="77">
        <v>1</v>
      </c>
      <c r="QN4" s="77">
        <v>1</v>
      </c>
      <c r="QO4" s="77">
        <v>1</v>
      </c>
      <c r="QP4" s="77">
        <v>1</v>
      </c>
      <c r="QQ4" s="77">
        <v>1</v>
      </c>
      <c r="QR4" s="77">
        <v>1</v>
      </c>
      <c r="QS4" s="77">
        <v>1</v>
      </c>
      <c r="QT4" s="77">
        <v>1</v>
      </c>
      <c r="QU4" s="77">
        <v>1</v>
      </c>
      <c r="QV4" s="77">
        <v>1</v>
      </c>
      <c r="QW4" s="77">
        <v>1</v>
      </c>
      <c r="QX4" s="77">
        <v>1</v>
      </c>
      <c r="QY4" s="77">
        <v>1</v>
      </c>
      <c r="QZ4" s="77">
        <v>1</v>
      </c>
      <c r="RA4" s="77">
        <v>1</v>
      </c>
      <c r="RB4" s="77">
        <v>1</v>
      </c>
      <c r="RC4" s="77">
        <v>1</v>
      </c>
      <c r="RD4" s="77">
        <v>1</v>
      </c>
      <c r="RE4" s="77">
        <v>1</v>
      </c>
      <c r="RF4" s="77">
        <v>1</v>
      </c>
      <c r="RG4" s="77">
        <v>1</v>
      </c>
      <c r="RH4" s="77">
        <v>1</v>
      </c>
      <c r="RI4" s="77">
        <v>1</v>
      </c>
      <c r="RJ4" s="77">
        <v>1</v>
      </c>
      <c r="RK4" s="77">
        <v>1</v>
      </c>
      <c r="RL4" s="77">
        <v>1</v>
      </c>
      <c r="RM4" s="77">
        <v>1</v>
      </c>
      <c r="RN4" s="77">
        <v>1</v>
      </c>
      <c r="RO4" s="77">
        <v>1</v>
      </c>
      <c r="RP4" s="77">
        <v>1</v>
      </c>
      <c r="RQ4" s="77">
        <v>1</v>
      </c>
      <c r="RR4" s="77">
        <v>1</v>
      </c>
      <c r="RS4" s="77">
        <v>1</v>
      </c>
      <c r="RT4" s="77">
        <v>1</v>
      </c>
      <c r="RU4" s="77">
        <v>1</v>
      </c>
      <c r="RV4" s="77">
        <v>1</v>
      </c>
      <c r="RW4" s="77">
        <v>1</v>
      </c>
      <c r="RX4" s="77">
        <v>1</v>
      </c>
      <c r="RY4" s="77">
        <v>1</v>
      </c>
      <c r="RZ4" s="77">
        <v>1</v>
      </c>
      <c r="SA4" s="77">
        <v>1</v>
      </c>
      <c r="SB4" s="77">
        <v>1</v>
      </c>
      <c r="SC4" s="77">
        <v>1</v>
      </c>
      <c r="SD4" s="77">
        <v>1</v>
      </c>
      <c r="SE4" s="77">
        <v>1</v>
      </c>
      <c r="SF4" s="77">
        <v>1</v>
      </c>
      <c r="SG4" s="77">
        <v>1</v>
      </c>
      <c r="SH4" s="77">
        <v>1</v>
      </c>
      <c r="SI4" s="77">
        <v>1</v>
      </c>
      <c r="SJ4" s="77">
        <v>1</v>
      </c>
      <c r="SK4" s="77">
        <v>1</v>
      </c>
      <c r="SL4" s="77">
        <v>1</v>
      </c>
      <c r="SM4" s="77">
        <v>1</v>
      </c>
      <c r="SN4" s="77">
        <v>1</v>
      </c>
      <c r="SO4" s="77">
        <v>1</v>
      </c>
      <c r="SP4" s="77">
        <v>1</v>
      </c>
      <c r="SQ4" s="77">
        <v>1</v>
      </c>
      <c r="SR4" s="77">
        <v>1</v>
      </c>
      <c r="SS4" s="77">
        <v>1</v>
      </c>
      <c r="ST4" s="77">
        <v>1</v>
      </c>
      <c r="SU4" s="77">
        <v>1</v>
      </c>
      <c r="SV4" s="77">
        <v>1</v>
      </c>
      <c r="SW4" s="77">
        <v>1</v>
      </c>
      <c r="SX4" s="77">
        <v>1</v>
      </c>
      <c r="SY4" s="77">
        <v>1</v>
      </c>
      <c r="SZ4" s="77">
        <v>1</v>
      </c>
      <c r="TA4" s="77">
        <v>1</v>
      </c>
      <c r="TB4" s="77">
        <v>1</v>
      </c>
      <c r="TC4" s="77">
        <v>1</v>
      </c>
      <c r="TD4" s="77">
        <v>1</v>
      </c>
      <c r="TE4" s="77">
        <v>1</v>
      </c>
      <c r="TF4" s="77">
        <v>1</v>
      </c>
      <c r="TG4" s="77">
        <v>1</v>
      </c>
      <c r="TH4" s="77">
        <v>1</v>
      </c>
      <c r="TI4" s="77">
        <v>1</v>
      </c>
      <c r="TJ4" s="77">
        <v>1</v>
      </c>
      <c r="TK4" s="77">
        <v>1</v>
      </c>
      <c r="TL4" s="77">
        <v>1</v>
      </c>
      <c r="TM4" s="77">
        <v>1</v>
      </c>
      <c r="TN4" s="77">
        <v>1</v>
      </c>
      <c r="TO4" s="77">
        <v>1</v>
      </c>
      <c r="TP4" s="77">
        <v>1</v>
      </c>
      <c r="TQ4" s="77">
        <v>1</v>
      </c>
      <c r="TR4" s="77">
        <v>1</v>
      </c>
      <c r="TS4" s="77">
        <v>1</v>
      </c>
      <c r="TT4" s="77">
        <v>1</v>
      </c>
      <c r="TU4" s="77">
        <v>1</v>
      </c>
      <c r="TV4" s="77">
        <v>1</v>
      </c>
      <c r="TW4" s="77">
        <v>1</v>
      </c>
      <c r="TX4" s="77">
        <v>0.20388888888889001</v>
      </c>
      <c r="TY4" s="77">
        <v>1</v>
      </c>
      <c r="TZ4" s="77">
        <v>1</v>
      </c>
      <c r="UA4" s="77">
        <v>1</v>
      </c>
      <c r="UB4" s="77">
        <v>1</v>
      </c>
      <c r="UC4" s="77">
        <v>1</v>
      </c>
      <c r="UD4" s="77">
        <v>1</v>
      </c>
      <c r="UE4" s="77">
        <v>1</v>
      </c>
      <c r="UF4" s="77">
        <v>1</v>
      </c>
      <c r="UG4" s="77">
        <v>1</v>
      </c>
      <c r="UH4" s="77">
        <v>1</v>
      </c>
      <c r="UI4" s="77">
        <v>1</v>
      </c>
      <c r="UJ4" s="77">
        <v>1</v>
      </c>
      <c r="UK4" s="77">
        <v>1</v>
      </c>
      <c r="UL4" s="77">
        <v>1</v>
      </c>
      <c r="UM4" s="77">
        <v>1</v>
      </c>
      <c r="UN4" s="77">
        <v>1</v>
      </c>
      <c r="UO4" s="77">
        <v>1</v>
      </c>
      <c r="UP4" s="77">
        <v>1</v>
      </c>
      <c r="UQ4" s="77">
        <v>1</v>
      </c>
      <c r="UR4" s="77">
        <v>1</v>
      </c>
      <c r="US4" s="77">
        <v>1</v>
      </c>
      <c r="UT4" s="77">
        <v>1</v>
      </c>
      <c r="UU4" s="77">
        <v>1</v>
      </c>
      <c r="UV4" s="77">
        <v>1</v>
      </c>
      <c r="UW4" s="77">
        <v>1</v>
      </c>
      <c r="UX4" s="77">
        <v>1</v>
      </c>
      <c r="UY4" s="107">
        <f t="shared" si="0"/>
        <v>0.88419354838709685</v>
      </c>
      <c r="UZ4" s="108">
        <f t="shared" si="1"/>
        <v>0.57600000000000007</v>
      </c>
      <c r="VA4" s="108">
        <f t="shared" si="2"/>
        <v>0.88345161290322582</v>
      </c>
      <c r="VB4" s="108">
        <f t="shared" si="3"/>
        <v>0.85134234045524371</v>
      </c>
      <c r="VC4" s="108">
        <f>AVERAGE(DispDiaria[[#This Row],[01/02/2026]:[28/02/2026]])</f>
        <v>0.97271825396825395</v>
      </c>
      <c r="VD4" s="108">
        <f>AVERAGE(DispDiaria[[#This Row],[01/03/2026]:[31/03/2026]])</f>
        <v>0.99193548387096775</v>
      </c>
      <c r="VE4" s="108">
        <f>AVERAGE(DispDiaria[[#This Row],[01/04/2026]:[30/04/2026]])</f>
        <v>1</v>
      </c>
      <c r="VF4" s="147">
        <f>AVERAGE(DispDiaria[[#This Row],[01/05/2026]:[31/05/2026]])</f>
        <v>1</v>
      </c>
      <c r="VG4" s="147">
        <f>AVERAGE(DispDiaria[[#This Row],[01/06/2026]:[30/06/2026]])</f>
        <v>0.97346296296296297</v>
      </c>
      <c r="VH4" s="72" t="s">
        <v>1084</v>
      </c>
      <c r="VI4" s="30" t="s">
        <v>1086</v>
      </c>
    </row>
    <row r="5" spans="1:581" ht="15.6">
      <c r="A5" s="82" t="s">
        <v>6</v>
      </c>
      <c r="B5" s="56" t="s">
        <v>6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1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1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1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110"/>
      <c r="EO5" s="110"/>
      <c r="EP5" s="110"/>
      <c r="EQ5" s="110"/>
      <c r="ER5" s="110"/>
      <c r="ES5" s="110"/>
      <c r="ET5" s="110"/>
      <c r="EU5" s="110"/>
      <c r="EV5" s="110"/>
      <c r="EW5" s="110"/>
      <c r="EX5" s="111"/>
      <c r="EY5" s="110"/>
      <c r="EZ5" s="110"/>
      <c r="FA5" s="110"/>
      <c r="FB5" s="110"/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110"/>
      <c r="FO5" s="110"/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1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110"/>
      <c r="HB5" s="110"/>
      <c r="HC5" s="110"/>
      <c r="HD5" s="110"/>
      <c r="HE5" s="110"/>
      <c r="HF5" s="110"/>
      <c r="HG5" s="112"/>
      <c r="HH5" s="110"/>
      <c r="HI5" s="110"/>
      <c r="HJ5" s="110"/>
      <c r="HK5" s="110"/>
      <c r="HL5" s="110"/>
      <c r="HM5" s="110"/>
      <c r="HN5" s="110"/>
      <c r="HO5" s="110"/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110"/>
      <c r="IB5" s="110"/>
      <c r="IC5" s="110"/>
      <c r="ID5" s="110"/>
      <c r="IE5" s="110"/>
      <c r="IF5" s="110"/>
      <c r="IG5" s="110"/>
      <c r="IH5" s="110"/>
      <c r="II5" s="110"/>
      <c r="IJ5" s="110"/>
      <c r="IK5" s="110"/>
      <c r="IL5" s="112"/>
      <c r="IM5" s="110"/>
      <c r="IN5" s="110"/>
      <c r="IO5" s="110"/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110"/>
      <c r="JB5" s="110"/>
      <c r="JC5" s="110"/>
      <c r="JD5" s="110"/>
      <c r="JE5" s="110"/>
      <c r="JF5" s="110"/>
      <c r="JG5" s="110"/>
      <c r="JH5" s="110"/>
      <c r="JI5" s="110"/>
      <c r="JJ5" s="110"/>
      <c r="JK5" s="110"/>
      <c r="JL5" s="110"/>
      <c r="JM5" s="110"/>
      <c r="JN5" s="110"/>
      <c r="JO5" s="110"/>
      <c r="JP5" s="75">
        <v>1</v>
      </c>
      <c r="JQ5" s="75">
        <v>1</v>
      </c>
      <c r="JR5" s="75">
        <v>1</v>
      </c>
      <c r="JS5" s="75">
        <v>1</v>
      </c>
      <c r="JT5" s="75">
        <v>1</v>
      </c>
      <c r="JU5" s="75">
        <v>1</v>
      </c>
      <c r="JV5" s="75">
        <v>1</v>
      </c>
      <c r="JW5" s="75">
        <v>1</v>
      </c>
      <c r="JX5" s="75">
        <v>1</v>
      </c>
      <c r="JY5" s="75">
        <v>1</v>
      </c>
      <c r="JZ5" s="75">
        <v>1</v>
      </c>
      <c r="KA5" s="75">
        <v>1</v>
      </c>
      <c r="KB5" s="75">
        <v>1</v>
      </c>
      <c r="KC5" s="75">
        <v>1</v>
      </c>
      <c r="KD5" s="75">
        <v>1</v>
      </c>
      <c r="KE5" s="75">
        <v>1</v>
      </c>
      <c r="KF5" s="75">
        <v>1</v>
      </c>
      <c r="KG5" s="75">
        <v>1</v>
      </c>
      <c r="KH5" s="75">
        <v>1</v>
      </c>
      <c r="KI5" s="75">
        <v>1</v>
      </c>
      <c r="KJ5" s="75">
        <v>1</v>
      </c>
      <c r="KK5" s="75">
        <v>1</v>
      </c>
      <c r="KL5" s="75">
        <v>1</v>
      </c>
      <c r="KM5" s="75">
        <v>1</v>
      </c>
      <c r="KN5" s="75">
        <v>1</v>
      </c>
      <c r="KO5" s="75">
        <v>1</v>
      </c>
      <c r="KP5" s="75">
        <v>1</v>
      </c>
      <c r="KQ5" s="75">
        <v>1</v>
      </c>
      <c r="KR5" s="75">
        <v>1</v>
      </c>
      <c r="KS5" s="75">
        <v>1</v>
      </c>
      <c r="KT5" s="75">
        <v>1</v>
      </c>
      <c r="KU5" s="75">
        <v>1</v>
      </c>
      <c r="KV5" s="75">
        <v>1</v>
      </c>
      <c r="KW5" s="75">
        <v>1</v>
      </c>
      <c r="KX5" s="75">
        <v>1</v>
      </c>
      <c r="KY5" s="75">
        <v>1</v>
      </c>
      <c r="KZ5" s="75">
        <v>1</v>
      </c>
      <c r="LA5" s="75">
        <v>1</v>
      </c>
      <c r="LB5" s="75">
        <v>1</v>
      </c>
      <c r="LC5" s="75">
        <v>1</v>
      </c>
      <c r="LD5" s="75">
        <v>1</v>
      </c>
      <c r="LE5" s="75">
        <v>1</v>
      </c>
      <c r="LF5" s="75">
        <v>0.93</v>
      </c>
      <c r="LG5" s="75">
        <v>1</v>
      </c>
      <c r="LH5" s="75">
        <v>1</v>
      </c>
      <c r="LI5" s="75">
        <v>1</v>
      </c>
      <c r="LJ5" s="75">
        <v>1</v>
      </c>
      <c r="LK5" s="75">
        <v>1</v>
      </c>
      <c r="LL5" s="75">
        <v>1</v>
      </c>
      <c r="LM5" s="75">
        <v>1</v>
      </c>
      <c r="LN5" s="75">
        <v>1</v>
      </c>
      <c r="LO5" s="75">
        <v>1</v>
      </c>
      <c r="LP5" s="75">
        <v>1</v>
      </c>
      <c r="LQ5" s="75">
        <v>1</v>
      </c>
      <c r="LR5" s="75">
        <v>1</v>
      </c>
      <c r="LS5" s="75">
        <v>1</v>
      </c>
      <c r="LT5" s="75">
        <v>1</v>
      </c>
      <c r="LU5" s="75">
        <v>1</v>
      </c>
      <c r="LV5" s="75">
        <v>0.91</v>
      </c>
      <c r="LW5" s="75">
        <v>1</v>
      </c>
      <c r="LX5" s="75">
        <v>1</v>
      </c>
      <c r="LY5" s="75">
        <v>1</v>
      </c>
      <c r="LZ5" s="75">
        <v>1</v>
      </c>
      <c r="MA5" s="77">
        <v>0.81</v>
      </c>
      <c r="MB5" s="75">
        <v>1</v>
      </c>
      <c r="MC5" s="75">
        <v>1</v>
      </c>
      <c r="MD5" s="75">
        <v>1</v>
      </c>
      <c r="ME5" s="75">
        <v>1</v>
      </c>
      <c r="MF5" s="75">
        <v>1</v>
      </c>
      <c r="MG5" s="75">
        <v>1</v>
      </c>
      <c r="MH5" s="75">
        <v>1</v>
      </c>
      <c r="MI5" s="75">
        <v>1</v>
      </c>
      <c r="MJ5" s="75">
        <v>1</v>
      </c>
      <c r="MK5" s="75">
        <v>1</v>
      </c>
      <c r="ML5" s="75">
        <v>0.96</v>
      </c>
      <c r="MM5" s="75">
        <v>1</v>
      </c>
      <c r="MN5" s="75">
        <v>1</v>
      </c>
      <c r="MO5" s="75">
        <v>1</v>
      </c>
      <c r="MP5" s="77">
        <v>0.95</v>
      </c>
      <c r="MQ5" s="75">
        <v>1</v>
      </c>
      <c r="MR5" s="75">
        <v>1</v>
      </c>
      <c r="MS5" s="75">
        <v>1</v>
      </c>
      <c r="MT5" s="75">
        <v>1</v>
      </c>
      <c r="MU5" s="75">
        <v>1</v>
      </c>
      <c r="MV5" s="77">
        <v>0.96</v>
      </c>
      <c r="MW5" s="75">
        <v>1</v>
      </c>
      <c r="MX5" s="75">
        <v>1</v>
      </c>
      <c r="MY5" s="75">
        <v>1</v>
      </c>
      <c r="MZ5" s="75">
        <v>1</v>
      </c>
      <c r="NA5" s="75">
        <v>1</v>
      </c>
      <c r="NB5" s="75">
        <v>1</v>
      </c>
      <c r="NC5" s="75">
        <v>1</v>
      </c>
      <c r="ND5" s="75">
        <v>1</v>
      </c>
      <c r="NE5" s="75">
        <v>1</v>
      </c>
      <c r="NF5" s="75">
        <v>1</v>
      </c>
      <c r="NG5" s="75">
        <v>1</v>
      </c>
      <c r="NH5" s="75">
        <v>1</v>
      </c>
      <c r="NI5" s="75">
        <v>1</v>
      </c>
      <c r="NJ5" s="75">
        <v>1</v>
      </c>
      <c r="NK5" s="75">
        <v>1</v>
      </c>
      <c r="NL5" s="75">
        <v>1</v>
      </c>
      <c r="NM5" s="75">
        <v>1</v>
      </c>
      <c r="NN5" s="75">
        <v>1</v>
      </c>
      <c r="NO5" s="75">
        <v>1</v>
      </c>
      <c r="NP5" s="75">
        <v>1</v>
      </c>
      <c r="NQ5" s="75">
        <v>1</v>
      </c>
      <c r="NR5" s="75">
        <v>1</v>
      </c>
      <c r="NS5" s="75">
        <v>1</v>
      </c>
      <c r="NT5" s="75">
        <v>1</v>
      </c>
      <c r="NU5" s="75">
        <v>1</v>
      </c>
      <c r="NV5" s="75">
        <v>1</v>
      </c>
      <c r="NW5" s="75">
        <v>1</v>
      </c>
      <c r="NX5" s="75">
        <v>1</v>
      </c>
      <c r="NY5" s="75">
        <v>1</v>
      </c>
      <c r="NZ5" s="75">
        <v>1</v>
      </c>
      <c r="OA5" s="75">
        <v>1</v>
      </c>
      <c r="OB5" s="75">
        <v>1</v>
      </c>
      <c r="OC5" s="75">
        <v>0.97777777777777775</v>
      </c>
      <c r="OD5" s="75">
        <v>0.99444444444444446</v>
      </c>
      <c r="OE5" s="75">
        <v>1</v>
      </c>
      <c r="OF5" s="75">
        <v>0.91736111111111107</v>
      </c>
      <c r="OG5" s="75">
        <v>0.875</v>
      </c>
      <c r="OH5" s="75">
        <v>0.875</v>
      </c>
      <c r="OI5" s="116">
        <v>0.87378472222222203</v>
      </c>
      <c r="OJ5" s="75">
        <v>0.875</v>
      </c>
      <c r="OK5" s="75">
        <v>0.875</v>
      </c>
      <c r="OL5" s="75">
        <v>0.875</v>
      </c>
      <c r="OM5" s="75">
        <v>0.875</v>
      </c>
      <c r="ON5" s="114">
        <v>1</v>
      </c>
      <c r="OO5" s="116">
        <v>0.99027777777777792</v>
      </c>
      <c r="OP5" s="75">
        <v>1</v>
      </c>
      <c r="OQ5" s="75">
        <v>1</v>
      </c>
      <c r="OR5" s="116">
        <v>0.98194444444444429</v>
      </c>
      <c r="OS5" s="114">
        <v>1</v>
      </c>
      <c r="OT5" s="114">
        <v>1</v>
      </c>
      <c r="OU5" s="116">
        <v>0.9916666666666667</v>
      </c>
      <c r="OV5" s="116">
        <v>0.99583333333333324</v>
      </c>
      <c r="OW5" s="114">
        <v>1</v>
      </c>
      <c r="OX5" s="114">
        <v>1</v>
      </c>
      <c r="OY5" s="114">
        <v>1</v>
      </c>
      <c r="OZ5" s="114">
        <v>1</v>
      </c>
      <c r="PA5" s="114">
        <v>1</v>
      </c>
      <c r="PB5" s="114">
        <v>1</v>
      </c>
      <c r="PC5" s="114">
        <v>1</v>
      </c>
      <c r="PD5" s="114">
        <v>1</v>
      </c>
      <c r="PE5" s="114">
        <v>1</v>
      </c>
      <c r="PF5" s="114">
        <v>1</v>
      </c>
      <c r="PG5" s="77">
        <v>0.99305555555555547</v>
      </c>
      <c r="PH5" s="77">
        <v>0.9916666666666667</v>
      </c>
      <c r="PI5" s="114">
        <v>1</v>
      </c>
      <c r="PJ5" s="114">
        <v>1</v>
      </c>
      <c r="PK5" s="77">
        <v>1</v>
      </c>
      <c r="PL5" s="77">
        <v>1</v>
      </c>
      <c r="PM5" s="77">
        <v>1</v>
      </c>
      <c r="PN5" s="77">
        <v>1</v>
      </c>
      <c r="PO5" s="77">
        <v>1</v>
      </c>
      <c r="PP5" s="77">
        <v>1</v>
      </c>
      <c r="PQ5" s="77">
        <v>1</v>
      </c>
      <c r="PR5" s="77">
        <v>1</v>
      </c>
      <c r="PS5" s="77">
        <v>1</v>
      </c>
      <c r="PT5" s="77">
        <v>1</v>
      </c>
      <c r="PU5" s="77">
        <v>1</v>
      </c>
      <c r="PV5" s="77">
        <v>1</v>
      </c>
      <c r="PW5" s="77">
        <v>1</v>
      </c>
      <c r="PX5" s="77">
        <v>1</v>
      </c>
      <c r="PY5" s="77">
        <v>0.92708333333333337</v>
      </c>
      <c r="PZ5" s="77">
        <v>0.875</v>
      </c>
      <c r="QA5" s="77">
        <v>0.96177083333333335</v>
      </c>
      <c r="QB5" s="77">
        <v>1</v>
      </c>
      <c r="QC5" s="77">
        <v>1</v>
      </c>
      <c r="QD5" s="77">
        <v>1</v>
      </c>
      <c r="QE5" s="77">
        <v>1</v>
      </c>
      <c r="QF5" s="77">
        <v>1</v>
      </c>
      <c r="QG5" s="77">
        <v>1</v>
      </c>
      <c r="QH5" s="77">
        <v>1</v>
      </c>
      <c r="QI5" s="77">
        <v>1</v>
      </c>
      <c r="QJ5" s="77">
        <v>1</v>
      </c>
      <c r="QK5" s="77">
        <v>1</v>
      </c>
      <c r="QL5" s="77">
        <v>1</v>
      </c>
      <c r="QM5" s="77">
        <v>1</v>
      </c>
      <c r="QN5" s="77">
        <v>1</v>
      </c>
      <c r="QO5" s="77">
        <v>1</v>
      </c>
      <c r="QP5" s="77">
        <v>1</v>
      </c>
      <c r="QQ5" s="77">
        <v>0.99833333333333341</v>
      </c>
      <c r="QR5" s="77">
        <v>1</v>
      </c>
      <c r="QS5" s="77">
        <v>1</v>
      </c>
      <c r="QT5" s="77">
        <v>0.9916666666666667</v>
      </c>
      <c r="QU5" s="77">
        <v>1</v>
      </c>
      <c r="QV5" s="77">
        <v>1</v>
      </c>
      <c r="QW5" s="77">
        <v>1</v>
      </c>
      <c r="QX5" s="77">
        <v>1</v>
      </c>
      <c r="QY5" s="77">
        <v>1</v>
      </c>
      <c r="QZ5" s="77">
        <v>1</v>
      </c>
      <c r="RA5" s="77">
        <v>1</v>
      </c>
      <c r="RB5" s="77">
        <v>1</v>
      </c>
      <c r="RC5" s="77">
        <v>1</v>
      </c>
      <c r="RD5" s="77">
        <v>1</v>
      </c>
      <c r="RE5" s="77">
        <v>1</v>
      </c>
      <c r="RF5" s="77">
        <v>1</v>
      </c>
      <c r="RG5" s="77">
        <v>1</v>
      </c>
      <c r="RH5" s="77">
        <v>1</v>
      </c>
      <c r="RI5" s="77">
        <v>1</v>
      </c>
      <c r="RJ5" s="77">
        <v>1</v>
      </c>
      <c r="RK5" s="77">
        <v>1</v>
      </c>
      <c r="RL5" s="77">
        <v>1</v>
      </c>
      <c r="RM5" s="77">
        <v>1</v>
      </c>
      <c r="RN5" s="77">
        <v>1</v>
      </c>
      <c r="RO5" s="77">
        <v>1</v>
      </c>
      <c r="RP5" s="77">
        <v>1</v>
      </c>
      <c r="RQ5" s="77">
        <v>1</v>
      </c>
      <c r="RR5" s="77">
        <v>1</v>
      </c>
      <c r="RS5" s="77">
        <v>1</v>
      </c>
      <c r="RT5" s="77">
        <v>1</v>
      </c>
      <c r="RU5" s="77">
        <v>1</v>
      </c>
      <c r="RV5" s="77">
        <v>1</v>
      </c>
      <c r="RW5" s="77">
        <v>1</v>
      </c>
      <c r="RX5" s="77">
        <v>1</v>
      </c>
      <c r="RY5" s="77">
        <v>1</v>
      </c>
      <c r="RZ5" s="77">
        <v>1</v>
      </c>
      <c r="SA5" s="77">
        <v>1</v>
      </c>
      <c r="SB5" s="77">
        <v>1</v>
      </c>
      <c r="SC5" s="77">
        <v>1</v>
      </c>
      <c r="SD5" s="77">
        <v>1</v>
      </c>
      <c r="SE5" s="77">
        <v>1</v>
      </c>
      <c r="SF5" s="77">
        <v>1</v>
      </c>
      <c r="SG5" s="77">
        <v>1</v>
      </c>
      <c r="SH5" s="77">
        <v>1</v>
      </c>
      <c r="SI5" s="77">
        <v>1</v>
      </c>
      <c r="SJ5" s="77">
        <v>1</v>
      </c>
      <c r="SK5" s="77">
        <v>1</v>
      </c>
      <c r="SL5" s="77">
        <v>1</v>
      </c>
      <c r="SM5" s="77">
        <v>1</v>
      </c>
      <c r="SN5" s="77">
        <v>1</v>
      </c>
      <c r="SO5" s="77">
        <v>1</v>
      </c>
      <c r="SP5" s="77">
        <v>1</v>
      </c>
      <c r="SQ5" s="77">
        <v>1</v>
      </c>
      <c r="SR5" s="77">
        <v>1</v>
      </c>
      <c r="SS5" s="77">
        <v>1</v>
      </c>
      <c r="ST5" s="77">
        <v>1</v>
      </c>
      <c r="SU5" s="77">
        <v>1</v>
      </c>
      <c r="SV5" s="77">
        <v>1</v>
      </c>
      <c r="SW5" s="77">
        <v>1</v>
      </c>
      <c r="SX5" s="77">
        <v>1</v>
      </c>
      <c r="SY5" s="77">
        <v>1</v>
      </c>
      <c r="SZ5" s="77">
        <v>1</v>
      </c>
      <c r="TA5" s="77">
        <v>1</v>
      </c>
      <c r="TB5" s="77">
        <v>0.97777777777777775</v>
      </c>
      <c r="TC5" s="77">
        <v>1</v>
      </c>
      <c r="TD5" s="77">
        <v>1</v>
      </c>
      <c r="TE5" s="77">
        <v>0.95209999999999995</v>
      </c>
      <c r="TF5" s="77">
        <v>0.95940000000000003</v>
      </c>
      <c r="TG5" s="77">
        <v>1</v>
      </c>
      <c r="TH5" s="77">
        <v>1</v>
      </c>
      <c r="TI5" s="77">
        <v>1</v>
      </c>
      <c r="TJ5" s="77">
        <v>1</v>
      </c>
      <c r="TK5" s="77">
        <v>1</v>
      </c>
      <c r="TL5" s="77">
        <v>1</v>
      </c>
      <c r="TM5" s="77">
        <v>1</v>
      </c>
      <c r="TN5" s="77">
        <v>1</v>
      </c>
      <c r="TO5" s="77">
        <v>1</v>
      </c>
      <c r="TP5" s="77">
        <v>1</v>
      </c>
      <c r="TQ5" s="77">
        <v>1</v>
      </c>
      <c r="TR5" s="77">
        <v>1</v>
      </c>
      <c r="TS5" s="77">
        <v>1</v>
      </c>
      <c r="TT5" s="77">
        <v>1</v>
      </c>
      <c r="TU5" s="77">
        <v>1</v>
      </c>
      <c r="TV5" s="77">
        <v>1</v>
      </c>
      <c r="TW5" s="77">
        <v>1</v>
      </c>
      <c r="TX5" s="77">
        <v>1</v>
      </c>
      <c r="TY5" s="77">
        <v>1</v>
      </c>
      <c r="TZ5" s="77">
        <v>1</v>
      </c>
      <c r="UA5" s="77">
        <v>1</v>
      </c>
      <c r="UB5" s="77">
        <v>1</v>
      </c>
      <c r="UC5" s="77">
        <v>1</v>
      </c>
      <c r="UD5" s="77">
        <v>1</v>
      </c>
      <c r="UE5" s="77">
        <v>1</v>
      </c>
      <c r="UF5" s="77">
        <v>0.95138888888888884</v>
      </c>
      <c r="UG5" s="77">
        <v>1</v>
      </c>
      <c r="UH5" s="77">
        <v>1</v>
      </c>
      <c r="UI5" s="77">
        <v>1</v>
      </c>
      <c r="UJ5" s="77">
        <v>1</v>
      </c>
      <c r="UK5" s="77">
        <v>1</v>
      </c>
      <c r="UL5" s="77">
        <v>1</v>
      </c>
      <c r="UM5" s="77">
        <v>1</v>
      </c>
      <c r="UN5" s="77">
        <v>1</v>
      </c>
      <c r="UO5" s="77">
        <v>1</v>
      </c>
      <c r="UP5" s="77">
        <v>1</v>
      </c>
      <c r="UQ5" s="77">
        <v>1</v>
      </c>
      <c r="UR5" s="77">
        <v>1</v>
      </c>
      <c r="US5" s="77">
        <v>1</v>
      </c>
      <c r="UT5" s="77">
        <v>1</v>
      </c>
      <c r="UU5" s="77">
        <v>1</v>
      </c>
      <c r="UV5" s="77">
        <v>1</v>
      </c>
      <c r="UW5" s="77">
        <v>1</v>
      </c>
      <c r="UX5" s="77">
        <v>1</v>
      </c>
      <c r="UY5" s="107">
        <f t="shared" si="0"/>
        <v>1</v>
      </c>
      <c r="UZ5" s="108">
        <f t="shared" si="1"/>
        <v>0.9946666666666667</v>
      </c>
      <c r="VA5" s="108">
        <f t="shared" si="2"/>
        <v>0.98967741935483866</v>
      </c>
      <c r="VB5" s="108">
        <f t="shared" si="3"/>
        <v>0.98837365591397852</v>
      </c>
      <c r="VC5" s="108">
        <f>AVERAGE(DispDiaria[[#This Row],[01/02/2026]:[28/02/2026]])</f>
        <v>0.97565104166666672</v>
      </c>
      <c r="VD5" s="108">
        <f>AVERAGE(DispDiaria[[#This Row],[01/03/2026]:[31/03/2026]])</f>
        <v>0.99238239247311832</v>
      </c>
      <c r="VE5" s="108">
        <f>AVERAGE(DispDiaria[[#This Row],[01/04/2026]:[30/04/2026]])</f>
        <v>0.9996666666666667</v>
      </c>
      <c r="VF5" s="147">
        <f>AVERAGE(DispDiaria[[#This Row],[01/05/2026]:[31/05/2026]])</f>
        <v>1</v>
      </c>
      <c r="VG5" s="147">
        <f>AVERAGE(DispDiaria[[#This Row],[01/06/2026]:[30/06/2026]])</f>
        <v>0.99630925925925928</v>
      </c>
      <c r="VH5" s="72" t="s">
        <v>1084</v>
      </c>
      <c r="VI5" s="30" t="s">
        <v>1086</v>
      </c>
    </row>
    <row r="6" spans="1:581" ht="16.2" customHeight="1">
      <c r="A6" s="82" t="s">
        <v>73</v>
      </c>
      <c r="B6" s="56" t="s">
        <v>73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1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1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10"/>
      <c r="EM6" s="110"/>
      <c r="EN6" s="110"/>
      <c r="EO6" s="110"/>
      <c r="EP6" s="110"/>
      <c r="EQ6" s="110"/>
      <c r="ER6" s="110"/>
      <c r="ES6" s="110"/>
      <c r="ET6" s="110"/>
      <c r="EU6" s="110"/>
      <c r="EV6" s="110"/>
      <c r="EW6" s="110"/>
      <c r="EX6" s="111"/>
      <c r="EY6" s="110"/>
      <c r="EZ6" s="110"/>
      <c r="FA6" s="110"/>
      <c r="FB6" s="110"/>
      <c r="FC6" s="110"/>
      <c r="FD6" s="110"/>
      <c r="FE6" s="110"/>
      <c r="FF6" s="110"/>
      <c r="FG6" s="110"/>
      <c r="FH6" s="110"/>
      <c r="FI6" s="110"/>
      <c r="FJ6" s="110"/>
      <c r="FK6" s="110"/>
      <c r="FL6" s="110"/>
      <c r="FM6" s="110"/>
      <c r="FN6" s="110"/>
      <c r="FO6" s="110"/>
      <c r="FP6" s="110"/>
      <c r="FQ6" s="110"/>
      <c r="FR6" s="110"/>
      <c r="FS6" s="110"/>
      <c r="FT6" s="110"/>
      <c r="FU6" s="110"/>
      <c r="FV6" s="110"/>
      <c r="FW6" s="110"/>
      <c r="FX6" s="110"/>
      <c r="FY6" s="110"/>
      <c r="FZ6" s="110"/>
      <c r="GA6" s="110"/>
      <c r="GB6" s="111"/>
      <c r="GC6" s="110"/>
      <c r="GD6" s="110"/>
      <c r="GE6" s="110"/>
      <c r="GF6" s="110"/>
      <c r="GG6" s="110"/>
      <c r="GH6" s="110"/>
      <c r="GI6" s="110"/>
      <c r="GJ6" s="110"/>
      <c r="GK6" s="110"/>
      <c r="GL6" s="110"/>
      <c r="GM6" s="110"/>
      <c r="GN6" s="110"/>
      <c r="GO6" s="110"/>
      <c r="GP6" s="110"/>
      <c r="GQ6" s="110"/>
      <c r="GR6" s="110"/>
      <c r="GS6" s="110"/>
      <c r="GT6" s="110"/>
      <c r="GU6" s="110"/>
      <c r="GV6" s="110"/>
      <c r="GW6" s="110"/>
      <c r="GX6" s="110"/>
      <c r="GY6" s="110"/>
      <c r="GZ6" s="110"/>
      <c r="HA6" s="110"/>
      <c r="HB6" s="110"/>
      <c r="HC6" s="110"/>
      <c r="HD6" s="110"/>
      <c r="HE6" s="110"/>
      <c r="HF6" s="110"/>
      <c r="HG6" s="112"/>
      <c r="HH6" s="110"/>
      <c r="HI6" s="110"/>
      <c r="HJ6" s="110"/>
      <c r="HK6" s="110"/>
      <c r="HL6" s="110"/>
      <c r="HM6" s="110"/>
      <c r="HN6" s="110"/>
      <c r="HO6" s="110"/>
      <c r="HP6" s="110"/>
      <c r="HQ6" s="110"/>
      <c r="HR6" s="110"/>
      <c r="HS6" s="110"/>
      <c r="HT6" s="110"/>
      <c r="HU6" s="110"/>
      <c r="HV6" s="110"/>
      <c r="HW6" s="110"/>
      <c r="HX6" s="110"/>
      <c r="HY6" s="110"/>
      <c r="HZ6" s="110"/>
      <c r="IA6" s="110"/>
      <c r="IB6" s="110"/>
      <c r="IC6" s="110"/>
      <c r="ID6" s="110"/>
      <c r="IE6" s="110"/>
      <c r="IF6" s="110"/>
      <c r="IG6" s="110"/>
      <c r="IH6" s="110"/>
      <c r="II6" s="110"/>
      <c r="IJ6" s="110"/>
      <c r="IK6" s="110"/>
      <c r="IL6" s="112"/>
      <c r="IM6" s="110"/>
      <c r="IN6" s="110"/>
      <c r="IO6" s="110"/>
      <c r="IP6" s="110"/>
      <c r="IQ6" s="110"/>
      <c r="IR6" s="110"/>
      <c r="IS6" s="110"/>
      <c r="IT6" s="110"/>
      <c r="IU6" s="110"/>
      <c r="IV6" s="110"/>
      <c r="IW6" s="110"/>
      <c r="IX6" s="110"/>
      <c r="IY6" s="110"/>
      <c r="IZ6" s="110"/>
      <c r="JA6" s="110"/>
      <c r="JB6" s="110"/>
      <c r="JC6" s="110"/>
      <c r="JD6" s="110"/>
      <c r="JE6" s="110"/>
      <c r="JF6" s="110"/>
      <c r="JG6" s="110"/>
      <c r="JH6" s="110"/>
      <c r="JI6" s="110"/>
      <c r="JJ6" s="110"/>
      <c r="JK6" s="110"/>
      <c r="JL6" s="110"/>
      <c r="JM6" s="110"/>
      <c r="JN6" s="110"/>
      <c r="JO6" s="110"/>
      <c r="JP6" s="75">
        <v>1</v>
      </c>
      <c r="JQ6" s="75">
        <v>1</v>
      </c>
      <c r="JR6" s="75">
        <v>1</v>
      </c>
      <c r="JS6" s="75">
        <v>1</v>
      </c>
      <c r="JT6" s="75">
        <v>1</v>
      </c>
      <c r="JU6" s="75">
        <v>1</v>
      </c>
      <c r="JV6" s="75">
        <v>1</v>
      </c>
      <c r="JW6" s="75">
        <v>1</v>
      </c>
      <c r="JX6" s="75">
        <v>1</v>
      </c>
      <c r="JY6" s="75">
        <v>1</v>
      </c>
      <c r="JZ6" s="75">
        <v>1</v>
      </c>
      <c r="KA6" s="75">
        <v>1</v>
      </c>
      <c r="KB6" s="75">
        <v>1</v>
      </c>
      <c r="KC6" s="75">
        <v>1</v>
      </c>
      <c r="KD6" s="75">
        <v>1</v>
      </c>
      <c r="KE6" s="75">
        <v>0.99</v>
      </c>
      <c r="KF6" s="75">
        <v>1</v>
      </c>
      <c r="KG6" s="75">
        <v>1</v>
      </c>
      <c r="KH6" s="75">
        <v>1</v>
      </c>
      <c r="KI6" s="75">
        <v>1</v>
      </c>
      <c r="KJ6" s="75">
        <v>1</v>
      </c>
      <c r="KK6" s="75">
        <v>1</v>
      </c>
      <c r="KL6" s="75">
        <v>1</v>
      </c>
      <c r="KM6" s="75">
        <v>1</v>
      </c>
      <c r="KN6" s="75">
        <v>1</v>
      </c>
      <c r="KO6" s="75">
        <v>1</v>
      </c>
      <c r="KP6" s="75">
        <v>1</v>
      </c>
      <c r="KQ6" s="75">
        <v>1</v>
      </c>
      <c r="KR6" s="75">
        <v>1</v>
      </c>
      <c r="KS6" s="75">
        <v>1</v>
      </c>
      <c r="KT6" s="75">
        <v>0.99</v>
      </c>
      <c r="KU6" s="75">
        <v>1</v>
      </c>
      <c r="KV6" s="75">
        <v>1</v>
      </c>
      <c r="KW6" s="75">
        <v>1</v>
      </c>
      <c r="KX6" s="75">
        <v>0.99</v>
      </c>
      <c r="KY6" s="75">
        <v>1</v>
      </c>
      <c r="KZ6" s="75">
        <v>1</v>
      </c>
      <c r="LA6" s="75">
        <v>1</v>
      </c>
      <c r="LB6" s="75">
        <v>1</v>
      </c>
      <c r="LC6" s="75">
        <v>1</v>
      </c>
      <c r="LD6" s="75">
        <v>1</v>
      </c>
      <c r="LE6" s="75">
        <v>1</v>
      </c>
      <c r="LF6" s="75">
        <v>0.68</v>
      </c>
      <c r="LG6" s="75">
        <v>1</v>
      </c>
      <c r="LH6" s="75">
        <v>0.99</v>
      </c>
      <c r="LI6" s="75">
        <v>1</v>
      </c>
      <c r="LJ6" s="75">
        <v>1</v>
      </c>
      <c r="LK6" s="75">
        <v>1</v>
      </c>
      <c r="LL6" s="75">
        <v>1</v>
      </c>
      <c r="LM6" s="75">
        <v>1</v>
      </c>
      <c r="LN6" s="75">
        <v>1</v>
      </c>
      <c r="LO6" s="75">
        <v>1</v>
      </c>
      <c r="LP6" s="75">
        <v>1</v>
      </c>
      <c r="LQ6" s="75">
        <v>1</v>
      </c>
      <c r="LR6" s="75">
        <v>1</v>
      </c>
      <c r="LS6" s="75">
        <v>1</v>
      </c>
      <c r="LT6" s="75">
        <v>1</v>
      </c>
      <c r="LU6" s="75">
        <v>1</v>
      </c>
      <c r="LV6" s="75">
        <v>1</v>
      </c>
      <c r="LW6" s="75">
        <v>1</v>
      </c>
      <c r="LX6" s="75">
        <v>1</v>
      </c>
      <c r="LY6" s="75">
        <v>1</v>
      </c>
      <c r="LZ6" s="77">
        <v>0.96</v>
      </c>
      <c r="MA6" s="77">
        <v>0.88</v>
      </c>
      <c r="MB6" s="75">
        <v>1</v>
      </c>
      <c r="MC6" s="75">
        <v>1</v>
      </c>
      <c r="MD6" s="75">
        <v>1</v>
      </c>
      <c r="ME6" s="75">
        <v>1</v>
      </c>
      <c r="MF6" s="75">
        <v>1</v>
      </c>
      <c r="MG6" s="75">
        <v>1</v>
      </c>
      <c r="MH6" s="75">
        <v>1</v>
      </c>
      <c r="MI6" s="75">
        <v>1</v>
      </c>
      <c r="MJ6" s="75">
        <v>1</v>
      </c>
      <c r="MK6" s="75">
        <v>1</v>
      </c>
      <c r="ML6" s="75">
        <v>1</v>
      </c>
      <c r="MM6" s="75">
        <v>1</v>
      </c>
      <c r="MN6" s="75">
        <v>1</v>
      </c>
      <c r="MO6" s="75">
        <v>1</v>
      </c>
      <c r="MP6" s="75">
        <v>1</v>
      </c>
      <c r="MQ6" s="75">
        <v>1</v>
      </c>
      <c r="MR6" s="77">
        <v>0.91</v>
      </c>
      <c r="MS6" s="75">
        <v>1</v>
      </c>
      <c r="MT6" s="75">
        <v>1</v>
      </c>
      <c r="MU6" s="75">
        <v>1</v>
      </c>
      <c r="MV6" s="75">
        <v>1</v>
      </c>
      <c r="MW6" s="75">
        <v>1</v>
      </c>
      <c r="MX6" s="77">
        <v>0.97989999999999999</v>
      </c>
      <c r="MY6" s="77">
        <v>0.875</v>
      </c>
      <c r="MZ6" s="77">
        <v>0.875</v>
      </c>
      <c r="NA6" s="77">
        <v>0.65139000000000002</v>
      </c>
      <c r="NB6" s="77">
        <v>0.875</v>
      </c>
      <c r="NC6" s="77">
        <v>0.875</v>
      </c>
      <c r="ND6" s="75">
        <v>0.875</v>
      </c>
      <c r="NE6" s="75">
        <v>0.875</v>
      </c>
      <c r="NF6" s="75">
        <v>0.875</v>
      </c>
      <c r="NG6" s="75">
        <v>0.875</v>
      </c>
      <c r="NH6" s="75">
        <v>0.875</v>
      </c>
      <c r="NI6" s="75">
        <v>0.875</v>
      </c>
      <c r="NJ6" s="75">
        <v>0.875</v>
      </c>
      <c r="NK6" s="75">
        <v>0.875</v>
      </c>
      <c r="NL6" s="75">
        <v>0.75</v>
      </c>
      <c r="NM6" s="77">
        <v>0.75</v>
      </c>
      <c r="NN6" s="77">
        <v>0.75</v>
      </c>
      <c r="NO6" s="77">
        <v>0.65260416666666665</v>
      </c>
      <c r="NP6" s="77">
        <v>0.75</v>
      </c>
      <c r="NQ6" s="77">
        <v>0.75</v>
      </c>
      <c r="NR6" s="77">
        <v>0.75</v>
      </c>
      <c r="NS6" s="77">
        <v>0.75</v>
      </c>
      <c r="NT6" s="77">
        <v>0.75</v>
      </c>
      <c r="NU6" s="77">
        <v>0.75</v>
      </c>
      <c r="NV6" s="77">
        <v>0.75</v>
      </c>
      <c r="NW6" s="77">
        <v>0.75</v>
      </c>
      <c r="NX6" s="77">
        <v>0.75</v>
      </c>
      <c r="NY6" s="77">
        <v>0.75</v>
      </c>
      <c r="NZ6" s="77">
        <v>0.75</v>
      </c>
      <c r="OA6" s="77">
        <v>0.75</v>
      </c>
      <c r="OB6" s="77">
        <v>0.75</v>
      </c>
      <c r="OC6" s="77">
        <v>0.75</v>
      </c>
      <c r="OD6" s="77">
        <v>0.75</v>
      </c>
      <c r="OE6" s="77">
        <v>0.75</v>
      </c>
      <c r="OF6" s="77">
        <v>0.75</v>
      </c>
      <c r="OG6" s="77">
        <v>0.70694444444444438</v>
      </c>
      <c r="OH6" s="75">
        <v>1</v>
      </c>
      <c r="OI6" s="75">
        <v>1</v>
      </c>
      <c r="OJ6" s="75">
        <v>1</v>
      </c>
      <c r="OK6" s="75">
        <v>1</v>
      </c>
      <c r="OL6" s="75">
        <v>1</v>
      </c>
      <c r="OM6" s="75">
        <v>1</v>
      </c>
      <c r="ON6" s="75">
        <v>1</v>
      </c>
      <c r="OO6" s="75">
        <v>1</v>
      </c>
      <c r="OP6" s="75">
        <v>1</v>
      </c>
      <c r="OQ6" s="75">
        <v>1</v>
      </c>
      <c r="OR6" s="75">
        <v>1</v>
      </c>
      <c r="OS6" s="114">
        <v>1</v>
      </c>
      <c r="OT6" s="114">
        <v>1</v>
      </c>
      <c r="OU6" s="114">
        <v>1</v>
      </c>
      <c r="OV6" s="114">
        <v>1</v>
      </c>
      <c r="OW6" s="114">
        <v>1</v>
      </c>
      <c r="OX6" s="114">
        <v>1</v>
      </c>
      <c r="OY6" s="114">
        <v>1</v>
      </c>
      <c r="OZ6" s="114">
        <v>1</v>
      </c>
      <c r="PA6" s="114">
        <v>1</v>
      </c>
      <c r="PB6" s="114">
        <v>1</v>
      </c>
      <c r="PC6" s="77">
        <v>0.98611111111111105</v>
      </c>
      <c r="PD6" s="114">
        <v>1</v>
      </c>
      <c r="PE6" s="114">
        <v>1</v>
      </c>
      <c r="PF6" s="77">
        <v>0.99444444444444446</v>
      </c>
      <c r="PG6" s="114">
        <v>1</v>
      </c>
      <c r="PH6" s="114">
        <v>1</v>
      </c>
      <c r="PI6" s="114">
        <v>1</v>
      </c>
      <c r="PJ6" s="114">
        <v>1</v>
      </c>
      <c r="PK6" s="77">
        <v>1</v>
      </c>
      <c r="PL6" s="77">
        <v>1</v>
      </c>
      <c r="PM6" s="77">
        <v>0.98749999999999993</v>
      </c>
      <c r="PN6" s="77">
        <v>1</v>
      </c>
      <c r="PO6" s="77">
        <v>1</v>
      </c>
      <c r="PP6" s="77">
        <v>1</v>
      </c>
      <c r="PQ6" s="77">
        <v>1</v>
      </c>
      <c r="PR6" s="77">
        <v>0.94878472222222221</v>
      </c>
      <c r="PS6" s="77">
        <v>0.875</v>
      </c>
      <c r="PT6" s="77">
        <v>0.9434027777777777</v>
      </c>
      <c r="PU6" s="77">
        <v>1</v>
      </c>
      <c r="PV6" s="77">
        <v>1</v>
      </c>
      <c r="PW6" s="77">
        <v>1</v>
      </c>
      <c r="PX6" s="77">
        <v>1</v>
      </c>
      <c r="PY6" s="77">
        <v>1</v>
      </c>
      <c r="PZ6" s="77">
        <v>0.97572916666666665</v>
      </c>
      <c r="QA6" s="77">
        <v>0.96875</v>
      </c>
      <c r="QB6" s="77">
        <v>1</v>
      </c>
      <c r="QC6" s="77">
        <v>0.46249999999999997</v>
      </c>
      <c r="QD6" s="77">
        <v>1</v>
      </c>
      <c r="QE6" s="77">
        <v>0.95972222222222225</v>
      </c>
      <c r="QF6" s="77">
        <v>1</v>
      </c>
      <c r="QG6" s="77">
        <v>1</v>
      </c>
      <c r="QH6" s="77">
        <v>1</v>
      </c>
      <c r="QI6" s="77">
        <v>1</v>
      </c>
      <c r="QJ6" s="77">
        <v>1</v>
      </c>
      <c r="QK6" s="77">
        <v>1</v>
      </c>
      <c r="QL6" s="77">
        <v>1</v>
      </c>
      <c r="QM6" s="77">
        <v>1</v>
      </c>
      <c r="QN6" s="77">
        <v>1</v>
      </c>
      <c r="QO6" s="77">
        <v>0.98249999999999993</v>
      </c>
      <c r="QP6" s="77">
        <v>1</v>
      </c>
      <c r="QQ6" s="77">
        <v>1</v>
      </c>
      <c r="QR6" s="77">
        <v>1</v>
      </c>
      <c r="QS6" s="77">
        <v>1</v>
      </c>
      <c r="QT6" s="77">
        <v>1</v>
      </c>
      <c r="QU6" s="77">
        <v>1</v>
      </c>
      <c r="QV6" s="77">
        <v>0.67749999999999988</v>
      </c>
      <c r="QW6" s="77">
        <v>1</v>
      </c>
      <c r="QX6" s="77">
        <v>1</v>
      </c>
      <c r="QY6" s="77">
        <v>1</v>
      </c>
      <c r="QZ6" s="77">
        <v>1</v>
      </c>
      <c r="RA6" s="77">
        <v>1</v>
      </c>
      <c r="RB6" s="77">
        <v>1</v>
      </c>
      <c r="RC6" s="77">
        <v>1</v>
      </c>
      <c r="RD6" s="77">
        <v>1</v>
      </c>
      <c r="RE6" s="77">
        <v>1</v>
      </c>
      <c r="RF6" s="77">
        <v>1</v>
      </c>
      <c r="RG6" s="77">
        <v>1</v>
      </c>
      <c r="RH6" s="77">
        <v>1</v>
      </c>
      <c r="RI6" s="77">
        <v>1</v>
      </c>
      <c r="RJ6" s="77">
        <v>1</v>
      </c>
      <c r="RK6" s="77">
        <v>1</v>
      </c>
      <c r="RL6" s="77">
        <v>1</v>
      </c>
      <c r="RM6" s="77">
        <v>1</v>
      </c>
      <c r="RN6" s="77">
        <v>1</v>
      </c>
      <c r="RO6" s="77">
        <v>1</v>
      </c>
      <c r="RP6" s="77">
        <v>1</v>
      </c>
      <c r="RQ6" s="77">
        <v>0.780555555555556</v>
      </c>
      <c r="RR6" s="77">
        <v>1</v>
      </c>
      <c r="RS6" s="77">
        <v>1</v>
      </c>
      <c r="RT6" s="77">
        <v>1</v>
      </c>
      <c r="RU6" s="77">
        <v>0.99583333333333324</v>
      </c>
      <c r="RV6" s="77">
        <v>1</v>
      </c>
      <c r="RW6" s="77">
        <v>1</v>
      </c>
      <c r="RX6" s="77">
        <v>1</v>
      </c>
      <c r="RY6" s="77">
        <v>0.98611111111111116</v>
      </c>
      <c r="RZ6" s="77">
        <v>1</v>
      </c>
      <c r="SA6" s="77">
        <v>0.98597494553381504</v>
      </c>
      <c r="SB6" s="77">
        <v>1</v>
      </c>
      <c r="SC6" s="77">
        <v>1</v>
      </c>
      <c r="SD6" s="77">
        <v>1</v>
      </c>
      <c r="SE6" s="77">
        <v>1</v>
      </c>
      <c r="SF6" s="77">
        <v>1</v>
      </c>
      <c r="SG6" s="77">
        <v>1</v>
      </c>
      <c r="SH6" s="77">
        <v>1</v>
      </c>
      <c r="SI6" s="77">
        <v>1</v>
      </c>
      <c r="SJ6" s="77">
        <v>1</v>
      </c>
      <c r="SK6" s="77">
        <v>0.99722222222222223</v>
      </c>
      <c r="SL6" s="77">
        <v>1</v>
      </c>
      <c r="SM6" s="77">
        <v>1</v>
      </c>
      <c r="SN6" s="77">
        <v>1</v>
      </c>
      <c r="SO6" s="77">
        <v>1</v>
      </c>
      <c r="SP6" s="77">
        <v>1</v>
      </c>
      <c r="SQ6" s="77">
        <v>1</v>
      </c>
      <c r="SR6" s="77">
        <v>1</v>
      </c>
      <c r="SS6" s="77">
        <v>1</v>
      </c>
      <c r="ST6" s="77">
        <v>1</v>
      </c>
      <c r="SU6" s="77">
        <v>1</v>
      </c>
      <c r="SV6" s="77">
        <v>1</v>
      </c>
      <c r="SW6" s="77">
        <v>1</v>
      </c>
      <c r="SX6" s="77">
        <v>0.97916666666666663</v>
      </c>
      <c r="SY6" s="77">
        <v>1</v>
      </c>
      <c r="SZ6" s="77">
        <v>1</v>
      </c>
      <c r="TA6" s="77">
        <v>1</v>
      </c>
      <c r="TB6" s="77">
        <v>1</v>
      </c>
      <c r="TC6" s="77">
        <v>1</v>
      </c>
      <c r="TD6" s="77">
        <v>1</v>
      </c>
      <c r="TE6" s="77">
        <v>1</v>
      </c>
      <c r="TF6" s="77">
        <v>1</v>
      </c>
      <c r="TG6" s="77">
        <v>1</v>
      </c>
      <c r="TH6" s="77">
        <v>1</v>
      </c>
      <c r="TI6" s="77">
        <v>1</v>
      </c>
      <c r="TJ6" s="77">
        <v>1</v>
      </c>
      <c r="TK6" s="77">
        <v>1</v>
      </c>
      <c r="TL6" s="77">
        <v>1</v>
      </c>
      <c r="TM6" s="77">
        <v>0.50388888888889172</v>
      </c>
      <c r="TN6" s="77">
        <v>1</v>
      </c>
      <c r="TO6" s="77">
        <v>1</v>
      </c>
      <c r="TP6" s="77">
        <v>1</v>
      </c>
      <c r="TQ6" s="77">
        <v>1</v>
      </c>
      <c r="TR6" s="77">
        <v>1</v>
      </c>
      <c r="TS6" s="77">
        <v>1</v>
      </c>
      <c r="TT6" s="77">
        <v>1</v>
      </c>
      <c r="TU6" s="77">
        <v>1</v>
      </c>
      <c r="TV6" s="77">
        <v>1</v>
      </c>
      <c r="TW6" s="77">
        <v>1</v>
      </c>
      <c r="TX6" s="77">
        <v>1</v>
      </c>
      <c r="TY6" s="77">
        <v>1</v>
      </c>
      <c r="TZ6" s="77">
        <v>1</v>
      </c>
      <c r="UA6" s="77">
        <v>1</v>
      </c>
      <c r="UB6" s="77">
        <v>1</v>
      </c>
      <c r="UC6" s="77">
        <v>1</v>
      </c>
      <c r="UD6" s="77">
        <v>1</v>
      </c>
      <c r="UE6" s="77">
        <v>1</v>
      </c>
      <c r="UF6" s="77">
        <v>1</v>
      </c>
      <c r="UG6" s="77">
        <v>1</v>
      </c>
      <c r="UH6" s="77">
        <v>1</v>
      </c>
      <c r="UI6" s="77">
        <v>1</v>
      </c>
      <c r="UJ6" s="77">
        <v>1</v>
      </c>
      <c r="UK6" s="77">
        <v>1</v>
      </c>
      <c r="UL6" s="77">
        <v>1</v>
      </c>
      <c r="UM6" s="77">
        <v>1</v>
      </c>
      <c r="UN6" s="77">
        <v>0.9506</v>
      </c>
      <c r="UO6" s="77">
        <v>1</v>
      </c>
      <c r="UP6" s="77">
        <v>1</v>
      </c>
      <c r="UQ6" s="77">
        <v>1</v>
      </c>
      <c r="UR6" s="77">
        <v>1</v>
      </c>
      <c r="US6" s="77">
        <v>1</v>
      </c>
      <c r="UT6" s="77">
        <v>1</v>
      </c>
      <c r="UU6" s="77">
        <v>1</v>
      </c>
      <c r="UV6" s="77">
        <v>1</v>
      </c>
      <c r="UW6" s="77">
        <v>1</v>
      </c>
      <c r="UX6" s="77">
        <v>1</v>
      </c>
      <c r="UY6" s="107">
        <f t="shared" si="0"/>
        <v>0.99935483870967745</v>
      </c>
      <c r="UZ6" s="108">
        <f t="shared" si="1"/>
        <v>0.98866666666666669</v>
      </c>
      <c r="VA6" s="108">
        <f t="shared" si="2"/>
        <v>0.96391258064516128</v>
      </c>
      <c r="VB6" s="108">
        <f t="shared" si="3"/>
        <v>0.78579189068100364</v>
      </c>
      <c r="VC6" s="108">
        <f>AVERAGE(DispDiaria[[#This Row],[01/02/2026]:[28/02/2026]])</f>
        <v>0.99930555555555556</v>
      </c>
      <c r="VD6" s="108">
        <f>AVERAGE(DispDiaria[[#This Row],[01/03/2026]:[31/03/2026]])</f>
        <v>0.97109318996415772</v>
      </c>
      <c r="VE6" s="108">
        <f>AVERAGE(DispDiaria[[#This Row],[01/04/2026]:[30/04/2026]])</f>
        <v>0.98193518518518519</v>
      </c>
      <c r="VF6" s="147">
        <f>AVERAGE(DispDiaria[[#This Row],[01/05/2026]:[31/05/2026]])</f>
        <v>0.99820349286668231</v>
      </c>
      <c r="VG6" s="147">
        <f>AVERAGE(DispDiaria[[#This Row],[01/06/2026]:[30/06/2026]])</f>
        <v>0.98346296296296309</v>
      </c>
      <c r="VH6" s="72" t="s">
        <v>1084</v>
      </c>
      <c r="VI6" t="s">
        <v>1085</v>
      </c>
    </row>
    <row r="7" spans="1:581" ht="15.6">
      <c r="A7" s="82" t="s">
        <v>96</v>
      </c>
      <c r="B7" s="56" t="s">
        <v>96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1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1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1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1"/>
      <c r="EY7" s="110"/>
      <c r="EZ7" s="110"/>
      <c r="FA7" s="110"/>
      <c r="FB7" s="110"/>
      <c r="FC7" s="110"/>
      <c r="FD7" s="110"/>
      <c r="FE7" s="110"/>
      <c r="FF7" s="110"/>
      <c r="FG7" s="110"/>
      <c r="FH7" s="110"/>
      <c r="FI7" s="110"/>
      <c r="FJ7" s="110"/>
      <c r="FK7" s="110"/>
      <c r="FL7" s="110"/>
      <c r="FM7" s="110"/>
      <c r="FN7" s="110"/>
      <c r="FO7" s="110"/>
      <c r="FP7" s="110"/>
      <c r="FQ7" s="110"/>
      <c r="FR7" s="110"/>
      <c r="FS7" s="110"/>
      <c r="FT7" s="110"/>
      <c r="FU7" s="110"/>
      <c r="FV7" s="110"/>
      <c r="FW7" s="110"/>
      <c r="FX7" s="110"/>
      <c r="FY7" s="110"/>
      <c r="FZ7" s="110"/>
      <c r="GA7" s="110"/>
      <c r="GB7" s="111"/>
      <c r="GC7" s="110"/>
      <c r="GD7" s="110"/>
      <c r="GE7" s="110"/>
      <c r="GF7" s="110"/>
      <c r="GG7" s="110"/>
      <c r="GH7" s="110"/>
      <c r="GI7" s="110"/>
      <c r="GJ7" s="110"/>
      <c r="GK7" s="110"/>
      <c r="GL7" s="110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2"/>
      <c r="HH7" s="110"/>
      <c r="HI7" s="110"/>
      <c r="HJ7" s="110"/>
      <c r="HK7" s="110"/>
      <c r="HL7" s="110"/>
      <c r="HM7" s="110"/>
      <c r="HN7" s="110"/>
      <c r="HO7" s="110"/>
      <c r="HP7" s="110"/>
      <c r="HQ7" s="110"/>
      <c r="HR7" s="110"/>
      <c r="HS7" s="110"/>
      <c r="HT7" s="110"/>
      <c r="HU7" s="110"/>
      <c r="HV7" s="110"/>
      <c r="HW7" s="110"/>
      <c r="HX7" s="110"/>
      <c r="HY7" s="110"/>
      <c r="HZ7" s="110"/>
      <c r="IA7" s="110"/>
      <c r="IB7" s="110"/>
      <c r="IC7" s="110"/>
      <c r="ID7" s="110"/>
      <c r="IE7" s="110"/>
      <c r="IF7" s="110"/>
      <c r="IG7" s="110"/>
      <c r="IH7" s="110"/>
      <c r="II7" s="110"/>
      <c r="IJ7" s="110"/>
      <c r="IK7" s="110"/>
      <c r="IL7" s="112"/>
      <c r="IM7" s="110"/>
      <c r="IN7" s="110"/>
      <c r="IO7" s="110"/>
      <c r="IP7" s="110"/>
      <c r="IQ7" s="110"/>
      <c r="IR7" s="110"/>
      <c r="IS7" s="110"/>
      <c r="IT7" s="110"/>
      <c r="IU7" s="110"/>
      <c r="IV7" s="110"/>
      <c r="IW7" s="110"/>
      <c r="IX7" s="110"/>
      <c r="IY7" s="110"/>
      <c r="IZ7" s="110"/>
      <c r="JA7" s="110"/>
      <c r="JB7" s="110"/>
      <c r="JC7" s="110"/>
      <c r="JD7" s="110"/>
      <c r="JE7" s="110"/>
      <c r="JF7" s="110"/>
      <c r="JG7" s="110"/>
      <c r="JH7" s="110"/>
      <c r="JI7" s="110"/>
      <c r="JJ7" s="110"/>
      <c r="JK7" s="110"/>
      <c r="JL7" s="110"/>
      <c r="JM7" s="110"/>
      <c r="JN7" s="110"/>
      <c r="JO7" s="110"/>
      <c r="JP7" s="75">
        <v>1</v>
      </c>
      <c r="JQ7" s="75">
        <v>1</v>
      </c>
      <c r="JR7" s="75">
        <v>1</v>
      </c>
      <c r="JS7" s="75">
        <v>1</v>
      </c>
      <c r="JT7" s="75">
        <v>1</v>
      </c>
      <c r="JU7" s="75">
        <v>1</v>
      </c>
      <c r="JV7" s="75">
        <v>1</v>
      </c>
      <c r="JW7" s="75">
        <v>1</v>
      </c>
      <c r="JX7" s="75">
        <v>1</v>
      </c>
      <c r="JY7" s="75">
        <v>1</v>
      </c>
      <c r="JZ7" s="75">
        <v>1</v>
      </c>
      <c r="KA7" s="75">
        <v>1</v>
      </c>
      <c r="KB7" s="75">
        <v>1</v>
      </c>
      <c r="KC7" s="75">
        <v>1</v>
      </c>
      <c r="KD7" s="75">
        <v>1</v>
      </c>
      <c r="KE7" s="75">
        <v>0.99</v>
      </c>
      <c r="KF7" s="75">
        <v>1</v>
      </c>
      <c r="KG7" s="75">
        <v>1</v>
      </c>
      <c r="KH7" s="75">
        <v>1</v>
      </c>
      <c r="KI7" s="75">
        <v>1</v>
      </c>
      <c r="KJ7" s="75">
        <v>1</v>
      </c>
      <c r="KK7" s="75">
        <v>1</v>
      </c>
      <c r="KL7" s="75">
        <v>1</v>
      </c>
      <c r="KM7" s="75">
        <v>1</v>
      </c>
      <c r="KN7" s="75">
        <v>1</v>
      </c>
      <c r="KO7" s="75">
        <v>1</v>
      </c>
      <c r="KP7" s="75">
        <v>1</v>
      </c>
      <c r="KQ7" s="75">
        <v>1</v>
      </c>
      <c r="KR7" s="75">
        <v>1</v>
      </c>
      <c r="KS7" s="75">
        <v>1</v>
      </c>
      <c r="KT7" s="75">
        <v>0.99</v>
      </c>
      <c r="KU7" s="75">
        <v>1</v>
      </c>
      <c r="KV7" s="75">
        <v>1</v>
      </c>
      <c r="KW7" s="75">
        <v>1</v>
      </c>
      <c r="KX7" s="75">
        <v>0.99</v>
      </c>
      <c r="KY7" s="75">
        <v>0.99</v>
      </c>
      <c r="KZ7" s="75">
        <v>0.94</v>
      </c>
      <c r="LA7" s="75">
        <v>1</v>
      </c>
      <c r="LB7" s="75">
        <v>0.84</v>
      </c>
      <c r="LC7" s="75">
        <v>1</v>
      </c>
      <c r="LD7" s="75">
        <v>1</v>
      </c>
      <c r="LE7" s="75">
        <v>1</v>
      </c>
      <c r="LF7" s="75">
        <v>1</v>
      </c>
      <c r="LG7" s="75">
        <v>1</v>
      </c>
      <c r="LH7" s="75">
        <v>0.99</v>
      </c>
      <c r="LI7" s="75">
        <v>1</v>
      </c>
      <c r="LJ7" s="75">
        <v>1</v>
      </c>
      <c r="LK7" s="75">
        <v>1</v>
      </c>
      <c r="LL7" s="75">
        <v>0.98</v>
      </c>
      <c r="LM7" s="75">
        <v>1</v>
      </c>
      <c r="LN7" s="75">
        <v>1</v>
      </c>
      <c r="LO7" s="75">
        <v>1</v>
      </c>
      <c r="LP7" s="75">
        <v>1</v>
      </c>
      <c r="LQ7" s="75">
        <v>1</v>
      </c>
      <c r="LR7" s="75">
        <v>1</v>
      </c>
      <c r="LS7" s="75">
        <v>1</v>
      </c>
      <c r="LT7" s="75">
        <v>1</v>
      </c>
      <c r="LU7" s="75">
        <v>1</v>
      </c>
      <c r="LV7" s="75">
        <v>1</v>
      </c>
      <c r="LW7" s="75">
        <v>1</v>
      </c>
      <c r="LX7" s="75">
        <v>1</v>
      </c>
      <c r="LY7" s="75">
        <v>1</v>
      </c>
      <c r="LZ7" s="77">
        <v>0.96</v>
      </c>
      <c r="MA7" s="77">
        <v>0.87</v>
      </c>
      <c r="MB7" s="75">
        <v>1</v>
      </c>
      <c r="MC7" s="75">
        <v>1</v>
      </c>
      <c r="MD7" s="75">
        <v>1</v>
      </c>
      <c r="ME7" s="75">
        <v>1</v>
      </c>
      <c r="MF7" s="75">
        <v>1</v>
      </c>
      <c r="MG7" s="75">
        <v>1</v>
      </c>
      <c r="MH7" s="77">
        <v>0.9</v>
      </c>
      <c r="MI7" s="75">
        <v>1</v>
      </c>
      <c r="MJ7" s="75">
        <v>1</v>
      </c>
      <c r="MK7" s="75">
        <v>1</v>
      </c>
      <c r="ML7" s="75">
        <v>1</v>
      </c>
      <c r="MM7" s="75">
        <v>1</v>
      </c>
      <c r="MN7" s="75">
        <v>1</v>
      </c>
      <c r="MO7" s="75">
        <v>1</v>
      </c>
      <c r="MP7" s="75">
        <v>1</v>
      </c>
      <c r="MQ7" s="75">
        <v>1</v>
      </c>
      <c r="MR7" s="75">
        <v>1</v>
      </c>
      <c r="MS7" s="75">
        <v>1</v>
      </c>
      <c r="MT7" s="75">
        <v>1</v>
      </c>
      <c r="MU7" s="75">
        <v>1</v>
      </c>
      <c r="MV7" s="75">
        <v>1</v>
      </c>
      <c r="MW7" s="75">
        <v>1</v>
      </c>
      <c r="MX7" s="75">
        <v>1</v>
      </c>
      <c r="MY7" s="75">
        <v>1</v>
      </c>
      <c r="MZ7" s="75">
        <v>1</v>
      </c>
      <c r="NA7" s="77">
        <v>0.74439999999999995</v>
      </c>
      <c r="NB7" s="75">
        <v>1</v>
      </c>
      <c r="NC7" s="75">
        <v>1</v>
      </c>
      <c r="ND7" s="75">
        <v>1</v>
      </c>
      <c r="NE7" s="75">
        <v>1</v>
      </c>
      <c r="NF7" s="75">
        <v>1</v>
      </c>
      <c r="NG7" s="75">
        <v>1</v>
      </c>
      <c r="NH7" s="75">
        <v>1</v>
      </c>
      <c r="NI7" s="75">
        <v>1</v>
      </c>
      <c r="NJ7" s="75">
        <v>1</v>
      </c>
      <c r="NK7" s="75">
        <v>1</v>
      </c>
      <c r="NL7" s="75">
        <v>1</v>
      </c>
      <c r="NM7" s="75">
        <v>1</v>
      </c>
      <c r="NN7" s="75">
        <v>0.93055555555555547</v>
      </c>
      <c r="NO7" s="75">
        <v>0.74305555555555558</v>
      </c>
      <c r="NP7" s="75">
        <v>1</v>
      </c>
      <c r="NQ7" s="75">
        <v>0.9916666666666667</v>
      </c>
      <c r="NR7" s="75">
        <v>1</v>
      </c>
      <c r="NS7" s="75">
        <v>1</v>
      </c>
      <c r="NT7" s="75">
        <v>1</v>
      </c>
      <c r="NU7" s="75">
        <v>1</v>
      </c>
      <c r="NV7" s="75">
        <v>1</v>
      </c>
      <c r="NW7" s="75">
        <v>1</v>
      </c>
      <c r="NX7" s="75">
        <v>1</v>
      </c>
      <c r="NY7" s="75">
        <v>1</v>
      </c>
      <c r="NZ7" s="75">
        <v>1</v>
      </c>
      <c r="OA7" s="75">
        <v>1</v>
      </c>
      <c r="OB7" s="75">
        <v>1</v>
      </c>
      <c r="OC7" s="75">
        <v>1</v>
      </c>
      <c r="OD7" s="75">
        <v>1</v>
      </c>
      <c r="OE7" s="75">
        <v>1</v>
      </c>
      <c r="OF7" s="75">
        <v>1</v>
      </c>
      <c r="OG7" s="75">
        <v>1</v>
      </c>
      <c r="OH7" s="75">
        <v>1</v>
      </c>
      <c r="OI7" s="75">
        <v>1</v>
      </c>
      <c r="OJ7" s="75">
        <v>1</v>
      </c>
      <c r="OK7" s="75">
        <v>1</v>
      </c>
      <c r="OL7" s="75">
        <v>1</v>
      </c>
      <c r="OM7" s="75">
        <v>1</v>
      </c>
      <c r="ON7" s="75">
        <v>1</v>
      </c>
      <c r="OO7" s="75">
        <v>1</v>
      </c>
      <c r="OP7" s="75">
        <v>1</v>
      </c>
      <c r="OQ7" s="75">
        <v>1</v>
      </c>
      <c r="OR7" s="75">
        <v>1</v>
      </c>
      <c r="OS7" s="114">
        <v>1</v>
      </c>
      <c r="OT7" s="114">
        <v>1</v>
      </c>
      <c r="OU7" s="114">
        <v>1</v>
      </c>
      <c r="OV7" s="114">
        <v>1</v>
      </c>
      <c r="OW7" s="114">
        <v>1</v>
      </c>
      <c r="OX7" s="114">
        <v>1</v>
      </c>
      <c r="OY7" s="114">
        <v>1</v>
      </c>
      <c r="OZ7" s="114">
        <v>1</v>
      </c>
      <c r="PA7" s="116">
        <v>0.98472222222222217</v>
      </c>
      <c r="PB7" s="114">
        <v>1</v>
      </c>
      <c r="PC7" s="77">
        <v>0.98611111111111105</v>
      </c>
      <c r="PD7" s="114">
        <v>1</v>
      </c>
      <c r="PE7" s="114">
        <v>1</v>
      </c>
      <c r="PF7" s="77">
        <v>0.99444444444444446</v>
      </c>
      <c r="PG7" s="114">
        <v>1</v>
      </c>
      <c r="PH7" s="114">
        <v>1</v>
      </c>
      <c r="PI7" s="114">
        <v>1</v>
      </c>
      <c r="PJ7" s="114">
        <v>1</v>
      </c>
      <c r="PK7" s="77">
        <v>1</v>
      </c>
      <c r="PL7" s="77">
        <v>1</v>
      </c>
      <c r="PM7" s="77">
        <v>1</v>
      </c>
      <c r="PN7" s="77">
        <v>1</v>
      </c>
      <c r="PO7" s="77">
        <v>1</v>
      </c>
      <c r="PP7" s="77">
        <v>1</v>
      </c>
      <c r="PQ7" s="77">
        <v>1</v>
      </c>
      <c r="PR7" s="77">
        <v>0.94878472222222221</v>
      </c>
      <c r="PS7" s="77">
        <v>0.875</v>
      </c>
      <c r="PT7" s="77">
        <v>0.9434027777777777</v>
      </c>
      <c r="PU7" s="77">
        <v>1</v>
      </c>
      <c r="PV7" s="77">
        <v>1</v>
      </c>
      <c r="PW7" s="77">
        <v>1</v>
      </c>
      <c r="PX7" s="77">
        <v>0.95833333333333404</v>
      </c>
      <c r="PY7" s="77">
        <v>1</v>
      </c>
      <c r="PZ7" s="77">
        <v>1</v>
      </c>
      <c r="QA7" s="77">
        <v>1</v>
      </c>
      <c r="QB7" s="77">
        <v>1</v>
      </c>
      <c r="QC7" s="77">
        <v>0.46249999999999997</v>
      </c>
      <c r="QD7" s="77">
        <v>1</v>
      </c>
      <c r="QE7" s="77">
        <v>0.92361111111111116</v>
      </c>
      <c r="QF7" s="77">
        <v>1</v>
      </c>
      <c r="QG7" s="77">
        <v>1</v>
      </c>
      <c r="QH7" s="77">
        <v>1</v>
      </c>
      <c r="QI7" s="77">
        <v>1</v>
      </c>
      <c r="QJ7" s="77">
        <v>1</v>
      </c>
      <c r="QK7" s="77">
        <v>1</v>
      </c>
      <c r="QL7" s="77">
        <v>1</v>
      </c>
      <c r="QM7" s="77">
        <v>1</v>
      </c>
      <c r="QN7" s="77">
        <v>1</v>
      </c>
      <c r="QO7" s="77">
        <v>1</v>
      </c>
      <c r="QP7" s="77">
        <v>1</v>
      </c>
      <c r="QQ7" s="77">
        <v>1</v>
      </c>
      <c r="QR7" s="77">
        <v>1</v>
      </c>
      <c r="QS7" s="77">
        <v>0.99722222499999991</v>
      </c>
      <c r="QT7" s="77">
        <v>1</v>
      </c>
      <c r="QU7" s="77">
        <v>1</v>
      </c>
      <c r="QV7" s="77">
        <v>0.67749999999999988</v>
      </c>
      <c r="QW7" s="77">
        <v>1</v>
      </c>
      <c r="QX7" s="77">
        <v>1</v>
      </c>
      <c r="QY7" s="77">
        <v>1</v>
      </c>
      <c r="QZ7" s="77">
        <v>1</v>
      </c>
      <c r="RA7" s="77">
        <v>1</v>
      </c>
      <c r="RB7" s="77">
        <v>1</v>
      </c>
      <c r="RC7" s="77">
        <v>1</v>
      </c>
      <c r="RD7" s="77">
        <v>1</v>
      </c>
      <c r="RE7" s="77">
        <v>1</v>
      </c>
      <c r="RF7" s="77">
        <v>1</v>
      </c>
      <c r="RG7" s="77">
        <v>1</v>
      </c>
      <c r="RH7" s="77">
        <v>0.96545138888888893</v>
      </c>
      <c r="RI7" s="77">
        <v>0.9902777777777777</v>
      </c>
      <c r="RJ7" s="77">
        <v>1</v>
      </c>
      <c r="RK7" s="77">
        <v>1</v>
      </c>
      <c r="RL7" s="77">
        <v>1</v>
      </c>
      <c r="RM7" s="77">
        <v>1</v>
      </c>
      <c r="RN7" s="77">
        <v>1</v>
      </c>
      <c r="RO7" s="77">
        <v>1</v>
      </c>
      <c r="RP7" s="77">
        <v>1</v>
      </c>
      <c r="RQ7" s="77">
        <v>0.780555555555556</v>
      </c>
      <c r="RR7" s="77">
        <v>1</v>
      </c>
      <c r="RS7" s="77">
        <v>1</v>
      </c>
      <c r="RT7" s="77">
        <v>1</v>
      </c>
      <c r="RU7" s="77">
        <v>0.99583333333333324</v>
      </c>
      <c r="RV7" s="77">
        <v>1</v>
      </c>
      <c r="RW7" s="77">
        <v>1</v>
      </c>
      <c r="RX7" s="77">
        <v>1</v>
      </c>
      <c r="RY7" s="77">
        <v>1</v>
      </c>
      <c r="RZ7" s="77">
        <v>1</v>
      </c>
      <c r="SA7" s="77">
        <v>1</v>
      </c>
      <c r="SB7" s="77">
        <v>1</v>
      </c>
      <c r="SC7" s="77">
        <v>1</v>
      </c>
      <c r="SD7" s="77">
        <v>1</v>
      </c>
      <c r="SE7" s="77">
        <v>1</v>
      </c>
      <c r="SF7" s="77">
        <v>1</v>
      </c>
      <c r="SG7" s="77">
        <v>1</v>
      </c>
      <c r="SH7" s="77">
        <v>1</v>
      </c>
      <c r="SI7" s="77">
        <v>1</v>
      </c>
      <c r="SJ7" s="77">
        <v>1</v>
      </c>
      <c r="SK7" s="77">
        <v>0.99722222222222223</v>
      </c>
      <c r="SL7" s="77">
        <v>1</v>
      </c>
      <c r="SM7" s="77">
        <v>1</v>
      </c>
      <c r="SN7" s="77">
        <v>1</v>
      </c>
      <c r="SO7" s="77">
        <v>1</v>
      </c>
      <c r="SP7" s="77">
        <v>1</v>
      </c>
      <c r="SQ7" s="77">
        <v>1</v>
      </c>
      <c r="SR7" s="77">
        <v>1</v>
      </c>
      <c r="SS7" s="77">
        <v>1</v>
      </c>
      <c r="ST7" s="77">
        <v>1</v>
      </c>
      <c r="SU7" s="77">
        <v>1</v>
      </c>
      <c r="SV7" s="77">
        <v>1</v>
      </c>
      <c r="SW7" s="77">
        <v>1</v>
      </c>
      <c r="SX7" s="77">
        <v>0.97916666666666663</v>
      </c>
      <c r="SY7" s="77">
        <v>1</v>
      </c>
      <c r="SZ7" s="77">
        <v>1</v>
      </c>
      <c r="TA7" s="77">
        <v>1</v>
      </c>
      <c r="TB7" s="77">
        <v>1</v>
      </c>
      <c r="TC7" s="77">
        <v>1</v>
      </c>
      <c r="TD7" s="77">
        <v>1</v>
      </c>
      <c r="TE7" s="77">
        <v>1</v>
      </c>
      <c r="TF7" s="77">
        <v>1</v>
      </c>
      <c r="TG7" s="77">
        <v>1</v>
      </c>
      <c r="TH7" s="77">
        <v>1</v>
      </c>
      <c r="TI7" s="77">
        <v>1</v>
      </c>
      <c r="TJ7" s="77">
        <v>1</v>
      </c>
      <c r="TK7" s="77">
        <v>1</v>
      </c>
      <c r="TL7" s="77">
        <v>1</v>
      </c>
      <c r="TM7" s="77">
        <v>0.50388888888889172</v>
      </c>
      <c r="TN7" s="77">
        <v>1</v>
      </c>
      <c r="TO7" s="77">
        <v>1</v>
      </c>
      <c r="TP7" s="77">
        <v>1</v>
      </c>
      <c r="TQ7" s="77">
        <v>1</v>
      </c>
      <c r="TR7" s="77">
        <v>1</v>
      </c>
      <c r="TS7" s="77">
        <v>1</v>
      </c>
      <c r="TT7" s="77">
        <v>1</v>
      </c>
      <c r="TU7" s="77">
        <v>1</v>
      </c>
      <c r="TV7" s="77">
        <v>1</v>
      </c>
      <c r="TW7" s="77">
        <v>1</v>
      </c>
      <c r="TX7" s="77">
        <v>1</v>
      </c>
      <c r="TY7" s="77">
        <v>1</v>
      </c>
      <c r="TZ7" s="77">
        <v>1</v>
      </c>
      <c r="UA7" s="77">
        <v>1</v>
      </c>
      <c r="UB7" s="77">
        <v>1</v>
      </c>
      <c r="UC7" s="77">
        <v>1</v>
      </c>
      <c r="UD7" s="77">
        <v>1</v>
      </c>
      <c r="UE7" s="77">
        <v>1</v>
      </c>
      <c r="UF7" s="77">
        <v>1</v>
      </c>
      <c r="UG7" s="77">
        <v>1</v>
      </c>
      <c r="UH7" s="77">
        <v>0.83333333333333337</v>
      </c>
      <c r="UI7" s="77">
        <v>1</v>
      </c>
      <c r="UJ7" s="77">
        <v>1</v>
      </c>
      <c r="UK7" s="77">
        <v>1</v>
      </c>
      <c r="UL7" s="77">
        <v>1</v>
      </c>
      <c r="UM7" s="77">
        <v>1</v>
      </c>
      <c r="UN7" s="77">
        <v>1</v>
      </c>
      <c r="UO7" s="77">
        <v>1</v>
      </c>
      <c r="UP7" s="77">
        <v>1</v>
      </c>
      <c r="UQ7" s="77">
        <v>1</v>
      </c>
      <c r="UR7" s="77">
        <v>1</v>
      </c>
      <c r="US7" s="77">
        <v>1</v>
      </c>
      <c r="UT7" s="77">
        <v>1</v>
      </c>
      <c r="UU7" s="77">
        <v>1</v>
      </c>
      <c r="UV7" s="77">
        <v>0.93210000000000004</v>
      </c>
      <c r="UW7" s="77">
        <v>1</v>
      </c>
      <c r="UX7" s="77">
        <v>1</v>
      </c>
      <c r="UY7" s="107">
        <f t="shared" si="0"/>
        <v>0.99935483870967745</v>
      </c>
      <c r="UZ7" s="108">
        <f t="shared" si="1"/>
        <v>0.99099999999999999</v>
      </c>
      <c r="VA7" s="108">
        <f t="shared" si="2"/>
        <v>0.9830451612903226</v>
      </c>
      <c r="VB7" s="108">
        <f t="shared" si="3"/>
        <v>0.98920250896057349</v>
      </c>
      <c r="VC7" s="108">
        <f>AVERAGE(DispDiaria[[#This Row],[01/02/2026]:[28/02/2026]])</f>
        <v>0.99875992063492058</v>
      </c>
      <c r="VD7" s="108">
        <f>AVERAGE(DispDiaria[[#This Row],[01/03/2026]:[31/03/2026]])</f>
        <v>0.97134296594982072</v>
      </c>
      <c r="VE7" s="108">
        <f>AVERAGE(DispDiaria[[#This Row],[01/04/2026]:[30/04/2026]])</f>
        <v>0.98036689824074075</v>
      </c>
      <c r="VF7" s="147">
        <f>AVERAGE(DispDiaria[[#This Row],[01/05/2026]:[31/05/2026]])</f>
        <v>0.99910394265232982</v>
      </c>
      <c r="VG7" s="147">
        <f>AVERAGE(DispDiaria[[#This Row],[01/06/2026]:[30/06/2026]])</f>
        <v>0.98346296296296309</v>
      </c>
      <c r="VH7" s="72" t="s">
        <v>1084</v>
      </c>
      <c r="VI7" s="30" t="s">
        <v>1086</v>
      </c>
    </row>
    <row r="8" spans="1:581" ht="15.6">
      <c r="A8" s="82" t="s">
        <v>119</v>
      </c>
      <c r="B8" s="56" t="s">
        <v>119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1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1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1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1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1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2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2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  <c r="IX8" s="110"/>
      <c r="IY8" s="110"/>
      <c r="IZ8" s="110"/>
      <c r="JA8" s="110"/>
      <c r="JB8" s="110"/>
      <c r="JC8" s="110"/>
      <c r="JD8" s="110"/>
      <c r="JE8" s="110"/>
      <c r="JF8" s="110"/>
      <c r="JG8" s="110"/>
      <c r="JH8" s="110"/>
      <c r="JI8" s="110"/>
      <c r="JJ8" s="110"/>
      <c r="JK8" s="110"/>
      <c r="JL8" s="110"/>
      <c r="JM8" s="110"/>
      <c r="JN8" s="110"/>
      <c r="JO8" s="110"/>
      <c r="JP8" s="75">
        <v>1</v>
      </c>
      <c r="JQ8" s="75">
        <v>1</v>
      </c>
      <c r="JR8" s="75">
        <v>1</v>
      </c>
      <c r="JS8" s="75">
        <v>1</v>
      </c>
      <c r="JT8" s="75">
        <v>1</v>
      </c>
      <c r="JU8" s="75">
        <v>1</v>
      </c>
      <c r="JV8" s="75">
        <v>1</v>
      </c>
      <c r="JW8" s="75">
        <v>1</v>
      </c>
      <c r="JX8" s="75">
        <v>1</v>
      </c>
      <c r="JY8" s="75">
        <v>1</v>
      </c>
      <c r="JZ8" s="75">
        <v>1</v>
      </c>
      <c r="KA8" s="75">
        <v>1</v>
      </c>
      <c r="KB8" s="75">
        <v>1</v>
      </c>
      <c r="KC8" s="75">
        <v>1</v>
      </c>
      <c r="KD8" s="75">
        <v>1</v>
      </c>
      <c r="KE8" s="75">
        <v>1</v>
      </c>
      <c r="KF8" s="75">
        <v>0.99160000000000004</v>
      </c>
      <c r="KG8" s="75">
        <v>0.99329999999999996</v>
      </c>
      <c r="KH8" s="75">
        <v>0.98499999999999999</v>
      </c>
      <c r="KI8" s="75">
        <v>1</v>
      </c>
      <c r="KJ8" s="75">
        <v>1</v>
      </c>
      <c r="KK8" s="75">
        <v>1</v>
      </c>
      <c r="KL8" s="75">
        <v>1</v>
      </c>
      <c r="KM8" s="75">
        <v>1</v>
      </c>
      <c r="KN8" s="75">
        <v>1</v>
      </c>
      <c r="KO8" s="75">
        <v>0.99409999999999998</v>
      </c>
      <c r="KP8" s="75">
        <v>1</v>
      </c>
      <c r="KQ8" s="75">
        <v>0.99329999999999996</v>
      </c>
      <c r="KR8" s="75">
        <v>1</v>
      </c>
      <c r="KS8" s="75">
        <v>1</v>
      </c>
      <c r="KT8" s="75">
        <v>1</v>
      </c>
      <c r="KU8" s="75">
        <v>1</v>
      </c>
      <c r="KV8" s="75">
        <v>1</v>
      </c>
      <c r="KW8" s="75">
        <v>1</v>
      </c>
      <c r="KX8" s="75">
        <v>1</v>
      </c>
      <c r="KY8" s="75">
        <v>1</v>
      </c>
      <c r="KZ8" s="75">
        <v>1</v>
      </c>
      <c r="LA8" s="75">
        <v>1</v>
      </c>
      <c r="LB8" s="75">
        <v>1</v>
      </c>
      <c r="LC8" s="75">
        <v>1</v>
      </c>
      <c r="LD8" s="75">
        <v>1</v>
      </c>
      <c r="LE8" s="75">
        <v>1</v>
      </c>
      <c r="LF8" s="75">
        <v>1</v>
      </c>
      <c r="LG8" s="75">
        <v>1</v>
      </c>
      <c r="LH8" s="75">
        <v>1</v>
      </c>
      <c r="LI8" s="75">
        <v>1</v>
      </c>
      <c r="LJ8" s="75">
        <v>1</v>
      </c>
      <c r="LK8" s="75">
        <v>1</v>
      </c>
      <c r="LL8" s="75">
        <v>1</v>
      </c>
      <c r="LM8" s="75">
        <v>1</v>
      </c>
      <c r="LN8" s="75">
        <v>1</v>
      </c>
      <c r="LO8" s="75">
        <v>1</v>
      </c>
      <c r="LP8" s="75">
        <v>1</v>
      </c>
      <c r="LQ8" s="75">
        <v>1</v>
      </c>
      <c r="LR8" s="75">
        <v>1</v>
      </c>
      <c r="LS8" s="75">
        <v>1</v>
      </c>
      <c r="LT8" s="75">
        <v>1</v>
      </c>
      <c r="LU8" s="75">
        <v>1</v>
      </c>
      <c r="LV8" s="75">
        <v>1</v>
      </c>
      <c r="LW8" s="75">
        <v>1</v>
      </c>
      <c r="LX8" s="75">
        <v>1</v>
      </c>
      <c r="LY8" s="75">
        <v>1</v>
      </c>
      <c r="LZ8" s="75">
        <v>1</v>
      </c>
      <c r="MA8" s="75">
        <v>1</v>
      </c>
      <c r="MB8" s="75">
        <v>1</v>
      </c>
      <c r="MC8" s="75">
        <v>1</v>
      </c>
      <c r="MD8" s="75">
        <v>1</v>
      </c>
      <c r="ME8" s="75">
        <v>1</v>
      </c>
      <c r="MF8" s="75">
        <v>1</v>
      </c>
      <c r="MG8" s="75">
        <v>1</v>
      </c>
      <c r="MH8" s="75">
        <v>1</v>
      </c>
      <c r="MI8" s="75">
        <v>1</v>
      </c>
      <c r="MJ8" s="75">
        <v>0.99582999999999999</v>
      </c>
      <c r="MK8" s="75">
        <v>1</v>
      </c>
      <c r="ML8" s="75">
        <v>1</v>
      </c>
      <c r="MM8" s="75">
        <v>1</v>
      </c>
      <c r="MN8" s="75">
        <v>1</v>
      </c>
      <c r="MO8" s="75">
        <v>1</v>
      </c>
      <c r="MP8" s="75">
        <v>1</v>
      </c>
      <c r="MQ8" s="75">
        <v>1</v>
      </c>
      <c r="MR8" s="75">
        <v>1</v>
      </c>
      <c r="MS8" s="75">
        <v>1</v>
      </c>
      <c r="MT8" s="75">
        <v>1</v>
      </c>
      <c r="MU8" s="75">
        <v>1</v>
      </c>
      <c r="MV8" s="75">
        <v>1</v>
      </c>
      <c r="MW8" s="75">
        <v>1</v>
      </c>
      <c r="MX8" s="75">
        <v>0.97</v>
      </c>
      <c r="MY8" s="75">
        <v>1</v>
      </c>
      <c r="MZ8" s="75">
        <v>1</v>
      </c>
      <c r="NA8" s="75">
        <v>1</v>
      </c>
      <c r="NB8" s="75">
        <v>1</v>
      </c>
      <c r="NC8" s="75">
        <v>1</v>
      </c>
      <c r="ND8" s="75">
        <v>1</v>
      </c>
      <c r="NE8" s="75">
        <v>1</v>
      </c>
      <c r="NF8" s="75">
        <v>1</v>
      </c>
      <c r="NG8" s="75">
        <v>1</v>
      </c>
      <c r="NH8" s="75">
        <v>1</v>
      </c>
      <c r="NI8" s="75">
        <v>1</v>
      </c>
      <c r="NJ8" s="75">
        <v>1</v>
      </c>
      <c r="NK8" s="75">
        <v>1</v>
      </c>
      <c r="NL8" s="75">
        <v>1</v>
      </c>
      <c r="NM8" s="75">
        <v>1</v>
      </c>
      <c r="NN8" s="75">
        <v>1</v>
      </c>
      <c r="NO8" s="75">
        <v>1</v>
      </c>
      <c r="NP8" s="75">
        <v>1</v>
      </c>
      <c r="NQ8" s="75">
        <v>1</v>
      </c>
      <c r="NR8" s="75">
        <v>1</v>
      </c>
      <c r="NS8" s="75">
        <v>1</v>
      </c>
      <c r="NT8" s="75">
        <v>1</v>
      </c>
      <c r="NU8" s="75">
        <v>1</v>
      </c>
      <c r="NV8" s="75">
        <v>1</v>
      </c>
      <c r="NW8" s="75">
        <v>1</v>
      </c>
      <c r="NX8" s="75">
        <v>1</v>
      </c>
      <c r="NY8" s="75">
        <v>1</v>
      </c>
      <c r="NZ8" s="75">
        <v>1</v>
      </c>
      <c r="OA8" s="75">
        <v>1</v>
      </c>
      <c r="OB8" s="75">
        <v>1</v>
      </c>
      <c r="OC8" s="75">
        <v>1</v>
      </c>
      <c r="OD8" s="75">
        <v>1</v>
      </c>
      <c r="OE8" s="75">
        <v>1</v>
      </c>
      <c r="OF8" s="75">
        <v>1</v>
      </c>
      <c r="OG8" s="75">
        <v>1</v>
      </c>
      <c r="OH8" s="117">
        <v>1</v>
      </c>
      <c r="OI8" s="75">
        <v>1</v>
      </c>
      <c r="OJ8" s="117">
        <v>1</v>
      </c>
      <c r="OK8" s="117">
        <v>1</v>
      </c>
      <c r="OL8" s="117">
        <v>1</v>
      </c>
      <c r="OM8" s="117">
        <v>1</v>
      </c>
      <c r="ON8" s="75">
        <v>1</v>
      </c>
      <c r="OO8" s="75">
        <v>1</v>
      </c>
      <c r="OP8" s="75">
        <v>1</v>
      </c>
      <c r="OQ8" s="75">
        <v>1</v>
      </c>
      <c r="OR8" s="75">
        <v>1</v>
      </c>
      <c r="OS8" s="114">
        <v>1</v>
      </c>
      <c r="OT8" s="114">
        <v>1</v>
      </c>
      <c r="OU8" s="114">
        <v>1</v>
      </c>
      <c r="OV8" s="114">
        <v>1</v>
      </c>
      <c r="OW8" s="114">
        <v>1</v>
      </c>
      <c r="OX8" s="114">
        <v>1</v>
      </c>
      <c r="OY8" s="114">
        <v>1</v>
      </c>
      <c r="OZ8" s="114">
        <v>1</v>
      </c>
      <c r="PA8" s="114">
        <v>1</v>
      </c>
      <c r="PB8" s="77">
        <v>0.95138888888888895</v>
      </c>
      <c r="PC8" s="114">
        <v>0.9</v>
      </c>
      <c r="PD8" s="114">
        <v>0.9</v>
      </c>
      <c r="PE8" s="114">
        <v>0.9</v>
      </c>
      <c r="PF8" s="114">
        <v>0.6</v>
      </c>
      <c r="PG8" s="114">
        <v>0.6</v>
      </c>
      <c r="PH8" s="114">
        <v>0.6</v>
      </c>
      <c r="PI8" s="114">
        <v>0.6</v>
      </c>
      <c r="PJ8" s="114">
        <v>0.6</v>
      </c>
      <c r="PK8" s="114">
        <v>0.6</v>
      </c>
      <c r="PL8" s="114">
        <v>0.6</v>
      </c>
      <c r="PM8" s="114">
        <v>0.6</v>
      </c>
      <c r="PN8" s="77">
        <v>0.6</v>
      </c>
      <c r="PO8" s="77">
        <v>0.6</v>
      </c>
      <c r="PP8" s="77">
        <v>0.6</v>
      </c>
      <c r="PQ8" s="77">
        <v>0.6</v>
      </c>
      <c r="PR8" s="77">
        <v>0.6</v>
      </c>
      <c r="PS8" s="77">
        <v>0.6</v>
      </c>
      <c r="PT8" s="77">
        <v>0.6</v>
      </c>
      <c r="PU8" s="77">
        <v>0.6</v>
      </c>
      <c r="PV8" s="77">
        <v>0.6</v>
      </c>
      <c r="PW8" s="77">
        <v>0.6</v>
      </c>
      <c r="PX8" s="77">
        <v>0.6</v>
      </c>
      <c r="PY8" s="77">
        <v>0.59450000000000003</v>
      </c>
      <c r="PZ8" s="77">
        <v>0.59060000000000001</v>
      </c>
      <c r="QA8" s="77">
        <v>0.59709999999999996</v>
      </c>
      <c r="QB8" s="77">
        <v>1</v>
      </c>
      <c r="QC8" s="77">
        <v>1</v>
      </c>
      <c r="QD8" s="77">
        <v>1</v>
      </c>
      <c r="QE8" s="77">
        <v>1</v>
      </c>
      <c r="QF8" s="77">
        <v>1</v>
      </c>
      <c r="QG8" s="77">
        <v>1</v>
      </c>
      <c r="QH8" s="77">
        <v>1</v>
      </c>
      <c r="QI8" s="77">
        <v>1</v>
      </c>
      <c r="QJ8" s="77">
        <v>0.97000000000000008</v>
      </c>
      <c r="QK8" s="77">
        <v>1</v>
      </c>
      <c r="QL8" s="77">
        <v>1</v>
      </c>
      <c r="QM8" s="77">
        <v>1</v>
      </c>
      <c r="QN8" s="77">
        <v>1</v>
      </c>
      <c r="QO8" s="77">
        <v>1</v>
      </c>
      <c r="QP8" s="77">
        <v>1</v>
      </c>
      <c r="QQ8" s="77">
        <v>1</v>
      </c>
      <c r="QR8" s="77">
        <v>1</v>
      </c>
      <c r="QS8" s="77">
        <v>1</v>
      </c>
      <c r="QT8" s="77">
        <v>1</v>
      </c>
      <c r="QU8" s="77">
        <v>1</v>
      </c>
      <c r="QV8" s="77">
        <v>1</v>
      </c>
      <c r="QW8" s="77">
        <v>1</v>
      </c>
      <c r="QX8" s="77">
        <v>1</v>
      </c>
      <c r="QY8" s="77">
        <v>1</v>
      </c>
      <c r="QZ8" s="77">
        <v>1</v>
      </c>
      <c r="RA8" s="77">
        <v>1</v>
      </c>
      <c r="RB8" s="77">
        <v>1</v>
      </c>
      <c r="RC8" s="77">
        <v>1</v>
      </c>
      <c r="RD8" s="77">
        <v>1</v>
      </c>
      <c r="RE8" s="77">
        <v>1</v>
      </c>
      <c r="RF8" s="77">
        <v>1</v>
      </c>
      <c r="RG8" s="77">
        <v>1</v>
      </c>
      <c r="RH8" s="77">
        <v>1</v>
      </c>
      <c r="RI8" s="77">
        <v>1</v>
      </c>
      <c r="RJ8" s="77">
        <v>1</v>
      </c>
      <c r="RK8" s="77">
        <v>1</v>
      </c>
      <c r="RL8" s="77">
        <v>1</v>
      </c>
      <c r="RM8" s="77">
        <v>1</v>
      </c>
      <c r="RN8" s="77">
        <v>1</v>
      </c>
      <c r="RO8" s="77">
        <v>1</v>
      </c>
      <c r="RP8" s="77">
        <v>1</v>
      </c>
      <c r="RQ8" s="77">
        <v>1</v>
      </c>
      <c r="RR8" s="77">
        <v>1</v>
      </c>
      <c r="RS8" s="77">
        <v>1</v>
      </c>
      <c r="RT8" s="77">
        <v>1</v>
      </c>
      <c r="RU8" s="77">
        <v>1</v>
      </c>
      <c r="RV8" s="77">
        <v>1</v>
      </c>
      <c r="RW8" s="77">
        <v>1</v>
      </c>
      <c r="RX8" s="77">
        <v>1</v>
      </c>
      <c r="RY8" s="77">
        <v>1</v>
      </c>
      <c r="RZ8" s="77">
        <v>1</v>
      </c>
      <c r="SA8" s="77">
        <v>1</v>
      </c>
      <c r="SB8" s="77">
        <v>1</v>
      </c>
      <c r="SC8" s="77">
        <v>1</v>
      </c>
      <c r="SD8" s="77">
        <v>1</v>
      </c>
      <c r="SE8" s="77">
        <v>1</v>
      </c>
      <c r="SF8" s="77">
        <v>1</v>
      </c>
      <c r="SG8" s="77">
        <v>1</v>
      </c>
      <c r="SH8" s="77">
        <v>1</v>
      </c>
      <c r="SI8" s="77">
        <v>1</v>
      </c>
      <c r="SJ8" s="77">
        <v>1</v>
      </c>
      <c r="SK8" s="77">
        <v>1</v>
      </c>
      <c r="SL8" s="77">
        <v>1</v>
      </c>
      <c r="SM8" s="77">
        <v>0.6791666666666667</v>
      </c>
      <c r="SN8" s="77">
        <v>1</v>
      </c>
      <c r="SO8" s="77">
        <v>1</v>
      </c>
      <c r="SP8" s="77">
        <v>1</v>
      </c>
      <c r="SQ8" s="77">
        <v>1</v>
      </c>
      <c r="SR8" s="77">
        <v>0.8</v>
      </c>
      <c r="SS8" s="77">
        <v>0.8</v>
      </c>
      <c r="ST8" s="77">
        <v>0.8</v>
      </c>
      <c r="SU8" s="77">
        <v>0.8</v>
      </c>
      <c r="SV8" s="77">
        <v>0.8</v>
      </c>
      <c r="SW8" s="77">
        <v>0.8</v>
      </c>
      <c r="SX8" s="77">
        <v>0.8</v>
      </c>
      <c r="SY8" s="77">
        <v>1</v>
      </c>
      <c r="SZ8" s="77">
        <v>1</v>
      </c>
      <c r="TA8" s="77">
        <v>1</v>
      </c>
      <c r="TB8" s="77">
        <v>0.96389999999999998</v>
      </c>
      <c r="TC8" s="77">
        <v>1</v>
      </c>
      <c r="TD8" s="77">
        <v>0.68055555555555547</v>
      </c>
      <c r="TE8" s="77">
        <v>1</v>
      </c>
      <c r="TF8" s="77">
        <v>1</v>
      </c>
      <c r="TG8" s="77">
        <v>1</v>
      </c>
      <c r="TH8" s="77">
        <v>1</v>
      </c>
      <c r="TI8" s="77">
        <v>1</v>
      </c>
      <c r="TJ8" s="77">
        <v>1</v>
      </c>
      <c r="TK8" s="77">
        <v>0.69444444444444453</v>
      </c>
      <c r="TL8" s="77">
        <v>1</v>
      </c>
      <c r="TM8" s="77">
        <v>1</v>
      </c>
      <c r="TN8" s="77">
        <v>1</v>
      </c>
      <c r="TO8" s="77">
        <v>1</v>
      </c>
      <c r="TP8" s="77">
        <v>1</v>
      </c>
      <c r="TQ8" s="77">
        <v>1</v>
      </c>
      <c r="TR8" s="77">
        <v>1</v>
      </c>
      <c r="TS8" s="77">
        <v>1</v>
      </c>
      <c r="TT8" s="77">
        <v>1</v>
      </c>
      <c r="TU8" s="77">
        <v>1</v>
      </c>
      <c r="TV8" s="77">
        <v>1</v>
      </c>
      <c r="TW8" s="77">
        <v>1</v>
      </c>
      <c r="TX8" s="77">
        <v>1</v>
      </c>
      <c r="TY8" s="77">
        <v>1</v>
      </c>
      <c r="TZ8" s="77">
        <v>1</v>
      </c>
      <c r="UA8" s="77">
        <v>1</v>
      </c>
      <c r="UB8" s="77">
        <v>1</v>
      </c>
      <c r="UC8" s="77">
        <v>1</v>
      </c>
      <c r="UD8" s="77">
        <v>1</v>
      </c>
      <c r="UE8" s="77">
        <v>1</v>
      </c>
      <c r="UF8" s="77">
        <v>1</v>
      </c>
      <c r="UG8" s="77">
        <v>1</v>
      </c>
      <c r="UH8" s="77">
        <v>1</v>
      </c>
      <c r="UI8" s="77">
        <v>1</v>
      </c>
      <c r="UJ8" s="77">
        <v>1</v>
      </c>
      <c r="UK8" s="77">
        <v>1</v>
      </c>
      <c r="UL8" s="77">
        <v>1</v>
      </c>
      <c r="UM8" s="77">
        <v>1</v>
      </c>
      <c r="UN8" s="77">
        <v>1</v>
      </c>
      <c r="UO8" s="77">
        <v>1</v>
      </c>
      <c r="UP8" s="77">
        <v>1</v>
      </c>
      <c r="UQ8" s="77">
        <v>1</v>
      </c>
      <c r="UR8" s="77">
        <v>1</v>
      </c>
      <c r="US8" s="77">
        <v>1</v>
      </c>
      <c r="UT8" s="77">
        <v>1</v>
      </c>
      <c r="UU8" s="77">
        <v>1</v>
      </c>
      <c r="UV8" s="77">
        <v>1</v>
      </c>
      <c r="UW8" s="77">
        <v>1</v>
      </c>
      <c r="UX8" s="77">
        <v>1</v>
      </c>
      <c r="UY8" s="107">
        <f t="shared" si="0"/>
        <v>0.9986225806451613</v>
      </c>
      <c r="UZ8" s="108">
        <f t="shared" si="1"/>
        <v>1</v>
      </c>
      <c r="VA8" s="108">
        <f t="shared" si="2"/>
        <v>0.99889774193548375</v>
      </c>
      <c r="VB8" s="108">
        <f t="shared" si="3"/>
        <v>1</v>
      </c>
      <c r="VC8" s="108">
        <f>AVERAGE(DispDiaria[[#This Row],[01/02/2026]:[28/02/2026]])</f>
        <v>0.91612103174603188</v>
      </c>
      <c r="VD8" s="108">
        <f>AVERAGE(DispDiaria[[#This Row],[01/03/2026]:[31/03/2026]])</f>
        <v>0.77910322580645153</v>
      </c>
      <c r="VE8" s="108">
        <f>AVERAGE(DispDiaria[[#This Row],[01/04/2026]:[30/04/2026]])</f>
        <v>1</v>
      </c>
      <c r="VF8" s="147">
        <f>AVERAGE(DispDiaria[[#This Row],[01/05/2026]:[31/05/2026]])</f>
        <v>0.94448924731182815</v>
      </c>
      <c r="VG8" s="147">
        <f>AVERAGE(DispDiaria[[#This Row],[01/06/2026]:[30/06/2026]])</f>
        <v>0.97796333333333341</v>
      </c>
      <c r="VH8" s="72" t="s">
        <v>1084</v>
      </c>
      <c r="VI8" t="s">
        <v>1085</v>
      </c>
    </row>
    <row r="9" spans="1:581" ht="15.6">
      <c r="A9" s="82" t="s">
        <v>142</v>
      </c>
      <c r="B9" s="56" t="s">
        <v>142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1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1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1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1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2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2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  <c r="IX9" s="110"/>
      <c r="IY9" s="110"/>
      <c r="IZ9" s="110"/>
      <c r="JA9" s="110"/>
      <c r="JB9" s="110"/>
      <c r="JC9" s="110"/>
      <c r="JD9" s="110"/>
      <c r="JE9" s="110"/>
      <c r="JF9" s="110"/>
      <c r="JG9" s="110"/>
      <c r="JH9" s="110"/>
      <c r="JI9" s="110"/>
      <c r="JJ9" s="110"/>
      <c r="JK9" s="110"/>
      <c r="JL9" s="110"/>
      <c r="JM9" s="110"/>
      <c r="JN9" s="110"/>
      <c r="JO9" s="110"/>
      <c r="JP9" s="75">
        <v>1</v>
      </c>
      <c r="JQ9" s="75">
        <v>1</v>
      </c>
      <c r="JR9" s="75">
        <v>1</v>
      </c>
      <c r="JS9" s="75">
        <v>1</v>
      </c>
      <c r="JT9" s="75">
        <v>1</v>
      </c>
      <c r="JU9" s="75">
        <v>1</v>
      </c>
      <c r="JV9" s="75">
        <v>1</v>
      </c>
      <c r="JW9" s="75">
        <v>1</v>
      </c>
      <c r="JX9" s="75">
        <v>1</v>
      </c>
      <c r="JY9" s="75">
        <v>1</v>
      </c>
      <c r="JZ9" s="75">
        <v>1</v>
      </c>
      <c r="KA9" s="75">
        <v>1</v>
      </c>
      <c r="KB9" s="75">
        <v>1</v>
      </c>
      <c r="KC9" s="75">
        <v>1</v>
      </c>
      <c r="KD9" s="75">
        <v>1</v>
      </c>
      <c r="KE9" s="75">
        <v>1</v>
      </c>
      <c r="KF9" s="75">
        <v>1</v>
      </c>
      <c r="KG9" s="75">
        <v>0.99329999999999996</v>
      </c>
      <c r="KH9" s="75">
        <v>1</v>
      </c>
      <c r="KI9" s="75">
        <v>1</v>
      </c>
      <c r="KJ9" s="75">
        <v>1</v>
      </c>
      <c r="KK9" s="75">
        <v>1</v>
      </c>
      <c r="KL9" s="75">
        <v>1</v>
      </c>
      <c r="KM9" s="75">
        <v>1</v>
      </c>
      <c r="KN9" s="75">
        <v>1</v>
      </c>
      <c r="KO9" s="75">
        <v>0.99409999999999998</v>
      </c>
      <c r="KP9" s="75">
        <v>1</v>
      </c>
      <c r="KQ9" s="75">
        <v>1</v>
      </c>
      <c r="KR9" s="75">
        <v>1</v>
      </c>
      <c r="KS9" s="75">
        <v>1</v>
      </c>
      <c r="KT9" s="75">
        <v>1</v>
      </c>
      <c r="KU9" s="75">
        <v>1</v>
      </c>
      <c r="KV9" s="75">
        <v>1</v>
      </c>
      <c r="KW9" s="75">
        <v>1</v>
      </c>
      <c r="KX9" s="75">
        <v>1</v>
      </c>
      <c r="KY9" s="75">
        <v>1</v>
      </c>
      <c r="KZ9" s="75">
        <v>1</v>
      </c>
      <c r="LA9" s="75">
        <v>1</v>
      </c>
      <c r="LB9" s="75">
        <v>1</v>
      </c>
      <c r="LC9" s="75">
        <v>1</v>
      </c>
      <c r="LD9" s="75">
        <v>1</v>
      </c>
      <c r="LE9" s="75">
        <v>1</v>
      </c>
      <c r="LF9" s="75">
        <v>1</v>
      </c>
      <c r="LG9" s="75">
        <v>1</v>
      </c>
      <c r="LH9" s="75">
        <v>1</v>
      </c>
      <c r="LI9" s="75">
        <v>1</v>
      </c>
      <c r="LJ9" s="75">
        <v>1</v>
      </c>
      <c r="LK9" s="75">
        <v>1</v>
      </c>
      <c r="LL9" s="75">
        <v>1</v>
      </c>
      <c r="LM9" s="75">
        <v>1</v>
      </c>
      <c r="LN9" s="75">
        <v>1</v>
      </c>
      <c r="LO9" s="75">
        <v>1</v>
      </c>
      <c r="LP9" s="75">
        <v>1</v>
      </c>
      <c r="LQ9" s="75">
        <v>1</v>
      </c>
      <c r="LR9" s="75">
        <v>1</v>
      </c>
      <c r="LS9" s="75">
        <v>1</v>
      </c>
      <c r="LT9" s="75">
        <v>1</v>
      </c>
      <c r="LU9" s="75">
        <v>1</v>
      </c>
      <c r="LV9" s="75">
        <v>1</v>
      </c>
      <c r="LW9" s="75">
        <v>1</v>
      </c>
      <c r="LX9" s="75">
        <v>1</v>
      </c>
      <c r="LY9" s="75">
        <v>1</v>
      </c>
      <c r="LZ9" s="75">
        <v>1</v>
      </c>
      <c r="MA9" s="75">
        <v>1</v>
      </c>
      <c r="MB9" s="75">
        <v>1</v>
      </c>
      <c r="MC9" s="75">
        <v>1</v>
      </c>
      <c r="MD9" s="75">
        <v>1</v>
      </c>
      <c r="ME9" s="75">
        <v>1</v>
      </c>
      <c r="MF9" s="75">
        <v>1</v>
      </c>
      <c r="MG9" s="75">
        <v>1</v>
      </c>
      <c r="MH9" s="75">
        <v>1</v>
      </c>
      <c r="MI9" s="75">
        <v>1</v>
      </c>
      <c r="MJ9" s="75">
        <v>1</v>
      </c>
      <c r="MK9" s="75">
        <v>1</v>
      </c>
      <c r="ML9" s="75">
        <v>1</v>
      </c>
      <c r="MM9" s="75">
        <v>1</v>
      </c>
      <c r="MN9" s="75">
        <v>1</v>
      </c>
      <c r="MO9" s="75">
        <v>1</v>
      </c>
      <c r="MP9" s="75">
        <v>1</v>
      </c>
      <c r="MQ9" s="75">
        <v>1</v>
      </c>
      <c r="MR9" s="75">
        <v>1</v>
      </c>
      <c r="MS9" s="75">
        <v>1</v>
      </c>
      <c r="MT9" s="75">
        <v>1</v>
      </c>
      <c r="MU9" s="75">
        <v>1</v>
      </c>
      <c r="MV9" s="75">
        <v>1</v>
      </c>
      <c r="MW9" s="75">
        <v>1</v>
      </c>
      <c r="MX9" s="75">
        <v>1</v>
      </c>
      <c r="MY9" s="75">
        <v>1</v>
      </c>
      <c r="MZ9" s="75">
        <v>1</v>
      </c>
      <c r="NA9" s="75">
        <v>1</v>
      </c>
      <c r="NB9" s="75">
        <v>1</v>
      </c>
      <c r="NC9" s="75">
        <v>1</v>
      </c>
      <c r="ND9" s="75">
        <v>1</v>
      </c>
      <c r="NE9" s="75">
        <v>1</v>
      </c>
      <c r="NF9" s="75">
        <v>1</v>
      </c>
      <c r="NG9" s="75">
        <v>1</v>
      </c>
      <c r="NH9" s="75">
        <v>1</v>
      </c>
      <c r="NI9" s="75">
        <v>1</v>
      </c>
      <c r="NJ9" s="75">
        <v>1</v>
      </c>
      <c r="NK9" s="75">
        <v>1</v>
      </c>
      <c r="NL9" s="75">
        <v>1</v>
      </c>
      <c r="NM9" s="75">
        <v>1</v>
      </c>
      <c r="NN9" s="75">
        <v>1</v>
      </c>
      <c r="NO9" s="75">
        <v>1</v>
      </c>
      <c r="NP9" s="75">
        <v>1</v>
      </c>
      <c r="NQ9" s="75">
        <v>1</v>
      </c>
      <c r="NR9" s="75">
        <v>1</v>
      </c>
      <c r="NS9" s="75">
        <v>1</v>
      </c>
      <c r="NT9" s="75">
        <v>1</v>
      </c>
      <c r="NU9" s="75">
        <v>1</v>
      </c>
      <c r="NV9" s="75">
        <v>1</v>
      </c>
      <c r="NW9" s="75">
        <v>1</v>
      </c>
      <c r="NX9" s="75">
        <v>1</v>
      </c>
      <c r="NY9" s="75">
        <v>1</v>
      </c>
      <c r="NZ9" s="75">
        <v>1</v>
      </c>
      <c r="OA9" s="75">
        <v>1</v>
      </c>
      <c r="OB9" s="75">
        <v>1</v>
      </c>
      <c r="OC9" s="75">
        <v>1</v>
      </c>
      <c r="OD9" s="75">
        <v>1</v>
      </c>
      <c r="OE9" s="75">
        <v>1</v>
      </c>
      <c r="OF9" s="75">
        <v>1</v>
      </c>
      <c r="OG9" s="75">
        <v>1</v>
      </c>
      <c r="OH9" s="75">
        <v>1</v>
      </c>
      <c r="OI9" s="75">
        <v>1</v>
      </c>
      <c r="OJ9" s="75">
        <v>1</v>
      </c>
      <c r="OK9" s="75">
        <v>1</v>
      </c>
      <c r="OL9" s="75">
        <v>1</v>
      </c>
      <c r="OM9" s="75">
        <v>1</v>
      </c>
      <c r="ON9" s="75">
        <v>1</v>
      </c>
      <c r="OO9" s="75">
        <v>1</v>
      </c>
      <c r="OP9" s="75">
        <v>1</v>
      </c>
      <c r="OQ9" s="75">
        <v>1</v>
      </c>
      <c r="OR9" s="75">
        <v>1</v>
      </c>
      <c r="OS9" s="114">
        <v>1</v>
      </c>
      <c r="OT9" s="114">
        <v>1</v>
      </c>
      <c r="OU9" s="114">
        <v>1</v>
      </c>
      <c r="OV9" s="114">
        <v>1</v>
      </c>
      <c r="OW9" s="114">
        <v>1</v>
      </c>
      <c r="OX9" s="114">
        <v>1</v>
      </c>
      <c r="OY9" s="114">
        <v>1</v>
      </c>
      <c r="OZ9" s="114">
        <v>1</v>
      </c>
      <c r="PA9" s="114">
        <v>1</v>
      </c>
      <c r="PB9" s="114">
        <v>1</v>
      </c>
      <c r="PC9" s="114">
        <v>1</v>
      </c>
      <c r="PD9" s="114">
        <v>1</v>
      </c>
      <c r="PE9" s="114">
        <v>1</v>
      </c>
      <c r="PF9" s="77">
        <v>0</v>
      </c>
      <c r="PG9" s="77">
        <v>0</v>
      </c>
      <c r="PH9" s="77">
        <v>0</v>
      </c>
      <c r="PI9" s="77">
        <v>0</v>
      </c>
      <c r="PJ9" s="77">
        <v>0</v>
      </c>
      <c r="PK9" s="77">
        <v>0</v>
      </c>
      <c r="PL9" s="77">
        <v>0</v>
      </c>
      <c r="PM9" s="77">
        <v>0</v>
      </c>
      <c r="PN9" s="77">
        <v>0</v>
      </c>
      <c r="PO9" s="77">
        <v>0</v>
      </c>
      <c r="PP9" s="77">
        <v>0</v>
      </c>
      <c r="PQ9" s="77">
        <v>0</v>
      </c>
      <c r="PR9" s="77">
        <v>0</v>
      </c>
      <c r="PS9" s="77">
        <v>0</v>
      </c>
      <c r="PT9" s="77">
        <v>0</v>
      </c>
      <c r="PU9" s="77">
        <v>0</v>
      </c>
      <c r="PV9" s="77">
        <v>0</v>
      </c>
      <c r="PW9" s="77">
        <v>0</v>
      </c>
      <c r="PX9" s="77">
        <v>0</v>
      </c>
      <c r="PY9" s="77">
        <v>0</v>
      </c>
      <c r="PZ9" s="77">
        <v>0</v>
      </c>
      <c r="QA9" s="77">
        <v>0</v>
      </c>
      <c r="QB9" s="77">
        <v>0</v>
      </c>
      <c r="QC9" s="77">
        <v>0.41599999999999998</v>
      </c>
      <c r="QD9" s="77">
        <v>1</v>
      </c>
      <c r="QE9" s="77">
        <v>1</v>
      </c>
      <c r="QF9" s="77">
        <v>1</v>
      </c>
      <c r="QG9" s="77">
        <v>1</v>
      </c>
      <c r="QH9" s="77">
        <v>1</v>
      </c>
      <c r="QI9" s="77">
        <v>1</v>
      </c>
      <c r="QJ9" s="77">
        <v>1</v>
      </c>
      <c r="QK9" s="77">
        <v>1</v>
      </c>
      <c r="QL9" s="77">
        <v>1</v>
      </c>
      <c r="QM9" s="77">
        <v>1</v>
      </c>
      <c r="QN9" s="77">
        <v>1</v>
      </c>
      <c r="QO9" s="77">
        <v>1</v>
      </c>
      <c r="QP9" s="77">
        <v>1</v>
      </c>
      <c r="QQ9" s="77">
        <v>1</v>
      </c>
      <c r="QR9" s="77">
        <v>1</v>
      </c>
      <c r="QS9" s="77">
        <v>1</v>
      </c>
      <c r="QT9" s="77">
        <v>1</v>
      </c>
      <c r="QU9" s="77">
        <v>1</v>
      </c>
      <c r="QV9" s="77">
        <v>1</v>
      </c>
      <c r="QW9" s="77">
        <v>1</v>
      </c>
      <c r="QX9" s="77">
        <v>1</v>
      </c>
      <c r="QY9" s="77">
        <v>1</v>
      </c>
      <c r="QZ9" s="77">
        <v>1</v>
      </c>
      <c r="RA9" s="77">
        <v>1</v>
      </c>
      <c r="RB9" s="77">
        <v>1</v>
      </c>
      <c r="RC9" s="77">
        <v>1</v>
      </c>
      <c r="RD9" s="77">
        <v>1</v>
      </c>
      <c r="RE9" s="77">
        <v>1</v>
      </c>
      <c r="RF9" s="77">
        <v>1</v>
      </c>
      <c r="RG9" s="77">
        <v>1</v>
      </c>
      <c r="RH9" s="77">
        <v>1</v>
      </c>
      <c r="RI9" s="77">
        <v>1</v>
      </c>
      <c r="RJ9" s="77">
        <v>1</v>
      </c>
      <c r="RK9" s="77">
        <v>1</v>
      </c>
      <c r="RL9" s="77">
        <v>1</v>
      </c>
      <c r="RM9" s="77">
        <v>1</v>
      </c>
      <c r="RN9" s="77">
        <v>1</v>
      </c>
      <c r="RO9" s="77">
        <v>1</v>
      </c>
      <c r="RP9" s="77">
        <v>1</v>
      </c>
      <c r="RQ9" s="77">
        <v>1</v>
      </c>
      <c r="RR9" s="77">
        <v>1</v>
      </c>
      <c r="RS9" s="77">
        <v>1</v>
      </c>
      <c r="RT9" s="77">
        <v>1</v>
      </c>
      <c r="RU9" s="77">
        <v>1</v>
      </c>
      <c r="RV9" s="77">
        <v>1</v>
      </c>
      <c r="RW9" s="77">
        <v>1</v>
      </c>
      <c r="RX9" s="77">
        <v>1</v>
      </c>
      <c r="RY9" s="77">
        <v>1</v>
      </c>
      <c r="RZ9" s="77">
        <v>1</v>
      </c>
      <c r="SA9" s="77">
        <v>1</v>
      </c>
      <c r="SB9" s="77">
        <v>1</v>
      </c>
      <c r="SC9" s="77">
        <v>1</v>
      </c>
      <c r="SD9" s="77">
        <v>1</v>
      </c>
      <c r="SE9" s="77">
        <v>1</v>
      </c>
      <c r="SF9" s="77">
        <v>1</v>
      </c>
      <c r="SG9" s="77">
        <v>1</v>
      </c>
      <c r="SH9" s="77">
        <v>1</v>
      </c>
      <c r="SI9" s="77">
        <v>1</v>
      </c>
      <c r="SJ9" s="77">
        <v>1</v>
      </c>
      <c r="SK9" s="77">
        <v>1</v>
      </c>
      <c r="SL9" s="77">
        <v>1</v>
      </c>
      <c r="SM9" s="77">
        <v>1</v>
      </c>
      <c r="SN9" s="77">
        <v>1</v>
      </c>
      <c r="SO9" s="77">
        <v>1</v>
      </c>
      <c r="SP9" s="77">
        <v>1</v>
      </c>
      <c r="SQ9" s="77">
        <v>1</v>
      </c>
      <c r="SR9" s="77">
        <v>1</v>
      </c>
      <c r="SS9" s="77">
        <v>1</v>
      </c>
      <c r="ST9" s="77">
        <v>1</v>
      </c>
      <c r="SU9" s="77">
        <v>1</v>
      </c>
      <c r="SV9" s="77">
        <v>1</v>
      </c>
      <c r="SW9" s="77">
        <v>1</v>
      </c>
      <c r="SX9" s="77">
        <v>1</v>
      </c>
      <c r="SY9" s="77">
        <v>1</v>
      </c>
      <c r="SZ9" s="77">
        <v>1</v>
      </c>
      <c r="TA9" s="77">
        <v>1</v>
      </c>
      <c r="TB9" s="77">
        <v>1</v>
      </c>
      <c r="TC9" s="77">
        <v>1</v>
      </c>
      <c r="TD9" s="77">
        <v>1</v>
      </c>
      <c r="TE9" s="77">
        <v>1</v>
      </c>
      <c r="TF9" s="77">
        <v>1</v>
      </c>
      <c r="TG9" s="77">
        <v>1</v>
      </c>
      <c r="TH9" s="77">
        <v>1</v>
      </c>
      <c r="TI9" s="77">
        <v>1</v>
      </c>
      <c r="TJ9" s="77">
        <v>1</v>
      </c>
      <c r="TK9" s="77">
        <v>1</v>
      </c>
      <c r="TL9" s="77">
        <v>1</v>
      </c>
      <c r="TM9" s="77">
        <v>1</v>
      </c>
      <c r="TN9" s="77">
        <v>1</v>
      </c>
      <c r="TO9" s="77">
        <v>1</v>
      </c>
      <c r="TP9" s="77">
        <v>1</v>
      </c>
      <c r="TQ9" s="77">
        <v>1</v>
      </c>
      <c r="TR9" s="77">
        <v>1</v>
      </c>
      <c r="TS9" s="77">
        <v>1</v>
      </c>
      <c r="TT9" s="77">
        <v>1</v>
      </c>
      <c r="TU9" s="77">
        <v>1</v>
      </c>
      <c r="TV9" s="77">
        <v>1</v>
      </c>
      <c r="TW9" s="77">
        <v>1</v>
      </c>
      <c r="TX9" s="77">
        <v>1</v>
      </c>
      <c r="TY9" s="77">
        <v>1</v>
      </c>
      <c r="TZ9" s="77">
        <v>1</v>
      </c>
      <c r="UA9" s="77">
        <v>1</v>
      </c>
      <c r="UB9" s="77">
        <v>1</v>
      </c>
      <c r="UC9" s="77">
        <v>1</v>
      </c>
      <c r="UD9" s="77">
        <v>1</v>
      </c>
      <c r="UE9" s="77">
        <v>1</v>
      </c>
      <c r="UF9" s="77">
        <v>1</v>
      </c>
      <c r="UG9" s="77">
        <v>1</v>
      </c>
      <c r="UH9" s="77">
        <v>1</v>
      </c>
      <c r="UI9" s="77">
        <v>1</v>
      </c>
      <c r="UJ9" s="77">
        <v>1</v>
      </c>
      <c r="UK9" s="77">
        <v>1</v>
      </c>
      <c r="UL9" s="77">
        <v>1</v>
      </c>
      <c r="UM9" s="77">
        <v>1</v>
      </c>
      <c r="UN9" s="77">
        <v>1</v>
      </c>
      <c r="UO9" s="77">
        <v>1</v>
      </c>
      <c r="UP9" s="77">
        <v>1</v>
      </c>
      <c r="UQ9" s="77">
        <v>1</v>
      </c>
      <c r="UR9" s="77">
        <v>1</v>
      </c>
      <c r="US9" s="77">
        <v>1</v>
      </c>
      <c r="UT9" s="77">
        <v>1</v>
      </c>
      <c r="UU9" s="77">
        <v>1</v>
      </c>
      <c r="UV9" s="77">
        <v>1</v>
      </c>
      <c r="UW9" s="77">
        <v>1</v>
      </c>
      <c r="UX9" s="77">
        <v>1</v>
      </c>
      <c r="UY9" s="107">
        <f t="shared" si="0"/>
        <v>0.9995935483870968</v>
      </c>
      <c r="UZ9" s="108">
        <f t="shared" si="1"/>
        <v>1</v>
      </c>
      <c r="VA9" s="108">
        <f t="shared" si="2"/>
        <v>1</v>
      </c>
      <c r="VB9" s="108">
        <f t="shared" si="3"/>
        <v>1</v>
      </c>
      <c r="VC9" s="108">
        <f>AVERAGE(DispDiaria[[#This Row],[01/02/2026]:[28/02/2026]])</f>
        <v>0.8214285714285714</v>
      </c>
      <c r="VD9" s="108">
        <f>AVERAGE(DispDiaria[[#This Row],[01/03/2026]:[31/03/2026]])</f>
        <v>0.40051612903225808</v>
      </c>
      <c r="VE9" s="108">
        <f>AVERAGE(DispDiaria[[#This Row],[01/04/2026]:[30/04/2026]])</f>
        <v>1</v>
      </c>
      <c r="VF9" s="147">
        <f>AVERAGE(DispDiaria[[#This Row],[01/05/2026]:[31/05/2026]])</f>
        <v>1</v>
      </c>
      <c r="VG9" s="147">
        <f>AVERAGE(DispDiaria[[#This Row],[01/06/2026]:[30/06/2026]])</f>
        <v>1</v>
      </c>
      <c r="VH9" s="72" t="s">
        <v>1084</v>
      </c>
      <c r="VI9" t="s">
        <v>1085</v>
      </c>
    </row>
    <row r="10" spans="1:581" ht="15.6">
      <c r="A10" s="82" t="s">
        <v>165</v>
      </c>
      <c r="B10" s="56" t="s">
        <v>165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1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1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1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1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1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2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2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10"/>
      <c r="JA10" s="110"/>
      <c r="JB10" s="110"/>
      <c r="JC10" s="110"/>
      <c r="JD10" s="110"/>
      <c r="JE10" s="110"/>
      <c r="JF10" s="110"/>
      <c r="JG10" s="110"/>
      <c r="JH10" s="110"/>
      <c r="JI10" s="110"/>
      <c r="JJ10" s="110"/>
      <c r="JK10" s="110"/>
      <c r="JL10" s="110"/>
      <c r="JM10" s="110"/>
      <c r="JN10" s="110"/>
      <c r="JO10" s="110"/>
      <c r="JP10" s="75">
        <v>1</v>
      </c>
      <c r="JQ10" s="75">
        <v>1</v>
      </c>
      <c r="JR10" s="75">
        <v>1</v>
      </c>
      <c r="JS10" s="75">
        <v>1</v>
      </c>
      <c r="JT10" s="75">
        <v>1</v>
      </c>
      <c r="JU10" s="75">
        <v>1</v>
      </c>
      <c r="JV10" s="75">
        <v>1</v>
      </c>
      <c r="JW10" s="75">
        <v>1</v>
      </c>
      <c r="JX10" s="75">
        <v>1</v>
      </c>
      <c r="JY10" s="75">
        <v>1</v>
      </c>
      <c r="JZ10" s="75">
        <v>1</v>
      </c>
      <c r="KA10" s="75">
        <v>1</v>
      </c>
      <c r="KB10" s="75">
        <v>1</v>
      </c>
      <c r="KC10" s="75">
        <v>1</v>
      </c>
      <c r="KD10" s="75">
        <v>1</v>
      </c>
      <c r="KE10" s="75">
        <v>1</v>
      </c>
      <c r="KF10" s="75">
        <v>1</v>
      </c>
      <c r="KG10" s="75">
        <v>1</v>
      </c>
      <c r="KH10" s="75">
        <v>1</v>
      </c>
      <c r="KI10" s="75">
        <v>1</v>
      </c>
      <c r="KJ10" s="75">
        <v>0.99309999999999998</v>
      </c>
      <c r="KK10" s="75">
        <v>1</v>
      </c>
      <c r="KL10" s="75">
        <v>1</v>
      </c>
      <c r="KM10" s="75">
        <v>1</v>
      </c>
      <c r="KN10" s="75">
        <v>1</v>
      </c>
      <c r="KO10" s="75">
        <v>1</v>
      </c>
      <c r="KP10" s="75">
        <v>1</v>
      </c>
      <c r="KQ10" s="75">
        <v>1</v>
      </c>
      <c r="KR10" s="75">
        <v>1</v>
      </c>
      <c r="KS10" s="75">
        <v>1</v>
      </c>
      <c r="KT10" s="75">
        <v>1</v>
      </c>
      <c r="KU10" s="75">
        <v>1</v>
      </c>
      <c r="KV10" s="75">
        <v>1</v>
      </c>
      <c r="KW10" s="75">
        <v>1</v>
      </c>
      <c r="KX10" s="75">
        <v>1</v>
      </c>
      <c r="KY10" s="75">
        <v>1</v>
      </c>
      <c r="KZ10" s="75">
        <v>1</v>
      </c>
      <c r="LA10" s="75">
        <v>1</v>
      </c>
      <c r="LB10" s="75">
        <v>1</v>
      </c>
      <c r="LC10" s="75">
        <v>1</v>
      </c>
      <c r="LD10" s="75">
        <v>1</v>
      </c>
      <c r="LE10" s="75">
        <v>1</v>
      </c>
      <c r="LF10" s="75">
        <v>1</v>
      </c>
      <c r="LG10" s="75">
        <v>1</v>
      </c>
      <c r="LH10" s="75">
        <v>1</v>
      </c>
      <c r="LI10" s="75">
        <v>1</v>
      </c>
      <c r="LJ10" s="75">
        <v>1</v>
      </c>
      <c r="LK10" s="75">
        <v>1</v>
      </c>
      <c r="LL10" s="75">
        <v>1</v>
      </c>
      <c r="LM10" s="75">
        <v>1</v>
      </c>
      <c r="LN10" s="75">
        <v>1</v>
      </c>
      <c r="LO10" s="75">
        <v>1</v>
      </c>
      <c r="LP10" s="75">
        <v>1</v>
      </c>
      <c r="LQ10" s="75">
        <v>1</v>
      </c>
      <c r="LR10" s="75">
        <v>1</v>
      </c>
      <c r="LS10" s="75">
        <v>1</v>
      </c>
      <c r="LT10" s="75">
        <v>1</v>
      </c>
      <c r="LU10" s="75">
        <v>1</v>
      </c>
      <c r="LV10" s="75">
        <v>1</v>
      </c>
      <c r="LW10" s="75">
        <v>1</v>
      </c>
      <c r="LX10" s="75">
        <v>1</v>
      </c>
      <c r="LY10" s="75">
        <v>1</v>
      </c>
      <c r="LZ10" s="75">
        <v>1</v>
      </c>
      <c r="MA10" s="75">
        <v>1</v>
      </c>
      <c r="MB10" s="75">
        <v>1</v>
      </c>
      <c r="MC10" s="75">
        <v>1</v>
      </c>
      <c r="MD10" s="75">
        <v>1</v>
      </c>
      <c r="ME10" s="75">
        <v>1</v>
      </c>
      <c r="MF10" s="75">
        <v>1</v>
      </c>
      <c r="MG10" s="75">
        <v>1</v>
      </c>
      <c r="MH10" s="75">
        <v>1</v>
      </c>
      <c r="MI10" s="75">
        <v>1</v>
      </c>
      <c r="MJ10" s="75">
        <v>1</v>
      </c>
      <c r="MK10" s="75">
        <v>1</v>
      </c>
      <c r="ML10" s="75">
        <v>1</v>
      </c>
      <c r="MM10" s="75">
        <v>1</v>
      </c>
      <c r="MN10" s="75">
        <v>1</v>
      </c>
      <c r="MO10" s="75">
        <v>1</v>
      </c>
      <c r="MP10" s="75">
        <v>1</v>
      </c>
      <c r="MQ10" s="75">
        <v>1</v>
      </c>
      <c r="MR10" s="75">
        <v>1</v>
      </c>
      <c r="MS10" s="75">
        <v>1</v>
      </c>
      <c r="MT10" s="75">
        <v>0.78169999999999995</v>
      </c>
      <c r="MU10" s="75">
        <v>1</v>
      </c>
      <c r="MV10" s="75">
        <v>1</v>
      </c>
      <c r="MW10" s="75">
        <v>1</v>
      </c>
      <c r="MX10" s="75">
        <v>1</v>
      </c>
      <c r="MY10" s="75">
        <v>1</v>
      </c>
      <c r="MZ10" s="75">
        <v>1</v>
      </c>
      <c r="NA10" s="75">
        <v>1</v>
      </c>
      <c r="NB10" s="75">
        <v>1</v>
      </c>
      <c r="NC10" s="75">
        <v>1</v>
      </c>
      <c r="ND10" s="75">
        <v>1</v>
      </c>
      <c r="NE10" s="75">
        <v>1</v>
      </c>
      <c r="NF10" s="75">
        <v>1</v>
      </c>
      <c r="NG10" s="75">
        <v>1</v>
      </c>
      <c r="NH10" s="75">
        <v>1</v>
      </c>
      <c r="NI10" s="75">
        <v>1</v>
      </c>
      <c r="NJ10" s="75">
        <v>1</v>
      </c>
      <c r="NK10" s="75">
        <v>1</v>
      </c>
      <c r="NL10" s="75">
        <v>1</v>
      </c>
      <c r="NM10" s="75">
        <v>1</v>
      </c>
      <c r="NN10" s="75">
        <v>1</v>
      </c>
      <c r="NO10" s="75">
        <v>1</v>
      </c>
      <c r="NP10" s="75">
        <v>1</v>
      </c>
      <c r="NQ10" s="75">
        <v>1</v>
      </c>
      <c r="NR10" s="75">
        <v>1</v>
      </c>
      <c r="NS10" s="75">
        <v>1</v>
      </c>
      <c r="NT10" s="75">
        <v>1</v>
      </c>
      <c r="NU10" s="75">
        <v>1</v>
      </c>
      <c r="NV10" s="75">
        <v>1</v>
      </c>
      <c r="NW10" s="75">
        <v>1</v>
      </c>
      <c r="NX10" s="75">
        <v>1</v>
      </c>
      <c r="NY10" s="75">
        <v>1</v>
      </c>
      <c r="NZ10" s="75">
        <v>1</v>
      </c>
      <c r="OA10" s="75">
        <v>1</v>
      </c>
      <c r="OB10" s="75">
        <v>0.45694444444444438</v>
      </c>
      <c r="OC10" s="75">
        <v>1</v>
      </c>
      <c r="OD10" s="75">
        <v>1</v>
      </c>
      <c r="OE10" s="75">
        <v>1</v>
      </c>
      <c r="OF10" s="75">
        <v>1</v>
      </c>
      <c r="OG10" s="75">
        <v>1</v>
      </c>
      <c r="OH10" s="75">
        <v>1</v>
      </c>
      <c r="OI10" s="114">
        <v>1</v>
      </c>
      <c r="OJ10" s="114">
        <v>1</v>
      </c>
      <c r="OK10" s="114">
        <v>1</v>
      </c>
      <c r="OL10" s="114">
        <v>1</v>
      </c>
      <c r="OM10" s="114">
        <v>1</v>
      </c>
      <c r="ON10" s="114">
        <v>1</v>
      </c>
      <c r="OO10" s="114">
        <v>1</v>
      </c>
      <c r="OP10" s="114">
        <v>1</v>
      </c>
      <c r="OQ10" s="114">
        <v>1</v>
      </c>
      <c r="OR10" s="114">
        <v>1</v>
      </c>
      <c r="OS10" s="114">
        <v>1</v>
      </c>
      <c r="OT10" s="114">
        <v>1</v>
      </c>
      <c r="OU10" s="114">
        <v>1</v>
      </c>
      <c r="OV10" s="114">
        <v>1</v>
      </c>
      <c r="OW10" s="114">
        <v>1</v>
      </c>
      <c r="OX10" s="114">
        <v>1</v>
      </c>
      <c r="OY10" s="114">
        <v>1</v>
      </c>
      <c r="OZ10" s="114">
        <v>1</v>
      </c>
      <c r="PA10" s="114">
        <v>1</v>
      </c>
      <c r="PB10" s="114">
        <v>1</v>
      </c>
      <c r="PC10" s="114">
        <v>1</v>
      </c>
      <c r="PD10" s="114">
        <v>1</v>
      </c>
      <c r="PE10" s="77">
        <v>0.375</v>
      </c>
      <c r="PF10" s="114">
        <v>1</v>
      </c>
      <c r="PG10" s="114">
        <v>1</v>
      </c>
      <c r="PH10" s="114">
        <v>1</v>
      </c>
      <c r="PI10" s="77">
        <v>0.95833333333333337</v>
      </c>
      <c r="PJ10" s="77">
        <v>0.83333333333333337</v>
      </c>
      <c r="PK10" s="77">
        <v>0.83333333333333337</v>
      </c>
      <c r="PL10" s="77">
        <v>0.83333333333333337</v>
      </c>
      <c r="PM10" s="77">
        <v>0.83333333333333337</v>
      </c>
      <c r="PN10" s="77">
        <v>0.83333333333333337</v>
      </c>
      <c r="PO10" s="77">
        <v>0.83333333333333337</v>
      </c>
      <c r="PP10" s="77">
        <v>0.83333333333333337</v>
      </c>
      <c r="PQ10" s="77">
        <v>0.83333333333333337</v>
      </c>
      <c r="PR10" s="77">
        <v>0.83333333333333337</v>
      </c>
      <c r="PS10" s="77">
        <v>0.83333333333333337</v>
      </c>
      <c r="PT10" s="77">
        <v>0.83333333333333337</v>
      </c>
      <c r="PU10" s="77">
        <v>0.83333333333333337</v>
      </c>
      <c r="PV10" s="77">
        <v>1</v>
      </c>
      <c r="PW10" s="77">
        <v>1</v>
      </c>
      <c r="PX10" s="77">
        <v>1</v>
      </c>
      <c r="PY10" s="77">
        <v>1</v>
      </c>
      <c r="PZ10" s="77">
        <v>1</v>
      </c>
      <c r="QA10" s="77">
        <v>0.61250000000000004</v>
      </c>
      <c r="QB10" s="77">
        <v>1</v>
      </c>
      <c r="QC10" s="77">
        <v>1</v>
      </c>
      <c r="QD10" s="77">
        <v>1</v>
      </c>
      <c r="QE10" s="77">
        <v>1</v>
      </c>
      <c r="QF10" s="77">
        <v>1</v>
      </c>
      <c r="QG10" s="77">
        <v>1</v>
      </c>
      <c r="QH10" s="77">
        <v>1</v>
      </c>
      <c r="QI10" s="77">
        <v>1</v>
      </c>
      <c r="QJ10" s="77">
        <v>1</v>
      </c>
      <c r="QK10" s="77">
        <v>1</v>
      </c>
      <c r="QL10" s="77">
        <v>1</v>
      </c>
      <c r="QM10" s="77">
        <v>1</v>
      </c>
      <c r="QN10" s="77">
        <v>1</v>
      </c>
      <c r="QO10" s="77">
        <v>1</v>
      </c>
      <c r="QP10" s="77">
        <v>1</v>
      </c>
      <c r="QQ10" s="77">
        <v>1</v>
      </c>
      <c r="QR10" s="77">
        <v>1</v>
      </c>
      <c r="QS10" s="77">
        <v>1</v>
      </c>
      <c r="QT10" s="77">
        <v>1</v>
      </c>
      <c r="QU10" s="77">
        <v>1</v>
      </c>
      <c r="QV10" s="77">
        <v>1</v>
      </c>
      <c r="QW10" s="77">
        <v>1</v>
      </c>
      <c r="QX10" s="77">
        <v>1</v>
      </c>
      <c r="QY10" s="77">
        <v>1</v>
      </c>
      <c r="QZ10" s="77">
        <v>0.21805555555555559</v>
      </c>
      <c r="RA10" s="77">
        <v>0</v>
      </c>
      <c r="RB10" s="77">
        <v>0</v>
      </c>
      <c r="RC10" s="77">
        <v>0</v>
      </c>
      <c r="RD10" s="77">
        <v>4.1666666666666664E-2</v>
      </c>
      <c r="RE10" s="77">
        <v>1</v>
      </c>
      <c r="RF10" s="77">
        <v>1</v>
      </c>
      <c r="RG10" s="77">
        <v>1</v>
      </c>
      <c r="RH10" s="77">
        <v>1</v>
      </c>
      <c r="RI10" s="77">
        <v>1</v>
      </c>
      <c r="RJ10" s="77">
        <v>1</v>
      </c>
      <c r="RK10" s="77">
        <v>1</v>
      </c>
      <c r="RL10" s="77">
        <v>1</v>
      </c>
      <c r="RM10" s="77">
        <v>1</v>
      </c>
      <c r="RN10" s="77">
        <v>1</v>
      </c>
      <c r="RO10" s="77">
        <v>1</v>
      </c>
      <c r="RP10" s="77">
        <v>1</v>
      </c>
      <c r="RQ10" s="77">
        <v>1</v>
      </c>
      <c r="RR10" s="77">
        <v>1</v>
      </c>
      <c r="RS10" s="77">
        <v>0.9916666666666667</v>
      </c>
      <c r="RT10" s="77">
        <v>1</v>
      </c>
      <c r="RU10" s="77">
        <v>1</v>
      </c>
      <c r="RV10" s="77">
        <v>1</v>
      </c>
      <c r="RW10" s="77">
        <v>1</v>
      </c>
      <c r="RX10" s="77">
        <v>1</v>
      </c>
      <c r="RY10" s="77">
        <v>1</v>
      </c>
      <c r="RZ10" s="77">
        <v>1</v>
      </c>
      <c r="SA10" s="77">
        <v>1</v>
      </c>
      <c r="SB10" s="77">
        <v>1</v>
      </c>
      <c r="SC10" s="77">
        <v>1</v>
      </c>
      <c r="SD10" s="77">
        <v>1</v>
      </c>
      <c r="SE10" s="77">
        <v>1</v>
      </c>
      <c r="SF10" s="77">
        <v>1</v>
      </c>
      <c r="SG10" s="77">
        <v>1</v>
      </c>
      <c r="SH10" s="77">
        <v>1</v>
      </c>
      <c r="SI10" s="77">
        <v>1</v>
      </c>
      <c r="SJ10" s="77">
        <v>1</v>
      </c>
      <c r="SK10" s="77">
        <v>1</v>
      </c>
      <c r="SL10" s="77">
        <v>1</v>
      </c>
      <c r="SM10" s="77">
        <v>1</v>
      </c>
      <c r="SN10" s="77">
        <v>1</v>
      </c>
      <c r="SO10" s="77">
        <v>1</v>
      </c>
      <c r="SP10" s="77">
        <v>1</v>
      </c>
      <c r="SQ10" s="77">
        <v>1</v>
      </c>
      <c r="SR10" s="77">
        <v>1</v>
      </c>
      <c r="SS10" s="77">
        <v>1</v>
      </c>
      <c r="ST10" s="77">
        <v>1</v>
      </c>
      <c r="SU10" s="77">
        <v>1</v>
      </c>
      <c r="SV10" s="77">
        <v>0.92222222222222217</v>
      </c>
      <c r="SW10" s="77">
        <v>1</v>
      </c>
      <c r="SX10" s="77">
        <v>1</v>
      </c>
      <c r="SY10" s="77">
        <v>1</v>
      </c>
      <c r="SZ10" s="77">
        <v>1</v>
      </c>
      <c r="TA10" s="77">
        <v>1</v>
      </c>
      <c r="TB10" s="77">
        <v>1</v>
      </c>
      <c r="TC10" s="77">
        <v>1</v>
      </c>
      <c r="TD10" s="77">
        <v>1</v>
      </c>
      <c r="TE10" s="77">
        <v>1</v>
      </c>
      <c r="TF10" s="77">
        <v>1</v>
      </c>
      <c r="TG10" s="77">
        <v>1</v>
      </c>
      <c r="TH10" s="77">
        <v>1</v>
      </c>
      <c r="TI10" s="77">
        <v>1</v>
      </c>
      <c r="TJ10" s="77">
        <v>1</v>
      </c>
      <c r="TK10" s="77">
        <v>1</v>
      </c>
      <c r="TL10" s="77">
        <v>1</v>
      </c>
      <c r="TM10" s="77">
        <v>1</v>
      </c>
      <c r="TN10" s="77">
        <v>1</v>
      </c>
      <c r="TO10" s="77">
        <v>1</v>
      </c>
      <c r="TP10" s="77">
        <v>1</v>
      </c>
      <c r="TQ10" s="77">
        <v>1</v>
      </c>
      <c r="TR10" s="77">
        <v>1</v>
      </c>
      <c r="TS10" s="77">
        <v>1</v>
      </c>
      <c r="TT10" s="77">
        <v>1</v>
      </c>
      <c r="TU10" s="77">
        <v>1</v>
      </c>
      <c r="TV10" s="77">
        <v>1</v>
      </c>
      <c r="TW10" s="77">
        <v>1</v>
      </c>
      <c r="TX10" s="77">
        <v>1</v>
      </c>
      <c r="TY10" s="77">
        <v>1</v>
      </c>
      <c r="TZ10" s="77">
        <v>1</v>
      </c>
      <c r="UA10" s="77">
        <v>1</v>
      </c>
      <c r="UB10" s="77">
        <v>1</v>
      </c>
      <c r="UC10" s="77">
        <v>0.61111111111111105</v>
      </c>
      <c r="UD10" s="77">
        <v>0</v>
      </c>
      <c r="UE10" s="77">
        <v>1</v>
      </c>
      <c r="UF10" s="77">
        <v>1</v>
      </c>
      <c r="UG10" s="77">
        <v>1</v>
      </c>
      <c r="UH10" s="77">
        <v>1</v>
      </c>
      <c r="UI10" s="77">
        <v>1</v>
      </c>
      <c r="UJ10" s="77">
        <v>1</v>
      </c>
      <c r="UK10" s="77">
        <v>1</v>
      </c>
      <c r="UL10" s="77">
        <v>1</v>
      </c>
      <c r="UM10" s="77">
        <v>1</v>
      </c>
      <c r="UN10" s="77">
        <v>1</v>
      </c>
      <c r="UO10" s="77">
        <v>1</v>
      </c>
      <c r="UP10" s="77">
        <v>1</v>
      </c>
      <c r="UQ10" s="77">
        <v>1</v>
      </c>
      <c r="UR10" s="77">
        <v>1</v>
      </c>
      <c r="US10" s="77">
        <v>1</v>
      </c>
      <c r="UT10" s="77">
        <v>1</v>
      </c>
      <c r="UU10" s="77">
        <v>1</v>
      </c>
      <c r="UV10" s="77">
        <v>1</v>
      </c>
      <c r="UW10" s="77">
        <v>1</v>
      </c>
      <c r="UX10" s="77">
        <v>1</v>
      </c>
      <c r="UY10" s="107">
        <f t="shared" si="0"/>
        <v>0.99977741935483866</v>
      </c>
      <c r="UZ10" s="108">
        <f t="shared" si="1"/>
        <v>1</v>
      </c>
      <c r="VA10" s="108">
        <f t="shared" si="2"/>
        <v>0.992958064516129</v>
      </c>
      <c r="VB10" s="108">
        <f t="shared" si="3"/>
        <v>0.98248207885304661</v>
      </c>
      <c r="VC10" s="108">
        <f>AVERAGE(DispDiaria[[#This Row],[01/02/2026]:[28/02/2026]])</f>
        <v>0.97023809523809512</v>
      </c>
      <c r="VD10" s="108">
        <f>AVERAGE(DispDiaria[[#This Row],[01/03/2026]:[31/03/2026]])</f>
        <v>0.92836021505376354</v>
      </c>
      <c r="VE10" s="108">
        <f>AVERAGE(DispDiaria[[#This Row],[01/04/2026]:[30/04/2026]])</f>
        <v>0.84171296296296305</v>
      </c>
      <c r="VF10" s="147">
        <f>AVERAGE(DispDiaria[[#This Row],[01/05/2026]:[31/05/2026]])</f>
        <v>0.99749103942652328</v>
      </c>
      <c r="VG10" s="147">
        <f>AVERAGE(DispDiaria[[#This Row],[01/06/2026]:[30/06/2026]])</f>
        <v>1</v>
      </c>
      <c r="VH10" s="72" t="s">
        <v>1084</v>
      </c>
      <c r="VI10" s="30" t="s">
        <v>1086</v>
      </c>
    </row>
    <row r="11" spans="1:581" ht="15.6">
      <c r="A11" s="82" t="s">
        <v>185</v>
      </c>
      <c r="B11" s="56" t="s">
        <v>185</v>
      </c>
      <c r="C11" s="115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1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1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75"/>
      <c r="DL11" s="110"/>
      <c r="DM11" s="110"/>
      <c r="DN11" s="110"/>
      <c r="DO11" s="110"/>
      <c r="DP11" s="110"/>
      <c r="DQ11" s="110"/>
      <c r="DR11" s="110"/>
      <c r="DS11" s="111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1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1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2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2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  <c r="IX11" s="110"/>
      <c r="IY11" s="110"/>
      <c r="IZ11" s="110"/>
      <c r="JA11" s="110"/>
      <c r="JB11" s="110"/>
      <c r="JC11" s="110"/>
      <c r="JD11" s="110"/>
      <c r="JE11" s="110"/>
      <c r="JF11" s="110"/>
      <c r="JG11" s="110"/>
      <c r="JH11" s="110"/>
      <c r="JI11" s="110"/>
      <c r="JJ11" s="110"/>
      <c r="JK11" s="110"/>
      <c r="JL11" s="110"/>
      <c r="JM11" s="110"/>
      <c r="JN11" s="110"/>
      <c r="JO11" s="110"/>
      <c r="JP11" s="75">
        <v>1</v>
      </c>
      <c r="JQ11" s="75">
        <v>1</v>
      </c>
      <c r="JR11" s="75">
        <v>1</v>
      </c>
      <c r="JS11" s="75">
        <v>1</v>
      </c>
      <c r="JT11" s="75">
        <v>1</v>
      </c>
      <c r="JU11" s="75">
        <v>0.99</v>
      </c>
      <c r="JV11" s="75">
        <v>1</v>
      </c>
      <c r="JW11" s="75">
        <v>1</v>
      </c>
      <c r="JX11" s="75">
        <v>1</v>
      </c>
      <c r="JY11" s="75">
        <v>1</v>
      </c>
      <c r="JZ11" s="75">
        <v>0.99</v>
      </c>
      <c r="KA11" s="75">
        <v>1</v>
      </c>
      <c r="KB11" s="75">
        <v>1</v>
      </c>
      <c r="KC11" s="75">
        <v>1</v>
      </c>
      <c r="KD11" s="75">
        <v>1</v>
      </c>
      <c r="KE11" s="75">
        <v>1</v>
      </c>
      <c r="KF11" s="75">
        <v>1</v>
      </c>
      <c r="KG11" s="75">
        <v>1</v>
      </c>
      <c r="KH11" s="75">
        <v>0.97660000000000002</v>
      </c>
      <c r="KI11" s="75">
        <v>0.98499999999999999</v>
      </c>
      <c r="KJ11" s="75">
        <v>0.99</v>
      </c>
      <c r="KK11" s="75">
        <v>1</v>
      </c>
      <c r="KL11" s="75">
        <v>1</v>
      </c>
      <c r="KM11" s="75">
        <v>1</v>
      </c>
      <c r="KN11" s="75">
        <v>1</v>
      </c>
      <c r="KO11" s="75">
        <v>1</v>
      </c>
      <c r="KP11" s="75">
        <v>0.99</v>
      </c>
      <c r="KQ11" s="75">
        <v>1</v>
      </c>
      <c r="KR11" s="75">
        <v>1</v>
      </c>
      <c r="KS11" s="75">
        <v>0.99</v>
      </c>
      <c r="KT11" s="75">
        <v>1</v>
      </c>
      <c r="KU11" s="75">
        <v>1</v>
      </c>
      <c r="KV11" s="75">
        <v>1</v>
      </c>
      <c r="KW11" s="75">
        <v>1</v>
      </c>
      <c r="KX11" s="75">
        <v>1</v>
      </c>
      <c r="KY11" s="75">
        <v>1</v>
      </c>
      <c r="KZ11" s="75">
        <v>0.93</v>
      </c>
      <c r="LA11" s="75">
        <v>1</v>
      </c>
      <c r="LB11" s="75">
        <v>1</v>
      </c>
      <c r="LC11" s="75">
        <v>1</v>
      </c>
      <c r="LD11" s="75">
        <v>1</v>
      </c>
      <c r="LE11" s="75">
        <v>1</v>
      </c>
      <c r="LF11" s="75">
        <v>1</v>
      </c>
      <c r="LG11" s="75">
        <v>1</v>
      </c>
      <c r="LH11" s="75">
        <v>1</v>
      </c>
      <c r="LI11" s="75">
        <v>1</v>
      </c>
      <c r="LJ11" s="75">
        <v>1</v>
      </c>
      <c r="LK11" s="75">
        <v>0.59</v>
      </c>
      <c r="LL11" s="75">
        <v>1</v>
      </c>
      <c r="LM11" s="75">
        <v>0.96</v>
      </c>
      <c r="LN11" s="75">
        <v>1</v>
      </c>
      <c r="LO11" s="75">
        <v>1</v>
      </c>
      <c r="LP11" s="75">
        <v>1</v>
      </c>
      <c r="LQ11" s="75">
        <v>1</v>
      </c>
      <c r="LR11" s="75">
        <v>1</v>
      </c>
      <c r="LS11" s="75">
        <v>1</v>
      </c>
      <c r="LT11" s="75">
        <v>1</v>
      </c>
      <c r="LU11" s="75">
        <v>1</v>
      </c>
      <c r="LV11" s="75">
        <v>1</v>
      </c>
      <c r="LW11" s="75">
        <v>1</v>
      </c>
      <c r="LX11" s="75">
        <v>1</v>
      </c>
      <c r="LY11" s="75">
        <v>1</v>
      </c>
      <c r="LZ11" s="75">
        <v>1</v>
      </c>
      <c r="MA11" s="77">
        <v>0.75</v>
      </c>
      <c r="MB11" s="75">
        <v>1</v>
      </c>
      <c r="MC11" s="75">
        <v>1</v>
      </c>
      <c r="MD11" s="75">
        <v>1</v>
      </c>
      <c r="ME11" s="75">
        <v>1</v>
      </c>
      <c r="MF11" s="75">
        <v>1</v>
      </c>
      <c r="MG11" s="75">
        <v>1</v>
      </c>
      <c r="MH11" s="75">
        <v>1</v>
      </c>
      <c r="MI11" s="75">
        <v>1</v>
      </c>
      <c r="MJ11" s="75">
        <v>1</v>
      </c>
      <c r="MK11" s="75">
        <v>1</v>
      </c>
      <c r="ML11" s="75">
        <v>1</v>
      </c>
      <c r="MM11" s="75">
        <v>1</v>
      </c>
      <c r="MN11" s="75">
        <v>1</v>
      </c>
      <c r="MO11" s="75">
        <v>1</v>
      </c>
      <c r="MP11" s="75">
        <v>1</v>
      </c>
      <c r="MQ11" s="75">
        <v>1</v>
      </c>
      <c r="MR11" s="75">
        <v>1</v>
      </c>
      <c r="MS11" s="75">
        <v>1</v>
      </c>
      <c r="MT11" s="75">
        <v>1</v>
      </c>
      <c r="MU11" s="75">
        <v>1</v>
      </c>
      <c r="MV11" s="77">
        <v>0.98</v>
      </c>
      <c r="MW11" s="75">
        <v>1</v>
      </c>
      <c r="MX11" s="75">
        <v>1</v>
      </c>
      <c r="MY11" s="75">
        <v>1</v>
      </c>
      <c r="MZ11" s="75">
        <v>1</v>
      </c>
      <c r="NA11" s="75">
        <v>1</v>
      </c>
      <c r="NB11" s="75">
        <v>1</v>
      </c>
      <c r="NC11" s="75">
        <v>1</v>
      </c>
      <c r="ND11" s="75">
        <v>1</v>
      </c>
      <c r="NE11" s="75">
        <v>1</v>
      </c>
      <c r="NF11" s="75">
        <v>1</v>
      </c>
      <c r="NG11" s="75">
        <v>0</v>
      </c>
      <c r="NH11" s="75">
        <v>0</v>
      </c>
      <c r="NI11" s="75">
        <v>0</v>
      </c>
      <c r="NJ11" s="75">
        <v>0</v>
      </c>
      <c r="NK11" s="75">
        <v>1</v>
      </c>
      <c r="NL11" s="75">
        <v>1</v>
      </c>
      <c r="NM11" s="75">
        <v>1</v>
      </c>
      <c r="NN11" s="75">
        <v>1</v>
      </c>
      <c r="NO11" s="75">
        <v>1</v>
      </c>
      <c r="NP11" s="75">
        <v>1</v>
      </c>
      <c r="NQ11" s="75">
        <v>1</v>
      </c>
      <c r="NR11" s="75">
        <v>1</v>
      </c>
      <c r="NS11" s="75">
        <v>0.83333333333333337</v>
      </c>
      <c r="NT11" s="75">
        <v>1</v>
      </c>
      <c r="NU11" s="75">
        <v>0.89583333333333337</v>
      </c>
      <c r="NV11" s="75">
        <v>1</v>
      </c>
      <c r="NW11" s="75">
        <v>0.39583333333333337</v>
      </c>
      <c r="NX11" s="75">
        <v>1</v>
      </c>
      <c r="NY11" s="75">
        <v>1</v>
      </c>
      <c r="NZ11" s="75">
        <v>1</v>
      </c>
      <c r="OA11" s="75">
        <v>1</v>
      </c>
      <c r="OB11" s="75">
        <v>1</v>
      </c>
      <c r="OC11" s="75">
        <v>1</v>
      </c>
      <c r="OD11" s="75">
        <v>1</v>
      </c>
      <c r="OE11" s="75">
        <v>1</v>
      </c>
      <c r="OF11" s="75">
        <v>1</v>
      </c>
      <c r="OG11" s="75">
        <v>1</v>
      </c>
      <c r="OH11" s="75">
        <v>1</v>
      </c>
      <c r="OI11" s="114">
        <v>1</v>
      </c>
      <c r="OJ11" s="116">
        <v>0.88611111111111107</v>
      </c>
      <c r="OK11" s="114">
        <v>1</v>
      </c>
      <c r="OL11" s="116">
        <v>0.89027777777777783</v>
      </c>
      <c r="OM11" s="114">
        <v>1</v>
      </c>
      <c r="ON11" s="116">
        <v>0.89444444444444449</v>
      </c>
      <c r="OO11" s="116">
        <v>0.90416666666666667</v>
      </c>
      <c r="OP11" s="114">
        <v>1</v>
      </c>
      <c r="OQ11" s="114">
        <v>1</v>
      </c>
      <c r="OR11" s="116">
        <v>0.88611111111111107</v>
      </c>
      <c r="OS11" s="114">
        <v>1</v>
      </c>
      <c r="OT11" s="114">
        <v>1</v>
      </c>
      <c r="OU11" s="114">
        <v>1</v>
      </c>
      <c r="OV11" s="114">
        <v>1</v>
      </c>
      <c r="OW11" s="116">
        <v>0.93055555555555569</v>
      </c>
      <c r="OX11" s="114">
        <v>1</v>
      </c>
      <c r="OY11" s="114">
        <v>1</v>
      </c>
      <c r="OZ11" s="114">
        <v>1</v>
      </c>
      <c r="PA11" s="116">
        <v>0.74722222222222234</v>
      </c>
      <c r="PB11" s="114">
        <v>1</v>
      </c>
      <c r="PC11" s="114">
        <v>1</v>
      </c>
      <c r="PD11" s="114">
        <v>1</v>
      </c>
      <c r="PE11" s="114">
        <v>1</v>
      </c>
      <c r="PF11" s="114">
        <v>1</v>
      </c>
      <c r="PG11" s="77">
        <v>0.98055555555555562</v>
      </c>
      <c r="PH11" s="114">
        <v>1</v>
      </c>
      <c r="PI11" s="114">
        <v>1</v>
      </c>
      <c r="PJ11" s="77">
        <v>0.83750000000000002</v>
      </c>
      <c r="PK11" s="77">
        <v>1</v>
      </c>
      <c r="PL11" s="77">
        <v>1</v>
      </c>
      <c r="PM11" s="77">
        <v>1</v>
      </c>
      <c r="PN11" s="77">
        <v>1</v>
      </c>
      <c r="PO11" s="77">
        <v>1</v>
      </c>
      <c r="PP11" s="77">
        <v>1</v>
      </c>
      <c r="PQ11" s="77">
        <v>1</v>
      </c>
      <c r="PR11" s="77">
        <v>1</v>
      </c>
      <c r="PS11" s="77">
        <v>1</v>
      </c>
      <c r="PT11" s="77">
        <v>1</v>
      </c>
      <c r="PU11" s="77">
        <v>1</v>
      </c>
      <c r="PV11" s="77">
        <v>1</v>
      </c>
      <c r="PW11" s="77">
        <v>1</v>
      </c>
      <c r="PX11" s="77">
        <v>1</v>
      </c>
      <c r="PY11" s="77">
        <v>1</v>
      </c>
      <c r="PZ11" s="77">
        <v>1</v>
      </c>
      <c r="QA11" s="77">
        <v>1</v>
      </c>
      <c r="QB11" s="77">
        <v>1</v>
      </c>
      <c r="QC11" s="77">
        <v>1</v>
      </c>
      <c r="QD11" s="77">
        <v>1</v>
      </c>
      <c r="QE11" s="77">
        <v>0.88194444444444453</v>
      </c>
      <c r="QF11" s="77">
        <v>1</v>
      </c>
      <c r="QG11" s="77">
        <v>1</v>
      </c>
      <c r="QH11" s="77">
        <v>1</v>
      </c>
      <c r="QI11" s="77">
        <v>1</v>
      </c>
      <c r="QJ11" s="77">
        <v>1</v>
      </c>
      <c r="QK11" s="77">
        <v>0.91666666666666663</v>
      </c>
      <c r="QL11" s="77">
        <v>1</v>
      </c>
      <c r="QM11" s="77">
        <v>1</v>
      </c>
      <c r="QN11" s="77">
        <v>1</v>
      </c>
      <c r="QO11" s="77">
        <v>1</v>
      </c>
      <c r="QP11" s="77">
        <v>1</v>
      </c>
      <c r="QQ11" s="77">
        <v>1</v>
      </c>
      <c r="QR11" s="77">
        <v>1</v>
      </c>
      <c r="QS11" s="77">
        <v>1</v>
      </c>
      <c r="QT11" s="77">
        <v>1</v>
      </c>
      <c r="QU11" s="77">
        <v>1</v>
      </c>
      <c r="QV11" s="77">
        <v>1</v>
      </c>
      <c r="QW11" s="77">
        <v>0.84444444444444444</v>
      </c>
      <c r="QX11" s="77">
        <v>1</v>
      </c>
      <c r="QY11" s="77">
        <v>1</v>
      </c>
      <c r="QZ11" s="77">
        <v>1</v>
      </c>
      <c r="RA11" s="77">
        <v>1</v>
      </c>
      <c r="RB11" s="77">
        <v>1</v>
      </c>
      <c r="RC11" s="77">
        <v>1</v>
      </c>
      <c r="RD11" s="77">
        <v>1</v>
      </c>
      <c r="RE11" s="77">
        <v>1</v>
      </c>
      <c r="RF11" s="77">
        <v>1</v>
      </c>
      <c r="RG11" s="77">
        <v>1</v>
      </c>
      <c r="RH11" s="77">
        <v>1</v>
      </c>
      <c r="RI11" s="77">
        <v>1</v>
      </c>
      <c r="RJ11" s="77">
        <v>1</v>
      </c>
      <c r="RK11" s="77">
        <v>1</v>
      </c>
      <c r="RL11" s="77">
        <v>1</v>
      </c>
      <c r="RM11" s="77">
        <v>0.95879629629629604</v>
      </c>
      <c r="RN11" s="77">
        <v>1</v>
      </c>
      <c r="RO11" s="77">
        <v>1</v>
      </c>
      <c r="RP11" s="77">
        <v>0.96296296296296302</v>
      </c>
      <c r="RQ11" s="77">
        <v>1</v>
      </c>
      <c r="RR11" s="77">
        <v>0.95879629629629604</v>
      </c>
      <c r="RS11" s="77">
        <v>0.87638888888888877</v>
      </c>
      <c r="RT11" s="77">
        <v>1</v>
      </c>
      <c r="RU11" s="77">
        <v>1</v>
      </c>
      <c r="RV11" s="77">
        <v>0.85972222222222217</v>
      </c>
      <c r="RW11" s="77">
        <v>0.88194444444444453</v>
      </c>
      <c r="RX11" s="77">
        <v>1</v>
      </c>
      <c r="RY11" s="77">
        <v>0.7680555555555556</v>
      </c>
      <c r="RZ11" s="77">
        <v>0.96666666666667</v>
      </c>
      <c r="SA11" s="77">
        <v>0.90890522875869995</v>
      </c>
      <c r="SB11" s="77">
        <v>1</v>
      </c>
      <c r="SC11" s="77">
        <v>1</v>
      </c>
      <c r="SD11" s="77">
        <v>1</v>
      </c>
      <c r="SE11" s="77">
        <v>1</v>
      </c>
      <c r="SF11" s="77">
        <v>1</v>
      </c>
      <c r="SG11" s="77">
        <v>1</v>
      </c>
      <c r="SH11" s="77">
        <v>1</v>
      </c>
      <c r="SI11" s="77">
        <v>1</v>
      </c>
      <c r="SJ11" s="77">
        <v>1</v>
      </c>
      <c r="SK11" s="77">
        <v>1</v>
      </c>
      <c r="SL11" s="77">
        <v>1</v>
      </c>
      <c r="SM11" s="77">
        <v>1</v>
      </c>
      <c r="SN11" s="77">
        <v>1</v>
      </c>
      <c r="SO11" s="77">
        <v>1</v>
      </c>
      <c r="SP11" s="77">
        <v>1</v>
      </c>
      <c r="SQ11" s="77">
        <v>1</v>
      </c>
      <c r="SR11" s="77">
        <v>1</v>
      </c>
      <c r="SS11" s="77">
        <v>1</v>
      </c>
      <c r="ST11" s="77">
        <v>1</v>
      </c>
      <c r="SU11" s="77">
        <v>1</v>
      </c>
      <c r="SV11" s="77">
        <v>0.91666666666666663</v>
      </c>
      <c r="SW11" s="77">
        <v>0.8930555555555556</v>
      </c>
      <c r="SX11" s="77">
        <v>1</v>
      </c>
      <c r="SY11" s="77">
        <v>1</v>
      </c>
      <c r="SZ11" s="77">
        <v>0.88888888888888884</v>
      </c>
      <c r="TA11" s="77">
        <v>1</v>
      </c>
      <c r="TB11" s="77">
        <v>0.8652777777777777</v>
      </c>
      <c r="TC11" s="77">
        <v>1</v>
      </c>
      <c r="TD11" s="77">
        <v>1</v>
      </c>
      <c r="TE11" s="77">
        <v>0.79999999999999993</v>
      </c>
      <c r="TF11" s="77">
        <v>0.91666666666666663</v>
      </c>
      <c r="TG11" s="77">
        <v>1</v>
      </c>
      <c r="TH11" s="77">
        <v>0.90277777777777779</v>
      </c>
      <c r="TI11" s="77">
        <v>1</v>
      </c>
      <c r="TJ11" s="77">
        <v>1</v>
      </c>
      <c r="TK11" s="77">
        <v>1</v>
      </c>
      <c r="TL11" s="77">
        <v>1</v>
      </c>
      <c r="TM11" s="77">
        <v>1</v>
      </c>
      <c r="TN11" s="77">
        <v>0.9313831018518518</v>
      </c>
      <c r="TO11" s="77">
        <v>0.96805555555555556</v>
      </c>
      <c r="TP11" s="77">
        <v>1</v>
      </c>
      <c r="TQ11" s="77">
        <v>1</v>
      </c>
      <c r="TR11" s="77">
        <v>1</v>
      </c>
      <c r="TS11" s="77">
        <v>1</v>
      </c>
      <c r="TT11" s="77">
        <v>1</v>
      </c>
      <c r="TU11" s="77">
        <v>1</v>
      </c>
      <c r="TV11" s="77">
        <v>0.86388888888774995</v>
      </c>
      <c r="TW11" s="77">
        <v>1</v>
      </c>
      <c r="TX11" s="77">
        <v>1</v>
      </c>
      <c r="TY11" s="77">
        <v>1</v>
      </c>
      <c r="TZ11" s="77">
        <v>1</v>
      </c>
      <c r="UA11" s="77">
        <v>1</v>
      </c>
      <c r="UB11" s="77">
        <v>1</v>
      </c>
      <c r="UC11" s="77">
        <v>1</v>
      </c>
      <c r="UD11" s="77">
        <v>1</v>
      </c>
      <c r="UE11" s="77">
        <v>1</v>
      </c>
      <c r="UF11" s="77">
        <v>1</v>
      </c>
      <c r="UG11" s="77">
        <v>1</v>
      </c>
      <c r="UH11" s="77">
        <v>1</v>
      </c>
      <c r="UI11" s="77">
        <v>1</v>
      </c>
      <c r="UJ11" s="77">
        <v>1</v>
      </c>
      <c r="UK11" s="77">
        <v>1</v>
      </c>
      <c r="UL11" s="77">
        <v>1</v>
      </c>
      <c r="UM11" s="77">
        <v>0.87916666666666676</v>
      </c>
      <c r="UN11" s="77">
        <v>1</v>
      </c>
      <c r="UO11" s="77">
        <v>1</v>
      </c>
      <c r="UP11" s="77">
        <v>1</v>
      </c>
      <c r="UQ11" s="77">
        <v>1</v>
      </c>
      <c r="UR11" s="77">
        <v>0.85416666666666663</v>
      </c>
      <c r="US11" s="77">
        <v>0.98610833333333325</v>
      </c>
      <c r="UT11" s="77">
        <v>0.88889166666666675</v>
      </c>
      <c r="UU11" s="77">
        <v>0.86527500000000002</v>
      </c>
      <c r="UV11" s="77">
        <v>1</v>
      </c>
      <c r="UW11" s="77">
        <v>0.91666666666666663</v>
      </c>
      <c r="UX11" s="77">
        <v>1</v>
      </c>
      <c r="UY11" s="107">
        <f t="shared" si="0"/>
        <v>0.99714838709677411</v>
      </c>
      <c r="UZ11" s="108">
        <f t="shared" si="1"/>
        <v>0.98266666666666669</v>
      </c>
      <c r="VA11" s="108">
        <f t="shared" si="2"/>
        <v>0.9912903225806452</v>
      </c>
      <c r="VB11" s="108">
        <f t="shared" si="3"/>
        <v>0.842741935483871</v>
      </c>
      <c r="VC11" s="108">
        <f>AVERAGE(DispDiaria[[#This Row],[01/02/2026]:[28/02/2026]])</f>
        <v>0.96274801587301584</v>
      </c>
      <c r="VD11" s="108">
        <f>AVERAGE(DispDiaria[[#This Row],[01/03/2026]:[31/03/2026]])</f>
        <v>0.99350358422939067</v>
      </c>
      <c r="VE11" s="108">
        <f>AVERAGE(DispDiaria[[#This Row],[01/04/2026]:[30/04/2026]])</f>
        <v>0.98671296296296296</v>
      </c>
      <c r="VF11" s="147">
        <f>AVERAGE(DispDiaria[[#This Row],[01/05/2026]:[31/05/2026]])</f>
        <v>0.97403278515709091</v>
      </c>
      <c r="VG11" s="147">
        <f>AVERAGE(DispDiaria[[#This Row],[01/06/2026]:[30/06/2026]])</f>
        <v>0.97123128858020891</v>
      </c>
      <c r="VH11" s="72" t="s">
        <v>1084</v>
      </c>
      <c r="VI11" s="30" t="s">
        <v>1086</v>
      </c>
    </row>
    <row r="12" spans="1:581" ht="15.6">
      <c r="A12" s="82" t="s">
        <v>208</v>
      </c>
      <c r="B12" s="56" t="s">
        <v>208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1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1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1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8"/>
      <c r="EU12" s="118"/>
      <c r="EV12" s="118"/>
      <c r="EW12" s="118"/>
      <c r="EX12" s="119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1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2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2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  <c r="IX12" s="110"/>
      <c r="IY12" s="110"/>
      <c r="IZ12" s="110"/>
      <c r="JA12" s="110"/>
      <c r="JB12" s="110"/>
      <c r="JC12" s="110"/>
      <c r="JD12" s="110"/>
      <c r="JE12" s="110"/>
      <c r="JF12" s="110"/>
      <c r="JG12" s="110"/>
      <c r="JH12" s="110"/>
      <c r="JI12" s="110"/>
      <c r="JJ12" s="110"/>
      <c r="JK12" s="110"/>
      <c r="JL12" s="110"/>
      <c r="JM12" s="110"/>
      <c r="JN12" s="110"/>
      <c r="JO12" s="110"/>
      <c r="JP12" s="75">
        <v>1</v>
      </c>
      <c r="JQ12" s="75">
        <v>1</v>
      </c>
      <c r="JR12" s="75">
        <v>1</v>
      </c>
      <c r="JS12" s="75">
        <v>1</v>
      </c>
      <c r="JT12" s="75">
        <v>1</v>
      </c>
      <c r="JU12" s="75">
        <v>1</v>
      </c>
      <c r="JV12" s="75">
        <v>1</v>
      </c>
      <c r="JW12" s="75">
        <v>1</v>
      </c>
      <c r="JX12" s="75">
        <v>1</v>
      </c>
      <c r="JY12" s="75">
        <v>1</v>
      </c>
      <c r="JZ12" s="75">
        <v>1</v>
      </c>
      <c r="KA12" s="75">
        <v>1</v>
      </c>
      <c r="KB12" s="75">
        <v>1</v>
      </c>
      <c r="KC12" s="75">
        <v>1</v>
      </c>
      <c r="KD12" s="75">
        <v>1</v>
      </c>
      <c r="KE12" s="75">
        <v>1</v>
      </c>
      <c r="KF12" s="75">
        <v>1</v>
      </c>
      <c r="KG12" s="75">
        <v>1</v>
      </c>
      <c r="KH12" s="75">
        <v>1</v>
      </c>
      <c r="KI12" s="75">
        <v>1</v>
      </c>
      <c r="KJ12" s="75">
        <v>1</v>
      </c>
      <c r="KK12" s="75">
        <v>1</v>
      </c>
      <c r="KL12" s="75">
        <v>1</v>
      </c>
      <c r="KM12" s="75">
        <v>1</v>
      </c>
      <c r="KN12" s="75">
        <v>1</v>
      </c>
      <c r="KO12" s="75">
        <v>1</v>
      </c>
      <c r="KP12" s="75">
        <v>1</v>
      </c>
      <c r="KQ12" s="75">
        <v>1</v>
      </c>
      <c r="KR12" s="75">
        <v>1</v>
      </c>
      <c r="KS12" s="75">
        <v>1</v>
      </c>
      <c r="KT12" s="75">
        <v>1</v>
      </c>
      <c r="KU12" s="75">
        <v>1</v>
      </c>
      <c r="KV12" s="75">
        <v>1</v>
      </c>
      <c r="KW12" s="75">
        <v>1</v>
      </c>
      <c r="KX12" s="75">
        <v>1</v>
      </c>
      <c r="KY12" s="75">
        <v>1</v>
      </c>
      <c r="KZ12" s="75">
        <v>1</v>
      </c>
      <c r="LA12" s="75">
        <v>1</v>
      </c>
      <c r="LB12" s="75">
        <v>1</v>
      </c>
      <c r="LC12" s="75">
        <v>1</v>
      </c>
      <c r="LD12" s="75">
        <v>1</v>
      </c>
      <c r="LE12" s="75">
        <v>1</v>
      </c>
      <c r="LF12" s="75">
        <v>1</v>
      </c>
      <c r="LG12" s="75">
        <v>1</v>
      </c>
      <c r="LH12" s="75">
        <v>1</v>
      </c>
      <c r="LI12" s="75">
        <v>1</v>
      </c>
      <c r="LJ12" s="75">
        <v>1</v>
      </c>
      <c r="LK12" s="75">
        <v>1</v>
      </c>
      <c r="LL12" s="75">
        <v>1</v>
      </c>
      <c r="LM12" s="75">
        <v>1</v>
      </c>
      <c r="LN12" s="75">
        <v>1</v>
      </c>
      <c r="LO12" s="75">
        <v>1</v>
      </c>
      <c r="LP12" s="75">
        <v>1</v>
      </c>
      <c r="LQ12" s="75">
        <v>1</v>
      </c>
      <c r="LR12" s="75">
        <v>1</v>
      </c>
      <c r="LS12" s="75">
        <v>1</v>
      </c>
      <c r="LT12" s="75">
        <v>1</v>
      </c>
      <c r="LU12" s="75">
        <v>0.97</v>
      </c>
      <c r="LV12" s="75">
        <v>0.9</v>
      </c>
      <c r="LW12" s="75">
        <v>0.9</v>
      </c>
      <c r="LX12" s="75">
        <v>1</v>
      </c>
      <c r="LY12" s="75">
        <v>1</v>
      </c>
      <c r="LZ12" s="75">
        <v>1</v>
      </c>
      <c r="MA12" s="75">
        <v>1</v>
      </c>
      <c r="MB12" s="75">
        <v>1</v>
      </c>
      <c r="MC12" s="75">
        <v>1</v>
      </c>
      <c r="MD12" s="75">
        <v>1</v>
      </c>
      <c r="ME12" s="75">
        <v>1</v>
      </c>
      <c r="MF12" s="75">
        <v>1</v>
      </c>
      <c r="MG12" s="75">
        <v>1</v>
      </c>
      <c r="MH12" s="75">
        <v>1</v>
      </c>
      <c r="MI12" s="75">
        <v>0.99</v>
      </c>
      <c r="MJ12" s="75">
        <v>1</v>
      </c>
      <c r="MK12" s="75">
        <v>1</v>
      </c>
      <c r="ML12" s="75">
        <v>1</v>
      </c>
      <c r="MM12" s="75">
        <v>1</v>
      </c>
      <c r="MN12" s="75">
        <v>1</v>
      </c>
      <c r="MO12" s="75">
        <v>1</v>
      </c>
      <c r="MP12" s="77">
        <v>0.94</v>
      </c>
      <c r="MQ12" s="77">
        <v>0.9</v>
      </c>
      <c r="MR12" s="77">
        <v>0.9</v>
      </c>
      <c r="MS12" s="77">
        <v>0.9</v>
      </c>
      <c r="MT12" s="77">
        <v>0.9</v>
      </c>
      <c r="MU12" s="77">
        <v>0.9</v>
      </c>
      <c r="MV12" s="77">
        <v>0.9</v>
      </c>
      <c r="MW12" s="77">
        <v>0.9</v>
      </c>
      <c r="MX12" s="77">
        <v>0.9</v>
      </c>
      <c r="MY12" s="77">
        <v>0.9</v>
      </c>
      <c r="MZ12" s="77">
        <v>0.9</v>
      </c>
      <c r="NA12" s="77">
        <v>0.9</v>
      </c>
      <c r="NB12" s="77">
        <v>0.9</v>
      </c>
      <c r="NC12" s="77">
        <v>0.9</v>
      </c>
      <c r="ND12" s="75">
        <v>0.9</v>
      </c>
      <c r="NE12" s="75">
        <v>0.9</v>
      </c>
      <c r="NF12" s="75">
        <v>0.9</v>
      </c>
      <c r="NG12" s="75">
        <v>0.9</v>
      </c>
      <c r="NH12" s="75">
        <v>0.87712500000000004</v>
      </c>
      <c r="NI12" s="75">
        <v>0.9</v>
      </c>
      <c r="NJ12" s="75">
        <v>0.9</v>
      </c>
      <c r="NK12" s="75">
        <v>0.9</v>
      </c>
      <c r="NL12" s="75">
        <v>0.9</v>
      </c>
      <c r="NM12" s="77">
        <v>0.9</v>
      </c>
      <c r="NN12" s="77">
        <v>0.9</v>
      </c>
      <c r="NO12" s="77">
        <v>0.9</v>
      </c>
      <c r="NP12" s="77">
        <v>0.9</v>
      </c>
      <c r="NQ12" s="77">
        <v>0.9</v>
      </c>
      <c r="NR12" s="77">
        <v>0.9</v>
      </c>
      <c r="NS12" s="77">
        <v>0.91666666666666663</v>
      </c>
      <c r="NT12" s="75">
        <v>1</v>
      </c>
      <c r="NU12" s="75">
        <v>1</v>
      </c>
      <c r="NV12" s="75">
        <v>1</v>
      </c>
      <c r="NW12" s="75">
        <v>1</v>
      </c>
      <c r="NX12" s="75">
        <v>1</v>
      </c>
      <c r="NY12" s="77">
        <v>0.69444444444444442</v>
      </c>
      <c r="NZ12" s="75">
        <v>1</v>
      </c>
      <c r="OA12" s="75">
        <v>1</v>
      </c>
      <c r="OB12" s="75">
        <v>1</v>
      </c>
      <c r="OC12" s="75">
        <v>1</v>
      </c>
      <c r="OD12" s="75">
        <v>1</v>
      </c>
      <c r="OE12" s="75">
        <v>1</v>
      </c>
      <c r="OF12" s="75">
        <v>1</v>
      </c>
      <c r="OG12" s="75">
        <v>1</v>
      </c>
      <c r="OH12" s="75">
        <v>1</v>
      </c>
      <c r="OI12" s="75">
        <v>1</v>
      </c>
      <c r="OJ12" s="75">
        <v>1</v>
      </c>
      <c r="OK12" s="75">
        <v>1</v>
      </c>
      <c r="OL12" s="75">
        <v>1</v>
      </c>
      <c r="OM12" s="75">
        <v>1</v>
      </c>
      <c r="ON12" s="75">
        <v>1</v>
      </c>
      <c r="OO12" s="75">
        <v>1</v>
      </c>
      <c r="OP12" s="75">
        <v>1</v>
      </c>
      <c r="OQ12" s="75">
        <v>1</v>
      </c>
      <c r="OR12" s="75">
        <v>1</v>
      </c>
      <c r="OS12" s="114">
        <v>1</v>
      </c>
      <c r="OT12" s="114">
        <v>1</v>
      </c>
      <c r="OU12" s="114">
        <v>1</v>
      </c>
      <c r="OV12" s="114">
        <v>1</v>
      </c>
      <c r="OW12" s="114">
        <v>1</v>
      </c>
      <c r="OX12" s="114">
        <v>1</v>
      </c>
      <c r="OY12" s="114">
        <v>1</v>
      </c>
      <c r="OZ12" s="114">
        <v>1</v>
      </c>
      <c r="PA12" s="114">
        <v>1</v>
      </c>
      <c r="PB12" s="114">
        <v>1</v>
      </c>
      <c r="PC12" s="114">
        <v>1</v>
      </c>
      <c r="PD12" s="114">
        <v>1</v>
      </c>
      <c r="PE12" s="114">
        <v>1</v>
      </c>
      <c r="PF12" s="114">
        <v>1</v>
      </c>
      <c r="PG12" s="114">
        <v>1</v>
      </c>
      <c r="PH12" s="114">
        <v>1</v>
      </c>
      <c r="PI12" s="114">
        <v>1</v>
      </c>
      <c r="PJ12" s="114">
        <v>1</v>
      </c>
      <c r="PK12" s="77">
        <v>1</v>
      </c>
      <c r="PL12" s="77">
        <v>1</v>
      </c>
      <c r="PM12" s="77">
        <v>1</v>
      </c>
      <c r="PN12" s="77">
        <v>1</v>
      </c>
      <c r="PO12" s="77">
        <v>0.9</v>
      </c>
      <c r="PP12" s="77">
        <v>0.9</v>
      </c>
      <c r="PQ12" s="77">
        <v>0.9</v>
      </c>
      <c r="PR12" s="77">
        <v>0.9</v>
      </c>
      <c r="PS12" s="77">
        <v>0.9</v>
      </c>
      <c r="PT12" s="77">
        <v>0.9</v>
      </c>
      <c r="PU12" s="77">
        <v>0.9</v>
      </c>
      <c r="PV12" s="77">
        <v>0.9</v>
      </c>
      <c r="PW12" s="77">
        <v>0.9</v>
      </c>
      <c r="PX12" s="77">
        <v>0.9</v>
      </c>
      <c r="PY12" s="77">
        <v>0.9</v>
      </c>
      <c r="PZ12" s="77">
        <v>0.95308333333333339</v>
      </c>
      <c r="QA12" s="77">
        <v>1</v>
      </c>
      <c r="QB12" s="77">
        <v>1</v>
      </c>
      <c r="QC12" s="77">
        <v>1</v>
      </c>
      <c r="QD12" s="77">
        <v>1</v>
      </c>
      <c r="QE12" s="77">
        <v>1</v>
      </c>
      <c r="QF12" s="77">
        <v>1</v>
      </c>
      <c r="QG12" s="77">
        <v>1</v>
      </c>
      <c r="QH12" s="77">
        <v>1</v>
      </c>
      <c r="QI12" s="77">
        <v>1</v>
      </c>
      <c r="QJ12" s="77">
        <v>1</v>
      </c>
      <c r="QK12" s="77">
        <v>1</v>
      </c>
      <c r="QL12" s="77">
        <v>1</v>
      </c>
      <c r="QM12" s="77">
        <v>1</v>
      </c>
      <c r="QN12" s="77">
        <v>1</v>
      </c>
      <c r="QO12" s="77">
        <v>1</v>
      </c>
      <c r="QP12" s="77">
        <v>1</v>
      </c>
      <c r="QQ12" s="77">
        <v>1</v>
      </c>
      <c r="QR12" s="77">
        <v>1</v>
      </c>
      <c r="QS12" s="77">
        <v>1</v>
      </c>
      <c r="QT12" s="77">
        <v>1</v>
      </c>
      <c r="QU12" s="77">
        <v>0</v>
      </c>
      <c r="QV12" s="77">
        <v>0</v>
      </c>
      <c r="QW12" s="77">
        <v>0</v>
      </c>
      <c r="QX12" s="77">
        <v>1.250000000000003E-2</v>
      </c>
      <c r="QY12" s="77">
        <v>1</v>
      </c>
      <c r="QZ12" s="77">
        <v>1</v>
      </c>
      <c r="RA12" s="77">
        <v>1</v>
      </c>
      <c r="RB12" s="77">
        <v>1</v>
      </c>
      <c r="RC12" s="77">
        <v>1</v>
      </c>
      <c r="RD12" s="77">
        <v>1</v>
      </c>
      <c r="RE12" s="77">
        <v>1</v>
      </c>
      <c r="RF12" s="77">
        <v>0.97795138888888899</v>
      </c>
      <c r="RG12" s="77">
        <v>1</v>
      </c>
      <c r="RH12" s="77">
        <v>1</v>
      </c>
      <c r="RI12" s="77">
        <v>1</v>
      </c>
      <c r="RJ12" s="77">
        <v>1</v>
      </c>
      <c r="RK12" s="77">
        <v>1</v>
      </c>
      <c r="RL12" s="77">
        <v>1</v>
      </c>
      <c r="RM12" s="77">
        <v>1</v>
      </c>
      <c r="RN12" s="77">
        <v>1</v>
      </c>
      <c r="RO12" s="77">
        <v>1</v>
      </c>
      <c r="RP12" s="77">
        <v>1</v>
      </c>
      <c r="RQ12" s="77">
        <v>1</v>
      </c>
      <c r="RR12" s="77">
        <v>1</v>
      </c>
      <c r="RS12" s="77">
        <v>1</v>
      </c>
      <c r="RT12" s="77">
        <v>1</v>
      </c>
      <c r="RU12" s="77">
        <v>1</v>
      </c>
      <c r="RV12" s="77">
        <v>1</v>
      </c>
      <c r="RW12" s="77">
        <v>1</v>
      </c>
      <c r="RX12" s="77">
        <v>1</v>
      </c>
      <c r="RY12" s="77">
        <v>0</v>
      </c>
      <c r="RZ12" s="77">
        <v>0</v>
      </c>
      <c r="SA12" s="77">
        <v>0.59694989067537996</v>
      </c>
      <c r="SB12" s="77">
        <v>0.97498300653594794</v>
      </c>
      <c r="SC12" s="77">
        <v>1</v>
      </c>
      <c r="SD12" s="77">
        <v>1</v>
      </c>
      <c r="SE12" s="77">
        <v>1</v>
      </c>
      <c r="SF12" s="77">
        <v>1</v>
      </c>
      <c r="SG12" s="77">
        <v>1</v>
      </c>
      <c r="SH12" s="77">
        <v>1</v>
      </c>
      <c r="SI12" s="77">
        <v>1</v>
      </c>
      <c r="SJ12" s="77">
        <v>1</v>
      </c>
      <c r="SK12" s="77">
        <v>1</v>
      </c>
      <c r="SL12" s="77">
        <v>1</v>
      </c>
      <c r="SM12" s="77">
        <v>1</v>
      </c>
      <c r="SN12" s="77">
        <v>1</v>
      </c>
      <c r="SO12" s="77">
        <v>1</v>
      </c>
      <c r="SP12" s="77">
        <v>1</v>
      </c>
      <c r="SQ12" s="77">
        <v>1</v>
      </c>
      <c r="SR12" s="77">
        <v>1</v>
      </c>
      <c r="SS12" s="77">
        <v>1</v>
      </c>
      <c r="ST12" s="77">
        <v>1</v>
      </c>
      <c r="SU12" s="77">
        <v>1</v>
      </c>
      <c r="SV12" s="77">
        <v>1</v>
      </c>
      <c r="SW12" s="77">
        <v>1</v>
      </c>
      <c r="SX12" s="77">
        <v>0.96940000000000004</v>
      </c>
      <c r="SY12" s="77">
        <v>1</v>
      </c>
      <c r="SZ12" s="77">
        <v>0.65277777777777779</v>
      </c>
      <c r="TA12" s="77">
        <v>1</v>
      </c>
      <c r="TB12" s="77">
        <v>0.83333333333333337</v>
      </c>
      <c r="TC12" s="77">
        <v>1</v>
      </c>
      <c r="TD12" s="77">
        <v>1</v>
      </c>
      <c r="TE12" s="77">
        <v>1</v>
      </c>
      <c r="TF12" s="77">
        <v>1</v>
      </c>
      <c r="TG12" s="77">
        <v>1</v>
      </c>
      <c r="TH12" s="77">
        <v>1</v>
      </c>
      <c r="TI12" s="77">
        <v>1</v>
      </c>
      <c r="TJ12" s="77">
        <v>1</v>
      </c>
      <c r="TK12" s="77">
        <v>1</v>
      </c>
      <c r="TL12" s="77">
        <v>1</v>
      </c>
      <c r="TM12" s="77">
        <v>1</v>
      </c>
      <c r="TN12" s="77">
        <v>1</v>
      </c>
      <c r="TO12" s="77">
        <v>1</v>
      </c>
      <c r="TP12" s="77">
        <v>1</v>
      </c>
      <c r="TQ12" s="77">
        <v>1</v>
      </c>
      <c r="TR12" s="77">
        <v>1</v>
      </c>
      <c r="TS12" s="77">
        <v>1</v>
      </c>
      <c r="TT12" s="77">
        <v>1</v>
      </c>
      <c r="TU12" s="77">
        <v>1</v>
      </c>
      <c r="TV12" s="77">
        <v>1</v>
      </c>
      <c r="TW12" s="77">
        <v>1</v>
      </c>
      <c r="TX12" s="77">
        <v>1</v>
      </c>
      <c r="TY12" s="77">
        <v>1</v>
      </c>
      <c r="TZ12" s="77">
        <v>1</v>
      </c>
      <c r="UA12" s="77">
        <v>1</v>
      </c>
      <c r="UB12" s="77">
        <v>1</v>
      </c>
      <c r="UC12" s="77">
        <v>1</v>
      </c>
      <c r="UD12" s="77">
        <v>1</v>
      </c>
      <c r="UE12" s="77">
        <v>1</v>
      </c>
      <c r="UF12" s="77">
        <v>1</v>
      </c>
      <c r="UG12" s="77">
        <v>1</v>
      </c>
      <c r="UH12" s="77">
        <v>1</v>
      </c>
      <c r="UI12" s="77">
        <v>1</v>
      </c>
      <c r="UJ12" s="77">
        <v>1</v>
      </c>
      <c r="UK12" s="77">
        <v>1</v>
      </c>
      <c r="UL12" s="77">
        <v>1</v>
      </c>
      <c r="UM12" s="77">
        <v>1</v>
      </c>
      <c r="UN12" s="77">
        <v>1</v>
      </c>
      <c r="UO12" s="77">
        <v>1</v>
      </c>
      <c r="UP12" s="77">
        <v>1</v>
      </c>
      <c r="UQ12" s="77">
        <v>1</v>
      </c>
      <c r="UR12" s="77">
        <v>1</v>
      </c>
      <c r="US12" s="77">
        <v>1</v>
      </c>
      <c r="UT12" s="77">
        <v>1</v>
      </c>
      <c r="UU12" s="77">
        <v>1</v>
      </c>
      <c r="UV12" s="77">
        <v>0.9</v>
      </c>
      <c r="UW12" s="77">
        <v>1</v>
      </c>
      <c r="UX12" s="77">
        <v>1</v>
      </c>
      <c r="UY12" s="107">
        <f t="shared" si="0"/>
        <v>1</v>
      </c>
      <c r="UZ12" s="108">
        <f t="shared" si="1"/>
        <v>0.99233333333333318</v>
      </c>
      <c r="VA12" s="108">
        <f t="shared" si="2"/>
        <v>0.95580645161290279</v>
      </c>
      <c r="VB12" s="108">
        <f t="shared" si="3"/>
        <v>0.93833019713261645</v>
      </c>
      <c r="VC12" s="108">
        <f>AVERAGE(DispDiaria[[#This Row],[01/02/2026]:[28/02/2026]])</f>
        <v>1</v>
      </c>
      <c r="VD12" s="108">
        <f>AVERAGE(DispDiaria[[#This Row],[01/03/2026]:[31/03/2026]])</f>
        <v>0.96300268817204315</v>
      </c>
      <c r="VE12" s="108">
        <f>AVERAGE(DispDiaria[[#This Row],[01/04/2026]:[30/04/2026]])</f>
        <v>0.86634837962962952</v>
      </c>
      <c r="VF12" s="147">
        <f>AVERAGE(DispDiaria[[#This Row],[01/05/2026]:[31/05/2026]])</f>
        <v>0.92068815797455894</v>
      </c>
      <c r="VG12" s="147">
        <f>AVERAGE(DispDiaria[[#This Row],[01/06/2026]:[30/06/2026]])</f>
        <v>0.98287037037037039</v>
      </c>
      <c r="VH12" s="72" t="s">
        <v>1084</v>
      </c>
      <c r="VI12" t="s">
        <v>1085</v>
      </c>
    </row>
    <row r="13" spans="1:581" ht="15.6">
      <c r="A13" s="82" t="s">
        <v>231</v>
      </c>
      <c r="B13" s="56" t="s">
        <v>231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1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1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0"/>
      <c r="DA13" s="110"/>
      <c r="DB13" s="110"/>
      <c r="DC13" s="110"/>
      <c r="DD13" s="110"/>
      <c r="DE13" s="110"/>
      <c r="DF13" s="110"/>
      <c r="DG13" s="110"/>
      <c r="DH13" s="110"/>
      <c r="DI13" s="110"/>
      <c r="DJ13" s="110"/>
      <c r="DK13" s="110"/>
      <c r="DL13" s="110"/>
      <c r="DM13" s="110"/>
      <c r="DN13" s="110"/>
      <c r="DO13" s="110"/>
      <c r="DP13" s="110"/>
      <c r="DQ13" s="110"/>
      <c r="DR13" s="110"/>
      <c r="DS13" s="111"/>
      <c r="DT13" s="110"/>
      <c r="DU13" s="110"/>
      <c r="DV13" s="110"/>
      <c r="DW13" s="110"/>
      <c r="DX13" s="110"/>
      <c r="DY13" s="110"/>
      <c r="DZ13" s="110"/>
      <c r="EA13" s="110"/>
      <c r="EB13" s="110"/>
      <c r="EC13" s="110"/>
      <c r="ED13" s="110"/>
      <c r="EE13" s="110"/>
      <c r="EF13" s="110"/>
      <c r="EG13" s="110"/>
      <c r="EH13" s="110"/>
      <c r="EI13" s="110"/>
      <c r="EJ13" s="110"/>
      <c r="EK13" s="110"/>
      <c r="EL13" s="110"/>
      <c r="EM13" s="110"/>
      <c r="EN13" s="110"/>
      <c r="EO13" s="110"/>
      <c r="EP13" s="110"/>
      <c r="EQ13" s="110"/>
      <c r="ER13" s="110"/>
      <c r="ES13" s="110"/>
      <c r="ET13" s="118"/>
      <c r="EU13" s="118"/>
      <c r="EV13" s="118"/>
      <c r="EW13" s="118"/>
      <c r="EX13" s="119"/>
      <c r="EY13" s="110"/>
      <c r="EZ13" s="110"/>
      <c r="FA13" s="110"/>
      <c r="FB13" s="110"/>
      <c r="FC13" s="110"/>
      <c r="FD13" s="110"/>
      <c r="FE13" s="110"/>
      <c r="FF13" s="110"/>
      <c r="FG13" s="110"/>
      <c r="FH13" s="110"/>
      <c r="FI13" s="110"/>
      <c r="FJ13" s="110"/>
      <c r="FK13" s="110"/>
      <c r="FL13" s="110"/>
      <c r="FM13" s="110"/>
      <c r="FN13" s="110"/>
      <c r="FO13" s="110"/>
      <c r="FP13" s="110"/>
      <c r="FQ13" s="110"/>
      <c r="FR13" s="110"/>
      <c r="FS13" s="110"/>
      <c r="FT13" s="110"/>
      <c r="FU13" s="110"/>
      <c r="FV13" s="110"/>
      <c r="FW13" s="110"/>
      <c r="FX13" s="110"/>
      <c r="FY13" s="110"/>
      <c r="FZ13" s="110"/>
      <c r="GA13" s="110"/>
      <c r="GB13" s="111"/>
      <c r="GC13" s="110"/>
      <c r="GD13" s="110"/>
      <c r="GE13" s="110"/>
      <c r="GF13" s="110"/>
      <c r="GG13" s="110"/>
      <c r="GH13" s="110"/>
      <c r="GI13" s="110"/>
      <c r="GJ13" s="110"/>
      <c r="GK13" s="110"/>
      <c r="GL13" s="110"/>
      <c r="GM13" s="110"/>
      <c r="GN13" s="110"/>
      <c r="GO13" s="110"/>
      <c r="GP13" s="110"/>
      <c r="GQ13" s="110"/>
      <c r="GR13" s="110"/>
      <c r="GS13" s="110"/>
      <c r="GT13" s="110"/>
      <c r="GU13" s="110"/>
      <c r="GV13" s="110"/>
      <c r="GW13" s="110"/>
      <c r="GX13" s="110"/>
      <c r="GY13" s="110"/>
      <c r="GZ13" s="110"/>
      <c r="HA13" s="110"/>
      <c r="HB13" s="110"/>
      <c r="HC13" s="110"/>
      <c r="HD13" s="110"/>
      <c r="HE13" s="110"/>
      <c r="HF13" s="110"/>
      <c r="HG13" s="112"/>
      <c r="HH13" s="110"/>
      <c r="HI13" s="110"/>
      <c r="HJ13" s="110"/>
      <c r="HK13" s="110"/>
      <c r="HL13" s="110"/>
      <c r="HM13" s="110"/>
      <c r="HN13" s="110"/>
      <c r="HO13" s="110"/>
      <c r="HP13" s="110"/>
      <c r="HQ13" s="110"/>
      <c r="HR13" s="110"/>
      <c r="HS13" s="110"/>
      <c r="HT13" s="110"/>
      <c r="HU13" s="110"/>
      <c r="HV13" s="110"/>
      <c r="HW13" s="110"/>
      <c r="HX13" s="110"/>
      <c r="HY13" s="110"/>
      <c r="HZ13" s="110"/>
      <c r="IA13" s="110"/>
      <c r="IB13" s="110"/>
      <c r="IC13" s="110"/>
      <c r="ID13" s="110"/>
      <c r="IE13" s="110"/>
      <c r="IF13" s="110"/>
      <c r="IG13" s="110"/>
      <c r="IH13" s="110"/>
      <c r="II13" s="110"/>
      <c r="IJ13" s="110"/>
      <c r="IK13" s="110"/>
      <c r="IL13" s="112"/>
      <c r="IM13" s="110"/>
      <c r="IN13" s="110"/>
      <c r="IO13" s="110"/>
      <c r="IP13" s="110"/>
      <c r="IQ13" s="110"/>
      <c r="IR13" s="110"/>
      <c r="IS13" s="110"/>
      <c r="IT13" s="110"/>
      <c r="IU13" s="110"/>
      <c r="IV13" s="110"/>
      <c r="IW13" s="110"/>
      <c r="IX13" s="110"/>
      <c r="IY13" s="110"/>
      <c r="IZ13" s="110"/>
      <c r="JA13" s="110"/>
      <c r="JB13" s="110"/>
      <c r="JC13" s="110"/>
      <c r="JD13" s="110"/>
      <c r="JE13" s="110"/>
      <c r="JF13" s="110"/>
      <c r="JG13" s="110"/>
      <c r="JH13" s="110"/>
      <c r="JI13" s="110"/>
      <c r="JJ13" s="110"/>
      <c r="JK13" s="110"/>
      <c r="JL13" s="110"/>
      <c r="JM13" s="110"/>
      <c r="JN13" s="110"/>
      <c r="JO13" s="110"/>
      <c r="JP13" s="75">
        <v>1</v>
      </c>
      <c r="JQ13" s="75">
        <v>1</v>
      </c>
      <c r="JR13" s="75">
        <v>1</v>
      </c>
      <c r="JS13" s="75">
        <v>1</v>
      </c>
      <c r="JT13" s="75">
        <v>1</v>
      </c>
      <c r="JU13" s="75">
        <v>1</v>
      </c>
      <c r="JV13" s="75">
        <v>1</v>
      </c>
      <c r="JW13" s="75">
        <v>1</v>
      </c>
      <c r="JX13" s="75">
        <v>1</v>
      </c>
      <c r="JY13" s="75">
        <v>1</v>
      </c>
      <c r="JZ13" s="75">
        <v>1</v>
      </c>
      <c r="KA13" s="75">
        <v>1</v>
      </c>
      <c r="KB13" s="75">
        <v>1</v>
      </c>
      <c r="KC13" s="75">
        <v>1</v>
      </c>
      <c r="KD13" s="75">
        <v>1</v>
      </c>
      <c r="KE13" s="75">
        <v>1</v>
      </c>
      <c r="KF13" s="75">
        <v>1</v>
      </c>
      <c r="KG13" s="75">
        <v>1</v>
      </c>
      <c r="KH13" s="75">
        <v>1</v>
      </c>
      <c r="KI13" s="75">
        <v>1</v>
      </c>
      <c r="KJ13" s="75">
        <v>1</v>
      </c>
      <c r="KK13" s="75">
        <v>1</v>
      </c>
      <c r="KL13" s="75">
        <v>1</v>
      </c>
      <c r="KM13" s="75">
        <v>1</v>
      </c>
      <c r="KN13" s="75">
        <v>1</v>
      </c>
      <c r="KO13" s="75">
        <v>1</v>
      </c>
      <c r="KP13" s="75">
        <v>1</v>
      </c>
      <c r="KQ13" s="75">
        <v>1</v>
      </c>
      <c r="KR13" s="75">
        <v>1</v>
      </c>
      <c r="KS13" s="75">
        <v>1</v>
      </c>
      <c r="KT13" s="75">
        <v>1</v>
      </c>
      <c r="KU13" s="75">
        <v>1</v>
      </c>
      <c r="KV13" s="75">
        <v>1</v>
      </c>
      <c r="KW13" s="75">
        <v>0.57499999999999996</v>
      </c>
      <c r="KX13" s="75">
        <v>1</v>
      </c>
      <c r="KY13" s="75">
        <v>1</v>
      </c>
      <c r="KZ13" s="75">
        <v>1</v>
      </c>
      <c r="LA13" s="75">
        <v>1</v>
      </c>
      <c r="LB13" s="75">
        <v>0.97</v>
      </c>
      <c r="LC13" s="75">
        <v>1</v>
      </c>
      <c r="LD13" s="75">
        <v>1</v>
      </c>
      <c r="LE13" s="75">
        <v>1</v>
      </c>
      <c r="LF13" s="75">
        <v>1</v>
      </c>
      <c r="LG13" s="75">
        <v>1</v>
      </c>
      <c r="LH13" s="75">
        <v>1</v>
      </c>
      <c r="LI13" s="75">
        <v>0.95</v>
      </c>
      <c r="LJ13" s="75">
        <v>0.92</v>
      </c>
      <c r="LK13" s="75">
        <v>0.92</v>
      </c>
      <c r="LL13" s="75">
        <v>0.92</v>
      </c>
      <c r="LM13" s="75">
        <v>1</v>
      </c>
      <c r="LN13" s="75">
        <v>1</v>
      </c>
      <c r="LO13" s="75">
        <v>1</v>
      </c>
      <c r="LP13" s="75">
        <v>1</v>
      </c>
      <c r="LQ13" s="75">
        <v>1</v>
      </c>
      <c r="LR13" s="75">
        <v>1</v>
      </c>
      <c r="LS13" s="75">
        <v>1</v>
      </c>
      <c r="LT13" s="75">
        <v>1</v>
      </c>
      <c r="LU13" s="75">
        <v>1</v>
      </c>
      <c r="LV13" s="75">
        <v>1</v>
      </c>
      <c r="LW13" s="75">
        <v>1</v>
      </c>
      <c r="LX13" s="75">
        <v>1</v>
      </c>
      <c r="LY13" s="77">
        <v>1</v>
      </c>
      <c r="LZ13" s="77">
        <v>1</v>
      </c>
      <c r="MA13" s="77">
        <v>1</v>
      </c>
      <c r="MB13" s="77">
        <v>1</v>
      </c>
      <c r="MC13" s="77">
        <v>1</v>
      </c>
      <c r="MD13" s="77">
        <v>1</v>
      </c>
      <c r="ME13" s="77">
        <v>1</v>
      </c>
      <c r="MF13" s="77">
        <v>1</v>
      </c>
      <c r="MG13" s="77">
        <v>0.92</v>
      </c>
      <c r="MH13" s="77">
        <v>0.98</v>
      </c>
      <c r="MI13" s="77">
        <v>1</v>
      </c>
      <c r="MJ13" s="77">
        <v>1</v>
      </c>
      <c r="MK13" s="77">
        <v>0.94</v>
      </c>
      <c r="ML13" s="77">
        <v>1</v>
      </c>
      <c r="MM13" s="77">
        <v>1</v>
      </c>
      <c r="MN13" s="77">
        <v>0.99</v>
      </c>
      <c r="MO13" s="77">
        <v>1</v>
      </c>
      <c r="MP13" s="77">
        <v>1</v>
      </c>
      <c r="MQ13" s="77">
        <v>1</v>
      </c>
      <c r="MR13" s="77">
        <v>1</v>
      </c>
      <c r="MS13" s="77">
        <v>1</v>
      </c>
      <c r="MT13" s="77">
        <v>1</v>
      </c>
      <c r="MU13" s="77">
        <v>1</v>
      </c>
      <c r="MV13" s="77">
        <v>1</v>
      </c>
      <c r="MW13" s="77">
        <v>1</v>
      </c>
      <c r="MX13" s="75">
        <v>1</v>
      </c>
      <c r="MY13" s="75">
        <v>1</v>
      </c>
      <c r="MZ13" s="75">
        <v>1</v>
      </c>
      <c r="NA13" s="75">
        <v>1</v>
      </c>
      <c r="NB13" s="75">
        <v>1</v>
      </c>
      <c r="NC13" s="75">
        <v>1</v>
      </c>
      <c r="ND13" s="75">
        <v>1</v>
      </c>
      <c r="NE13" s="75">
        <v>1</v>
      </c>
      <c r="NF13" s="75">
        <v>1</v>
      </c>
      <c r="NG13" s="75">
        <v>1</v>
      </c>
      <c r="NH13" s="75">
        <v>1</v>
      </c>
      <c r="NI13" s="75">
        <v>1</v>
      </c>
      <c r="NJ13" s="75">
        <v>1</v>
      </c>
      <c r="NK13" s="75">
        <v>1</v>
      </c>
      <c r="NL13" s="75">
        <v>1</v>
      </c>
      <c r="NM13" s="75">
        <v>1</v>
      </c>
      <c r="NN13" s="75">
        <v>1</v>
      </c>
      <c r="NO13" s="75">
        <v>1</v>
      </c>
      <c r="NP13" s="75">
        <v>1</v>
      </c>
      <c r="NQ13" s="75">
        <v>1</v>
      </c>
      <c r="NR13" s="75">
        <v>1</v>
      </c>
      <c r="NS13" s="75">
        <v>1</v>
      </c>
      <c r="NT13" s="75">
        <v>1</v>
      </c>
      <c r="NU13" s="75">
        <v>1</v>
      </c>
      <c r="NV13" s="75">
        <v>1</v>
      </c>
      <c r="NW13" s="75">
        <v>0.87916666666666676</v>
      </c>
      <c r="NX13" s="75">
        <v>1</v>
      </c>
      <c r="NY13" s="75">
        <v>1</v>
      </c>
      <c r="NZ13" s="75">
        <v>1</v>
      </c>
      <c r="OA13" s="75">
        <v>1</v>
      </c>
      <c r="OB13" s="75">
        <v>1</v>
      </c>
      <c r="OC13" s="75">
        <v>1</v>
      </c>
      <c r="OD13" s="75">
        <v>1</v>
      </c>
      <c r="OE13" s="75">
        <v>1</v>
      </c>
      <c r="OF13" s="75">
        <v>1</v>
      </c>
      <c r="OG13" s="75">
        <v>1</v>
      </c>
      <c r="OH13" s="75">
        <v>1</v>
      </c>
      <c r="OI13" s="75">
        <v>1</v>
      </c>
      <c r="OJ13" s="75">
        <v>1</v>
      </c>
      <c r="OK13" s="75">
        <v>1</v>
      </c>
      <c r="OL13" s="75">
        <v>1</v>
      </c>
      <c r="OM13" s="75">
        <v>1</v>
      </c>
      <c r="ON13" s="75">
        <v>1</v>
      </c>
      <c r="OO13" s="116">
        <v>0.98888888888888893</v>
      </c>
      <c r="OP13" s="75">
        <v>1</v>
      </c>
      <c r="OQ13" s="75">
        <v>1</v>
      </c>
      <c r="OR13" s="75">
        <v>1</v>
      </c>
      <c r="OS13" s="114">
        <v>1</v>
      </c>
      <c r="OT13" s="114">
        <v>1</v>
      </c>
      <c r="OU13" s="114">
        <v>1</v>
      </c>
      <c r="OV13" s="116">
        <v>0.99655647382920109</v>
      </c>
      <c r="OW13" s="116">
        <v>0.99655647382920109</v>
      </c>
      <c r="OX13" s="116">
        <v>0.99655647382920109</v>
      </c>
      <c r="OY13" s="116">
        <v>0.99655647382920109</v>
      </c>
      <c r="OZ13" s="116">
        <v>0.99655647382920109</v>
      </c>
      <c r="PA13" s="116">
        <v>0.99655647382920109</v>
      </c>
      <c r="PB13" s="114">
        <v>1</v>
      </c>
      <c r="PC13" s="114">
        <v>1</v>
      </c>
      <c r="PD13" s="114">
        <v>1</v>
      </c>
      <c r="PE13" s="114">
        <v>1</v>
      </c>
      <c r="PF13" s="114">
        <v>1</v>
      </c>
      <c r="PG13" s="114">
        <v>1</v>
      </c>
      <c r="PH13" s="114">
        <v>1</v>
      </c>
      <c r="PI13" s="114">
        <v>1</v>
      </c>
      <c r="PJ13" s="114">
        <v>1</v>
      </c>
      <c r="PK13" s="77">
        <v>1</v>
      </c>
      <c r="PL13" s="77">
        <v>1</v>
      </c>
      <c r="PM13" s="77">
        <v>1</v>
      </c>
      <c r="PN13" s="77">
        <v>1</v>
      </c>
      <c r="PO13" s="77">
        <v>1</v>
      </c>
      <c r="PP13" s="77">
        <v>1</v>
      </c>
      <c r="PQ13" s="77">
        <v>1</v>
      </c>
      <c r="PR13" s="77">
        <v>1</v>
      </c>
      <c r="PS13" s="77">
        <v>1</v>
      </c>
      <c r="PT13" s="77">
        <v>1</v>
      </c>
      <c r="PU13" s="77">
        <v>1</v>
      </c>
      <c r="PV13" s="77">
        <v>1</v>
      </c>
      <c r="PW13" s="77">
        <v>1</v>
      </c>
      <c r="PX13" s="77">
        <v>1</v>
      </c>
      <c r="PY13" s="77">
        <v>1</v>
      </c>
      <c r="PZ13" s="77">
        <v>1</v>
      </c>
      <c r="QA13" s="77">
        <v>1</v>
      </c>
      <c r="QB13" s="77">
        <v>1</v>
      </c>
      <c r="QC13" s="77">
        <v>1</v>
      </c>
      <c r="QD13" s="77">
        <v>1</v>
      </c>
      <c r="QE13" s="77">
        <v>1</v>
      </c>
      <c r="QF13" s="77">
        <v>1</v>
      </c>
      <c r="QG13" s="77">
        <v>1</v>
      </c>
      <c r="QH13" s="77">
        <v>1</v>
      </c>
      <c r="QI13" s="77">
        <v>1</v>
      </c>
      <c r="QJ13" s="77">
        <v>1</v>
      </c>
      <c r="QK13" s="77">
        <v>1</v>
      </c>
      <c r="QL13" s="77">
        <v>1</v>
      </c>
      <c r="QM13" s="77">
        <v>1</v>
      </c>
      <c r="QN13" s="77">
        <v>1</v>
      </c>
      <c r="QO13" s="77">
        <v>1</v>
      </c>
      <c r="QP13" s="77">
        <v>1</v>
      </c>
      <c r="QQ13" s="77">
        <v>1</v>
      </c>
      <c r="QR13" s="77">
        <v>1</v>
      </c>
      <c r="QS13" s="77">
        <v>1</v>
      </c>
      <c r="QT13" s="77">
        <v>1</v>
      </c>
      <c r="QU13" s="77">
        <v>1</v>
      </c>
      <c r="QV13" s="77">
        <v>1</v>
      </c>
      <c r="QW13" s="77">
        <v>1</v>
      </c>
      <c r="QX13" s="77">
        <v>1</v>
      </c>
      <c r="QY13" s="77">
        <v>1</v>
      </c>
      <c r="QZ13" s="77">
        <v>1</v>
      </c>
      <c r="RA13" s="77">
        <v>1</v>
      </c>
      <c r="RB13" s="77">
        <v>1</v>
      </c>
      <c r="RC13" s="77">
        <v>1</v>
      </c>
      <c r="RD13" s="77">
        <v>1</v>
      </c>
      <c r="RE13" s="77">
        <v>1</v>
      </c>
      <c r="RF13" s="77">
        <v>1</v>
      </c>
      <c r="RG13" s="77">
        <v>1</v>
      </c>
      <c r="RH13" s="77">
        <v>0.91659999999999997</v>
      </c>
      <c r="RI13" s="77">
        <v>0.91659999999999997</v>
      </c>
      <c r="RJ13" s="77">
        <v>0.99787808641975306</v>
      </c>
      <c r="RK13" s="77">
        <v>0.91659999999999997</v>
      </c>
      <c r="RL13" s="77">
        <v>1</v>
      </c>
      <c r="RM13" s="77">
        <v>0.91666666666666596</v>
      </c>
      <c r="RN13" s="77">
        <v>0.91666666666666596</v>
      </c>
      <c r="RO13" s="77">
        <v>0.91666666666666596</v>
      </c>
      <c r="RP13" s="77">
        <v>0.91666666666666596</v>
      </c>
      <c r="RQ13" s="77">
        <v>0.91666666666666596</v>
      </c>
      <c r="RR13" s="77">
        <v>0.91666666666666596</v>
      </c>
      <c r="RS13" s="77">
        <v>0.96875</v>
      </c>
      <c r="RT13" s="77">
        <v>1</v>
      </c>
      <c r="RU13" s="77">
        <v>1</v>
      </c>
      <c r="RV13" s="77">
        <v>1</v>
      </c>
      <c r="RW13" s="77">
        <v>1</v>
      </c>
      <c r="RX13" s="77">
        <v>1</v>
      </c>
      <c r="RY13" s="77">
        <v>1</v>
      </c>
      <c r="RZ13" s="77">
        <v>1</v>
      </c>
      <c r="SA13" s="77">
        <v>1</v>
      </c>
      <c r="SB13" s="77">
        <v>1</v>
      </c>
      <c r="SC13" s="77">
        <v>1</v>
      </c>
      <c r="SD13" s="77">
        <v>0.95365831519589672</v>
      </c>
      <c r="SE13" s="77">
        <v>1</v>
      </c>
      <c r="SF13" s="77">
        <v>0.95774949164853329</v>
      </c>
      <c r="SG13" s="77">
        <v>0.88890000000000002</v>
      </c>
      <c r="SH13" s="77">
        <v>0.88890000000000002</v>
      </c>
      <c r="SI13" s="77">
        <v>0.88890000000000002</v>
      </c>
      <c r="SJ13" s="77">
        <v>0.88890000000000002</v>
      </c>
      <c r="SK13" s="77">
        <v>0.98150000000000004</v>
      </c>
      <c r="SL13" s="77">
        <v>1</v>
      </c>
      <c r="SM13" s="77">
        <v>1</v>
      </c>
      <c r="SN13" s="77">
        <v>1</v>
      </c>
      <c r="SO13" s="77">
        <v>1</v>
      </c>
      <c r="SP13" s="77">
        <v>1</v>
      </c>
      <c r="SQ13" s="77">
        <v>1</v>
      </c>
      <c r="SR13" s="77">
        <v>1</v>
      </c>
      <c r="SS13" s="77">
        <v>1</v>
      </c>
      <c r="ST13" s="77">
        <v>1</v>
      </c>
      <c r="SU13" s="77">
        <v>0.97219999999999995</v>
      </c>
      <c r="SV13" s="77">
        <v>0.91669999999999996</v>
      </c>
      <c r="SW13" s="77">
        <v>0.91669999999999996</v>
      </c>
      <c r="SX13" s="77">
        <v>0.91669999999999996</v>
      </c>
      <c r="SY13" s="77">
        <v>1</v>
      </c>
      <c r="SZ13" s="77">
        <v>1</v>
      </c>
      <c r="TA13" s="77">
        <v>1</v>
      </c>
      <c r="TB13" s="77">
        <v>0.95140000000000002</v>
      </c>
      <c r="TC13" s="77">
        <v>1</v>
      </c>
      <c r="TD13" s="77">
        <v>1</v>
      </c>
      <c r="TE13" s="77">
        <v>1</v>
      </c>
      <c r="TF13" s="77">
        <v>1</v>
      </c>
      <c r="TG13" s="77">
        <v>1</v>
      </c>
      <c r="TH13" s="77">
        <v>0.88194444444444453</v>
      </c>
      <c r="TI13" s="77">
        <v>0.96</v>
      </c>
      <c r="TJ13" s="77">
        <v>0.97140000000000004</v>
      </c>
      <c r="TK13" s="77">
        <v>0.96299999999999997</v>
      </c>
      <c r="TL13" s="77">
        <v>1</v>
      </c>
      <c r="TM13" s="77">
        <v>1</v>
      </c>
      <c r="TN13" s="77">
        <v>1</v>
      </c>
      <c r="TO13" s="77">
        <v>0.99470000000000003</v>
      </c>
      <c r="TP13" s="77">
        <v>1</v>
      </c>
      <c r="TQ13" s="77">
        <v>1</v>
      </c>
      <c r="TR13" s="77">
        <v>1</v>
      </c>
      <c r="TS13" s="77">
        <v>1</v>
      </c>
      <c r="TT13" s="77">
        <v>1</v>
      </c>
      <c r="TU13" s="77">
        <v>1</v>
      </c>
      <c r="TV13" s="77">
        <v>0.96750000000000003</v>
      </c>
      <c r="TW13" s="77">
        <v>1</v>
      </c>
      <c r="TX13" s="77">
        <v>1</v>
      </c>
      <c r="TY13" s="77">
        <v>1</v>
      </c>
      <c r="TZ13" s="77">
        <v>1</v>
      </c>
      <c r="UA13" s="77">
        <v>1</v>
      </c>
      <c r="UB13" s="77">
        <v>1</v>
      </c>
      <c r="UC13" s="77">
        <v>1</v>
      </c>
      <c r="UD13" s="77">
        <v>1</v>
      </c>
      <c r="UE13" s="77">
        <v>1</v>
      </c>
      <c r="UF13" s="77">
        <v>1</v>
      </c>
      <c r="UG13" s="77">
        <v>1</v>
      </c>
      <c r="UH13" s="77">
        <v>1</v>
      </c>
      <c r="UI13" s="77">
        <v>1</v>
      </c>
      <c r="UJ13" s="77">
        <v>1</v>
      </c>
      <c r="UK13" s="77">
        <v>1</v>
      </c>
      <c r="UL13" s="77">
        <v>1</v>
      </c>
      <c r="UM13" s="77">
        <v>1</v>
      </c>
      <c r="UN13" s="77">
        <v>1</v>
      </c>
      <c r="UO13" s="77">
        <v>0.98611111111111116</v>
      </c>
      <c r="UP13" s="77">
        <v>1</v>
      </c>
      <c r="UQ13" s="77">
        <v>1</v>
      </c>
      <c r="UR13" s="77">
        <v>1</v>
      </c>
      <c r="US13" s="77">
        <v>1</v>
      </c>
      <c r="UT13" s="77">
        <v>1</v>
      </c>
      <c r="UU13" s="77">
        <v>1</v>
      </c>
      <c r="UV13" s="77">
        <v>1</v>
      </c>
      <c r="UW13" s="77">
        <v>0.78472500000000001</v>
      </c>
      <c r="UX13" s="77">
        <v>1</v>
      </c>
      <c r="UY13" s="107">
        <f t="shared" si="0"/>
        <v>1</v>
      </c>
      <c r="UZ13" s="108">
        <f t="shared" si="1"/>
        <v>0.97516666666666674</v>
      </c>
      <c r="VA13" s="108">
        <f t="shared" si="2"/>
        <v>0.99451612903225806</v>
      </c>
      <c r="VB13" s="108">
        <f t="shared" si="3"/>
        <v>0.9961021505376344</v>
      </c>
      <c r="VC13" s="108">
        <f>AVERAGE(DispDiaria[[#This Row],[01/02/2026]:[28/02/2026]])</f>
        <v>0.99886527613800347</v>
      </c>
      <c r="VD13" s="108">
        <f>AVERAGE(DispDiaria[[#This Row],[01/03/2026]:[31/03/2026]])</f>
        <v>1</v>
      </c>
      <c r="VE13" s="108">
        <f>AVERAGE(DispDiaria[[#This Row],[01/04/2026]:[30/04/2026]])</f>
        <v>0.97388093621399119</v>
      </c>
      <c r="VF13" s="147">
        <f>AVERAGE(DispDiaria[[#This Row],[01/05/2026]:[31/05/2026]])</f>
        <v>0.97325186473691694</v>
      </c>
      <c r="VG13" s="147">
        <f>AVERAGE(DispDiaria[[#This Row],[01/06/2026]:[30/06/2026]])</f>
        <v>0.98966481481481472</v>
      </c>
      <c r="VH13" s="72" t="s">
        <v>1084</v>
      </c>
      <c r="VI13" s="30" t="s">
        <v>1086</v>
      </c>
    </row>
    <row r="14" spans="1:581" ht="15.6">
      <c r="A14" s="82" t="s">
        <v>254</v>
      </c>
      <c r="B14" s="56" t="s">
        <v>254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1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1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110"/>
      <c r="DA14" s="110"/>
      <c r="DB14" s="110"/>
      <c r="DC14" s="110"/>
      <c r="DD14" s="110"/>
      <c r="DE14" s="110"/>
      <c r="DF14" s="110"/>
      <c r="DG14" s="110"/>
      <c r="DH14" s="110"/>
      <c r="DI14" s="110"/>
      <c r="DJ14" s="110"/>
      <c r="DK14" s="110"/>
      <c r="DL14" s="110"/>
      <c r="DM14" s="110"/>
      <c r="DN14" s="110"/>
      <c r="DO14" s="110"/>
      <c r="DP14" s="110"/>
      <c r="DQ14" s="110"/>
      <c r="DR14" s="110"/>
      <c r="DS14" s="111"/>
      <c r="DT14" s="110"/>
      <c r="DU14" s="110"/>
      <c r="DV14" s="110"/>
      <c r="DW14" s="110"/>
      <c r="DX14" s="110"/>
      <c r="DY14" s="110"/>
      <c r="DZ14" s="110"/>
      <c r="EA14" s="110"/>
      <c r="EB14" s="110"/>
      <c r="EC14" s="110"/>
      <c r="ED14" s="110"/>
      <c r="EE14" s="110"/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110"/>
      <c r="ET14" s="118"/>
      <c r="EU14" s="118"/>
      <c r="EV14" s="118"/>
      <c r="EW14" s="118"/>
      <c r="EX14" s="119"/>
      <c r="EY14" s="110"/>
      <c r="EZ14" s="110"/>
      <c r="FA14" s="110"/>
      <c r="FB14" s="110"/>
      <c r="FC14" s="110"/>
      <c r="FD14" s="110"/>
      <c r="FE14" s="110"/>
      <c r="FF14" s="110"/>
      <c r="FG14" s="110"/>
      <c r="FH14" s="110"/>
      <c r="FI14" s="110"/>
      <c r="FJ14" s="110"/>
      <c r="FK14" s="110"/>
      <c r="FL14" s="110"/>
      <c r="FM14" s="110"/>
      <c r="FN14" s="110"/>
      <c r="FO14" s="110"/>
      <c r="FP14" s="110"/>
      <c r="FQ14" s="110"/>
      <c r="FR14" s="110"/>
      <c r="FS14" s="110"/>
      <c r="FT14" s="110"/>
      <c r="FU14" s="110"/>
      <c r="FV14" s="110"/>
      <c r="FW14" s="110"/>
      <c r="FX14" s="110"/>
      <c r="FY14" s="110"/>
      <c r="FZ14" s="110"/>
      <c r="GA14" s="110"/>
      <c r="GB14" s="111"/>
      <c r="GC14" s="110"/>
      <c r="GD14" s="110"/>
      <c r="GE14" s="110"/>
      <c r="GF14" s="110"/>
      <c r="GG14" s="110"/>
      <c r="GH14" s="110"/>
      <c r="GI14" s="110"/>
      <c r="GJ14" s="110"/>
      <c r="GK14" s="110"/>
      <c r="GL14" s="110"/>
      <c r="GM14" s="110"/>
      <c r="GN14" s="110"/>
      <c r="GO14" s="110"/>
      <c r="GP14" s="110"/>
      <c r="GQ14" s="110"/>
      <c r="GR14" s="110"/>
      <c r="GS14" s="110"/>
      <c r="GT14" s="110"/>
      <c r="GU14" s="110"/>
      <c r="GV14" s="110"/>
      <c r="GW14" s="110"/>
      <c r="GX14" s="110"/>
      <c r="GY14" s="110"/>
      <c r="GZ14" s="110"/>
      <c r="HA14" s="110"/>
      <c r="HB14" s="110"/>
      <c r="HC14" s="110"/>
      <c r="HD14" s="110"/>
      <c r="HE14" s="110"/>
      <c r="HF14" s="110"/>
      <c r="HG14" s="112"/>
      <c r="HH14" s="110"/>
      <c r="HI14" s="110"/>
      <c r="HJ14" s="110"/>
      <c r="HK14" s="110"/>
      <c r="HL14" s="110"/>
      <c r="HM14" s="110"/>
      <c r="HN14" s="110"/>
      <c r="HO14" s="110"/>
      <c r="HP14" s="110"/>
      <c r="HQ14" s="110"/>
      <c r="HR14" s="110"/>
      <c r="HS14" s="110"/>
      <c r="HT14" s="110"/>
      <c r="HU14" s="110"/>
      <c r="HV14" s="110"/>
      <c r="HW14" s="110"/>
      <c r="HX14" s="110"/>
      <c r="HY14" s="110"/>
      <c r="HZ14" s="110"/>
      <c r="IA14" s="110"/>
      <c r="IB14" s="110"/>
      <c r="IC14" s="110"/>
      <c r="ID14" s="110"/>
      <c r="IE14" s="110"/>
      <c r="IF14" s="110"/>
      <c r="IG14" s="110"/>
      <c r="IH14" s="110"/>
      <c r="II14" s="110"/>
      <c r="IJ14" s="110"/>
      <c r="IK14" s="110"/>
      <c r="IL14" s="112"/>
      <c r="IM14" s="110"/>
      <c r="IN14" s="110"/>
      <c r="IO14" s="110"/>
      <c r="IP14" s="110"/>
      <c r="IQ14" s="110"/>
      <c r="IR14" s="110"/>
      <c r="IS14" s="110"/>
      <c r="IT14" s="110"/>
      <c r="IU14" s="110"/>
      <c r="IV14" s="110"/>
      <c r="IW14" s="110"/>
      <c r="IX14" s="110"/>
      <c r="IY14" s="110"/>
      <c r="IZ14" s="110"/>
      <c r="JA14" s="110"/>
      <c r="JB14" s="110"/>
      <c r="JC14" s="110"/>
      <c r="JD14" s="110"/>
      <c r="JE14" s="110"/>
      <c r="JF14" s="110"/>
      <c r="JG14" s="110"/>
      <c r="JH14" s="110"/>
      <c r="JI14" s="110"/>
      <c r="JJ14" s="110"/>
      <c r="JK14" s="110"/>
      <c r="JL14" s="110"/>
      <c r="JM14" s="110"/>
      <c r="JN14" s="110"/>
      <c r="JO14" s="110"/>
      <c r="JP14" s="75">
        <v>0.99</v>
      </c>
      <c r="JQ14" s="75">
        <v>1</v>
      </c>
      <c r="JR14" s="75">
        <v>1</v>
      </c>
      <c r="JS14" s="75">
        <v>1</v>
      </c>
      <c r="JT14" s="75">
        <v>1</v>
      </c>
      <c r="JU14" s="75">
        <v>1</v>
      </c>
      <c r="JV14" s="75">
        <v>1</v>
      </c>
      <c r="JW14" s="75">
        <v>1</v>
      </c>
      <c r="JX14" s="75">
        <v>1</v>
      </c>
      <c r="JY14" s="75">
        <v>1</v>
      </c>
      <c r="JZ14" s="75">
        <v>0.99</v>
      </c>
      <c r="KA14" s="75">
        <v>1</v>
      </c>
      <c r="KB14" s="75">
        <v>1</v>
      </c>
      <c r="KC14" s="75">
        <v>1</v>
      </c>
      <c r="KD14" s="75">
        <v>1</v>
      </c>
      <c r="KE14" s="75">
        <v>1</v>
      </c>
      <c r="KF14" s="75">
        <v>1</v>
      </c>
      <c r="KG14" s="75">
        <v>1</v>
      </c>
      <c r="KH14" s="75">
        <v>1</v>
      </c>
      <c r="KI14" s="75">
        <v>1</v>
      </c>
      <c r="KJ14" s="75">
        <v>1</v>
      </c>
      <c r="KK14" s="75">
        <v>1</v>
      </c>
      <c r="KL14" s="75">
        <v>1</v>
      </c>
      <c r="KM14" s="75">
        <v>1</v>
      </c>
      <c r="KN14" s="75">
        <v>1</v>
      </c>
      <c r="KO14" s="75">
        <v>1</v>
      </c>
      <c r="KP14" s="75">
        <v>1</v>
      </c>
      <c r="KQ14" s="75">
        <v>1</v>
      </c>
      <c r="KR14" s="75">
        <v>1</v>
      </c>
      <c r="KS14" s="75">
        <v>1</v>
      </c>
      <c r="KT14" s="75">
        <v>1</v>
      </c>
      <c r="KU14" s="75">
        <v>1</v>
      </c>
      <c r="KV14" s="75">
        <v>1</v>
      </c>
      <c r="KW14" s="75">
        <v>1</v>
      </c>
      <c r="KX14" s="75">
        <v>1</v>
      </c>
      <c r="KY14" s="75">
        <v>1</v>
      </c>
      <c r="KZ14" s="75">
        <v>1</v>
      </c>
      <c r="LA14" s="75">
        <v>1</v>
      </c>
      <c r="LB14" s="75">
        <v>0.98</v>
      </c>
      <c r="LC14" s="75">
        <v>1</v>
      </c>
      <c r="LD14" s="75">
        <v>1</v>
      </c>
      <c r="LE14" s="75">
        <v>1</v>
      </c>
      <c r="LF14" s="75">
        <v>1</v>
      </c>
      <c r="LG14" s="75">
        <v>1</v>
      </c>
      <c r="LH14" s="75">
        <v>1</v>
      </c>
      <c r="LI14" s="75">
        <v>1</v>
      </c>
      <c r="LJ14" s="75">
        <v>1</v>
      </c>
      <c r="LK14" s="75">
        <v>1</v>
      </c>
      <c r="LL14" s="75">
        <v>1</v>
      </c>
      <c r="LM14" s="75">
        <v>1</v>
      </c>
      <c r="LN14" s="75">
        <v>1</v>
      </c>
      <c r="LO14" s="75">
        <v>1</v>
      </c>
      <c r="LP14" s="75">
        <v>1</v>
      </c>
      <c r="LQ14" s="75">
        <v>1</v>
      </c>
      <c r="LR14" s="75">
        <v>1</v>
      </c>
      <c r="LS14" s="75">
        <v>1</v>
      </c>
      <c r="LT14" s="75">
        <v>1</v>
      </c>
      <c r="LU14" s="75">
        <v>1</v>
      </c>
      <c r="LV14" s="75">
        <v>1</v>
      </c>
      <c r="LW14" s="75">
        <v>1</v>
      </c>
      <c r="LX14" s="75">
        <v>1</v>
      </c>
      <c r="LY14" s="77">
        <v>1</v>
      </c>
      <c r="LZ14" s="77">
        <v>1</v>
      </c>
      <c r="MA14" s="77">
        <v>1</v>
      </c>
      <c r="MB14" s="77">
        <v>1</v>
      </c>
      <c r="MC14" s="77">
        <v>1</v>
      </c>
      <c r="MD14" s="77">
        <v>1</v>
      </c>
      <c r="ME14" s="77">
        <v>1</v>
      </c>
      <c r="MF14" s="77">
        <v>1</v>
      </c>
      <c r="MG14" s="77">
        <v>1</v>
      </c>
      <c r="MH14" s="77">
        <v>1</v>
      </c>
      <c r="MI14" s="77">
        <v>1</v>
      </c>
      <c r="MJ14" s="77">
        <v>0.98</v>
      </c>
      <c r="MK14" s="77">
        <v>1</v>
      </c>
      <c r="ML14" s="77">
        <v>1</v>
      </c>
      <c r="MM14" s="77">
        <v>1</v>
      </c>
      <c r="MN14" s="77">
        <v>1</v>
      </c>
      <c r="MO14" s="77">
        <v>1</v>
      </c>
      <c r="MP14" s="77">
        <v>1</v>
      </c>
      <c r="MQ14" s="77">
        <v>1</v>
      </c>
      <c r="MR14" s="77">
        <v>1</v>
      </c>
      <c r="MS14" s="77">
        <v>1</v>
      </c>
      <c r="MT14" s="77">
        <v>1</v>
      </c>
      <c r="MU14" s="77">
        <v>1</v>
      </c>
      <c r="MV14" s="77">
        <v>1</v>
      </c>
      <c r="MW14" s="77">
        <v>1</v>
      </c>
      <c r="MX14" s="75">
        <v>1</v>
      </c>
      <c r="MY14" s="75">
        <v>1</v>
      </c>
      <c r="MZ14" s="75">
        <v>1</v>
      </c>
      <c r="NA14" s="75">
        <v>1</v>
      </c>
      <c r="NB14" s="75">
        <v>1</v>
      </c>
      <c r="NC14" s="75">
        <v>1</v>
      </c>
      <c r="ND14" s="75">
        <v>1</v>
      </c>
      <c r="NE14" s="75">
        <v>1</v>
      </c>
      <c r="NF14" s="75">
        <v>1</v>
      </c>
      <c r="NG14" s="75">
        <v>1</v>
      </c>
      <c r="NH14" s="75">
        <v>1</v>
      </c>
      <c r="NI14" s="75">
        <v>1</v>
      </c>
      <c r="NJ14" s="75">
        <v>1</v>
      </c>
      <c r="NK14" s="75">
        <v>1</v>
      </c>
      <c r="NL14" s="75">
        <v>1</v>
      </c>
      <c r="NM14" s="75">
        <v>1</v>
      </c>
      <c r="NN14" s="75">
        <v>1</v>
      </c>
      <c r="NO14" s="75">
        <v>1</v>
      </c>
      <c r="NP14" s="75">
        <v>1</v>
      </c>
      <c r="NQ14" s="75">
        <v>1</v>
      </c>
      <c r="NR14" s="75">
        <v>1</v>
      </c>
      <c r="NS14" s="75">
        <v>1</v>
      </c>
      <c r="NT14" s="75">
        <v>1</v>
      </c>
      <c r="NU14" s="75">
        <v>1</v>
      </c>
      <c r="NV14" s="75">
        <v>1</v>
      </c>
      <c r="NW14" s="75">
        <v>0.96388888888888891</v>
      </c>
      <c r="NX14" s="75">
        <v>1</v>
      </c>
      <c r="NY14" s="75">
        <v>1</v>
      </c>
      <c r="NZ14" s="75">
        <v>1</v>
      </c>
      <c r="OA14" s="75">
        <v>1</v>
      </c>
      <c r="OB14" s="75">
        <v>1</v>
      </c>
      <c r="OC14" s="75">
        <v>1</v>
      </c>
      <c r="OD14" s="75">
        <v>1</v>
      </c>
      <c r="OE14" s="75">
        <v>1</v>
      </c>
      <c r="OF14" s="75">
        <v>1</v>
      </c>
      <c r="OG14" s="75">
        <v>1</v>
      </c>
      <c r="OH14" s="75">
        <v>1</v>
      </c>
      <c r="OI14" s="75">
        <v>1</v>
      </c>
      <c r="OJ14" s="75">
        <v>1</v>
      </c>
      <c r="OK14" s="75">
        <v>1</v>
      </c>
      <c r="OL14" s="75">
        <v>1</v>
      </c>
      <c r="OM14" s="75">
        <v>1</v>
      </c>
      <c r="ON14" s="75">
        <v>1</v>
      </c>
      <c r="OO14" s="116">
        <v>0.98194444444444395</v>
      </c>
      <c r="OP14" s="75">
        <v>1</v>
      </c>
      <c r="OQ14" s="75">
        <v>1</v>
      </c>
      <c r="OR14" s="75">
        <v>1</v>
      </c>
      <c r="OS14" s="114">
        <v>1</v>
      </c>
      <c r="OT14" s="114">
        <v>1</v>
      </c>
      <c r="OU14" s="114">
        <v>1</v>
      </c>
      <c r="OV14" s="114">
        <v>1</v>
      </c>
      <c r="OW14" s="114">
        <v>1</v>
      </c>
      <c r="OX14" s="114">
        <v>1</v>
      </c>
      <c r="OY14" s="114">
        <v>1</v>
      </c>
      <c r="OZ14" s="114">
        <v>1</v>
      </c>
      <c r="PA14" s="114">
        <v>1</v>
      </c>
      <c r="PB14" s="114">
        <v>1</v>
      </c>
      <c r="PC14" s="114">
        <v>1</v>
      </c>
      <c r="PD14" s="114">
        <v>1</v>
      </c>
      <c r="PE14" s="114">
        <v>1</v>
      </c>
      <c r="PF14" s="114">
        <v>1</v>
      </c>
      <c r="PG14" s="114">
        <v>1</v>
      </c>
      <c r="PH14" s="114">
        <v>1</v>
      </c>
      <c r="PI14" s="114">
        <v>1</v>
      </c>
      <c r="PJ14" s="114">
        <v>1</v>
      </c>
      <c r="PK14" s="77">
        <v>1</v>
      </c>
      <c r="PL14" s="77">
        <v>1</v>
      </c>
      <c r="PM14" s="77">
        <v>1</v>
      </c>
      <c r="PN14" s="77">
        <v>1</v>
      </c>
      <c r="PO14" s="77">
        <v>1</v>
      </c>
      <c r="PP14" s="77">
        <v>1</v>
      </c>
      <c r="PQ14" s="77">
        <v>1</v>
      </c>
      <c r="PR14" s="77">
        <v>1</v>
      </c>
      <c r="PS14" s="77">
        <v>1</v>
      </c>
      <c r="PT14" s="77">
        <v>1</v>
      </c>
      <c r="PU14" s="77">
        <v>1</v>
      </c>
      <c r="PV14" s="77">
        <v>1</v>
      </c>
      <c r="PW14" s="77">
        <v>1</v>
      </c>
      <c r="PX14" s="77">
        <v>1</v>
      </c>
      <c r="PY14" s="77">
        <v>1</v>
      </c>
      <c r="PZ14" s="77">
        <v>1</v>
      </c>
      <c r="QA14" s="77">
        <v>1</v>
      </c>
      <c r="QB14" s="77">
        <v>1</v>
      </c>
      <c r="QC14" s="77">
        <v>1</v>
      </c>
      <c r="QD14" s="77">
        <v>1</v>
      </c>
      <c r="QE14" s="77">
        <v>1</v>
      </c>
      <c r="QF14" s="77">
        <v>1</v>
      </c>
      <c r="QG14" s="77">
        <v>1</v>
      </c>
      <c r="QH14" s="77">
        <v>1</v>
      </c>
      <c r="QI14" s="77">
        <v>1</v>
      </c>
      <c r="QJ14" s="77">
        <v>1</v>
      </c>
      <c r="QK14" s="77">
        <v>1</v>
      </c>
      <c r="QL14" s="77">
        <v>1</v>
      </c>
      <c r="QM14" s="77">
        <v>1</v>
      </c>
      <c r="QN14" s="77">
        <v>1</v>
      </c>
      <c r="QO14" s="77">
        <v>1</v>
      </c>
      <c r="QP14" s="77">
        <v>1</v>
      </c>
      <c r="QQ14" s="77">
        <v>1</v>
      </c>
      <c r="QR14" s="77">
        <v>1</v>
      </c>
      <c r="QS14" s="77">
        <v>1</v>
      </c>
      <c r="QT14" s="77">
        <v>1</v>
      </c>
      <c r="QU14" s="77">
        <v>1</v>
      </c>
      <c r="QV14" s="77">
        <v>1</v>
      </c>
      <c r="QW14" s="77">
        <v>1</v>
      </c>
      <c r="QX14" s="77">
        <v>1</v>
      </c>
      <c r="QY14" s="77">
        <v>1</v>
      </c>
      <c r="QZ14" s="77">
        <v>1</v>
      </c>
      <c r="RA14" s="77">
        <v>1</v>
      </c>
      <c r="RB14" s="77">
        <v>1</v>
      </c>
      <c r="RC14" s="77">
        <v>0.99305555555555547</v>
      </c>
      <c r="RD14" s="77">
        <v>1</v>
      </c>
      <c r="RE14" s="77">
        <v>1</v>
      </c>
      <c r="RF14" s="77">
        <v>1</v>
      </c>
      <c r="RG14" s="77">
        <v>1</v>
      </c>
      <c r="RH14" s="77">
        <v>1</v>
      </c>
      <c r="RI14" s="77">
        <v>1</v>
      </c>
      <c r="RJ14" s="77">
        <v>1</v>
      </c>
      <c r="RK14" s="77">
        <v>1</v>
      </c>
      <c r="RL14" s="77">
        <v>1</v>
      </c>
      <c r="RM14" s="77">
        <v>0.91666666666666596</v>
      </c>
      <c r="RN14" s="77">
        <v>0.91666666666666596</v>
      </c>
      <c r="RO14" s="77">
        <v>0.91666666666666596</v>
      </c>
      <c r="RP14" s="77">
        <v>0.91666666666666596</v>
      </c>
      <c r="RQ14" s="77">
        <v>0.91666666666666596</v>
      </c>
      <c r="RR14" s="77">
        <v>0.91666666666666596</v>
      </c>
      <c r="RS14" s="77">
        <v>0.91666666666666596</v>
      </c>
      <c r="RT14" s="77">
        <v>0.91666666666666596</v>
      </c>
      <c r="RU14" s="77">
        <v>0.91666666666666596</v>
      </c>
      <c r="RV14" s="77">
        <v>0.91666666666666596</v>
      </c>
      <c r="RW14" s="77">
        <v>0.91666666666666596</v>
      </c>
      <c r="RX14" s="77">
        <v>0.91666666666666596</v>
      </c>
      <c r="RY14" s="77">
        <v>0.91666666666666663</v>
      </c>
      <c r="RZ14" s="77">
        <v>0.91666666666666663</v>
      </c>
      <c r="SA14" s="77">
        <v>0.91666666666666663</v>
      </c>
      <c r="SB14" s="77">
        <v>0.91666666666666663</v>
      </c>
      <c r="SC14" s="77">
        <v>0.91666666666666663</v>
      </c>
      <c r="SD14" s="77">
        <v>0.91666666666666663</v>
      </c>
      <c r="SE14" s="77">
        <v>0.91666666666666663</v>
      </c>
      <c r="SF14" s="77">
        <v>0.91666666666666663</v>
      </c>
      <c r="SG14" s="77">
        <v>0.88890000000000002</v>
      </c>
      <c r="SH14" s="77">
        <v>0.88890000000000002</v>
      </c>
      <c r="SI14" s="77">
        <v>0.88890000000000002</v>
      </c>
      <c r="SJ14" s="77">
        <v>0.88890000000000002</v>
      </c>
      <c r="SK14" s="77">
        <v>0.88890000000000002</v>
      </c>
      <c r="SL14" s="77">
        <v>0.88890000000000002</v>
      </c>
      <c r="SM14" s="77">
        <v>0.88890000000000002</v>
      </c>
      <c r="SN14" s="77">
        <v>1</v>
      </c>
      <c r="SO14" s="77">
        <v>1</v>
      </c>
      <c r="SP14" s="77">
        <v>1</v>
      </c>
      <c r="SQ14" s="77">
        <v>1</v>
      </c>
      <c r="SR14" s="77">
        <v>1</v>
      </c>
      <c r="SS14" s="77">
        <v>1</v>
      </c>
      <c r="ST14" s="77">
        <v>1</v>
      </c>
      <c r="SU14" s="77">
        <v>0.93400000000000005</v>
      </c>
      <c r="SV14" s="77">
        <v>0.97919999999999996</v>
      </c>
      <c r="SW14" s="77">
        <v>1</v>
      </c>
      <c r="SX14" s="77">
        <v>1</v>
      </c>
      <c r="SY14" s="77">
        <v>1</v>
      </c>
      <c r="SZ14" s="77">
        <v>1</v>
      </c>
      <c r="TA14" s="77">
        <v>1</v>
      </c>
      <c r="TB14" s="77">
        <v>1</v>
      </c>
      <c r="TC14" s="77">
        <v>1</v>
      </c>
      <c r="TD14" s="77">
        <v>1</v>
      </c>
      <c r="TE14" s="77">
        <v>1</v>
      </c>
      <c r="TF14" s="77">
        <v>1</v>
      </c>
      <c r="TG14" s="77">
        <v>1</v>
      </c>
      <c r="TH14" s="77">
        <v>1</v>
      </c>
      <c r="TI14" s="77">
        <v>0.96</v>
      </c>
      <c r="TJ14" s="77">
        <v>1</v>
      </c>
      <c r="TK14" s="77">
        <v>0.96060000000000001</v>
      </c>
      <c r="TL14" s="77">
        <v>1</v>
      </c>
      <c r="TM14" s="77">
        <v>1</v>
      </c>
      <c r="TN14" s="77">
        <v>0.97109999999999996</v>
      </c>
      <c r="TO14" s="77">
        <v>1</v>
      </c>
      <c r="TP14" s="77">
        <v>1</v>
      </c>
      <c r="TQ14" s="77">
        <v>1</v>
      </c>
      <c r="TR14" s="77">
        <v>1</v>
      </c>
      <c r="TS14" s="77">
        <v>1</v>
      </c>
      <c r="TT14" s="77">
        <v>1</v>
      </c>
      <c r="TU14" s="77">
        <v>1</v>
      </c>
      <c r="TV14" s="77">
        <v>0.97919999999999996</v>
      </c>
      <c r="TW14" s="77">
        <v>1</v>
      </c>
      <c r="TX14" s="77">
        <v>0.96870000000000001</v>
      </c>
      <c r="TY14" s="77">
        <v>1</v>
      </c>
      <c r="TZ14" s="77">
        <v>1</v>
      </c>
      <c r="UA14" s="77">
        <v>1</v>
      </c>
      <c r="UB14" s="77">
        <v>1</v>
      </c>
      <c r="UC14" s="77">
        <v>1</v>
      </c>
      <c r="UD14" s="77">
        <v>1</v>
      </c>
      <c r="UE14" s="77">
        <v>1</v>
      </c>
      <c r="UF14" s="77">
        <v>1</v>
      </c>
      <c r="UG14" s="77">
        <v>1</v>
      </c>
      <c r="UH14" s="77">
        <v>1</v>
      </c>
      <c r="UI14" s="77">
        <v>1</v>
      </c>
      <c r="UJ14" s="77">
        <v>1</v>
      </c>
      <c r="UK14" s="77">
        <v>0.91666666666666663</v>
      </c>
      <c r="UL14" s="77">
        <v>1</v>
      </c>
      <c r="UM14" s="77">
        <v>1</v>
      </c>
      <c r="UN14" s="77">
        <v>0.94790999999999992</v>
      </c>
      <c r="UO14" s="77">
        <v>1</v>
      </c>
      <c r="UP14" s="77">
        <v>1</v>
      </c>
      <c r="UQ14" s="77">
        <v>1</v>
      </c>
      <c r="UR14" s="77">
        <v>1</v>
      </c>
      <c r="US14" s="77">
        <v>1</v>
      </c>
      <c r="UT14" s="77">
        <v>1</v>
      </c>
      <c r="UU14" s="77">
        <v>1</v>
      </c>
      <c r="UV14" s="77">
        <v>1</v>
      </c>
      <c r="UW14" s="77">
        <v>0.98472500000000007</v>
      </c>
      <c r="UX14" s="77">
        <v>1</v>
      </c>
      <c r="UY14" s="107">
        <f t="shared" ref="UY14:UY42" si="4">IFERROR(AVERAGE(JP14:KT14),"")</f>
        <v>0.99935483870967745</v>
      </c>
      <c r="UZ14" s="108">
        <f t="shared" si="1"/>
        <v>0.9993333333333333</v>
      </c>
      <c r="VA14" s="108">
        <f t="shared" si="2"/>
        <v>0.99935483870967745</v>
      </c>
      <c r="VB14" s="108">
        <f t="shared" si="3"/>
        <v>0.99883512544802866</v>
      </c>
      <c r="VC14" s="108">
        <f>AVERAGE(DispDiaria[[#This Row],[01/02/2026]:[28/02/2026]])</f>
        <v>0.99935515873015868</v>
      </c>
      <c r="VD14" s="108">
        <f>AVERAGE(DispDiaria[[#This Row],[01/03/2026]:[31/03/2026]])</f>
        <v>1</v>
      </c>
      <c r="VE14" s="108">
        <f>AVERAGE(DispDiaria[[#This Row],[01/04/2026]:[30/04/2026]])</f>
        <v>0.98032407407407363</v>
      </c>
      <c r="VF14" s="147">
        <f>AVERAGE(DispDiaria[[#This Row],[01/05/2026]:[31/05/2026]])</f>
        <v>0.93716666666666637</v>
      </c>
      <c r="VG14" s="147">
        <f>AVERAGE(DispDiaria[[#This Row],[01/06/2026]:[30/06/2026]])</f>
        <v>0.99465333333333328</v>
      </c>
      <c r="VH14" s="72" t="s">
        <v>1088</v>
      </c>
      <c r="VI14" s="30" t="s">
        <v>1086</v>
      </c>
    </row>
    <row r="15" spans="1:581" ht="15.6">
      <c r="A15" s="82" t="s">
        <v>277</v>
      </c>
      <c r="B15" s="56" t="s">
        <v>277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1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1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C15" s="110"/>
      <c r="DD15" s="110"/>
      <c r="DE15" s="110"/>
      <c r="DF15" s="110"/>
      <c r="DG15" s="110"/>
      <c r="DH15" s="110"/>
      <c r="DI15" s="110"/>
      <c r="DJ15" s="110"/>
      <c r="DK15" s="110"/>
      <c r="DL15" s="110"/>
      <c r="DM15" s="110"/>
      <c r="DN15" s="110"/>
      <c r="DO15" s="110"/>
      <c r="DP15" s="110"/>
      <c r="DQ15" s="110"/>
      <c r="DR15" s="110"/>
      <c r="DS15" s="111"/>
      <c r="DT15" s="110"/>
      <c r="DU15" s="110"/>
      <c r="DV15" s="110"/>
      <c r="DW15" s="110"/>
      <c r="DX15" s="110"/>
      <c r="DY15" s="110"/>
      <c r="DZ15" s="110"/>
      <c r="EA15" s="110"/>
      <c r="EB15" s="110"/>
      <c r="EC15" s="110"/>
      <c r="ED15" s="110"/>
      <c r="EE15" s="110"/>
      <c r="EF15" s="110"/>
      <c r="EG15" s="110"/>
      <c r="EH15" s="110"/>
      <c r="EI15" s="110"/>
      <c r="EJ15" s="110"/>
      <c r="EK15" s="110"/>
      <c r="EL15" s="110"/>
      <c r="EM15" s="110"/>
      <c r="EN15" s="110"/>
      <c r="EO15" s="110"/>
      <c r="EP15" s="110"/>
      <c r="EQ15" s="110"/>
      <c r="ER15" s="110"/>
      <c r="ES15" s="110"/>
      <c r="ET15" s="118"/>
      <c r="EU15" s="118"/>
      <c r="EV15" s="118"/>
      <c r="EW15" s="118"/>
      <c r="EX15" s="119"/>
      <c r="EY15" s="110"/>
      <c r="EZ15" s="110"/>
      <c r="FA15" s="110"/>
      <c r="FB15" s="110"/>
      <c r="FC15" s="110"/>
      <c r="FD15" s="110"/>
      <c r="FE15" s="110"/>
      <c r="FF15" s="110"/>
      <c r="FG15" s="110"/>
      <c r="FH15" s="110"/>
      <c r="FI15" s="110"/>
      <c r="FJ15" s="110"/>
      <c r="FK15" s="110"/>
      <c r="FL15" s="110"/>
      <c r="FM15" s="110"/>
      <c r="FN15" s="110"/>
      <c r="FO15" s="110"/>
      <c r="FP15" s="110"/>
      <c r="FQ15" s="110"/>
      <c r="FR15" s="110"/>
      <c r="FS15" s="110"/>
      <c r="FT15" s="110"/>
      <c r="FU15" s="110"/>
      <c r="FV15" s="110"/>
      <c r="FW15" s="110"/>
      <c r="FX15" s="110"/>
      <c r="FY15" s="110"/>
      <c r="FZ15" s="110"/>
      <c r="GA15" s="110"/>
      <c r="GB15" s="111"/>
      <c r="GC15" s="110"/>
      <c r="GD15" s="110"/>
      <c r="GE15" s="110"/>
      <c r="GF15" s="110"/>
      <c r="GG15" s="110"/>
      <c r="GH15" s="110"/>
      <c r="GI15" s="110"/>
      <c r="GJ15" s="110"/>
      <c r="GK15" s="110"/>
      <c r="GL15" s="110"/>
      <c r="GM15" s="110"/>
      <c r="GN15" s="110"/>
      <c r="GO15" s="110"/>
      <c r="GP15" s="110"/>
      <c r="GQ15" s="110"/>
      <c r="GR15" s="110"/>
      <c r="GS15" s="110"/>
      <c r="GT15" s="110"/>
      <c r="GU15" s="110"/>
      <c r="GV15" s="110"/>
      <c r="GW15" s="110"/>
      <c r="GX15" s="110"/>
      <c r="GY15" s="110"/>
      <c r="GZ15" s="110"/>
      <c r="HA15" s="110"/>
      <c r="HB15" s="110"/>
      <c r="HC15" s="110"/>
      <c r="HD15" s="110"/>
      <c r="HE15" s="110"/>
      <c r="HF15" s="110"/>
      <c r="HG15" s="112"/>
      <c r="HH15" s="110"/>
      <c r="HI15" s="110"/>
      <c r="HJ15" s="110"/>
      <c r="HK15" s="110"/>
      <c r="HL15" s="110"/>
      <c r="HM15" s="110"/>
      <c r="HN15" s="110"/>
      <c r="HO15" s="110"/>
      <c r="HP15" s="110"/>
      <c r="HQ15" s="110"/>
      <c r="HR15" s="110"/>
      <c r="HS15" s="110"/>
      <c r="HT15" s="110"/>
      <c r="HU15" s="110"/>
      <c r="HV15" s="110"/>
      <c r="HW15" s="110"/>
      <c r="HX15" s="110"/>
      <c r="HY15" s="110"/>
      <c r="HZ15" s="110"/>
      <c r="IA15" s="110"/>
      <c r="IB15" s="110"/>
      <c r="IC15" s="110"/>
      <c r="ID15" s="110"/>
      <c r="IE15" s="110"/>
      <c r="IF15" s="110"/>
      <c r="IG15" s="110"/>
      <c r="IH15" s="110"/>
      <c r="II15" s="110"/>
      <c r="IJ15" s="110"/>
      <c r="IK15" s="110"/>
      <c r="IL15" s="112"/>
      <c r="IM15" s="110"/>
      <c r="IN15" s="110"/>
      <c r="IO15" s="110"/>
      <c r="IP15" s="110"/>
      <c r="IQ15" s="110"/>
      <c r="IR15" s="110"/>
      <c r="IS15" s="110"/>
      <c r="IT15" s="110"/>
      <c r="IU15" s="110"/>
      <c r="IV15" s="110"/>
      <c r="IW15" s="110"/>
      <c r="IX15" s="110"/>
      <c r="IY15" s="110"/>
      <c r="IZ15" s="110"/>
      <c r="JA15" s="110"/>
      <c r="JB15" s="110"/>
      <c r="JC15" s="110"/>
      <c r="JD15" s="110"/>
      <c r="JE15" s="110"/>
      <c r="JF15" s="110"/>
      <c r="JG15" s="110"/>
      <c r="JH15" s="110"/>
      <c r="JI15" s="110"/>
      <c r="JJ15" s="110"/>
      <c r="JK15" s="110"/>
      <c r="JL15" s="110"/>
      <c r="JM15" s="110"/>
      <c r="JN15" s="110"/>
      <c r="JO15" s="110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>
        <v>1</v>
      </c>
      <c r="KV15" s="75">
        <v>1</v>
      </c>
      <c r="KW15" s="75">
        <v>1</v>
      </c>
      <c r="KX15" s="75">
        <v>1</v>
      </c>
      <c r="KY15" s="75">
        <v>1</v>
      </c>
      <c r="KZ15" s="75">
        <v>1</v>
      </c>
      <c r="LA15" s="75">
        <v>1</v>
      </c>
      <c r="LB15" s="75">
        <v>0.6</v>
      </c>
      <c r="LC15" s="75">
        <v>0</v>
      </c>
      <c r="LD15" s="75">
        <v>0</v>
      </c>
      <c r="LE15" s="75">
        <v>0</v>
      </c>
      <c r="LF15" s="75">
        <v>0</v>
      </c>
      <c r="LG15" s="75">
        <v>0.22</v>
      </c>
      <c r="LH15" s="75">
        <v>1</v>
      </c>
      <c r="LI15" s="75">
        <v>1</v>
      </c>
      <c r="LJ15" s="75">
        <v>1</v>
      </c>
      <c r="LK15" s="75">
        <v>1</v>
      </c>
      <c r="LL15" s="75">
        <v>1</v>
      </c>
      <c r="LM15" s="75">
        <v>0.98</v>
      </c>
      <c r="LN15" s="75">
        <v>1</v>
      </c>
      <c r="LO15" s="75">
        <v>1</v>
      </c>
      <c r="LP15" s="75">
        <v>1</v>
      </c>
      <c r="LQ15" s="75">
        <v>1</v>
      </c>
      <c r="LR15" s="75">
        <v>1</v>
      </c>
      <c r="LS15" s="75">
        <v>1</v>
      </c>
      <c r="LT15" s="75">
        <v>1</v>
      </c>
      <c r="LU15" s="75">
        <v>1</v>
      </c>
      <c r="LV15" s="75">
        <v>1</v>
      </c>
      <c r="LW15" s="75">
        <v>0.56000000000000005</v>
      </c>
      <c r="LX15" s="75">
        <v>1</v>
      </c>
      <c r="LY15" s="77">
        <v>1</v>
      </c>
      <c r="LZ15" s="77">
        <v>0.94</v>
      </c>
      <c r="MA15" s="77">
        <v>1</v>
      </c>
      <c r="MB15" s="77">
        <v>0.67</v>
      </c>
      <c r="MC15" s="77">
        <v>1</v>
      </c>
      <c r="MD15" s="77">
        <v>0.5</v>
      </c>
      <c r="ME15" s="77">
        <v>0</v>
      </c>
      <c r="MF15" s="77">
        <v>0.33</v>
      </c>
      <c r="MG15" s="77">
        <v>1</v>
      </c>
      <c r="MH15" s="77">
        <v>1</v>
      </c>
      <c r="MI15" s="77">
        <v>1</v>
      </c>
      <c r="MJ15" s="77">
        <v>1</v>
      </c>
      <c r="MK15" s="77">
        <v>1</v>
      </c>
      <c r="ML15" s="77">
        <v>1</v>
      </c>
      <c r="MM15" s="77">
        <v>1</v>
      </c>
      <c r="MN15" s="77">
        <v>1</v>
      </c>
      <c r="MO15" s="77">
        <v>1</v>
      </c>
      <c r="MP15" s="77">
        <v>0.99</v>
      </c>
      <c r="MQ15" s="77">
        <v>1</v>
      </c>
      <c r="MR15" s="77">
        <v>1</v>
      </c>
      <c r="MS15" s="77">
        <v>1</v>
      </c>
      <c r="MT15" s="77">
        <v>1</v>
      </c>
      <c r="MU15" s="77">
        <v>1</v>
      </c>
      <c r="MV15" s="77">
        <v>1</v>
      </c>
      <c r="MW15" s="77">
        <v>1</v>
      </c>
      <c r="MX15" s="75">
        <v>1</v>
      </c>
      <c r="MY15" s="75">
        <v>1</v>
      </c>
      <c r="MZ15" s="75">
        <v>1</v>
      </c>
      <c r="NA15" s="75">
        <v>1</v>
      </c>
      <c r="NB15" s="77">
        <v>0.81</v>
      </c>
      <c r="NC15" s="75">
        <v>1</v>
      </c>
      <c r="ND15" s="75">
        <v>1</v>
      </c>
      <c r="NE15" s="75">
        <v>1</v>
      </c>
      <c r="NF15" s="75">
        <v>1</v>
      </c>
      <c r="NG15" s="75">
        <v>0.78472222222222221</v>
      </c>
      <c r="NH15" s="75">
        <v>1</v>
      </c>
      <c r="NI15" s="75">
        <v>1</v>
      </c>
      <c r="NJ15" s="75">
        <v>0.77500000000000002</v>
      </c>
      <c r="NK15" s="75">
        <v>0.96388888888888891</v>
      </c>
      <c r="NL15" s="75">
        <v>1</v>
      </c>
      <c r="NM15" s="75">
        <v>0.91666666666666663</v>
      </c>
      <c r="NN15" s="75">
        <v>1</v>
      </c>
      <c r="NO15" s="75">
        <v>1</v>
      </c>
      <c r="NP15" s="75">
        <v>1</v>
      </c>
      <c r="NQ15" s="75">
        <v>1</v>
      </c>
      <c r="NR15" s="75">
        <v>1</v>
      </c>
      <c r="NS15" s="75">
        <v>1</v>
      </c>
      <c r="NT15" s="75">
        <v>1</v>
      </c>
      <c r="NU15" s="75">
        <v>1</v>
      </c>
      <c r="NV15" s="75">
        <v>1</v>
      </c>
      <c r="NW15" s="75">
        <v>0.78888888888888886</v>
      </c>
      <c r="NX15" s="75">
        <v>0.52083333333333326</v>
      </c>
      <c r="NY15" s="75">
        <v>1</v>
      </c>
      <c r="NZ15" s="75">
        <v>1</v>
      </c>
      <c r="OA15" s="75">
        <v>0.84722222222222221</v>
      </c>
      <c r="OB15" s="75">
        <v>1</v>
      </c>
      <c r="OC15" s="75">
        <v>0.93055555555555569</v>
      </c>
      <c r="OD15" s="75">
        <v>0.86111111111111105</v>
      </c>
      <c r="OE15" s="75">
        <v>1</v>
      </c>
      <c r="OF15" s="75">
        <v>1</v>
      </c>
      <c r="OG15" s="75">
        <v>1</v>
      </c>
      <c r="OH15" s="75">
        <v>1</v>
      </c>
      <c r="OI15" s="114">
        <v>1</v>
      </c>
      <c r="OJ15" s="116">
        <v>0.93333333333333324</v>
      </c>
      <c r="OK15" s="114">
        <v>1</v>
      </c>
      <c r="OL15" s="114">
        <v>1</v>
      </c>
      <c r="OM15" s="116">
        <v>0.80555555555555547</v>
      </c>
      <c r="ON15" s="116">
        <v>0.86249999999999993</v>
      </c>
      <c r="OO15" s="114">
        <v>1</v>
      </c>
      <c r="OP15" s="114">
        <v>1</v>
      </c>
      <c r="OQ15" s="114">
        <v>1</v>
      </c>
      <c r="OR15" s="114">
        <v>1</v>
      </c>
      <c r="OS15" s="114">
        <v>1</v>
      </c>
      <c r="OT15" s="114">
        <v>1</v>
      </c>
      <c r="OU15" s="114">
        <v>1</v>
      </c>
      <c r="OV15" s="116">
        <v>0.88888888888888895</v>
      </c>
      <c r="OW15" s="116">
        <v>0.75694444444444453</v>
      </c>
      <c r="OX15" s="116">
        <v>0.81944444444444453</v>
      </c>
      <c r="OY15" s="114">
        <v>1</v>
      </c>
      <c r="OZ15" s="114">
        <v>1</v>
      </c>
      <c r="PA15" s="116">
        <v>0.96527777777777779</v>
      </c>
      <c r="PB15" s="114">
        <v>1</v>
      </c>
      <c r="PC15" s="77">
        <v>0.55833333333333324</v>
      </c>
      <c r="PD15" s="114">
        <v>1</v>
      </c>
      <c r="PE15" s="114">
        <v>1</v>
      </c>
      <c r="PF15" s="114">
        <v>1</v>
      </c>
      <c r="PG15" s="77">
        <v>0.68055555555555547</v>
      </c>
      <c r="PH15" s="77">
        <v>0.85416666666666663</v>
      </c>
      <c r="PI15" s="114">
        <v>1</v>
      </c>
      <c r="PJ15" s="114">
        <v>1</v>
      </c>
      <c r="PK15" s="77">
        <v>1</v>
      </c>
      <c r="PL15" s="77">
        <v>1</v>
      </c>
      <c r="PM15" s="77">
        <v>1</v>
      </c>
      <c r="PN15" s="77">
        <v>1</v>
      </c>
      <c r="PO15" s="77">
        <v>0.97453703703703709</v>
      </c>
      <c r="PP15" s="77">
        <v>0.99305555555555558</v>
      </c>
      <c r="PQ15" s="77">
        <v>1</v>
      </c>
      <c r="PR15" s="77">
        <v>1</v>
      </c>
      <c r="PS15" s="77">
        <v>1</v>
      </c>
      <c r="PT15" s="77">
        <v>0.97793209876543208</v>
      </c>
      <c r="PU15" s="77">
        <v>0.99537037037037035</v>
      </c>
      <c r="PV15" s="77">
        <v>0.91249999999999998</v>
      </c>
      <c r="PW15" s="77">
        <v>1</v>
      </c>
      <c r="PX15" s="77">
        <v>0.82222222222222197</v>
      </c>
      <c r="PY15" s="77">
        <v>1</v>
      </c>
      <c r="PZ15" s="77">
        <v>0.875</v>
      </c>
      <c r="QA15" s="77">
        <v>0.83333333333333404</v>
      </c>
      <c r="QB15" s="77">
        <v>1</v>
      </c>
      <c r="QC15" s="77">
        <v>0.83333333333333337</v>
      </c>
      <c r="QD15" s="77">
        <v>0.83750000000000002</v>
      </c>
      <c r="QE15" s="77">
        <v>0.88888888888888884</v>
      </c>
      <c r="QF15" s="77">
        <v>1</v>
      </c>
      <c r="QG15" s="77">
        <v>1</v>
      </c>
      <c r="QH15" s="77">
        <v>0.8125</v>
      </c>
      <c r="QI15" s="77">
        <v>0.84581597222222227</v>
      </c>
      <c r="QJ15" s="77">
        <v>0.71130972222222222</v>
      </c>
      <c r="QK15" s="77">
        <v>0.92333333333333334</v>
      </c>
      <c r="QL15" s="77">
        <v>1</v>
      </c>
      <c r="QM15" s="77">
        <v>0.9375</v>
      </c>
      <c r="QN15" s="77">
        <v>0.88083333333333336</v>
      </c>
      <c r="QO15" s="77">
        <v>0.88194444444444453</v>
      </c>
      <c r="QP15" s="77">
        <v>1</v>
      </c>
      <c r="QQ15" s="77">
        <v>1</v>
      </c>
      <c r="QR15" s="77">
        <v>0.375</v>
      </c>
      <c r="QS15" s="77">
        <v>0</v>
      </c>
      <c r="QT15" s="77">
        <v>0.88194444444444453</v>
      </c>
      <c r="QU15" s="77">
        <v>1</v>
      </c>
      <c r="QV15" s="77">
        <v>1</v>
      </c>
      <c r="QW15" s="77">
        <v>0.9194444444444444</v>
      </c>
      <c r="QX15" s="77">
        <v>0.70972222222222214</v>
      </c>
      <c r="QY15" s="77">
        <v>0.71527777777777779</v>
      </c>
      <c r="QZ15" s="77">
        <v>0.85416666666666663</v>
      </c>
      <c r="RA15" s="77">
        <v>0.78472222222222221</v>
      </c>
      <c r="RB15" s="77">
        <v>1</v>
      </c>
      <c r="RC15" s="77">
        <v>1</v>
      </c>
      <c r="RD15" s="77">
        <v>1</v>
      </c>
      <c r="RE15" s="77">
        <v>1</v>
      </c>
      <c r="RF15" s="77">
        <v>0.77500000000000002</v>
      </c>
      <c r="RG15" s="77">
        <v>0.875</v>
      </c>
      <c r="RH15" s="77">
        <v>0.76217592592592598</v>
      </c>
      <c r="RI15" s="77">
        <v>0.89027777777777783</v>
      </c>
      <c r="RJ15" s="77">
        <v>1</v>
      </c>
      <c r="RK15" s="77">
        <v>1</v>
      </c>
      <c r="RL15" s="77">
        <v>1</v>
      </c>
      <c r="RM15" s="77">
        <v>0.81944444444444398</v>
      </c>
      <c r="RN15" s="77">
        <v>1</v>
      </c>
      <c r="RO15" s="77">
        <v>1</v>
      </c>
      <c r="RP15" s="77">
        <v>0.89583333333333404</v>
      </c>
      <c r="RQ15" s="77">
        <v>1</v>
      </c>
      <c r="RR15" s="77">
        <v>0.89027777777777795</v>
      </c>
      <c r="RS15" s="77">
        <v>1</v>
      </c>
      <c r="RT15" s="77">
        <v>1</v>
      </c>
      <c r="RU15" s="77">
        <v>1</v>
      </c>
      <c r="RV15" s="77">
        <v>0.81863425925925926</v>
      </c>
      <c r="RW15" s="77">
        <v>0.8930555555555556</v>
      </c>
      <c r="RX15" s="77">
        <v>1</v>
      </c>
      <c r="RY15" s="77">
        <v>1</v>
      </c>
      <c r="RZ15" s="77">
        <v>0.79674943638164808</v>
      </c>
      <c r="SA15" s="77">
        <v>0</v>
      </c>
      <c r="SB15" s="77">
        <v>0.01</v>
      </c>
      <c r="SC15" s="77">
        <v>0</v>
      </c>
      <c r="SD15" s="77">
        <v>0.24940000000000001</v>
      </c>
      <c r="SE15" s="77">
        <v>1</v>
      </c>
      <c r="SF15" s="77">
        <v>0.83207843372550006</v>
      </c>
      <c r="SG15" s="77">
        <v>1</v>
      </c>
      <c r="SH15" s="77">
        <v>0.93055555555555547</v>
      </c>
      <c r="SI15" s="77">
        <v>0.80555555555555547</v>
      </c>
      <c r="SJ15" s="77">
        <v>1</v>
      </c>
      <c r="SK15" s="77">
        <v>1</v>
      </c>
      <c r="SL15" s="77">
        <v>1</v>
      </c>
      <c r="SM15" s="77">
        <v>1</v>
      </c>
      <c r="SN15" s="77">
        <v>1</v>
      </c>
      <c r="SO15" s="77">
        <v>1</v>
      </c>
      <c r="SP15" s="77">
        <v>0.63194444444444442</v>
      </c>
      <c r="SQ15" s="77">
        <v>0.75833333333333341</v>
      </c>
      <c r="SR15" s="77">
        <v>0.8222222222222223</v>
      </c>
      <c r="SS15" s="77">
        <v>1</v>
      </c>
      <c r="ST15" s="77">
        <v>1</v>
      </c>
      <c r="SU15" s="77">
        <v>1</v>
      </c>
      <c r="SV15" s="77">
        <v>0.91666666666666663</v>
      </c>
      <c r="SW15" s="77">
        <v>0.90972222222222221</v>
      </c>
      <c r="SX15" s="77">
        <v>1</v>
      </c>
      <c r="SY15" s="77">
        <v>0.81666666666666676</v>
      </c>
      <c r="SZ15" s="77">
        <v>0.84722222222222221</v>
      </c>
      <c r="TA15" s="77">
        <v>0.8833333333333333</v>
      </c>
      <c r="TB15" s="77">
        <v>1</v>
      </c>
      <c r="TC15" s="77">
        <v>0.88194444444444453</v>
      </c>
      <c r="TD15" s="77">
        <v>0.64583333333333337</v>
      </c>
      <c r="TE15" s="77">
        <v>0.76388888888888884</v>
      </c>
      <c r="TF15" s="77">
        <v>1</v>
      </c>
      <c r="TG15" s="77">
        <v>9.3055555555555447E-2</v>
      </c>
      <c r="TH15" s="77">
        <v>0.16388888888888889</v>
      </c>
      <c r="TI15" s="77">
        <v>0</v>
      </c>
      <c r="TJ15" s="77">
        <v>0</v>
      </c>
      <c r="TK15" s="77">
        <v>0.70833333333333337</v>
      </c>
      <c r="TL15" s="77">
        <v>0</v>
      </c>
      <c r="TM15" s="77">
        <v>0</v>
      </c>
      <c r="TN15" s="77">
        <v>0.63838811728395162</v>
      </c>
      <c r="TO15" s="77">
        <v>1</v>
      </c>
      <c r="TP15" s="77">
        <v>1</v>
      </c>
      <c r="TQ15" s="77">
        <v>0.68969364841003455</v>
      </c>
      <c r="TR15" s="77">
        <v>0.75</v>
      </c>
      <c r="TS15" s="77">
        <v>0.75</v>
      </c>
      <c r="TT15" s="77">
        <v>0.94999999999708962</v>
      </c>
      <c r="TU15" s="77">
        <v>0.75349999999999995</v>
      </c>
      <c r="TV15" s="77">
        <v>0.80555555556202341</v>
      </c>
      <c r="TW15" s="77">
        <v>0.9555555555555556</v>
      </c>
      <c r="TX15" s="77">
        <v>1</v>
      </c>
      <c r="TY15" s="77">
        <v>0.67206790123456783</v>
      </c>
      <c r="TZ15" s="77">
        <v>1</v>
      </c>
      <c r="UA15" s="77">
        <v>1</v>
      </c>
      <c r="UB15" s="77">
        <v>1</v>
      </c>
      <c r="UC15" s="77">
        <v>1</v>
      </c>
      <c r="UD15" s="77">
        <v>1</v>
      </c>
      <c r="UE15" s="77">
        <v>0.79236111111111107</v>
      </c>
      <c r="UF15" s="77">
        <v>1</v>
      </c>
      <c r="UG15" s="77">
        <v>0.84027777777777779</v>
      </c>
      <c r="UH15" s="77">
        <v>0.92</v>
      </c>
      <c r="UI15" s="77">
        <v>0.92</v>
      </c>
      <c r="UJ15" s="77">
        <v>0.92</v>
      </c>
      <c r="UK15" s="77">
        <v>1</v>
      </c>
      <c r="UL15" s="77">
        <v>1</v>
      </c>
      <c r="UM15" s="77">
        <v>0.875</v>
      </c>
      <c r="UN15" s="77">
        <v>0.90972222222222221</v>
      </c>
      <c r="UO15" s="77">
        <v>0.9375</v>
      </c>
      <c r="UP15" s="77">
        <v>1</v>
      </c>
      <c r="UQ15" s="77">
        <v>1</v>
      </c>
      <c r="UR15" s="77">
        <v>0.64198580250000004</v>
      </c>
      <c r="US15" s="77">
        <v>0.68692216666666672</v>
      </c>
      <c r="UT15" s="77">
        <v>1</v>
      </c>
      <c r="UU15" s="77">
        <v>1</v>
      </c>
      <c r="UV15" s="77">
        <v>0.79013580250000004</v>
      </c>
      <c r="UW15" s="77">
        <v>0.85186250000000008</v>
      </c>
      <c r="UX15" s="77">
        <v>0.45679830249999998</v>
      </c>
      <c r="UY15" s="107" t="str">
        <f t="shared" si="4"/>
        <v/>
      </c>
      <c r="UZ15" s="108">
        <f t="shared" si="1"/>
        <v>0.81199999999999994</v>
      </c>
      <c r="VA15" s="108">
        <f t="shared" si="2"/>
        <v>0.9109677419354838</v>
      </c>
      <c r="VB15" s="108">
        <f t="shared" si="3"/>
        <v>0.94802867383512546</v>
      </c>
      <c r="VC15" s="108">
        <f>AVERAGE(DispDiaria[[#This Row],[01/02/2026]:[28/02/2026]])</f>
        <v>0.93303571428571441</v>
      </c>
      <c r="VD15" s="108">
        <f>AVERAGE(DispDiaria[[#This Row],[01/03/2026]:[31/03/2026]])</f>
        <v>0.93344869822779752</v>
      </c>
      <c r="VE15" s="108">
        <f>AVERAGE(DispDiaria[[#This Row],[01/04/2026]:[30/04/2026]])</f>
        <v>0.87160956790123467</v>
      </c>
      <c r="VF15" s="147">
        <f>AVERAGE(DispDiaria[[#This Row],[01/05/2026]:[31/05/2026]])</f>
        <v>0.81854573177167611</v>
      </c>
      <c r="VG15" s="147">
        <f>AVERAGE(DispDiaria[[#This Row],[01/06/2026]:[30/06/2026]])</f>
        <v>0.69229758149032961</v>
      </c>
      <c r="VH15" s="72" t="s">
        <v>1084</v>
      </c>
      <c r="VI15" s="30" t="s">
        <v>1086</v>
      </c>
    </row>
    <row r="16" spans="1:581" ht="15.6">
      <c r="A16" s="82" t="s">
        <v>299</v>
      </c>
      <c r="B16" s="56" t="s">
        <v>299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1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75"/>
      <c r="DL16" s="110"/>
      <c r="DM16" s="110"/>
      <c r="DN16" s="110"/>
      <c r="DO16" s="110"/>
      <c r="DP16" s="110"/>
      <c r="DQ16" s="110"/>
      <c r="DR16" s="110"/>
      <c r="DS16" s="111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1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1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2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2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  <c r="IX16" s="110"/>
      <c r="IY16" s="110"/>
      <c r="IZ16" s="110"/>
      <c r="JA16" s="110"/>
      <c r="JB16" s="110"/>
      <c r="JC16" s="110"/>
      <c r="JD16" s="110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75">
        <v>1</v>
      </c>
      <c r="JQ16" s="75">
        <v>1</v>
      </c>
      <c r="JR16" s="75">
        <v>1</v>
      </c>
      <c r="JS16" s="75">
        <v>1</v>
      </c>
      <c r="JT16" s="75">
        <v>1</v>
      </c>
      <c r="JU16" s="75">
        <v>1</v>
      </c>
      <c r="JV16" s="75">
        <v>1</v>
      </c>
      <c r="JW16" s="75">
        <v>1</v>
      </c>
      <c r="JX16" s="75">
        <v>1</v>
      </c>
      <c r="JY16" s="75">
        <v>1</v>
      </c>
      <c r="JZ16" s="75">
        <v>1</v>
      </c>
      <c r="KA16" s="75">
        <v>1</v>
      </c>
      <c r="KB16" s="75">
        <v>1</v>
      </c>
      <c r="KC16" s="75">
        <v>1</v>
      </c>
      <c r="KD16" s="75">
        <v>1</v>
      </c>
      <c r="KE16" s="75">
        <v>1</v>
      </c>
      <c r="KF16" s="75">
        <v>1</v>
      </c>
      <c r="KG16" s="75">
        <v>1</v>
      </c>
      <c r="KH16" s="75">
        <v>1</v>
      </c>
      <c r="KI16" s="75">
        <v>1</v>
      </c>
      <c r="KJ16" s="75">
        <v>1</v>
      </c>
      <c r="KK16" s="75">
        <v>1</v>
      </c>
      <c r="KL16" s="75">
        <v>1</v>
      </c>
      <c r="KM16" s="75">
        <v>1</v>
      </c>
      <c r="KN16" s="75">
        <v>1</v>
      </c>
      <c r="KO16" s="75">
        <v>1</v>
      </c>
      <c r="KP16" s="75">
        <v>1</v>
      </c>
      <c r="KQ16" s="75">
        <v>1</v>
      </c>
      <c r="KR16" s="75">
        <v>1</v>
      </c>
      <c r="KS16" s="75">
        <v>1</v>
      </c>
      <c r="KT16" s="75">
        <v>1</v>
      </c>
      <c r="KU16" s="75">
        <v>1</v>
      </c>
      <c r="KV16" s="75">
        <v>1</v>
      </c>
      <c r="KW16" s="75">
        <v>1</v>
      </c>
      <c r="KX16" s="75">
        <v>1</v>
      </c>
      <c r="KY16" s="75">
        <v>1</v>
      </c>
      <c r="KZ16" s="75">
        <v>1</v>
      </c>
      <c r="LA16" s="75">
        <v>1</v>
      </c>
      <c r="LB16" s="75">
        <v>1</v>
      </c>
      <c r="LC16" s="75">
        <v>1</v>
      </c>
      <c r="LD16" s="75">
        <v>0.38</v>
      </c>
      <c r="LE16" s="75">
        <v>0</v>
      </c>
      <c r="LF16" s="75">
        <v>0</v>
      </c>
      <c r="LG16" s="75">
        <v>0.22</v>
      </c>
      <c r="LH16" s="75">
        <v>1</v>
      </c>
      <c r="LI16" s="75">
        <v>1</v>
      </c>
      <c r="LJ16" s="75">
        <v>1</v>
      </c>
      <c r="LK16" s="75">
        <v>1</v>
      </c>
      <c r="LL16" s="75">
        <v>1</v>
      </c>
      <c r="LM16" s="75">
        <v>0.98</v>
      </c>
      <c r="LN16" s="75">
        <v>1</v>
      </c>
      <c r="LO16" s="75">
        <v>1</v>
      </c>
      <c r="LP16" s="75">
        <v>1</v>
      </c>
      <c r="LQ16" s="75">
        <v>1</v>
      </c>
      <c r="LR16" s="75">
        <v>1</v>
      </c>
      <c r="LS16" s="75">
        <v>1</v>
      </c>
      <c r="LT16" s="75">
        <v>1</v>
      </c>
      <c r="LU16" s="75">
        <v>1</v>
      </c>
      <c r="LV16" s="75">
        <v>1</v>
      </c>
      <c r="LW16" s="75">
        <v>0.56000000000000005</v>
      </c>
      <c r="LX16" s="75">
        <v>1</v>
      </c>
      <c r="LY16" s="75">
        <v>1</v>
      </c>
      <c r="LZ16" s="77">
        <v>0.94</v>
      </c>
      <c r="MA16" s="75">
        <v>1</v>
      </c>
      <c r="MB16" s="77">
        <v>0.67</v>
      </c>
      <c r="MC16" s="75">
        <v>1</v>
      </c>
      <c r="MD16" s="77">
        <v>0.5</v>
      </c>
      <c r="ME16" s="77">
        <v>0</v>
      </c>
      <c r="MF16" s="77">
        <v>0.33</v>
      </c>
      <c r="MG16" s="75">
        <v>1</v>
      </c>
      <c r="MH16" s="75">
        <v>1</v>
      </c>
      <c r="MI16" s="75">
        <v>1</v>
      </c>
      <c r="MJ16" s="75">
        <v>1</v>
      </c>
      <c r="MK16" s="75">
        <v>1</v>
      </c>
      <c r="ML16" s="75">
        <v>1</v>
      </c>
      <c r="MM16" s="75">
        <v>1</v>
      </c>
      <c r="MN16" s="75">
        <v>1</v>
      </c>
      <c r="MO16" s="75">
        <v>1</v>
      </c>
      <c r="MP16" s="77">
        <v>0.87</v>
      </c>
      <c r="MQ16" s="75">
        <v>1</v>
      </c>
      <c r="MR16" s="75">
        <v>1</v>
      </c>
      <c r="MS16" s="75">
        <v>1</v>
      </c>
      <c r="MT16" s="75">
        <v>1</v>
      </c>
      <c r="MU16" s="75">
        <v>1</v>
      </c>
      <c r="MV16" s="75">
        <v>1</v>
      </c>
      <c r="MW16" s="75">
        <v>1</v>
      </c>
      <c r="MX16" s="75">
        <v>1</v>
      </c>
      <c r="MY16" s="75">
        <v>1</v>
      </c>
      <c r="MZ16" s="75">
        <v>1</v>
      </c>
      <c r="NA16" s="75">
        <v>1</v>
      </c>
      <c r="NB16" s="77">
        <v>0.81</v>
      </c>
      <c r="NC16" s="75">
        <v>1</v>
      </c>
      <c r="ND16" s="75">
        <v>1</v>
      </c>
      <c r="NE16" s="75">
        <v>1</v>
      </c>
      <c r="NF16" s="75">
        <v>1</v>
      </c>
      <c r="NG16" s="75">
        <v>0.78472222222222221</v>
      </c>
      <c r="NH16" s="75">
        <v>1</v>
      </c>
      <c r="NI16" s="75">
        <v>1</v>
      </c>
      <c r="NJ16" s="75">
        <v>0.77500000000000002</v>
      </c>
      <c r="NK16" s="75">
        <v>0.96388888888888891</v>
      </c>
      <c r="NL16" s="75">
        <v>1</v>
      </c>
      <c r="NM16" s="75">
        <v>0.91666666666666663</v>
      </c>
      <c r="NN16" s="75">
        <v>1</v>
      </c>
      <c r="NO16" s="75">
        <v>1</v>
      </c>
      <c r="NP16" s="75">
        <v>1</v>
      </c>
      <c r="NQ16" s="75">
        <v>1</v>
      </c>
      <c r="NR16" s="75">
        <v>1</v>
      </c>
      <c r="NS16" s="75">
        <v>1</v>
      </c>
      <c r="NT16" s="75">
        <v>1</v>
      </c>
      <c r="NU16" s="75">
        <v>1</v>
      </c>
      <c r="NV16" s="75">
        <v>0.85138888888888886</v>
      </c>
      <c r="NW16" s="75">
        <v>0.78888888888888886</v>
      </c>
      <c r="NX16" s="75">
        <v>0.52083333333333326</v>
      </c>
      <c r="NY16" s="75">
        <v>1</v>
      </c>
      <c r="NZ16" s="75">
        <v>1</v>
      </c>
      <c r="OA16" s="75">
        <v>0.84722222222222221</v>
      </c>
      <c r="OB16" s="75">
        <v>1</v>
      </c>
      <c r="OC16" s="75">
        <v>0.93055555555555569</v>
      </c>
      <c r="OD16" s="75">
        <v>0.86111111111111105</v>
      </c>
      <c r="OE16" s="75">
        <v>1</v>
      </c>
      <c r="OF16" s="75">
        <v>1</v>
      </c>
      <c r="OG16" s="75">
        <v>1</v>
      </c>
      <c r="OH16" s="75">
        <v>1</v>
      </c>
      <c r="OI16" s="114">
        <v>1</v>
      </c>
      <c r="OJ16" s="116">
        <v>0.93333333333333324</v>
      </c>
      <c r="OK16" s="114">
        <v>1</v>
      </c>
      <c r="OL16" s="114">
        <v>1</v>
      </c>
      <c r="OM16" s="116">
        <v>0.80555555555555547</v>
      </c>
      <c r="ON16" s="116">
        <v>0.86249999999999993</v>
      </c>
      <c r="OO16" s="114">
        <v>1</v>
      </c>
      <c r="OP16" s="114">
        <v>1</v>
      </c>
      <c r="OQ16" s="114">
        <v>1</v>
      </c>
      <c r="OR16" s="114">
        <v>1</v>
      </c>
      <c r="OS16" s="114">
        <v>1</v>
      </c>
      <c r="OT16" s="114">
        <v>1</v>
      </c>
      <c r="OU16" s="114">
        <v>1</v>
      </c>
      <c r="OV16" s="116">
        <v>0.88888888888888895</v>
      </c>
      <c r="OW16" s="116">
        <v>0.75694444444444453</v>
      </c>
      <c r="OX16" s="116">
        <v>0.81944444444444453</v>
      </c>
      <c r="OY16" s="114">
        <v>1</v>
      </c>
      <c r="OZ16" s="114">
        <v>1</v>
      </c>
      <c r="PA16" s="116">
        <v>0.96527777777777779</v>
      </c>
      <c r="PB16" s="114">
        <v>1</v>
      </c>
      <c r="PC16" s="77">
        <v>0.55833333333333324</v>
      </c>
      <c r="PD16" s="114">
        <v>1</v>
      </c>
      <c r="PE16" s="114">
        <v>1</v>
      </c>
      <c r="PF16" s="114">
        <v>1</v>
      </c>
      <c r="PG16" s="114">
        <v>1</v>
      </c>
      <c r="PH16" s="114">
        <v>1</v>
      </c>
      <c r="PI16" s="114">
        <v>1</v>
      </c>
      <c r="PJ16" s="114">
        <v>1</v>
      </c>
      <c r="PK16" s="77">
        <v>1</v>
      </c>
      <c r="PL16" s="77">
        <v>1</v>
      </c>
      <c r="PM16" s="77">
        <v>1</v>
      </c>
      <c r="PN16" s="77">
        <v>1</v>
      </c>
      <c r="PO16" s="77">
        <v>0.98090277777777779</v>
      </c>
      <c r="PP16" s="77">
        <v>0.99479166666666663</v>
      </c>
      <c r="PQ16" s="77">
        <v>1</v>
      </c>
      <c r="PR16" s="77">
        <v>1</v>
      </c>
      <c r="PS16" s="77">
        <v>1</v>
      </c>
      <c r="PT16" s="77">
        <v>1</v>
      </c>
      <c r="PU16" s="77">
        <v>0.99652777777777779</v>
      </c>
      <c r="PV16" s="77">
        <v>0.91249999999999998</v>
      </c>
      <c r="PW16" s="77">
        <v>1</v>
      </c>
      <c r="PX16" s="77">
        <v>0.82222222222222197</v>
      </c>
      <c r="PY16" s="77">
        <v>1</v>
      </c>
      <c r="PZ16" s="77">
        <v>1</v>
      </c>
      <c r="QA16" s="77">
        <v>0.83333333333333404</v>
      </c>
      <c r="QB16" s="77">
        <v>1</v>
      </c>
      <c r="QC16" s="77">
        <v>0.83333333333333337</v>
      </c>
      <c r="QD16" s="77">
        <v>1</v>
      </c>
      <c r="QE16" s="77">
        <v>1</v>
      </c>
      <c r="QF16" s="77">
        <v>1</v>
      </c>
      <c r="QG16" s="77">
        <v>1</v>
      </c>
      <c r="QH16" s="77">
        <v>0.8125</v>
      </c>
      <c r="QI16" s="77">
        <v>0.84581597222222227</v>
      </c>
      <c r="QJ16" s="77">
        <v>0.71130972222222222</v>
      </c>
      <c r="QK16" s="77">
        <v>0.92333333333333334</v>
      </c>
      <c r="QL16" s="77">
        <v>1</v>
      </c>
      <c r="QM16" s="77">
        <v>0.9375</v>
      </c>
      <c r="QN16" s="77">
        <v>0.88083333333333336</v>
      </c>
      <c r="QO16" s="77">
        <v>1</v>
      </c>
      <c r="QP16" s="77">
        <v>1</v>
      </c>
      <c r="QQ16" s="77">
        <v>1</v>
      </c>
      <c r="QR16" s="77">
        <v>0.375</v>
      </c>
      <c r="QS16" s="77">
        <v>0</v>
      </c>
      <c r="QT16" s="77">
        <v>0.88194444444444453</v>
      </c>
      <c r="QU16" s="77">
        <v>1</v>
      </c>
      <c r="QV16" s="77">
        <v>1</v>
      </c>
      <c r="QW16" s="77">
        <v>0.9194444444444444</v>
      </c>
      <c r="QX16" s="77">
        <v>1</v>
      </c>
      <c r="QY16" s="77">
        <v>1</v>
      </c>
      <c r="QZ16" s="77">
        <v>0.85416666666666663</v>
      </c>
      <c r="RA16" s="77">
        <v>0.78472222222222221</v>
      </c>
      <c r="RB16" s="77">
        <v>0.96701388888888884</v>
      </c>
      <c r="RC16" s="77">
        <v>1</v>
      </c>
      <c r="RD16" s="77">
        <v>1</v>
      </c>
      <c r="RE16" s="77">
        <v>1</v>
      </c>
      <c r="RF16" s="77">
        <v>1</v>
      </c>
      <c r="RG16" s="77">
        <v>1</v>
      </c>
      <c r="RH16" s="77">
        <v>0.90555555555555556</v>
      </c>
      <c r="RI16" s="77">
        <v>0.89027777777777783</v>
      </c>
      <c r="RJ16" s="77">
        <v>1</v>
      </c>
      <c r="RK16" s="77">
        <v>1</v>
      </c>
      <c r="RL16" s="77">
        <v>1</v>
      </c>
      <c r="RM16" s="77">
        <v>0.81944444444444398</v>
      </c>
      <c r="RN16" s="77">
        <v>1</v>
      </c>
      <c r="RO16" s="77">
        <v>1</v>
      </c>
      <c r="RP16" s="77">
        <v>0.89583333333333404</v>
      </c>
      <c r="RQ16" s="77">
        <v>1</v>
      </c>
      <c r="RR16" s="77">
        <v>1</v>
      </c>
      <c r="RS16" s="77">
        <v>1</v>
      </c>
      <c r="RT16" s="77">
        <v>1</v>
      </c>
      <c r="RU16" s="77">
        <v>1</v>
      </c>
      <c r="RV16" s="77">
        <v>0.8930555555555556</v>
      </c>
      <c r="RW16" s="77">
        <v>1</v>
      </c>
      <c r="RX16" s="77">
        <v>1</v>
      </c>
      <c r="RY16" s="77">
        <v>1</v>
      </c>
      <c r="RZ16" s="77">
        <v>0.79669999999999996</v>
      </c>
      <c r="SA16" s="156">
        <v>0</v>
      </c>
      <c r="SB16" s="156">
        <v>0.01</v>
      </c>
      <c r="SC16" s="156">
        <v>0</v>
      </c>
      <c r="SD16" s="156">
        <v>0.24939723289999999</v>
      </c>
      <c r="SE16" s="77">
        <v>1</v>
      </c>
      <c r="SF16" s="77">
        <v>0.83207843372550006</v>
      </c>
      <c r="SG16" s="77">
        <v>1</v>
      </c>
      <c r="SH16" s="77">
        <v>0.93055555555555547</v>
      </c>
      <c r="SI16" s="77">
        <v>0.80555555555555547</v>
      </c>
      <c r="SJ16" s="77">
        <v>1</v>
      </c>
      <c r="SK16" s="77">
        <v>1</v>
      </c>
      <c r="SL16" s="77">
        <v>1</v>
      </c>
      <c r="SM16" s="77">
        <v>1</v>
      </c>
      <c r="SN16" s="77">
        <v>1</v>
      </c>
      <c r="SO16" s="77">
        <v>1</v>
      </c>
      <c r="SP16" s="77">
        <v>0.63194444444444442</v>
      </c>
      <c r="SQ16" s="77">
        <v>0.75833333333333341</v>
      </c>
      <c r="SR16" s="77">
        <v>0.8222222222222223</v>
      </c>
      <c r="SS16" s="77">
        <v>1</v>
      </c>
      <c r="ST16" s="77">
        <v>1</v>
      </c>
      <c r="SU16" s="77">
        <v>1</v>
      </c>
      <c r="SV16" s="77">
        <v>0.91666666666666663</v>
      </c>
      <c r="SW16" s="77">
        <v>0.90972222222222221</v>
      </c>
      <c r="SX16" s="77">
        <v>1</v>
      </c>
      <c r="SY16" s="77">
        <v>0.81666666666666676</v>
      </c>
      <c r="SZ16" s="77">
        <v>0.84722222222222221</v>
      </c>
      <c r="TA16" s="77">
        <v>0.8833333333333333</v>
      </c>
      <c r="TB16" s="77">
        <v>1</v>
      </c>
      <c r="TC16" s="77">
        <v>0.88194444444444453</v>
      </c>
      <c r="TD16" s="77">
        <v>0.64583333333333337</v>
      </c>
      <c r="TE16" s="77">
        <v>0.76388888888888884</v>
      </c>
      <c r="TF16" s="77">
        <v>1</v>
      </c>
      <c r="TG16" s="77">
        <v>0.74583333333333324</v>
      </c>
      <c r="TH16" s="77">
        <v>0.87222222222222223</v>
      </c>
      <c r="TI16" s="77">
        <v>1</v>
      </c>
      <c r="TJ16" s="77">
        <v>0.86805555555555547</v>
      </c>
      <c r="TK16" s="77">
        <v>1</v>
      </c>
      <c r="TL16" s="77">
        <v>1</v>
      </c>
      <c r="TM16" s="77">
        <v>1</v>
      </c>
      <c r="TN16" s="77">
        <v>0.63838811728395162</v>
      </c>
      <c r="TO16" s="77">
        <v>1</v>
      </c>
      <c r="TP16" s="77">
        <v>1</v>
      </c>
      <c r="TQ16" s="77">
        <v>0.68969364841003455</v>
      </c>
      <c r="TR16" s="77">
        <v>0.75</v>
      </c>
      <c r="TS16" s="77">
        <v>0.75</v>
      </c>
      <c r="TT16" s="77">
        <v>0.94999999999708962</v>
      </c>
      <c r="TU16" s="77">
        <v>0.75349999999999995</v>
      </c>
      <c r="TV16" s="77">
        <v>0.80555555556202341</v>
      </c>
      <c r="TW16" s="77">
        <v>0.9555555555555556</v>
      </c>
      <c r="TX16" s="77">
        <v>1</v>
      </c>
      <c r="TY16" s="77">
        <v>0.67206790123456783</v>
      </c>
      <c r="TZ16" s="77">
        <v>1</v>
      </c>
      <c r="UA16" s="77">
        <v>1</v>
      </c>
      <c r="UB16" s="77">
        <v>1</v>
      </c>
      <c r="UC16" s="77">
        <v>1</v>
      </c>
      <c r="UD16" s="77">
        <v>1</v>
      </c>
      <c r="UE16" s="77">
        <v>0.90555555555555556</v>
      </c>
      <c r="UF16" s="77">
        <v>1</v>
      </c>
      <c r="UG16" s="77">
        <v>0.84027777777777779</v>
      </c>
      <c r="UH16" s="77">
        <v>1</v>
      </c>
      <c r="UI16" s="77">
        <v>1</v>
      </c>
      <c r="UJ16" s="77">
        <v>1</v>
      </c>
      <c r="UK16" s="77">
        <v>1</v>
      </c>
      <c r="UL16" s="77">
        <v>1</v>
      </c>
      <c r="UM16" s="77">
        <v>0.875</v>
      </c>
      <c r="UN16" s="77">
        <v>0.90972222222222221</v>
      </c>
      <c r="UO16" s="77">
        <v>0.9375</v>
      </c>
      <c r="UP16" s="77">
        <v>1</v>
      </c>
      <c r="UQ16" s="77">
        <v>1</v>
      </c>
      <c r="UR16" s="77">
        <v>0.64198580250000004</v>
      </c>
      <c r="US16" s="77">
        <v>0.68692216666666672</v>
      </c>
      <c r="UT16" s="77">
        <v>1</v>
      </c>
      <c r="UU16" s="77">
        <v>1</v>
      </c>
      <c r="UV16" s="77">
        <v>0.79013580250000004</v>
      </c>
      <c r="UW16" s="77">
        <v>0.85186250000000008</v>
      </c>
      <c r="UX16" s="77">
        <v>0.45679830249999998</v>
      </c>
      <c r="UY16" s="107">
        <f t="shared" si="4"/>
        <v>1</v>
      </c>
      <c r="UZ16" s="108">
        <f t="shared" si="1"/>
        <v>0.8713333333333334</v>
      </c>
      <c r="VA16" s="108">
        <f t="shared" si="2"/>
        <v>0.90709677419354828</v>
      </c>
      <c r="VB16" s="108">
        <f t="shared" si="3"/>
        <v>0.94323476702508957</v>
      </c>
      <c r="VC16" s="108">
        <f>AVERAGE(DispDiaria[[#This Row],[01/02/2026]:[28/02/2026]])</f>
        <v>0.94965277777777779</v>
      </c>
      <c r="VD16" s="108">
        <f>AVERAGE(DispDiaria[[#This Row],[01/03/2026]:[31/03/2026]])</f>
        <v>0.95112591845878136</v>
      </c>
      <c r="VE16" s="108">
        <f>AVERAGE(DispDiaria[[#This Row],[01/04/2026]:[30/04/2026]])</f>
        <v>0.90978009259259263</v>
      </c>
      <c r="VF16" s="147">
        <f>AVERAGE(DispDiaria[[#This Row],[01/05/2026]:[31/05/2026]])</f>
        <v>0.82439455555422758</v>
      </c>
      <c r="VG16" s="147">
        <f>AVERAGE(DispDiaria[[#This Row],[01/06/2026]:[30/06/2026]])</f>
        <v>0.8763253592681074</v>
      </c>
      <c r="VH16" s="72" t="s">
        <v>1084</v>
      </c>
      <c r="VI16" t="s">
        <v>1085</v>
      </c>
    </row>
    <row r="17" spans="1:581" ht="15.6">
      <c r="A17" s="82" t="s">
        <v>321</v>
      </c>
      <c r="B17" s="56" t="s">
        <v>321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1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0"/>
      <c r="DA17" s="110"/>
      <c r="DB17" s="110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0"/>
      <c r="DN17" s="110"/>
      <c r="DO17" s="110"/>
      <c r="DP17" s="110"/>
      <c r="DQ17" s="110"/>
      <c r="DR17" s="110"/>
      <c r="DS17" s="111"/>
      <c r="DT17" s="110"/>
      <c r="DU17" s="110"/>
      <c r="DV17" s="110"/>
      <c r="DW17" s="110"/>
      <c r="DX17" s="110"/>
      <c r="DY17" s="110"/>
      <c r="DZ17" s="110"/>
      <c r="EA17" s="110"/>
      <c r="EB17" s="110"/>
      <c r="EC17" s="110"/>
      <c r="ED17" s="110"/>
      <c r="EE17" s="110"/>
      <c r="EF17" s="110"/>
      <c r="EG17" s="110"/>
      <c r="EH17" s="110"/>
      <c r="EI17" s="110"/>
      <c r="EJ17" s="110"/>
      <c r="EK17" s="110"/>
      <c r="EL17" s="110"/>
      <c r="EM17" s="110"/>
      <c r="EN17" s="110"/>
      <c r="EO17" s="110"/>
      <c r="EP17" s="110"/>
      <c r="EQ17" s="110"/>
      <c r="ER17" s="110"/>
      <c r="ES17" s="110"/>
      <c r="ET17" s="110"/>
      <c r="EU17" s="110"/>
      <c r="EV17" s="110"/>
      <c r="EW17" s="110"/>
      <c r="EX17" s="111"/>
      <c r="EY17" s="110"/>
      <c r="EZ17" s="110"/>
      <c r="FA17" s="110"/>
      <c r="FB17" s="110"/>
      <c r="FC17" s="110"/>
      <c r="FD17" s="110"/>
      <c r="FE17" s="110"/>
      <c r="FF17" s="110"/>
      <c r="FG17" s="110"/>
      <c r="FH17" s="110"/>
      <c r="FI17" s="110"/>
      <c r="FJ17" s="110"/>
      <c r="FK17" s="110"/>
      <c r="FL17" s="110"/>
      <c r="FM17" s="110"/>
      <c r="FN17" s="110"/>
      <c r="FO17" s="110"/>
      <c r="FP17" s="110"/>
      <c r="FQ17" s="110"/>
      <c r="FR17" s="110"/>
      <c r="FS17" s="110"/>
      <c r="FT17" s="110"/>
      <c r="FU17" s="110"/>
      <c r="FV17" s="110"/>
      <c r="FW17" s="110"/>
      <c r="FX17" s="110"/>
      <c r="FY17" s="110"/>
      <c r="FZ17" s="110"/>
      <c r="GA17" s="110"/>
      <c r="GB17" s="111"/>
      <c r="GC17" s="110"/>
      <c r="GD17" s="110"/>
      <c r="GE17" s="110"/>
      <c r="GF17" s="110"/>
      <c r="GG17" s="110"/>
      <c r="GH17" s="110"/>
      <c r="GI17" s="110"/>
      <c r="GJ17" s="110"/>
      <c r="GK17" s="110"/>
      <c r="GL17" s="110"/>
      <c r="GM17" s="110"/>
      <c r="GN17" s="110"/>
      <c r="GO17" s="110"/>
      <c r="GP17" s="110"/>
      <c r="GQ17" s="110"/>
      <c r="GR17" s="110"/>
      <c r="GS17" s="110"/>
      <c r="GT17" s="110"/>
      <c r="GU17" s="110"/>
      <c r="GV17" s="110"/>
      <c r="GW17" s="110"/>
      <c r="GX17" s="110"/>
      <c r="GY17" s="110"/>
      <c r="GZ17" s="110"/>
      <c r="HA17" s="110"/>
      <c r="HB17" s="110"/>
      <c r="HC17" s="110"/>
      <c r="HD17" s="110"/>
      <c r="HE17" s="110"/>
      <c r="HF17" s="110"/>
      <c r="HG17" s="112"/>
      <c r="HH17" s="110"/>
      <c r="HI17" s="110"/>
      <c r="HJ17" s="110"/>
      <c r="HK17" s="110"/>
      <c r="HL17" s="110"/>
      <c r="HM17" s="110"/>
      <c r="HN17" s="110"/>
      <c r="HO17" s="110"/>
      <c r="HP17" s="110"/>
      <c r="HQ17" s="110"/>
      <c r="HR17" s="110"/>
      <c r="HS17" s="110"/>
      <c r="HT17" s="110"/>
      <c r="HU17" s="110"/>
      <c r="HV17" s="110"/>
      <c r="HW17" s="110"/>
      <c r="HX17" s="110"/>
      <c r="HY17" s="110"/>
      <c r="HZ17" s="110"/>
      <c r="IA17" s="110"/>
      <c r="IB17" s="110"/>
      <c r="IC17" s="110"/>
      <c r="ID17" s="110"/>
      <c r="IE17" s="110"/>
      <c r="IF17" s="110"/>
      <c r="IG17" s="110"/>
      <c r="IH17" s="110"/>
      <c r="II17" s="110"/>
      <c r="IJ17" s="110"/>
      <c r="IK17" s="110"/>
      <c r="IL17" s="112"/>
      <c r="IM17" s="110"/>
      <c r="IN17" s="110"/>
      <c r="IO17" s="110"/>
      <c r="IP17" s="110"/>
      <c r="IQ17" s="110"/>
      <c r="IR17" s="110"/>
      <c r="IS17" s="110"/>
      <c r="IT17" s="110"/>
      <c r="IU17" s="110"/>
      <c r="IV17" s="110"/>
      <c r="IW17" s="110"/>
      <c r="IX17" s="110"/>
      <c r="IY17" s="110"/>
      <c r="IZ17" s="110"/>
      <c r="JA17" s="110"/>
      <c r="JB17" s="110"/>
      <c r="JC17" s="110"/>
      <c r="JD17" s="110"/>
      <c r="JE17" s="110"/>
      <c r="JF17" s="110"/>
      <c r="JG17" s="110"/>
      <c r="JH17" s="110"/>
      <c r="JI17" s="110"/>
      <c r="JJ17" s="110"/>
      <c r="JK17" s="110"/>
      <c r="JL17" s="110"/>
      <c r="JM17" s="110"/>
      <c r="JN17" s="110"/>
      <c r="JO17" s="110"/>
      <c r="JP17" s="75">
        <v>1</v>
      </c>
      <c r="JQ17" s="75">
        <v>1</v>
      </c>
      <c r="JR17" s="75">
        <v>1</v>
      </c>
      <c r="JS17" s="75">
        <v>1</v>
      </c>
      <c r="JT17" s="75">
        <v>1</v>
      </c>
      <c r="JU17" s="75">
        <v>1</v>
      </c>
      <c r="JV17" s="75">
        <v>1</v>
      </c>
      <c r="JW17" s="75">
        <v>1</v>
      </c>
      <c r="JX17" s="75">
        <v>1</v>
      </c>
      <c r="JY17" s="75">
        <v>1</v>
      </c>
      <c r="JZ17" s="75">
        <v>1</v>
      </c>
      <c r="KA17" s="75">
        <v>1</v>
      </c>
      <c r="KB17" s="75">
        <v>1</v>
      </c>
      <c r="KC17" s="75">
        <v>1</v>
      </c>
      <c r="KD17" s="75">
        <v>1</v>
      </c>
      <c r="KE17" s="75">
        <v>1</v>
      </c>
      <c r="KF17" s="75">
        <v>1</v>
      </c>
      <c r="KG17" s="75">
        <v>1</v>
      </c>
      <c r="KH17" s="75">
        <v>1</v>
      </c>
      <c r="KI17" s="75">
        <v>1</v>
      </c>
      <c r="KJ17" s="75">
        <v>1</v>
      </c>
      <c r="KK17" s="75">
        <v>1</v>
      </c>
      <c r="KL17" s="75">
        <v>1</v>
      </c>
      <c r="KM17" s="75">
        <v>1</v>
      </c>
      <c r="KN17" s="75">
        <v>1</v>
      </c>
      <c r="KO17" s="75">
        <v>1</v>
      </c>
      <c r="KP17" s="75">
        <v>1</v>
      </c>
      <c r="KQ17" s="75">
        <v>1</v>
      </c>
      <c r="KR17" s="75">
        <v>1</v>
      </c>
      <c r="KS17" s="75">
        <v>1</v>
      </c>
      <c r="KT17" s="75">
        <v>1</v>
      </c>
      <c r="KU17" s="75">
        <v>0.6</v>
      </c>
      <c r="KV17" s="75">
        <v>0.96</v>
      </c>
      <c r="KW17" s="75">
        <v>1</v>
      </c>
      <c r="KX17" s="75">
        <v>1</v>
      </c>
      <c r="KY17" s="75">
        <v>1</v>
      </c>
      <c r="KZ17" s="75">
        <v>1</v>
      </c>
      <c r="LA17" s="75">
        <v>1</v>
      </c>
      <c r="LB17" s="75">
        <v>0.82</v>
      </c>
      <c r="LC17" s="75">
        <v>1</v>
      </c>
      <c r="LD17" s="75">
        <v>1</v>
      </c>
      <c r="LE17" s="75">
        <v>1</v>
      </c>
      <c r="LF17" s="75">
        <v>0.98</v>
      </c>
      <c r="LG17" s="75">
        <v>1</v>
      </c>
      <c r="LH17" s="75">
        <v>1</v>
      </c>
      <c r="LI17" s="75">
        <v>1</v>
      </c>
      <c r="LJ17" s="75">
        <v>1</v>
      </c>
      <c r="LK17" s="75">
        <v>1</v>
      </c>
      <c r="LL17" s="75">
        <v>1</v>
      </c>
      <c r="LM17" s="75">
        <v>1</v>
      </c>
      <c r="LN17" s="75">
        <v>1</v>
      </c>
      <c r="LO17" s="75">
        <v>1</v>
      </c>
      <c r="LP17" s="75">
        <v>0.99</v>
      </c>
      <c r="LQ17" s="75">
        <v>1</v>
      </c>
      <c r="LR17" s="75">
        <v>0.96</v>
      </c>
      <c r="LS17" s="75">
        <v>1</v>
      </c>
      <c r="LT17" s="75">
        <v>1</v>
      </c>
      <c r="LU17" s="75">
        <v>1</v>
      </c>
      <c r="LV17" s="75">
        <v>0.97</v>
      </c>
      <c r="LW17" s="75">
        <v>1</v>
      </c>
      <c r="LX17" s="75">
        <v>1</v>
      </c>
      <c r="LY17" s="75">
        <v>1</v>
      </c>
      <c r="LZ17" s="75">
        <v>1</v>
      </c>
      <c r="MA17" s="75">
        <v>1</v>
      </c>
      <c r="MB17" s="75">
        <v>1</v>
      </c>
      <c r="MC17" s="75">
        <v>1</v>
      </c>
      <c r="MD17" s="75">
        <v>1</v>
      </c>
      <c r="ME17" s="75">
        <v>1</v>
      </c>
      <c r="MF17" s="75">
        <v>1</v>
      </c>
      <c r="MG17" s="77">
        <v>0.97</v>
      </c>
      <c r="MH17" s="77">
        <v>0.88</v>
      </c>
      <c r="MI17" s="75">
        <v>1</v>
      </c>
      <c r="MJ17" s="75">
        <v>1</v>
      </c>
      <c r="MK17" s="75">
        <v>1</v>
      </c>
      <c r="ML17" s="75">
        <v>1</v>
      </c>
      <c r="MM17" s="75">
        <v>1</v>
      </c>
      <c r="MN17" s="75">
        <v>1</v>
      </c>
      <c r="MO17" s="75">
        <v>1</v>
      </c>
      <c r="MP17" s="75">
        <v>1</v>
      </c>
      <c r="MQ17" s="75">
        <v>1</v>
      </c>
      <c r="MR17" s="75">
        <v>1</v>
      </c>
      <c r="MS17" s="75">
        <v>1</v>
      </c>
      <c r="MT17" s="75">
        <v>1</v>
      </c>
      <c r="MU17" s="75">
        <v>1</v>
      </c>
      <c r="MV17" s="75">
        <v>1</v>
      </c>
      <c r="MW17" s="75">
        <v>1</v>
      </c>
      <c r="MX17" s="75">
        <v>1</v>
      </c>
      <c r="MY17" s="75">
        <v>1</v>
      </c>
      <c r="MZ17" s="75">
        <v>1</v>
      </c>
      <c r="NA17" s="75">
        <v>1</v>
      </c>
      <c r="NB17" s="75">
        <v>1</v>
      </c>
      <c r="NC17" s="75">
        <v>1</v>
      </c>
      <c r="ND17" s="75">
        <v>1</v>
      </c>
      <c r="NE17" s="75">
        <v>1</v>
      </c>
      <c r="NF17" s="75">
        <v>1</v>
      </c>
      <c r="NG17" s="75">
        <v>1</v>
      </c>
      <c r="NH17" s="75">
        <v>1</v>
      </c>
      <c r="NI17" s="75">
        <v>1</v>
      </c>
      <c r="NJ17" s="75">
        <v>1</v>
      </c>
      <c r="NK17" s="75">
        <v>1</v>
      </c>
      <c r="NL17" s="75">
        <v>1</v>
      </c>
      <c r="NM17" s="75">
        <v>1</v>
      </c>
      <c r="NN17" s="75">
        <v>1</v>
      </c>
      <c r="NO17" s="75">
        <v>1</v>
      </c>
      <c r="NP17" s="75">
        <v>1</v>
      </c>
      <c r="NQ17" s="75">
        <v>1</v>
      </c>
      <c r="NR17" s="75">
        <v>1</v>
      </c>
      <c r="NS17" s="75">
        <v>1</v>
      </c>
      <c r="NT17" s="75">
        <v>0.95277777777777783</v>
      </c>
      <c r="NU17" s="75">
        <v>1</v>
      </c>
      <c r="NV17" s="75">
        <v>1</v>
      </c>
      <c r="NW17" s="75">
        <v>1</v>
      </c>
      <c r="NX17" s="75">
        <v>1</v>
      </c>
      <c r="NY17" s="75">
        <v>1</v>
      </c>
      <c r="NZ17" s="75">
        <v>1</v>
      </c>
      <c r="OA17" s="75">
        <v>1</v>
      </c>
      <c r="OB17" s="75">
        <v>1</v>
      </c>
      <c r="OC17" s="75">
        <v>1</v>
      </c>
      <c r="OD17" s="75">
        <v>0.99583333333333324</v>
      </c>
      <c r="OE17" s="75">
        <v>1</v>
      </c>
      <c r="OF17" s="75">
        <v>0.92222222222222217</v>
      </c>
      <c r="OG17" s="75">
        <v>1</v>
      </c>
      <c r="OH17" s="75">
        <v>1</v>
      </c>
      <c r="OI17" s="116">
        <v>0.97222222222222199</v>
      </c>
      <c r="OJ17" s="75">
        <v>1</v>
      </c>
      <c r="OK17" s="75">
        <v>1</v>
      </c>
      <c r="OL17" s="75">
        <v>1</v>
      </c>
      <c r="OM17" s="75">
        <v>1</v>
      </c>
      <c r="ON17" s="75">
        <v>1</v>
      </c>
      <c r="OO17" s="116">
        <v>0.97777777777777797</v>
      </c>
      <c r="OP17" s="75">
        <v>1</v>
      </c>
      <c r="OQ17" s="75">
        <v>1</v>
      </c>
      <c r="OR17" s="116">
        <v>0.99583333333333324</v>
      </c>
      <c r="OS17" s="114">
        <v>1</v>
      </c>
      <c r="OT17" s="77">
        <v>0.98888888888888893</v>
      </c>
      <c r="OU17" s="77">
        <v>0.99166666666666659</v>
      </c>
      <c r="OV17" s="114">
        <v>1</v>
      </c>
      <c r="OW17" s="114">
        <v>1</v>
      </c>
      <c r="OX17" s="114">
        <v>1</v>
      </c>
      <c r="OY17" s="114">
        <v>1</v>
      </c>
      <c r="OZ17" s="77">
        <v>0.97916666666666663</v>
      </c>
      <c r="PA17" s="114">
        <v>1</v>
      </c>
      <c r="PB17" s="114">
        <v>1</v>
      </c>
      <c r="PC17" s="114">
        <v>1</v>
      </c>
      <c r="PD17" s="114">
        <v>1</v>
      </c>
      <c r="PE17" s="114">
        <v>1</v>
      </c>
      <c r="PF17" s="114">
        <v>1</v>
      </c>
      <c r="PG17" s="114">
        <v>1</v>
      </c>
      <c r="PH17" s="114">
        <v>1</v>
      </c>
      <c r="PI17" s="114">
        <v>1</v>
      </c>
      <c r="PJ17" s="114">
        <v>1</v>
      </c>
      <c r="PK17" s="77">
        <v>1</v>
      </c>
      <c r="PL17" s="77">
        <v>1</v>
      </c>
      <c r="PM17" s="77">
        <v>1</v>
      </c>
      <c r="PN17" s="77">
        <v>1</v>
      </c>
      <c r="PO17" s="77">
        <v>1</v>
      </c>
      <c r="PP17" s="77">
        <v>1</v>
      </c>
      <c r="PQ17" s="77">
        <v>1</v>
      </c>
      <c r="PR17" s="77">
        <v>1</v>
      </c>
      <c r="PS17" s="77">
        <v>1</v>
      </c>
      <c r="PT17" s="77">
        <v>1</v>
      </c>
      <c r="PU17" s="77">
        <v>1</v>
      </c>
      <c r="PV17" s="77">
        <v>0.99861111111111101</v>
      </c>
      <c r="PW17" s="77">
        <v>1</v>
      </c>
      <c r="PX17" s="77">
        <v>1</v>
      </c>
      <c r="PY17" s="77">
        <v>1</v>
      </c>
      <c r="PZ17" s="77">
        <v>1</v>
      </c>
      <c r="QA17" s="77">
        <v>1</v>
      </c>
      <c r="QB17" s="77">
        <v>1</v>
      </c>
      <c r="QC17" s="77">
        <v>1</v>
      </c>
      <c r="QD17" s="77">
        <v>1</v>
      </c>
      <c r="QE17" s="77">
        <v>1</v>
      </c>
      <c r="QF17" s="77">
        <v>1</v>
      </c>
      <c r="QG17" s="77">
        <v>1</v>
      </c>
      <c r="QH17" s="77">
        <v>0.98888888888888893</v>
      </c>
      <c r="QI17" s="77">
        <v>1</v>
      </c>
      <c r="QJ17" s="77">
        <v>1</v>
      </c>
      <c r="QK17" s="77">
        <v>1</v>
      </c>
      <c r="QL17" s="77">
        <v>1</v>
      </c>
      <c r="QM17" s="77">
        <v>1</v>
      </c>
      <c r="QN17" s="77">
        <v>1</v>
      </c>
      <c r="QO17" s="77">
        <v>1</v>
      </c>
      <c r="QP17" s="77">
        <v>1</v>
      </c>
      <c r="QQ17" s="77">
        <v>1</v>
      </c>
      <c r="QR17" s="77">
        <v>1</v>
      </c>
      <c r="QS17" s="77">
        <v>1</v>
      </c>
      <c r="QT17" s="77">
        <v>1</v>
      </c>
      <c r="QU17" s="77">
        <v>1</v>
      </c>
      <c r="QV17" s="77">
        <v>1</v>
      </c>
      <c r="QW17" s="77">
        <v>1</v>
      </c>
      <c r="QX17" s="77">
        <v>1</v>
      </c>
      <c r="QY17" s="77">
        <v>1</v>
      </c>
      <c r="QZ17" s="77">
        <v>1</v>
      </c>
      <c r="RA17" s="77">
        <v>1</v>
      </c>
      <c r="RB17" s="77">
        <v>1</v>
      </c>
      <c r="RC17" s="77">
        <v>1</v>
      </c>
      <c r="RD17" s="77">
        <v>1</v>
      </c>
      <c r="RE17" s="77">
        <v>1</v>
      </c>
      <c r="RF17" s="77">
        <v>1</v>
      </c>
      <c r="RG17" s="77">
        <v>1</v>
      </c>
      <c r="RH17" s="77">
        <v>1</v>
      </c>
      <c r="RI17" s="77">
        <v>0.98888888888888893</v>
      </c>
      <c r="RJ17" s="77">
        <v>1</v>
      </c>
      <c r="RK17" s="77">
        <v>1</v>
      </c>
      <c r="RL17" s="77">
        <v>1</v>
      </c>
      <c r="RM17" s="77">
        <v>1</v>
      </c>
      <c r="RN17" s="77">
        <v>1</v>
      </c>
      <c r="RO17" s="77">
        <v>1</v>
      </c>
      <c r="RP17" s="77">
        <v>1</v>
      </c>
      <c r="RQ17" s="77">
        <v>1</v>
      </c>
      <c r="RR17" s="77">
        <v>1</v>
      </c>
      <c r="RS17" s="77">
        <v>1</v>
      </c>
      <c r="RT17" s="77">
        <v>1</v>
      </c>
      <c r="RU17" s="77">
        <v>1</v>
      </c>
      <c r="RV17" s="77">
        <v>1</v>
      </c>
      <c r="RW17" s="77">
        <v>1</v>
      </c>
      <c r="RX17" s="77">
        <v>1</v>
      </c>
      <c r="RY17" s="77">
        <v>1</v>
      </c>
      <c r="RZ17" s="77">
        <v>1</v>
      </c>
      <c r="SA17" s="77">
        <v>1</v>
      </c>
      <c r="SB17" s="77">
        <v>1</v>
      </c>
      <c r="SC17" s="77">
        <v>1</v>
      </c>
      <c r="SD17" s="77">
        <v>1</v>
      </c>
      <c r="SE17" s="77">
        <v>1</v>
      </c>
      <c r="SF17" s="77">
        <v>1</v>
      </c>
      <c r="SG17" s="77">
        <v>1</v>
      </c>
      <c r="SH17" s="77">
        <v>1</v>
      </c>
      <c r="SI17" s="77">
        <v>1</v>
      </c>
      <c r="SJ17" s="77">
        <v>1</v>
      </c>
      <c r="SK17" s="77">
        <v>1</v>
      </c>
      <c r="SL17" s="77">
        <v>1</v>
      </c>
      <c r="SM17" s="77">
        <v>1</v>
      </c>
      <c r="SN17" s="77">
        <v>1</v>
      </c>
      <c r="SO17" s="77">
        <v>1</v>
      </c>
      <c r="SP17" s="77">
        <v>1</v>
      </c>
      <c r="SQ17" s="77">
        <v>1</v>
      </c>
      <c r="SR17" s="77">
        <v>1</v>
      </c>
      <c r="SS17" s="77">
        <v>1</v>
      </c>
      <c r="ST17" s="77">
        <v>1</v>
      </c>
      <c r="SU17" s="77">
        <v>1</v>
      </c>
      <c r="SV17" s="77">
        <v>1</v>
      </c>
      <c r="SW17" s="77">
        <v>1</v>
      </c>
      <c r="SX17" s="77">
        <v>1</v>
      </c>
      <c r="SY17" s="77">
        <v>1</v>
      </c>
      <c r="SZ17" s="77">
        <v>1</v>
      </c>
      <c r="TA17" s="77">
        <v>1</v>
      </c>
      <c r="TB17" s="77">
        <v>1</v>
      </c>
      <c r="TC17" s="77">
        <v>1</v>
      </c>
      <c r="TD17" s="77">
        <v>1</v>
      </c>
      <c r="TE17" s="77">
        <v>1</v>
      </c>
      <c r="TF17" s="77">
        <v>1</v>
      </c>
      <c r="TG17" s="77">
        <v>1</v>
      </c>
      <c r="TH17" s="77">
        <v>1</v>
      </c>
      <c r="TI17" s="77">
        <v>1</v>
      </c>
      <c r="TJ17" s="77">
        <v>1</v>
      </c>
      <c r="TK17" s="77">
        <v>1</v>
      </c>
      <c r="TL17" s="77">
        <v>1</v>
      </c>
      <c r="TM17" s="77">
        <v>1</v>
      </c>
      <c r="TN17" s="77">
        <v>1</v>
      </c>
      <c r="TO17" s="77">
        <v>1</v>
      </c>
      <c r="TP17" s="77">
        <v>1</v>
      </c>
      <c r="TQ17" s="77">
        <v>1</v>
      </c>
      <c r="TR17" s="77">
        <v>1</v>
      </c>
      <c r="TS17" s="77">
        <v>1</v>
      </c>
      <c r="TT17" s="77">
        <v>1</v>
      </c>
      <c r="TU17" s="77">
        <v>1</v>
      </c>
      <c r="TV17" s="77">
        <v>1</v>
      </c>
      <c r="TW17" s="77">
        <v>1</v>
      </c>
      <c r="TX17" s="77">
        <v>1</v>
      </c>
      <c r="TY17" s="77">
        <v>1</v>
      </c>
      <c r="TZ17" s="77">
        <v>1</v>
      </c>
      <c r="UA17" s="77">
        <v>1</v>
      </c>
      <c r="UB17" s="77">
        <v>1</v>
      </c>
      <c r="UC17" s="77">
        <v>1</v>
      </c>
      <c r="UD17" s="77">
        <v>1</v>
      </c>
      <c r="UE17" s="77">
        <v>1</v>
      </c>
      <c r="UF17" s="77">
        <v>1</v>
      </c>
      <c r="UG17" s="77">
        <v>1</v>
      </c>
      <c r="UH17" s="77">
        <v>1</v>
      </c>
      <c r="UI17" s="77">
        <v>1</v>
      </c>
      <c r="UJ17" s="77">
        <v>1</v>
      </c>
      <c r="UK17" s="77">
        <v>1</v>
      </c>
      <c r="UL17" s="77">
        <v>1</v>
      </c>
      <c r="UM17" s="77">
        <v>1</v>
      </c>
      <c r="UN17" s="77">
        <v>1</v>
      </c>
      <c r="UO17" s="77">
        <v>1</v>
      </c>
      <c r="UP17" s="77">
        <v>1</v>
      </c>
      <c r="UQ17" s="77">
        <v>1</v>
      </c>
      <c r="UR17" s="77">
        <v>1</v>
      </c>
      <c r="US17" s="77">
        <v>1</v>
      </c>
      <c r="UT17" s="77">
        <v>1</v>
      </c>
      <c r="UU17" s="77">
        <v>1</v>
      </c>
      <c r="UV17" s="77">
        <v>1</v>
      </c>
      <c r="UW17" s="77">
        <v>1</v>
      </c>
      <c r="UX17" s="77">
        <v>1</v>
      </c>
      <c r="UY17" s="107">
        <f t="shared" si="4"/>
        <v>1</v>
      </c>
      <c r="UZ17" s="108">
        <f t="shared" si="1"/>
        <v>0.97599999999999987</v>
      </c>
      <c r="VA17" s="108">
        <f t="shared" si="2"/>
        <v>0.99516129032258072</v>
      </c>
      <c r="VB17" s="108">
        <f t="shared" si="3"/>
        <v>0.99583333333333335</v>
      </c>
      <c r="VC17" s="108">
        <f>AVERAGE(DispDiaria[[#This Row],[01/02/2026]:[28/02/2026]])</f>
        <v>0.99662698412698414</v>
      </c>
      <c r="VD17" s="108">
        <f>AVERAGE(DispDiaria[[#This Row],[01/03/2026]:[31/03/2026]])</f>
        <v>0.99959677419354831</v>
      </c>
      <c r="VE17" s="108">
        <f>AVERAGE(DispDiaria[[#This Row],[01/04/2026]:[30/04/2026]])</f>
        <v>0.99962962962962953</v>
      </c>
      <c r="VF17" s="147">
        <f>AVERAGE(DispDiaria[[#This Row],[01/05/2026]:[31/05/2026]])</f>
        <v>1</v>
      </c>
      <c r="VG17" s="147">
        <f>AVERAGE(DispDiaria[[#This Row],[01/06/2026]:[30/06/2026]])</f>
        <v>1</v>
      </c>
      <c r="VH17" s="72" t="s">
        <v>1084</v>
      </c>
      <c r="VI17" s="30" t="s">
        <v>1086</v>
      </c>
    </row>
    <row r="18" spans="1:581" ht="15.6">
      <c r="A18" s="82" t="s">
        <v>344</v>
      </c>
      <c r="B18" s="56" t="s">
        <v>344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1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1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0"/>
      <c r="DA18" s="110"/>
      <c r="DB18" s="110"/>
      <c r="DC18" s="110"/>
      <c r="DD18" s="110"/>
      <c r="DE18" s="110"/>
      <c r="DF18" s="110"/>
      <c r="DG18" s="110"/>
      <c r="DH18" s="110"/>
      <c r="DI18" s="110"/>
      <c r="DJ18" s="110"/>
      <c r="DK18" s="110"/>
      <c r="DL18" s="110"/>
      <c r="DM18" s="110"/>
      <c r="DN18" s="110"/>
      <c r="DO18" s="110"/>
      <c r="DP18" s="110"/>
      <c r="DQ18" s="110"/>
      <c r="DR18" s="110"/>
      <c r="DS18" s="111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10"/>
      <c r="EG18" s="110"/>
      <c r="EH18" s="110"/>
      <c r="EI18" s="110"/>
      <c r="EJ18" s="110"/>
      <c r="EK18" s="110"/>
      <c r="EL18" s="110"/>
      <c r="EM18" s="110"/>
      <c r="EN18" s="110"/>
      <c r="EO18" s="110"/>
      <c r="EP18" s="110"/>
      <c r="EQ18" s="110"/>
      <c r="ER18" s="110"/>
      <c r="ES18" s="110"/>
      <c r="ET18" s="110"/>
      <c r="EU18" s="110"/>
      <c r="EV18" s="110"/>
      <c r="EW18" s="110"/>
      <c r="EX18" s="111"/>
      <c r="EY18" s="110"/>
      <c r="EZ18" s="110"/>
      <c r="FA18" s="110"/>
      <c r="FB18" s="110"/>
      <c r="FC18" s="110"/>
      <c r="FD18" s="110"/>
      <c r="FE18" s="110"/>
      <c r="FF18" s="110"/>
      <c r="FG18" s="110"/>
      <c r="FH18" s="110"/>
      <c r="FI18" s="110"/>
      <c r="FJ18" s="110"/>
      <c r="FK18" s="110"/>
      <c r="FL18" s="110"/>
      <c r="FM18" s="110"/>
      <c r="FN18" s="110"/>
      <c r="FO18" s="110"/>
      <c r="FP18" s="110"/>
      <c r="FQ18" s="110"/>
      <c r="FR18" s="110"/>
      <c r="FS18" s="110"/>
      <c r="FT18" s="110"/>
      <c r="FU18" s="110"/>
      <c r="FV18" s="110"/>
      <c r="FW18" s="110"/>
      <c r="FX18" s="110"/>
      <c r="FY18" s="110"/>
      <c r="FZ18" s="110"/>
      <c r="GA18" s="110"/>
      <c r="GB18" s="111"/>
      <c r="GC18" s="110"/>
      <c r="GD18" s="110"/>
      <c r="GE18" s="110"/>
      <c r="GF18" s="110"/>
      <c r="GG18" s="110"/>
      <c r="GH18" s="110"/>
      <c r="GI18" s="110"/>
      <c r="GJ18" s="110"/>
      <c r="GK18" s="110"/>
      <c r="GL18" s="110"/>
      <c r="GM18" s="110"/>
      <c r="GN18" s="110"/>
      <c r="GO18" s="110"/>
      <c r="GP18" s="110"/>
      <c r="GQ18" s="110"/>
      <c r="GR18" s="110"/>
      <c r="GS18" s="110"/>
      <c r="GT18" s="110"/>
      <c r="GU18" s="110"/>
      <c r="GV18" s="110"/>
      <c r="GW18" s="110"/>
      <c r="GX18" s="110"/>
      <c r="GY18" s="110"/>
      <c r="GZ18" s="110"/>
      <c r="HA18" s="110"/>
      <c r="HB18" s="110"/>
      <c r="HC18" s="110"/>
      <c r="HD18" s="110"/>
      <c r="HE18" s="110"/>
      <c r="HF18" s="110"/>
      <c r="HG18" s="112"/>
      <c r="HH18" s="110"/>
      <c r="HI18" s="110"/>
      <c r="HJ18" s="110"/>
      <c r="HK18" s="110"/>
      <c r="HL18" s="110"/>
      <c r="HM18" s="110"/>
      <c r="HN18" s="110"/>
      <c r="HO18" s="110"/>
      <c r="HP18" s="110"/>
      <c r="HQ18" s="110"/>
      <c r="HR18" s="110"/>
      <c r="HS18" s="110"/>
      <c r="HT18" s="110"/>
      <c r="HU18" s="110"/>
      <c r="HV18" s="110"/>
      <c r="HW18" s="110"/>
      <c r="HX18" s="110"/>
      <c r="HY18" s="110"/>
      <c r="HZ18" s="110"/>
      <c r="IA18" s="110"/>
      <c r="IB18" s="110"/>
      <c r="IC18" s="110"/>
      <c r="ID18" s="110"/>
      <c r="IE18" s="110"/>
      <c r="IF18" s="110"/>
      <c r="IG18" s="110"/>
      <c r="IH18" s="110"/>
      <c r="II18" s="110"/>
      <c r="IJ18" s="110"/>
      <c r="IK18" s="110"/>
      <c r="IL18" s="112"/>
      <c r="IM18" s="110"/>
      <c r="IN18" s="110"/>
      <c r="IO18" s="110"/>
      <c r="IP18" s="110"/>
      <c r="IQ18" s="110"/>
      <c r="IR18" s="110"/>
      <c r="IS18" s="110"/>
      <c r="IT18" s="110"/>
      <c r="IU18" s="110"/>
      <c r="IV18" s="110"/>
      <c r="IW18" s="110"/>
      <c r="IX18" s="110"/>
      <c r="IY18" s="110"/>
      <c r="IZ18" s="110"/>
      <c r="JA18" s="110"/>
      <c r="JB18" s="110"/>
      <c r="JC18" s="110"/>
      <c r="JD18" s="110"/>
      <c r="JE18" s="110"/>
      <c r="JF18" s="110"/>
      <c r="JG18" s="110"/>
      <c r="JH18" s="110"/>
      <c r="JI18" s="110"/>
      <c r="JJ18" s="110"/>
      <c r="JK18" s="110"/>
      <c r="JL18" s="110"/>
      <c r="JM18" s="110"/>
      <c r="JN18" s="110"/>
      <c r="JO18" s="110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7">
        <v>1</v>
      </c>
      <c r="LZ18" s="77">
        <v>1</v>
      </c>
      <c r="MA18" s="77">
        <v>1</v>
      </c>
      <c r="MB18" s="77">
        <v>1</v>
      </c>
      <c r="MC18" s="77">
        <v>1</v>
      </c>
      <c r="MD18" s="77">
        <v>1</v>
      </c>
      <c r="ME18" s="77">
        <v>1</v>
      </c>
      <c r="MF18" s="77">
        <v>1</v>
      </c>
      <c r="MG18" s="77">
        <v>1</v>
      </c>
      <c r="MH18" s="77">
        <v>0.69</v>
      </c>
      <c r="MI18" s="77">
        <v>0.76</v>
      </c>
      <c r="MJ18" s="77">
        <v>0.71</v>
      </c>
      <c r="MK18" s="77">
        <v>1</v>
      </c>
      <c r="ML18" s="77">
        <v>1</v>
      </c>
      <c r="MM18" s="77">
        <v>1</v>
      </c>
      <c r="MN18" s="77">
        <v>1</v>
      </c>
      <c r="MO18" s="77">
        <v>1</v>
      </c>
      <c r="MP18" s="77">
        <v>1</v>
      </c>
      <c r="MQ18" s="77">
        <v>1</v>
      </c>
      <c r="MR18" s="77">
        <v>1</v>
      </c>
      <c r="MS18" s="77">
        <v>1</v>
      </c>
      <c r="MT18" s="77">
        <v>1</v>
      </c>
      <c r="MU18" s="77">
        <v>1</v>
      </c>
      <c r="MV18" s="77">
        <v>1</v>
      </c>
      <c r="MW18" s="77">
        <v>1</v>
      </c>
      <c r="MX18" s="75">
        <v>1</v>
      </c>
      <c r="MY18" s="75">
        <v>1</v>
      </c>
      <c r="MZ18" s="75">
        <v>1</v>
      </c>
      <c r="NA18" s="75">
        <v>1</v>
      </c>
      <c r="NB18" s="75">
        <v>1</v>
      </c>
      <c r="NC18" s="75">
        <v>1</v>
      </c>
      <c r="ND18" s="75">
        <v>1</v>
      </c>
      <c r="NE18" s="75">
        <v>0.88888888888888895</v>
      </c>
      <c r="NF18" s="75">
        <v>1</v>
      </c>
      <c r="NG18" s="75">
        <v>1</v>
      </c>
      <c r="NH18" s="75">
        <v>1</v>
      </c>
      <c r="NI18" s="75">
        <v>1</v>
      </c>
      <c r="NJ18" s="75">
        <v>1</v>
      </c>
      <c r="NK18" s="75">
        <v>1</v>
      </c>
      <c r="NL18" s="75">
        <v>1</v>
      </c>
      <c r="NM18" s="75">
        <v>1</v>
      </c>
      <c r="NN18" s="75">
        <v>1</v>
      </c>
      <c r="NO18" s="75">
        <v>1</v>
      </c>
      <c r="NP18" s="75">
        <v>1</v>
      </c>
      <c r="NQ18" s="75">
        <v>1</v>
      </c>
      <c r="NR18" s="75">
        <v>1</v>
      </c>
      <c r="NS18" s="75">
        <v>1</v>
      </c>
      <c r="NT18" s="75">
        <v>1</v>
      </c>
      <c r="NU18" s="75">
        <v>0.58333333333333326</v>
      </c>
      <c r="NV18" s="75">
        <v>1</v>
      </c>
      <c r="NW18" s="75">
        <v>1</v>
      </c>
      <c r="NX18" s="75">
        <v>1</v>
      </c>
      <c r="NY18" s="75">
        <v>1</v>
      </c>
      <c r="NZ18" s="75">
        <v>1</v>
      </c>
      <c r="OA18" s="75">
        <v>1</v>
      </c>
      <c r="OB18" s="75">
        <v>1</v>
      </c>
      <c r="OC18" s="75">
        <v>1</v>
      </c>
      <c r="OD18" s="75">
        <v>1</v>
      </c>
      <c r="OE18" s="75">
        <v>1</v>
      </c>
      <c r="OF18" s="75">
        <v>1</v>
      </c>
      <c r="OG18" s="75">
        <v>0.86388888888888893</v>
      </c>
      <c r="OH18" s="75">
        <v>1</v>
      </c>
      <c r="OI18" s="75">
        <v>1</v>
      </c>
      <c r="OJ18" s="75">
        <v>1</v>
      </c>
      <c r="OK18" s="75">
        <v>1</v>
      </c>
      <c r="OL18" s="75">
        <v>1</v>
      </c>
      <c r="OM18" s="75">
        <v>1</v>
      </c>
      <c r="ON18" s="75">
        <v>1</v>
      </c>
      <c r="OO18" s="75">
        <v>1</v>
      </c>
      <c r="OP18" s="75">
        <v>1</v>
      </c>
      <c r="OQ18" s="75">
        <v>1</v>
      </c>
      <c r="OR18" s="75">
        <v>1</v>
      </c>
      <c r="OS18" s="114">
        <v>1</v>
      </c>
      <c r="OT18" s="114">
        <v>1</v>
      </c>
      <c r="OU18" s="114">
        <v>1</v>
      </c>
      <c r="OV18" s="114">
        <v>1</v>
      </c>
      <c r="OW18" s="114">
        <v>1</v>
      </c>
      <c r="OX18" s="114">
        <v>1</v>
      </c>
      <c r="OY18" s="114">
        <v>1</v>
      </c>
      <c r="OZ18" s="114">
        <v>1</v>
      </c>
      <c r="PA18" s="114">
        <v>1</v>
      </c>
      <c r="PB18" s="114">
        <v>1</v>
      </c>
      <c r="PC18" s="114">
        <v>1</v>
      </c>
      <c r="PD18" s="114">
        <v>1</v>
      </c>
      <c r="PE18" s="114">
        <v>1</v>
      </c>
      <c r="PF18" s="114">
        <v>1</v>
      </c>
      <c r="PG18" s="114">
        <v>1</v>
      </c>
      <c r="PH18" s="114">
        <v>1</v>
      </c>
      <c r="PI18" s="77">
        <v>0.90277777777777768</v>
      </c>
      <c r="PJ18" s="77">
        <v>0.64444444444444438</v>
      </c>
      <c r="PK18" s="77">
        <v>1</v>
      </c>
      <c r="PL18" s="77">
        <v>1</v>
      </c>
      <c r="PM18" s="77">
        <v>1</v>
      </c>
      <c r="PN18" s="77">
        <v>1</v>
      </c>
      <c r="PO18" s="77">
        <v>1</v>
      </c>
      <c r="PP18" s="77">
        <v>1</v>
      </c>
      <c r="PQ18" s="77">
        <v>1</v>
      </c>
      <c r="PR18" s="77">
        <v>0.9916666666666667</v>
      </c>
      <c r="PS18" s="77">
        <v>1</v>
      </c>
      <c r="PT18" s="77">
        <v>0.9784722222222223</v>
      </c>
      <c r="PU18" s="77">
        <v>1</v>
      </c>
      <c r="PV18" s="77">
        <v>0.33333333333333298</v>
      </c>
      <c r="PW18" s="77">
        <v>1</v>
      </c>
      <c r="PX18" s="77">
        <v>1</v>
      </c>
      <c r="PY18" s="77">
        <v>1</v>
      </c>
      <c r="PZ18" s="77">
        <v>1</v>
      </c>
      <c r="QA18" s="77">
        <v>1</v>
      </c>
      <c r="QB18" s="77">
        <v>1</v>
      </c>
      <c r="QC18" s="77">
        <v>1</v>
      </c>
      <c r="QD18" s="77">
        <v>1</v>
      </c>
      <c r="QE18" s="77">
        <v>1</v>
      </c>
      <c r="QF18" s="77">
        <v>1</v>
      </c>
      <c r="QG18" s="77">
        <v>1</v>
      </c>
      <c r="QH18" s="77">
        <v>1</v>
      </c>
      <c r="QI18" s="77">
        <v>1</v>
      </c>
      <c r="QJ18" s="77">
        <v>1</v>
      </c>
      <c r="QK18" s="77">
        <v>1</v>
      </c>
      <c r="QL18" s="77">
        <v>1</v>
      </c>
      <c r="QM18" s="77">
        <v>1</v>
      </c>
      <c r="QN18" s="77">
        <v>1</v>
      </c>
      <c r="QO18" s="77">
        <v>1</v>
      </c>
      <c r="QP18" s="77">
        <v>1</v>
      </c>
      <c r="QQ18" s="77">
        <v>1</v>
      </c>
      <c r="QR18" s="77">
        <v>1</v>
      </c>
      <c r="QS18" s="77">
        <v>1</v>
      </c>
      <c r="QT18" s="77">
        <v>1</v>
      </c>
      <c r="QU18" s="77">
        <v>1</v>
      </c>
      <c r="QV18" s="77">
        <v>1</v>
      </c>
      <c r="QW18" s="77">
        <v>1</v>
      </c>
      <c r="QX18" s="77">
        <v>1</v>
      </c>
      <c r="QY18" s="77">
        <v>1</v>
      </c>
      <c r="QZ18" s="77">
        <v>1</v>
      </c>
      <c r="RA18" s="77">
        <v>0.78194444444444444</v>
      </c>
      <c r="RB18" s="77">
        <v>1</v>
      </c>
      <c r="RC18" s="77">
        <v>1</v>
      </c>
      <c r="RD18" s="77">
        <v>1</v>
      </c>
      <c r="RE18" s="77">
        <v>1</v>
      </c>
      <c r="RF18" s="77">
        <v>1</v>
      </c>
      <c r="RG18" s="77">
        <v>1</v>
      </c>
      <c r="RH18" s="77">
        <v>1</v>
      </c>
      <c r="RI18" s="77">
        <v>0.81944444444444453</v>
      </c>
      <c r="RJ18" s="77">
        <v>1</v>
      </c>
      <c r="RK18" s="77">
        <v>1</v>
      </c>
      <c r="RL18" s="77">
        <v>1</v>
      </c>
      <c r="RM18" s="77">
        <v>1</v>
      </c>
      <c r="RN18" s="77">
        <v>1</v>
      </c>
      <c r="RO18" s="77">
        <v>1</v>
      </c>
      <c r="RP18" s="77">
        <v>1</v>
      </c>
      <c r="RQ18" s="77">
        <v>1</v>
      </c>
      <c r="RR18" s="77">
        <v>1</v>
      </c>
      <c r="RS18" s="77">
        <v>1</v>
      </c>
      <c r="RT18" s="77">
        <v>1</v>
      </c>
      <c r="RU18" s="77">
        <v>1</v>
      </c>
      <c r="RV18" s="77">
        <v>1</v>
      </c>
      <c r="RW18" s="77">
        <v>1</v>
      </c>
      <c r="RX18" s="77">
        <v>1</v>
      </c>
      <c r="RY18" s="77">
        <v>1</v>
      </c>
      <c r="RZ18" s="77">
        <v>1</v>
      </c>
      <c r="SA18" s="77">
        <v>1</v>
      </c>
      <c r="SB18" s="77">
        <v>1</v>
      </c>
      <c r="SC18" s="77">
        <v>1</v>
      </c>
      <c r="SD18" s="77">
        <v>1</v>
      </c>
      <c r="SE18" s="77">
        <v>1</v>
      </c>
      <c r="SF18" s="77">
        <v>1</v>
      </c>
      <c r="SG18" s="77">
        <v>1</v>
      </c>
      <c r="SH18" s="77">
        <v>1</v>
      </c>
      <c r="SI18" s="77">
        <v>1</v>
      </c>
      <c r="SJ18" s="77">
        <v>1</v>
      </c>
      <c r="SK18" s="77">
        <v>1</v>
      </c>
      <c r="SL18" s="77">
        <v>1</v>
      </c>
      <c r="SM18" s="77">
        <v>1</v>
      </c>
      <c r="SN18" s="77">
        <v>0.8930555555555556</v>
      </c>
      <c r="SO18" s="77">
        <v>1</v>
      </c>
      <c r="SP18" s="77">
        <v>1</v>
      </c>
      <c r="SQ18" s="77">
        <v>1</v>
      </c>
      <c r="SR18" s="77">
        <v>1</v>
      </c>
      <c r="SS18" s="77">
        <v>1</v>
      </c>
      <c r="ST18" s="77">
        <v>1</v>
      </c>
      <c r="SU18" s="77">
        <v>1</v>
      </c>
      <c r="SV18" s="77">
        <v>1</v>
      </c>
      <c r="SW18" s="77">
        <v>1</v>
      </c>
      <c r="SX18" s="77">
        <v>1</v>
      </c>
      <c r="SY18" s="77">
        <v>1</v>
      </c>
      <c r="SZ18" s="77">
        <v>1</v>
      </c>
      <c r="TA18" s="77">
        <v>1</v>
      </c>
      <c r="TB18" s="77">
        <v>0.79166666666666663</v>
      </c>
      <c r="TC18" s="77">
        <v>1</v>
      </c>
      <c r="TD18" s="77">
        <v>1</v>
      </c>
      <c r="TE18" s="77">
        <v>1</v>
      </c>
      <c r="TF18" s="77">
        <v>1</v>
      </c>
      <c r="TG18" s="77">
        <v>1</v>
      </c>
      <c r="TH18" s="77">
        <v>1</v>
      </c>
      <c r="TI18" s="77">
        <v>1</v>
      </c>
      <c r="TJ18" s="77">
        <v>1</v>
      </c>
      <c r="TK18" s="77">
        <v>1</v>
      </c>
      <c r="TL18" s="77">
        <v>1</v>
      </c>
      <c r="TM18" s="77">
        <v>1</v>
      </c>
      <c r="TN18" s="77">
        <v>1</v>
      </c>
      <c r="TO18" s="77">
        <v>1</v>
      </c>
      <c r="TP18" s="77">
        <v>1</v>
      </c>
      <c r="TQ18" s="77">
        <v>1</v>
      </c>
      <c r="TR18" s="77">
        <v>1</v>
      </c>
      <c r="TS18" s="77">
        <v>1</v>
      </c>
      <c r="TT18" s="77">
        <v>1</v>
      </c>
      <c r="TU18" s="77">
        <v>1</v>
      </c>
      <c r="TV18" s="77">
        <v>1</v>
      </c>
      <c r="TW18" s="77">
        <v>1</v>
      </c>
      <c r="TX18" s="77">
        <v>1</v>
      </c>
      <c r="TY18" s="77">
        <v>1</v>
      </c>
      <c r="TZ18" s="77">
        <v>1</v>
      </c>
      <c r="UA18" s="77">
        <v>1</v>
      </c>
      <c r="UB18" s="77">
        <v>1</v>
      </c>
      <c r="UC18" s="77">
        <v>1</v>
      </c>
      <c r="UD18" s="77">
        <v>1</v>
      </c>
      <c r="UE18" s="77">
        <v>1</v>
      </c>
      <c r="UF18" s="77">
        <v>1</v>
      </c>
      <c r="UG18" s="77">
        <v>1</v>
      </c>
      <c r="UH18" s="77">
        <v>1</v>
      </c>
      <c r="UI18" s="77">
        <v>1</v>
      </c>
      <c r="UJ18" s="77">
        <v>1</v>
      </c>
      <c r="UK18" s="77">
        <v>1</v>
      </c>
      <c r="UL18" s="77">
        <v>1</v>
      </c>
      <c r="UM18" s="77">
        <v>1</v>
      </c>
      <c r="UN18" s="77">
        <v>1</v>
      </c>
      <c r="UO18" s="77">
        <v>1</v>
      </c>
      <c r="UP18" s="77">
        <v>1</v>
      </c>
      <c r="UQ18" s="77">
        <v>1</v>
      </c>
      <c r="UR18" s="77">
        <v>1</v>
      </c>
      <c r="US18" s="77">
        <v>1</v>
      </c>
      <c r="UT18" s="77">
        <v>1</v>
      </c>
      <c r="UU18" s="77">
        <v>1</v>
      </c>
      <c r="UV18" s="77">
        <v>1</v>
      </c>
      <c r="UW18" s="77">
        <v>1</v>
      </c>
      <c r="UX18" s="77">
        <v>1</v>
      </c>
      <c r="UY18" s="107" t="str">
        <f t="shared" si="4"/>
        <v/>
      </c>
      <c r="UZ18" s="108" t="str">
        <f t="shared" si="1"/>
        <v/>
      </c>
      <c r="VA18" s="108">
        <f t="shared" si="2"/>
        <v>0.97290322580645161</v>
      </c>
      <c r="VB18" s="108">
        <f t="shared" si="3"/>
        <v>0.9785842293906809</v>
      </c>
      <c r="VC18" s="108">
        <f>AVERAGE(DispDiaria[[#This Row],[01/02/2026]:[28/02/2026]])</f>
        <v>0.98382936507936514</v>
      </c>
      <c r="VD18" s="108">
        <f>AVERAGE(DispDiaria[[#This Row],[01/03/2026]:[31/03/2026]])</f>
        <v>0.9775313620071685</v>
      </c>
      <c r="VE18" s="108">
        <f>AVERAGE(DispDiaria[[#This Row],[01/04/2026]:[30/04/2026]])</f>
        <v>0.98671296296296296</v>
      </c>
      <c r="VF18" s="147">
        <f>AVERAGE(DispDiaria[[#This Row],[01/05/2026]:[31/05/2026]])</f>
        <v>0.99655017921146949</v>
      </c>
      <c r="VG18" s="147">
        <f>AVERAGE(DispDiaria[[#This Row],[01/06/2026]:[30/06/2026]])</f>
        <v>0.99305555555555547</v>
      </c>
      <c r="VH18" s="72" t="s">
        <v>1084</v>
      </c>
      <c r="VI18" s="30" t="s">
        <v>1086</v>
      </c>
    </row>
    <row r="19" spans="1:581" ht="15.6">
      <c r="A19" s="82" t="s">
        <v>367</v>
      </c>
      <c r="B19" s="56" t="s">
        <v>367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1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1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110"/>
      <c r="DK19" s="110"/>
      <c r="DL19" s="110"/>
      <c r="DM19" s="110"/>
      <c r="DN19" s="110"/>
      <c r="DO19" s="110"/>
      <c r="DP19" s="110"/>
      <c r="DQ19" s="110"/>
      <c r="DR19" s="110"/>
      <c r="DS19" s="111"/>
      <c r="DT19" s="110"/>
      <c r="DU19" s="110"/>
      <c r="DV19" s="110"/>
      <c r="DW19" s="110"/>
      <c r="DX19" s="110"/>
      <c r="DY19" s="110"/>
      <c r="DZ19" s="110"/>
      <c r="EA19" s="110"/>
      <c r="EB19" s="110"/>
      <c r="EC19" s="110"/>
      <c r="ED19" s="110"/>
      <c r="EE19" s="110"/>
      <c r="EF19" s="110"/>
      <c r="EG19" s="110"/>
      <c r="EH19" s="110"/>
      <c r="EI19" s="110"/>
      <c r="EJ19" s="110"/>
      <c r="EK19" s="110"/>
      <c r="EL19" s="110"/>
      <c r="EM19" s="110"/>
      <c r="EN19" s="110"/>
      <c r="EO19" s="110"/>
      <c r="EP19" s="110"/>
      <c r="EQ19" s="110"/>
      <c r="ER19" s="110"/>
      <c r="ES19" s="110"/>
      <c r="ET19" s="120"/>
      <c r="EU19" s="120"/>
      <c r="EV19" s="120"/>
      <c r="EW19" s="120"/>
      <c r="EX19" s="121"/>
      <c r="EY19" s="110"/>
      <c r="EZ19" s="110"/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10"/>
      <c r="FN19" s="110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1"/>
      <c r="GC19" s="110"/>
      <c r="GD19" s="110"/>
      <c r="GE19" s="110"/>
      <c r="GF19" s="110"/>
      <c r="GG19" s="110"/>
      <c r="GH19" s="110"/>
      <c r="GI19" s="110"/>
      <c r="GJ19" s="110"/>
      <c r="GK19" s="110"/>
      <c r="GL19" s="110"/>
      <c r="GM19" s="110"/>
      <c r="GN19" s="110"/>
      <c r="GO19" s="110"/>
      <c r="GP19" s="110"/>
      <c r="GQ19" s="110"/>
      <c r="GR19" s="110"/>
      <c r="GS19" s="110"/>
      <c r="GT19" s="110"/>
      <c r="GU19" s="110"/>
      <c r="GV19" s="110"/>
      <c r="GW19" s="110"/>
      <c r="GX19" s="110"/>
      <c r="GY19" s="110"/>
      <c r="GZ19" s="110"/>
      <c r="HA19" s="110"/>
      <c r="HB19" s="110"/>
      <c r="HC19" s="110"/>
      <c r="HD19" s="110"/>
      <c r="HE19" s="110"/>
      <c r="HF19" s="110"/>
      <c r="HG19" s="112"/>
      <c r="HH19" s="110"/>
      <c r="HI19" s="110"/>
      <c r="HJ19" s="110"/>
      <c r="HK19" s="110"/>
      <c r="HL19" s="110"/>
      <c r="HM19" s="110"/>
      <c r="HN19" s="110"/>
      <c r="HO19" s="110"/>
      <c r="HP19" s="110"/>
      <c r="HQ19" s="110"/>
      <c r="HR19" s="110"/>
      <c r="HS19" s="110"/>
      <c r="HT19" s="110"/>
      <c r="HU19" s="110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10"/>
      <c r="IH19" s="110"/>
      <c r="II19" s="110"/>
      <c r="IJ19" s="110"/>
      <c r="IK19" s="110"/>
      <c r="IL19" s="112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110"/>
      <c r="IY19" s="110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10"/>
      <c r="JK19" s="110"/>
      <c r="JL19" s="110"/>
      <c r="JM19" s="110"/>
      <c r="JN19" s="110"/>
      <c r="JO19" s="110"/>
      <c r="JP19" s="75">
        <v>1</v>
      </c>
      <c r="JQ19" s="75">
        <v>1</v>
      </c>
      <c r="JR19" s="75">
        <v>1</v>
      </c>
      <c r="JS19" s="75">
        <v>1</v>
      </c>
      <c r="JT19" s="75">
        <v>1</v>
      </c>
      <c r="JU19" s="75">
        <v>1</v>
      </c>
      <c r="JV19" s="75">
        <v>1</v>
      </c>
      <c r="JW19" s="75">
        <v>1</v>
      </c>
      <c r="JX19" s="75">
        <v>1</v>
      </c>
      <c r="JY19" s="75">
        <v>1</v>
      </c>
      <c r="JZ19" s="75">
        <v>1</v>
      </c>
      <c r="KA19" s="75">
        <v>1</v>
      </c>
      <c r="KB19" s="75">
        <v>1</v>
      </c>
      <c r="KC19" s="75">
        <v>1</v>
      </c>
      <c r="KD19" s="75">
        <v>1</v>
      </c>
      <c r="KE19" s="75">
        <v>0.99</v>
      </c>
      <c r="KF19" s="75">
        <v>1</v>
      </c>
      <c r="KG19" s="75">
        <v>1</v>
      </c>
      <c r="KH19" s="75">
        <v>1</v>
      </c>
      <c r="KI19" s="75">
        <v>1</v>
      </c>
      <c r="KJ19" s="75">
        <v>1</v>
      </c>
      <c r="KK19" s="75">
        <v>1</v>
      </c>
      <c r="KL19" s="75">
        <v>1</v>
      </c>
      <c r="KM19" s="75">
        <v>1</v>
      </c>
      <c r="KN19" s="75">
        <v>1</v>
      </c>
      <c r="KO19" s="75">
        <v>1</v>
      </c>
      <c r="KP19" s="75">
        <v>1</v>
      </c>
      <c r="KQ19" s="75">
        <v>1</v>
      </c>
      <c r="KR19" s="75">
        <v>1</v>
      </c>
      <c r="KS19" s="75">
        <v>1</v>
      </c>
      <c r="KT19" s="75">
        <v>1</v>
      </c>
      <c r="KU19" s="75">
        <v>1</v>
      </c>
      <c r="KV19" s="75">
        <v>0.87</v>
      </c>
      <c r="KW19" s="75">
        <v>1</v>
      </c>
      <c r="KX19" s="75">
        <v>0.37</v>
      </c>
      <c r="KY19" s="75">
        <v>1</v>
      </c>
      <c r="KZ19" s="75">
        <v>1</v>
      </c>
      <c r="LA19" s="75">
        <v>1</v>
      </c>
      <c r="LB19" s="75">
        <v>1</v>
      </c>
      <c r="LC19" s="75">
        <v>1</v>
      </c>
      <c r="LD19" s="75">
        <v>1</v>
      </c>
      <c r="LE19" s="75">
        <v>1</v>
      </c>
      <c r="LF19" s="75">
        <v>1</v>
      </c>
      <c r="LG19" s="75">
        <v>1</v>
      </c>
      <c r="LH19" s="75">
        <v>1</v>
      </c>
      <c r="LI19" s="75">
        <v>1</v>
      </c>
      <c r="LJ19" s="75">
        <v>1</v>
      </c>
      <c r="LK19" s="75">
        <v>1</v>
      </c>
      <c r="LL19" s="75">
        <v>1</v>
      </c>
      <c r="LM19" s="75">
        <v>1</v>
      </c>
      <c r="LN19" s="75">
        <v>1</v>
      </c>
      <c r="LO19" s="75">
        <v>1</v>
      </c>
      <c r="LP19" s="75">
        <v>1</v>
      </c>
      <c r="LQ19" s="75">
        <v>1</v>
      </c>
      <c r="LR19" s="75">
        <v>1</v>
      </c>
      <c r="LS19" s="75">
        <v>1</v>
      </c>
      <c r="LT19" s="75">
        <v>1</v>
      </c>
      <c r="LU19" s="75">
        <v>1</v>
      </c>
      <c r="LV19" s="75">
        <v>1</v>
      </c>
      <c r="LW19" s="75">
        <v>1</v>
      </c>
      <c r="LX19" s="75">
        <v>1</v>
      </c>
      <c r="LY19" s="77">
        <v>0.88</v>
      </c>
      <c r="LZ19" s="77">
        <v>1</v>
      </c>
      <c r="MA19" s="77">
        <v>1</v>
      </c>
      <c r="MB19" s="77">
        <v>0.74</v>
      </c>
      <c r="MC19" s="77">
        <v>1</v>
      </c>
      <c r="MD19" s="77">
        <v>1</v>
      </c>
      <c r="ME19" s="77">
        <v>1</v>
      </c>
      <c r="MF19" s="77">
        <v>1</v>
      </c>
      <c r="MG19" s="77">
        <v>1</v>
      </c>
      <c r="MH19" s="77">
        <v>1</v>
      </c>
      <c r="MI19" s="77">
        <v>1</v>
      </c>
      <c r="MJ19" s="77">
        <v>1</v>
      </c>
      <c r="MK19" s="77">
        <v>1</v>
      </c>
      <c r="ML19" s="77">
        <v>1</v>
      </c>
      <c r="MM19" s="77">
        <v>1</v>
      </c>
      <c r="MN19" s="77">
        <v>1</v>
      </c>
      <c r="MO19" s="77">
        <v>1</v>
      </c>
      <c r="MP19" s="77">
        <v>1</v>
      </c>
      <c r="MQ19" s="77">
        <v>1</v>
      </c>
      <c r="MR19" s="77">
        <v>1</v>
      </c>
      <c r="MS19" s="77">
        <v>1</v>
      </c>
      <c r="MT19" s="77">
        <v>1</v>
      </c>
      <c r="MU19" s="77">
        <v>1</v>
      </c>
      <c r="MV19" s="77">
        <v>1</v>
      </c>
      <c r="MW19" s="77">
        <v>1</v>
      </c>
      <c r="MX19" s="75">
        <v>1</v>
      </c>
      <c r="MY19" s="75">
        <v>1</v>
      </c>
      <c r="MZ19" s="75">
        <v>1</v>
      </c>
      <c r="NA19" s="75">
        <v>1</v>
      </c>
      <c r="NB19" s="75">
        <v>1</v>
      </c>
      <c r="NC19" s="77">
        <v>0.99306000000000005</v>
      </c>
      <c r="ND19" s="75">
        <v>0.6527777777777779</v>
      </c>
      <c r="NE19" s="75">
        <v>1</v>
      </c>
      <c r="NF19" s="75">
        <v>1</v>
      </c>
      <c r="NG19" s="75">
        <v>1</v>
      </c>
      <c r="NH19" s="75">
        <v>1</v>
      </c>
      <c r="NI19" s="75">
        <v>1</v>
      </c>
      <c r="NJ19" s="75">
        <v>1</v>
      </c>
      <c r="NK19" s="75">
        <v>1</v>
      </c>
      <c r="NL19" s="75">
        <v>1</v>
      </c>
      <c r="NM19" s="75">
        <v>1</v>
      </c>
      <c r="NN19" s="75">
        <v>1</v>
      </c>
      <c r="NO19" s="75">
        <v>0.73750000000000004</v>
      </c>
      <c r="NP19" s="75">
        <v>1</v>
      </c>
      <c r="NQ19" s="75">
        <v>1</v>
      </c>
      <c r="NR19" s="75">
        <v>1</v>
      </c>
      <c r="NS19" s="75">
        <v>1</v>
      </c>
      <c r="NT19" s="75">
        <v>1</v>
      </c>
      <c r="NU19" s="75">
        <v>1</v>
      </c>
      <c r="NV19" s="77">
        <v>0.97777777777777775</v>
      </c>
      <c r="NW19" s="75">
        <v>1</v>
      </c>
      <c r="NX19" s="75">
        <v>1</v>
      </c>
      <c r="NY19" s="75">
        <v>1</v>
      </c>
      <c r="NZ19" s="75">
        <v>1</v>
      </c>
      <c r="OA19" s="75">
        <v>1</v>
      </c>
      <c r="OB19" s="77">
        <v>0.9819444444444444</v>
      </c>
      <c r="OC19" s="75">
        <v>1</v>
      </c>
      <c r="OD19" s="75">
        <v>1</v>
      </c>
      <c r="OE19" s="75">
        <v>1</v>
      </c>
      <c r="OF19" s="77">
        <v>0.60416666666666674</v>
      </c>
      <c r="OG19" s="75">
        <v>1</v>
      </c>
      <c r="OH19" s="75">
        <v>1</v>
      </c>
      <c r="OI19" s="75">
        <v>1</v>
      </c>
      <c r="OJ19" s="75">
        <v>1</v>
      </c>
      <c r="OK19" s="75">
        <v>1</v>
      </c>
      <c r="OL19" s="75">
        <v>1</v>
      </c>
      <c r="OM19" s="75">
        <v>1</v>
      </c>
      <c r="ON19" s="75">
        <v>1</v>
      </c>
      <c r="OO19" s="75">
        <v>1</v>
      </c>
      <c r="OP19" s="75">
        <v>1</v>
      </c>
      <c r="OQ19" s="75">
        <v>1</v>
      </c>
      <c r="OR19" s="75">
        <v>1</v>
      </c>
      <c r="OS19" s="114">
        <v>1</v>
      </c>
      <c r="OT19" s="114">
        <v>1</v>
      </c>
      <c r="OU19" s="116">
        <v>0.98749999999999993</v>
      </c>
      <c r="OV19" s="116">
        <v>0.99722222222222223</v>
      </c>
      <c r="OW19" s="114">
        <v>1</v>
      </c>
      <c r="OX19" s="116">
        <v>0.9819444444444444</v>
      </c>
      <c r="OY19" s="114">
        <v>1</v>
      </c>
      <c r="OZ19" s="114">
        <v>1</v>
      </c>
      <c r="PA19" s="114">
        <v>1</v>
      </c>
      <c r="PB19" s="114">
        <v>1</v>
      </c>
      <c r="PC19" s="114">
        <v>1</v>
      </c>
      <c r="PD19" s="114">
        <v>1</v>
      </c>
      <c r="PE19" s="114">
        <v>1</v>
      </c>
      <c r="PF19" s="114">
        <v>1</v>
      </c>
      <c r="PG19" s="114">
        <v>1</v>
      </c>
      <c r="PH19" s="114">
        <v>1</v>
      </c>
      <c r="PI19" s="114">
        <v>1</v>
      </c>
      <c r="PJ19" s="114">
        <v>1</v>
      </c>
      <c r="PK19" s="77">
        <v>1</v>
      </c>
      <c r="PL19" s="77">
        <v>1</v>
      </c>
      <c r="PM19" s="77">
        <v>1</v>
      </c>
      <c r="PN19" s="77">
        <v>0.95173611111111123</v>
      </c>
      <c r="PO19" s="77">
        <v>1</v>
      </c>
      <c r="PP19" s="77">
        <v>1</v>
      </c>
      <c r="PQ19" s="77">
        <v>1</v>
      </c>
      <c r="PR19" s="77">
        <v>0.99861111111111112</v>
      </c>
      <c r="PS19" s="77">
        <v>1</v>
      </c>
      <c r="PT19" s="77">
        <v>1</v>
      </c>
      <c r="PU19" s="77">
        <v>1</v>
      </c>
      <c r="PV19" s="77">
        <v>1</v>
      </c>
      <c r="PW19" s="77">
        <v>1</v>
      </c>
      <c r="PX19" s="77">
        <v>1</v>
      </c>
      <c r="PY19" s="77">
        <v>1</v>
      </c>
      <c r="PZ19" s="77">
        <v>1</v>
      </c>
      <c r="QA19" s="77">
        <v>0.97499999999999998</v>
      </c>
      <c r="QB19" s="77">
        <v>1</v>
      </c>
      <c r="QC19" s="77">
        <v>1</v>
      </c>
      <c r="QD19" s="77">
        <v>1</v>
      </c>
      <c r="QE19" s="77">
        <v>1</v>
      </c>
      <c r="QF19" s="77">
        <v>1</v>
      </c>
      <c r="QG19" s="77">
        <v>1</v>
      </c>
      <c r="QH19" s="77">
        <v>1</v>
      </c>
      <c r="QI19" s="77">
        <v>1</v>
      </c>
      <c r="QJ19" s="77">
        <v>1</v>
      </c>
      <c r="QK19" s="77">
        <v>1</v>
      </c>
      <c r="QL19" s="77">
        <v>1</v>
      </c>
      <c r="QM19" s="77">
        <v>1</v>
      </c>
      <c r="QN19" s="77">
        <v>1</v>
      </c>
      <c r="QO19" s="77">
        <v>1</v>
      </c>
      <c r="QP19" s="77">
        <v>1</v>
      </c>
      <c r="QQ19" s="77">
        <v>1</v>
      </c>
      <c r="QR19" s="77">
        <v>1</v>
      </c>
      <c r="QS19" s="77">
        <v>1</v>
      </c>
      <c r="QT19" s="77">
        <v>1</v>
      </c>
      <c r="QU19" s="77">
        <v>1</v>
      </c>
      <c r="QV19" s="77">
        <v>1</v>
      </c>
      <c r="QW19" s="77">
        <v>1</v>
      </c>
      <c r="QX19" s="77">
        <v>1</v>
      </c>
      <c r="QY19" s="77">
        <v>1</v>
      </c>
      <c r="QZ19" s="77">
        <v>0.84305555555555556</v>
      </c>
      <c r="RA19" s="77">
        <v>0.9902777777777777</v>
      </c>
      <c r="RB19" s="77">
        <v>1</v>
      </c>
      <c r="RC19" s="77">
        <v>0.98055555555555562</v>
      </c>
      <c r="RD19" s="77">
        <v>1</v>
      </c>
      <c r="RE19" s="77">
        <v>1</v>
      </c>
      <c r="RF19" s="77">
        <v>1</v>
      </c>
      <c r="RG19" s="77">
        <v>1</v>
      </c>
      <c r="RH19" s="77">
        <v>1</v>
      </c>
      <c r="RI19" s="77">
        <v>1</v>
      </c>
      <c r="RJ19" s="77">
        <v>1</v>
      </c>
      <c r="RK19" s="77">
        <v>1</v>
      </c>
      <c r="RL19" s="77">
        <v>1</v>
      </c>
      <c r="RM19" s="77">
        <v>1</v>
      </c>
      <c r="RN19" s="77">
        <v>1</v>
      </c>
      <c r="RO19" s="77">
        <v>1</v>
      </c>
      <c r="RP19" s="77">
        <v>1</v>
      </c>
      <c r="RQ19" s="77">
        <v>1</v>
      </c>
      <c r="RR19" s="77">
        <v>1</v>
      </c>
      <c r="RS19" s="77">
        <v>1</v>
      </c>
      <c r="RT19" s="77">
        <v>1</v>
      </c>
      <c r="RU19" s="77">
        <v>1</v>
      </c>
      <c r="RV19" s="77">
        <v>1</v>
      </c>
      <c r="RW19" s="77">
        <v>1</v>
      </c>
      <c r="RX19" s="77">
        <v>1</v>
      </c>
      <c r="RY19" s="77">
        <v>1</v>
      </c>
      <c r="RZ19" s="77">
        <v>1</v>
      </c>
      <c r="SA19" s="77">
        <v>1</v>
      </c>
      <c r="SB19" s="77">
        <v>1</v>
      </c>
      <c r="SC19" s="77">
        <v>1</v>
      </c>
      <c r="SD19" s="77">
        <v>1</v>
      </c>
      <c r="SE19" s="77">
        <v>1</v>
      </c>
      <c r="SF19" s="77">
        <v>1</v>
      </c>
      <c r="SG19" s="77">
        <v>1</v>
      </c>
      <c r="SH19" s="77">
        <v>1</v>
      </c>
      <c r="SI19" s="77">
        <v>1</v>
      </c>
      <c r="SJ19" s="77">
        <v>1</v>
      </c>
      <c r="SK19" s="77">
        <v>1</v>
      </c>
      <c r="SL19" s="77">
        <v>1</v>
      </c>
      <c r="SM19" s="77">
        <v>1</v>
      </c>
      <c r="SN19" s="77">
        <v>1</v>
      </c>
      <c r="SO19" s="77">
        <v>1</v>
      </c>
      <c r="SP19" s="77">
        <v>1</v>
      </c>
      <c r="SQ19" s="77">
        <v>1</v>
      </c>
      <c r="SR19" s="77">
        <v>1</v>
      </c>
      <c r="SS19" s="77">
        <v>1</v>
      </c>
      <c r="ST19" s="77">
        <v>0.97062937062937071</v>
      </c>
      <c r="SU19" s="77">
        <v>1</v>
      </c>
      <c r="SV19" s="77">
        <v>0.98888888888888893</v>
      </c>
      <c r="SW19" s="77">
        <v>1</v>
      </c>
      <c r="SX19" s="77">
        <v>1</v>
      </c>
      <c r="SY19" s="77">
        <v>1</v>
      </c>
      <c r="SZ19" s="77">
        <v>1</v>
      </c>
      <c r="TA19" s="77">
        <v>1</v>
      </c>
      <c r="TB19" s="77">
        <v>1</v>
      </c>
      <c r="TC19" s="77">
        <v>1</v>
      </c>
      <c r="TD19" s="77">
        <v>1</v>
      </c>
      <c r="TE19" s="77">
        <v>1</v>
      </c>
      <c r="TF19" s="77">
        <v>1</v>
      </c>
      <c r="TG19" s="77">
        <v>1</v>
      </c>
      <c r="TH19" s="77">
        <v>1</v>
      </c>
      <c r="TI19" s="77">
        <v>1</v>
      </c>
      <c r="TJ19" s="77">
        <v>1</v>
      </c>
      <c r="TK19" s="77">
        <v>1</v>
      </c>
      <c r="TL19" s="77">
        <v>1</v>
      </c>
      <c r="TM19" s="77">
        <v>1</v>
      </c>
      <c r="TN19" s="77">
        <v>1</v>
      </c>
      <c r="TO19" s="77">
        <v>1</v>
      </c>
      <c r="TP19" s="77">
        <v>1</v>
      </c>
      <c r="TQ19" s="77">
        <v>1</v>
      </c>
      <c r="TR19" s="77">
        <v>1</v>
      </c>
      <c r="TS19" s="77">
        <v>1</v>
      </c>
      <c r="TT19" s="77">
        <v>1</v>
      </c>
      <c r="TU19" s="77">
        <v>1</v>
      </c>
      <c r="TV19" s="77">
        <v>1</v>
      </c>
      <c r="TW19" s="77">
        <v>1</v>
      </c>
      <c r="TX19" s="77">
        <v>1</v>
      </c>
      <c r="TY19" s="77">
        <v>1</v>
      </c>
      <c r="TZ19" s="77">
        <v>1</v>
      </c>
      <c r="UA19" s="77">
        <v>1</v>
      </c>
      <c r="UB19" s="77">
        <v>1</v>
      </c>
      <c r="UC19" s="77">
        <v>1</v>
      </c>
      <c r="UD19" s="77">
        <v>1</v>
      </c>
      <c r="UE19" s="77">
        <v>1</v>
      </c>
      <c r="UF19" s="77">
        <v>1</v>
      </c>
      <c r="UG19" s="77">
        <v>1</v>
      </c>
      <c r="UH19" s="77">
        <v>1</v>
      </c>
      <c r="UI19" s="77">
        <v>1</v>
      </c>
      <c r="UJ19" s="77">
        <v>1</v>
      </c>
      <c r="UK19" s="77">
        <v>1</v>
      </c>
      <c r="UL19" s="77">
        <v>1</v>
      </c>
      <c r="UM19" s="77">
        <v>1</v>
      </c>
      <c r="UN19" s="77">
        <v>1</v>
      </c>
      <c r="UO19" s="77">
        <v>1</v>
      </c>
      <c r="UP19" s="77">
        <v>1</v>
      </c>
      <c r="UQ19" s="77">
        <v>1</v>
      </c>
      <c r="UR19" s="77">
        <v>1</v>
      </c>
      <c r="US19" s="77">
        <v>1</v>
      </c>
      <c r="UT19" s="77">
        <v>1</v>
      </c>
      <c r="UU19" s="77">
        <v>1</v>
      </c>
      <c r="UV19" s="77">
        <v>1</v>
      </c>
      <c r="UW19" s="77">
        <v>1</v>
      </c>
      <c r="UX19" s="77">
        <v>1</v>
      </c>
      <c r="UY19" s="107">
        <f t="shared" si="4"/>
        <v>0.99967741935483878</v>
      </c>
      <c r="UZ19" s="108">
        <f t="shared" si="1"/>
        <v>0.97466666666666668</v>
      </c>
      <c r="VA19" s="108">
        <f t="shared" si="2"/>
        <v>0.98751806451612911</v>
      </c>
      <c r="VB19" s="108">
        <f t="shared" si="3"/>
        <v>0.96626344086021509</v>
      </c>
      <c r="VC19" s="108">
        <f>AVERAGE(DispDiaria[[#This Row],[01/02/2026]:[28/02/2026]])</f>
        <v>0.99880952380952392</v>
      </c>
      <c r="VD19" s="108">
        <f>AVERAGE(DispDiaria[[#This Row],[01/03/2026]:[31/03/2026]])</f>
        <v>0.99759184587813632</v>
      </c>
      <c r="VE19" s="108">
        <f>AVERAGE(DispDiaria[[#This Row],[01/04/2026]:[30/04/2026]])</f>
        <v>0.99379629629629629</v>
      </c>
      <c r="VF19" s="147">
        <f>AVERAGE(DispDiaria[[#This Row],[01/05/2026]:[31/05/2026]])</f>
        <v>0.99869413740381485</v>
      </c>
      <c r="VG19" s="147">
        <f>AVERAGE(DispDiaria[[#This Row],[01/06/2026]:[30/06/2026]])</f>
        <v>1</v>
      </c>
      <c r="VH19" s="72" t="s">
        <v>1084</v>
      </c>
      <c r="VI19" s="30" t="s">
        <v>1086</v>
      </c>
    </row>
    <row r="20" spans="1:581" ht="15.6">
      <c r="A20" s="82" t="s">
        <v>390</v>
      </c>
      <c r="B20" s="56" t="s">
        <v>390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1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1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20"/>
      <c r="EU20" s="120"/>
      <c r="EV20" s="120"/>
      <c r="EW20" s="120"/>
      <c r="EX20" s="111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110"/>
      <c r="FL20" s="110"/>
      <c r="FM20" s="110"/>
      <c r="FN20" s="110"/>
      <c r="FO20" s="110"/>
      <c r="FP20" s="110"/>
      <c r="FQ20" s="110"/>
      <c r="FR20" s="110"/>
      <c r="FS20" s="110"/>
      <c r="FT20" s="110"/>
      <c r="FU20" s="110"/>
      <c r="FV20" s="110"/>
      <c r="FW20" s="110"/>
      <c r="FX20" s="110"/>
      <c r="FY20" s="110"/>
      <c r="FZ20" s="110"/>
      <c r="GA20" s="110"/>
      <c r="GB20" s="111"/>
      <c r="GC20" s="110"/>
      <c r="GD20" s="110"/>
      <c r="GE20" s="110"/>
      <c r="GF20" s="110"/>
      <c r="GG20" s="110"/>
      <c r="GH20" s="110"/>
      <c r="GI20" s="110"/>
      <c r="GJ20" s="110"/>
      <c r="GK20" s="110"/>
      <c r="GL20" s="110"/>
      <c r="GM20" s="110"/>
      <c r="GN20" s="110"/>
      <c r="GO20" s="110"/>
      <c r="GP20" s="110"/>
      <c r="GQ20" s="110"/>
      <c r="GR20" s="110"/>
      <c r="GS20" s="110"/>
      <c r="GT20" s="110"/>
      <c r="GU20" s="110"/>
      <c r="GV20" s="110"/>
      <c r="GW20" s="110"/>
      <c r="GX20" s="110"/>
      <c r="GY20" s="110"/>
      <c r="GZ20" s="110"/>
      <c r="HA20" s="110"/>
      <c r="HB20" s="110"/>
      <c r="HC20" s="110"/>
      <c r="HD20" s="110"/>
      <c r="HE20" s="110"/>
      <c r="HF20" s="110"/>
      <c r="HG20" s="112"/>
      <c r="HH20" s="110"/>
      <c r="HI20" s="110"/>
      <c r="HJ20" s="110"/>
      <c r="HK20" s="110"/>
      <c r="HL20" s="110"/>
      <c r="HM20" s="110"/>
      <c r="HN20" s="110"/>
      <c r="HO20" s="110"/>
      <c r="HP20" s="110"/>
      <c r="HQ20" s="110"/>
      <c r="HR20" s="110"/>
      <c r="HS20" s="110"/>
      <c r="HT20" s="110"/>
      <c r="HU20" s="110"/>
      <c r="HV20" s="110"/>
      <c r="HW20" s="110"/>
      <c r="HX20" s="110"/>
      <c r="HY20" s="110"/>
      <c r="HZ20" s="110"/>
      <c r="IA20" s="110"/>
      <c r="IB20" s="110"/>
      <c r="IC20" s="110"/>
      <c r="ID20" s="110"/>
      <c r="IE20" s="110"/>
      <c r="IF20" s="110"/>
      <c r="IG20" s="110"/>
      <c r="IH20" s="110"/>
      <c r="II20" s="110"/>
      <c r="IJ20" s="110"/>
      <c r="IK20" s="110"/>
      <c r="IL20" s="112"/>
      <c r="IM20" s="110"/>
      <c r="IN20" s="110"/>
      <c r="IO20" s="110"/>
      <c r="IP20" s="110"/>
      <c r="IQ20" s="110"/>
      <c r="IR20" s="110"/>
      <c r="IS20" s="110"/>
      <c r="IT20" s="110"/>
      <c r="IU20" s="110"/>
      <c r="IV20" s="110"/>
      <c r="IW20" s="110"/>
      <c r="IX20" s="110"/>
      <c r="IY20" s="110"/>
      <c r="IZ20" s="110"/>
      <c r="JA20" s="110"/>
      <c r="JB20" s="110"/>
      <c r="JC20" s="110"/>
      <c r="JD20" s="110"/>
      <c r="JE20" s="110"/>
      <c r="JF20" s="110"/>
      <c r="JG20" s="110"/>
      <c r="JH20" s="110"/>
      <c r="JI20" s="110"/>
      <c r="JJ20" s="110"/>
      <c r="JK20" s="110"/>
      <c r="JL20" s="110"/>
      <c r="JM20" s="110"/>
      <c r="JN20" s="110"/>
      <c r="JO20" s="110"/>
      <c r="JP20" s="75">
        <v>1</v>
      </c>
      <c r="JQ20" s="75">
        <v>1</v>
      </c>
      <c r="JR20" s="75">
        <v>1</v>
      </c>
      <c r="JS20" s="75">
        <v>1</v>
      </c>
      <c r="JT20" s="75">
        <v>1</v>
      </c>
      <c r="JU20" s="75">
        <v>1</v>
      </c>
      <c r="JV20" s="75">
        <v>1</v>
      </c>
      <c r="JW20" s="75">
        <v>1</v>
      </c>
      <c r="JX20" s="75">
        <v>1</v>
      </c>
      <c r="JY20" s="75">
        <v>1</v>
      </c>
      <c r="JZ20" s="75">
        <v>1</v>
      </c>
      <c r="KA20" s="75">
        <v>1</v>
      </c>
      <c r="KB20" s="75">
        <v>1</v>
      </c>
      <c r="KC20" s="75">
        <v>1</v>
      </c>
      <c r="KD20" s="75">
        <v>1</v>
      </c>
      <c r="KE20" s="75">
        <v>1</v>
      </c>
      <c r="KF20" s="75">
        <v>1</v>
      </c>
      <c r="KG20" s="75">
        <v>1</v>
      </c>
      <c r="KH20" s="75">
        <v>0.99</v>
      </c>
      <c r="KI20" s="75">
        <v>1</v>
      </c>
      <c r="KJ20" s="75">
        <v>1</v>
      </c>
      <c r="KK20" s="75">
        <v>0.99</v>
      </c>
      <c r="KL20" s="75">
        <v>1</v>
      </c>
      <c r="KM20" s="75">
        <v>1</v>
      </c>
      <c r="KN20" s="75">
        <v>1</v>
      </c>
      <c r="KO20" s="75">
        <v>1</v>
      </c>
      <c r="KP20" s="75">
        <v>1</v>
      </c>
      <c r="KQ20" s="75">
        <v>1</v>
      </c>
      <c r="KR20" s="75">
        <v>1</v>
      </c>
      <c r="KS20" s="75">
        <v>1</v>
      </c>
      <c r="KT20" s="75">
        <v>1</v>
      </c>
      <c r="KU20" s="75">
        <v>0.83330000000000004</v>
      </c>
      <c r="KV20" s="75">
        <v>0.83330000000000004</v>
      </c>
      <c r="KW20" s="75">
        <v>0.83330000000000004</v>
      </c>
      <c r="KX20" s="75">
        <v>0.83330000000000004</v>
      </c>
      <c r="KY20" s="75">
        <v>0.83330000000000004</v>
      </c>
      <c r="KZ20" s="75">
        <v>0.83330000000000004</v>
      </c>
      <c r="LA20" s="75">
        <v>0.83330000000000004</v>
      </c>
      <c r="LB20" s="75">
        <v>0.75</v>
      </c>
      <c r="LC20" s="75">
        <v>0.75</v>
      </c>
      <c r="LD20" s="75">
        <v>0.83330000000000004</v>
      </c>
      <c r="LE20" s="75">
        <v>0.83330000000000004</v>
      </c>
      <c r="LF20" s="75">
        <v>0.83330000000000004</v>
      </c>
      <c r="LG20" s="75">
        <v>0.83330000000000004</v>
      </c>
      <c r="LH20" s="75">
        <v>0.83330000000000004</v>
      </c>
      <c r="LI20" s="75">
        <v>0.83330000000000004</v>
      </c>
      <c r="LJ20" s="75">
        <v>0.83330000000000004</v>
      </c>
      <c r="LK20" s="75">
        <v>0.83330000000000004</v>
      </c>
      <c r="LL20" s="75">
        <v>0.83330000000000004</v>
      </c>
      <c r="LM20" s="75">
        <v>0.83330000000000004</v>
      </c>
      <c r="LN20" s="75">
        <v>0.83330000000000004</v>
      </c>
      <c r="LO20" s="75">
        <v>0.83330000000000004</v>
      </c>
      <c r="LP20" s="75">
        <v>0.83330000000000004</v>
      </c>
      <c r="LQ20" s="75">
        <v>0.83330000000000004</v>
      </c>
      <c r="LR20" s="75">
        <v>0.83330000000000004</v>
      </c>
      <c r="LS20" s="75">
        <v>0.83330000000000004</v>
      </c>
      <c r="LT20" s="75">
        <v>0.83330000000000004</v>
      </c>
      <c r="LU20" s="75">
        <v>0.83330000000000004</v>
      </c>
      <c r="LV20" s="75">
        <v>0.83330000000000004</v>
      </c>
      <c r="LW20" s="75">
        <v>0.83330000000000004</v>
      </c>
      <c r="LX20" s="75">
        <v>0.83330000000000004</v>
      </c>
      <c r="LY20" s="75">
        <v>0.83330000000000004</v>
      </c>
      <c r="LZ20" s="75">
        <v>0.83330000000000004</v>
      </c>
      <c r="MA20" s="77">
        <v>0.74</v>
      </c>
      <c r="MB20" s="77">
        <v>0.86</v>
      </c>
      <c r="MC20" s="77">
        <v>1</v>
      </c>
      <c r="MD20" s="77">
        <v>1</v>
      </c>
      <c r="ME20" s="77">
        <v>1</v>
      </c>
      <c r="MF20" s="77">
        <v>0.94</v>
      </c>
      <c r="MG20" s="77">
        <v>1</v>
      </c>
      <c r="MH20" s="77">
        <v>0.96</v>
      </c>
      <c r="MI20" s="77">
        <v>1</v>
      </c>
      <c r="MJ20" s="77">
        <v>0.95</v>
      </c>
      <c r="MK20" s="77">
        <v>0.92</v>
      </c>
      <c r="ML20" s="77">
        <v>0.92</v>
      </c>
      <c r="MM20" s="77">
        <v>0.92</v>
      </c>
      <c r="MN20" s="77">
        <v>0.96</v>
      </c>
      <c r="MO20" s="77">
        <v>0.92</v>
      </c>
      <c r="MP20" s="77">
        <v>0.92</v>
      </c>
      <c r="MQ20" s="77">
        <v>0.92</v>
      </c>
      <c r="MR20" s="77">
        <v>0.92</v>
      </c>
      <c r="MS20" s="77">
        <v>0.92</v>
      </c>
      <c r="MT20" s="77">
        <v>0.92</v>
      </c>
      <c r="MU20" s="77">
        <v>0.92</v>
      </c>
      <c r="MV20" s="77">
        <v>0.92</v>
      </c>
      <c r="MW20" s="77">
        <v>0.92</v>
      </c>
      <c r="MX20" s="77">
        <v>0.92</v>
      </c>
      <c r="MY20" s="77">
        <v>0.92</v>
      </c>
      <c r="MZ20" s="77">
        <v>0.92</v>
      </c>
      <c r="NA20" s="77">
        <v>0.92</v>
      </c>
      <c r="NB20" s="75">
        <v>0.78583000000000003</v>
      </c>
      <c r="NC20" s="77">
        <v>0.92</v>
      </c>
      <c r="ND20" s="75">
        <v>0.92</v>
      </c>
      <c r="NE20" s="75">
        <v>0.92</v>
      </c>
      <c r="NF20" s="75">
        <v>0.92</v>
      </c>
      <c r="NG20" s="75">
        <v>0.92</v>
      </c>
      <c r="NH20" s="75">
        <v>0.92</v>
      </c>
      <c r="NI20" s="75">
        <v>0.92</v>
      </c>
      <c r="NJ20" s="75">
        <v>0.92</v>
      </c>
      <c r="NK20" s="75">
        <v>0.91666666666666663</v>
      </c>
      <c r="NL20" s="75">
        <v>0.91666666666666663</v>
      </c>
      <c r="NM20" s="77">
        <v>0.91666666666666663</v>
      </c>
      <c r="NN20" s="77">
        <v>0.91666666666666663</v>
      </c>
      <c r="NO20" s="77">
        <v>0.91666666666666663</v>
      </c>
      <c r="NP20" s="77">
        <v>0.91666666666666663</v>
      </c>
      <c r="NQ20" s="77">
        <v>0.91666666666666663</v>
      </c>
      <c r="NR20" s="77">
        <v>0.91666666666666663</v>
      </c>
      <c r="NS20" s="77">
        <v>0.91666666666666663</v>
      </c>
      <c r="NT20" s="77">
        <v>0.91666666666666663</v>
      </c>
      <c r="NU20" s="77">
        <v>0.91666666666666663</v>
      </c>
      <c r="NV20" s="77">
        <v>0.95833333333333337</v>
      </c>
      <c r="NW20" s="75">
        <v>1</v>
      </c>
      <c r="NX20" s="75">
        <v>1</v>
      </c>
      <c r="NY20" s="77">
        <v>0.98761574074074077</v>
      </c>
      <c r="NZ20" s="77">
        <v>0.96412037037037035</v>
      </c>
      <c r="OA20" s="75">
        <v>1</v>
      </c>
      <c r="OB20" s="75">
        <v>1</v>
      </c>
      <c r="OC20" s="75">
        <v>1</v>
      </c>
      <c r="OD20" s="75">
        <v>1</v>
      </c>
      <c r="OE20" s="75">
        <v>1</v>
      </c>
      <c r="OF20" s="75">
        <v>1</v>
      </c>
      <c r="OG20" s="75">
        <v>1</v>
      </c>
      <c r="OH20" s="75">
        <v>1</v>
      </c>
      <c r="OI20" s="75">
        <v>1</v>
      </c>
      <c r="OJ20" s="75">
        <v>1</v>
      </c>
      <c r="OK20" s="75">
        <v>1</v>
      </c>
      <c r="OL20" s="75">
        <v>1</v>
      </c>
      <c r="OM20" s="75">
        <v>1</v>
      </c>
      <c r="ON20" s="75">
        <v>1</v>
      </c>
      <c r="OO20" s="75">
        <v>1</v>
      </c>
      <c r="OP20" s="75">
        <v>1</v>
      </c>
      <c r="OQ20" s="75">
        <v>1</v>
      </c>
      <c r="OR20" s="116">
        <v>0</v>
      </c>
      <c r="OS20" s="116">
        <v>0</v>
      </c>
      <c r="OT20" s="114">
        <v>1</v>
      </c>
      <c r="OU20" s="114">
        <v>1</v>
      </c>
      <c r="OV20" s="114">
        <v>1</v>
      </c>
      <c r="OW20" s="114">
        <v>1</v>
      </c>
      <c r="OX20" s="114">
        <v>1</v>
      </c>
      <c r="OY20" s="114">
        <v>1</v>
      </c>
      <c r="OZ20" s="116">
        <v>0.1944444444444445</v>
      </c>
      <c r="PA20" s="114">
        <v>1</v>
      </c>
      <c r="PB20" s="114">
        <v>1</v>
      </c>
      <c r="PC20" s="77">
        <v>0.98333333333333339</v>
      </c>
      <c r="PD20" s="114">
        <v>1</v>
      </c>
      <c r="PE20" s="114">
        <v>1</v>
      </c>
      <c r="PF20" s="114">
        <v>1</v>
      </c>
      <c r="PG20" s="114">
        <v>1</v>
      </c>
      <c r="PH20" s="77">
        <v>0.59027777777777779</v>
      </c>
      <c r="PI20" s="114">
        <v>1</v>
      </c>
      <c r="PJ20" s="114">
        <v>1</v>
      </c>
      <c r="PK20" s="77">
        <v>1</v>
      </c>
      <c r="PL20" s="77">
        <v>1</v>
      </c>
      <c r="PM20" s="77">
        <v>1</v>
      </c>
      <c r="PN20" s="77">
        <v>1</v>
      </c>
      <c r="PO20" s="77">
        <v>1</v>
      </c>
      <c r="PP20" s="77">
        <v>1</v>
      </c>
      <c r="PQ20" s="77">
        <v>1</v>
      </c>
      <c r="PR20" s="77">
        <v>0.99861111111111112</v>
      </c>
      <c r="PS20" s="77">
        <v>1</v>
      </c>
      <c r="PT20" s="77">
        <v>1</v>
      </c>
      <c r="PU20" s="77">
        <v>1</v>
      </c>
      <c r="PV20" s="77">
        <v>1</v>
      </c>
      <c r="PW20" s="77">
        <v>1</v>
      </c>
      <c r="PX20" s="77">
        <v>1</v>
      </c>
      <c r="PY20" s="77">
        <v>1</v>
      </c>
      <c r="PZ20" s="77">
        <v>1</v>
      </c>
      <c r="QA20" s="77">
        <v>1</v>
      </c>
      <c r="QB20" s="77">
        <v>1</v>
      </c>
      <c r="QC20" s="77">
        <v>1</v>
      </c>
      <c r="QD20" s="77">
        <v>1</v>
      </c>
      <c r="QE20" s="77">
        <v>1</v>
      </c>
      <c r="QF20" s="77">
        <v>1</v>
      </c>
      <c r="QG20" s="77">
        <v>1</v>
      </c>
      <c r="QH20" s="77">
        <v>1</v>
      </c>
      <c r="QI20" s="77">
        <v>1</v>
      </c>
      <c r="QJ20" s="77">
        <v>0.89833333333333332</v>
      </c>
      <c r="QK20" s="77">
        <v>1</v>
      </c>
      <c r="QL20" s="77">
        <v>1</v>
      </c>
      <c r="QM20" s="77">
        <v>1</v>
      </c>
      <c r="QN20" s="77">
        <v>1</v>
      </c>
      <c r="QO20" s="77">
        <v>1</v>
      </c>
      <c r="QP20" s="77">
        <v>1</v>
      </c>
      <c r="QQ20" s="77">
        <v>1</v>
      </c>
      <c r="QR20" s="77">
        <v>1</v>
      </c>
      <c r="QS20" s="77">
        <v>1</v>
      </c>
      <c r="QT20" s="77">
        <v>1</v>
      </c>
      <c r="QU20" s="77">
        <v>1</v>
      </c>
      <c r="QV20" s="77">
        <v>1</v>
      </c>
      <c r="QW20" s="77">
        <v>1</v>
      </c>
      <c r="QX20" s="77">
        <v>1</v>
      </c>
      <c r="QY20" s="77">
        <v>1</v>
      </c>
      <c r="QZ20" s="77">
        <v>1</v>
      </c>
      <c r="RA20" s="77">
        <v>1</v>
      </c>
      <c r="RB20" s="77">
        <v>1</v>
      </c>
      <c r="RC20" s="77">
        <v>1</v>
      </c>
      <c r="RD20" s="77">
        <v>1</v>
      </c>
      <c r="RE20" s="77">
        <v>1</v>
      </c>
      <c r="RF20" s="77">
        <v>1</v>
      </c>
      <c r="RG20" s="77">
        <v>1</v>
      </c>
      <c r="RH20" s="77">
        <v>1</v>
      </c>
      <c r="RI20" s="77">
        <v>1</v>
      </c>
      <c r="RJ20" s="77">
        <v>1</v>
      </c>
      <c r="RK20" s="77">
        <v>1</v>
      </c>
      <c r="RL20" s="77">
        <v>1</v>
      </c>
      <c r="RM20" s="77">
        <v>1</v>
      </c>
      <c r="RN20" s="77">
        <v>1</v>
      </c>
      <c r="RO20" s="77">
        <v>1</v>
      </c>
      <c r="RP20" s="77">
        <v>1</v>
      </c>
      <c r="RQ20" s="77">
        <v>1</v>
      </c>
      <c r="RR20" s="77">
        <v>1</v>
      </c>
      <c r="RS20" s="77">
        <v>1</v>
      </c>
      <c r="RT20" s="77">
        <v>1</v>
      </c>
      <c r="RU20" s="77">
        <v>1</v>
      </c>
      <c r="RV20" s="77">
        <v>1</v>
      </c>
      <c r="RW20" s="77">
        <v>1</v>
      </c>
      <c r="RX20" s="77">
        <v>1</v>
      </c>
      <c r="RY20" s="77">
        <v>1</v>
      </c>
      <c r="RZ20" s="77">
        <v>1</v>
      </c>
      <c r="SA20" s="77">
        <v>1</v>
      </c>
      <c r="SB20" s="77">
        <v>1</v>
      </c>
      <c r="SC20" s="77">
        <v>1</v>
      </c>
      <c r="SD20" s="77">
        <v>1</v>
      </c>
      <c r="SE20" s="77">
        <v>1</v>
      </c>
      <c r="SF20" s="77">
        <v>1</v>
      </c>
      <c r="SG20" s="77">
        <v>1</v>
      </c>
      <c r="SH20" s="77">
        <v>1</v>
      </c>
      <c r="SI20" s="77">
        <v>1</v>
      </c>
      <c r="SJ20" s="77">
        <v>1</v>
      </c>
      <c r="SK20" s="77">
        <v>1</v>
      </c>
      <c r="SL20" s="77">
        <v>1</v>
      </c>
      <c r="SM20" s="77">
        <v>1</v>
      </c>
      <c r="SN20" s="77">
        <v>1</v>
      </c>
      <c r="SO20" s="77">
        <v>1</v>
      </c>
      <c r="SP20" s="77">
        <v>1</v>
      </c>
      <c r="SQ20" s="77">
        <v>1</v>
      </c>
      <c r="SR20" s="77">
        <v>1</v>
      </c>
      <c r="SS20" s="77">
        <v>1</v>
      </c>
      <c r="ST20" s="77">
        <v>1</v>
      </c>
      <c r="SU20" s="77">
        <v>1</v>
      </c>
      <c r="SV20" s="77">
        <v>1</v>
      </c>
      <c r="SW20" s="77">
        <v>1</v>
      </c>
      <c r="SX20" s="77">
        <v>1</v>
      </c>
      <c r="SY20" s="77">
        <v>1</v>
      </c>
      <c r="SZ20" s="77">
        <v>1</v>
      </c>
      <c r="TA20" s="77">
        <v>1</v>
      </c>
      <c r="TB20" s="77">
        <v>1</v>
      </c>
      <c r="TC20" s="77">
        <v>1</v>
      </c>
      <c r="TD20" s="77">
        <v>1</v>
      </c>
      <c r="TE20" s="77">
        <v>1</v>
      </c>
      <c r="TF20" s="77">
        <v>1</v>
      </c>
      <c r="TG20" s="77">
        <v>1</v>
      </c>
      <c r="TH20" s="77">
        <v>1</v>
      </c>
      <c r="TI20" s="77">
        <v>1</v>
      </c>
      <c r="TJ20" s="77">
        <v>1</v>
      </c>
      <c r="TK20" s="77">
        <v>1</v>
      </c>
      <c r="TL20" s="77">
        <v>1</v>
      </c>
      <c r="TM20" s="77">
        <v>1</v>
      </c>
      <c r="TN20" s="77">
        <v>1</v>
      </c>
      <c r="TO20" s="77">
        <v>1</v>
      </c>
      <c r="TP20" s="77">
        <v>1</v>
      </c>
      <c r="TQ20" s="77">
        <v>1</v>
      </c>
      <c r="TR20" s="77">
        <v>1</v>
      </c>
      <c r="TS20" s="77">
        <v>1</v>
      </c>
      <c r="TT20" s="77">
        <v>1</v>
      </c>
      <c r="TU20" s="77">
        <v>1</v>
      </c>
      <c r="TV20" s="77">
        <v>1</v>
      </c>
      <c r="TW20" s="77">
        <v>1</v>
      </c>
      <c r="TX20" s="77">
        <v>1</v>
      </c>
      <c r="TY20" s="77">
        <v>1</v>
      </c>
      <c r="TZ20" s="77">
        <v>1</v>
      </c>
      <c r="UA20" s="77">
        <v>1</v>
      </c>
      <c r="UB20" s="77">
        <v>1</v>
      </c>
      <c r="UC20" s="77">
        <v>1</v>
      </c>
      <c r="UD20" s="77">
        <v>1</v>
      </c>
      <c r="UE20" s="77">
        <v>1</v>
      </c>
      <c r="UF20" s="77">
        <v>1</v>
      </c>
      <c r="UG20" s="77">
        <v>1</v>
      </c>
      <c r="UH20" s="77">
        <v>1</v>
      </c>
      <c r="UI20" s="77">
        <v>1</v>
      </c>
      <c r="UJ20" s="77">
        <v>1</v>
      </c>
      <c r="UK20" s="77">
        <v>1</v>
      </c>
      <c r="UL20" s="77">
        <v>1</v>
      </c>
      <c r="UM20" s="77">
        <v>1</v>
      </c>
      <c r="UN20" s="77">
        <v>1</v>
      </c>
      <c r="UO20" s="77">
        <v>1</v>
      </c>
      <c r="UP20" s="77">
        <v>1</v>
      </c>
      <c r="UQ20" s="77">
        <v>1</v>
      </c>
      <c r="UR20" s="77">
        <v>1</v>
      </c>
      <c r="US20" s="77">
        <v>1</v>
      </c>
      <c r="UT20" s="77">
        <v>1</v>
      </c>
      <c r="UU20" s="77">
        <v>1</v>
      </c>
      <c r="UV20" s="77">
        <v>1</v>
      </c>
      <c r="UW20" s="77">
        <v>1</v>
      </c>
      <c r="UX20" s="77">
        <v>1</v>
      </c>
      <c r="UY20" s="107">
        <f t="shared" si="4"/>
        <v>0.99935483870967734</v>
      </c>
      <c r="UZ20" s="108">
        <f t="shared" si="1"/>
        <v>0.82774666666666696</v>
      </c>
      <c r="VA20" s="108">
        <f t="shared" si="2"/>
        <v>0.91943322580645215</v>
      </c>
      <c r="VB20" s="108">
        <f t="shared" si="3"/>
        <v>0.94946460573476688</v>
      </c>
      <c r="VC20" s="108">
        <f>AVERAGE(DispDiaria[[#This Row],[01/02/2026]:[28/02/2026]])</f>
        <v>0.88457341269841272</v>
      </c>
      <c r="VD20" s="108">
        <f>AVERAGE(DispDiaria[[#This Row],[01/03/2026]:[31/03/2026]])</f>
        <v>0.99667562724014336</v>
      </c>
      <c r="VE20" s="108">
        <f>AVERAGE(DispDiaria[[#This Row],[01/04/2026]:[30/04/2026]])</f>
        <v>1</v>
      </c>
      <c r="VF20" s="147">
        <f>AVERAGE(DispDiaria[[#This Row],[01/05/2026]:[31/05/2026]])</f>
        <v>1</v>
      </c>
      <c r="VG20" s="147">
        <f>AVERAGE(DispDiaria[[#This Row],[01/06/2026]:[30/06/2026]])</f>
        <v>1</v>
      </c>
      <c r="VH20" s="72" t="s">
        <v>1084</v>
      </c>
      <c r="VI20" s="30" t="s">
        <v>1086</v>
      </c>
    </row>
    <row r="21" spans="1:581" ht="15.6">
      <c r="A21" s="82" t="s">
        <v>413</v>
      </c>
      <c r="B21" s="56" t="s">
        <v>413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1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1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0"/>
      <c r="DA21" s="110"/>
      <c r="DB21" s="110"/>
      <c r="DC21" s="110"/>
      <c r="DD21" s="110"/>
      <c r="DE21" s="110"/>
      <c r="DF21" s="110"/>
      <c r="DG21" s="110"/>
      <c r="DH21" s="110"/>
      <c r="DI21" s="110"/>
      <c r="DJ21" s="110"/>
      <c r="DK21" s="110"/>
      <c r="DL21" s="110"/>
      <c r="DM21" s="110"/>
      <c r="DN21" s="110"/>
      <c r="DO21" s="110"/>
      <c r="DP21" s="110"/>
      <c r="DQ21" s="110"/>
      <c r="DR21" s="110"/>
      <c r="DS21" s="111"/>
      <c r="DT21" s="110"/>
      <c r="DU21" s="110"/>
      <c r="DV21" s="110"/>
      <c r="DW21" s="110"/>
      <c r="DX21" s="110"/>
      <c r="DY21" s="110"/>
      <c r="DZ21" s="110"/>
      <c r="EA21" s="110"/>
      <c r="EB21" s="110"/>
      <c r="EC21" s="110"/>
      <c r="ED21" s="110"/>
      <c r="EE21" s="110"/>
      <c r="EF21" s="110"/>
      <c r="EG21" s="110"/>
      <c r="EH21" s="110"/>
      <c r="EI21" s="110"/>
      <c r="EJ21" s="110"/>
      <c r="EK21" s="110"/>
      <c r="EL21" s="110"/>
      <c r="EM21" s="110"/>
      <c r="EN21" s="110"/>
      <c r="EO21" s="110"/>
      <c r="EP21" s="110"/>
      <c r="EQ21" s="110"/>
      <c r="ER21" s="110"/>
      <c r="ES21" s="110"/>
      <c r="ET21" s="120"/>
      <c r="EU21" s="120"/>
      <c r="EV21" s="120"/>
      <c r="EW21" s="110"/>
      <c r="EX21" s="111"/>
      <c r="EY21" s="110"/>
      <c r="EZ21" s="110"/>
      <c r="FA21" s="110"/>
      <c r="FB21" s="110"/>
      <c r="FC21" s="110"/>
      <c r="FD21" s="110"/>
      <c r="FE21" s="110"/>
      <c r="FF21" s="110"/>
      <c r="FG21" s="110"/>
      <c r="FH21" s="110"/>
      <c r="FI21" s="110"/>
      <c r="FJ21" s="110"/>
      <c r="FK21" s="110"/>
      <c r="FL21" s="110"/>
      <c r="FM21" s="110"/>
      <c r="FN21" s="110"/>
      <c r="FO21" s="110"/>
      <c r="FP21" s="110"/>
      <c r="FQ21" s="110"/>
      <c r="FR21" s="110"/>
      <c r="FS21" s="110"/>
      <c r="FT21" s="110"/>
      <c r="FU21" s="110"/>
      <c r="FV21" s="110"/>
      <c r="FW21" s="110"/>
      <c r="FX21" s="110"/>
      <c r="FY21" s="110"/>
      <c r="FZ21" s="110"/>
      <c r="GA21" s="110"/>
      <c r="GB21" s="111"/>
      <c r="GC21" s="110"/>
      <c r="GD21" s="110"/>
      <c r="GE21" s="110"/>
      <c r="GF21" s="110"/>
      <c r="GG21" s="110"/>
      <c r="GH21" s="110"/>
      <c r="GI21" s="110"/>
      <c r="GJ21" s="110"/>
      <c r="GK21" s="110"/>
      <c r="GL21" s="110"/>
      <c r="GM21" s="110"/>
      <c r="GN21" s="110"/>
      <c r="GO21" s="110"/>
      <c r="GP21" s="110"/>
      <c r="GQ21" s="110"/>
      <c r="GR21" s="110"/>
      <c r="GS21" s="110"/>
      <c r="GT21" s="110"/>
      <c r="GU21" s="110"/>
      <c r="GV21" s="110"/>
      <c r="GW21" s="110"/>
      <c r="GX21" s="110"/>
      <c r="GY21" s="110"/>
      <c r="GZ21" s="110"/>
      <c r="HA21" s="110"/>
      <c r="HB21" s="110"/>
      <c r="HC21" s="110"/>
      <c r="HD21" s="110"/>
      <c r="HE21" s="110"/>
      <c r="HF21" s="110"/>
      <c r="HG21" s="112"/>
      <c r="HH21" s="110"/>
      <c r="HI21" s="110"/>
      <c r="HJ21" s="110"/>
      <c r="HK21" s="110"/>
      <c r="HL21" s="110"/>
      <c r="HM21" s="110"/>
      <c r="HN21" s="110"/>
      <c r="HO21" s="110"/>
      <c r="HP21" s="110"/>
      <c r="HQ21" s="110"/>
      <c r="HR21" s="110"/>
      <c r="HS21" s="110"/>
      <c r="HT21" s="110"/>
      <c r="HU21" s="110"/>
      <c r="HV21" s="110"/>
      <c r="HW21" s="110"/>
      <c r="HX21" s="110"/>
      <c r="HY21" s="110"/>
      <c r="HZ21" s="110"/>
      <c r="IA21" s="110"/>
      <c r="IB21" s="110"/>
      <c r="IC21" s="110"/>
      <c r="ID21" s="110"/>
      <c r="IE21" s="110"/>
      <c r="IF21" s="110"/>
      <c r="IG21" s="110"/>
      <c r="IH21" s="110"/>
      <c r="II21" s="110"/>
      <c r="IJ21" s="110"/>
      <c r="IK21" s="110"/>
      <c r="IL21" s="112"/>
      <c r="IM21" s="110"/>
      <c r="IN21" s="110"/>
      <c r="IO21" s="110"/>
      <c r="IP21" s="110"/>
      <c r="IQ21" s="110"/>
      <c r="IR21" s="110"/>
      <c r="IS21" s="110"/>
      <c r="IT21" s="110"/>
      <c r="IU21" s="110"/>
      <c r="IV21" s="110"/>
      <c r="IW21" s="110"/>
      <c r="IX21" s="110"/>
      <c r="IY21" s="110"/>
      <c r="IZ21" s="110"/>
      <c r="JA21" s="110"/>
      <c r="JB21" s="110"/>
      <c r="JC21" s="110"/>
      <c r="JD21" s="110"/>
      <c r="JE21" s="110"/>
      <c r="JF21" s="110"/>
      <c r="JG21" s="110"/>
      <c r="JH21" s="110"/>
      <c r="JI21" s="110"/>
      <c r="JJ21" s="110"/>
      <c r="JK21" s="110"/>
      <c r="JL21" s="110"/>
      <c r="JM21" s="110"/>
      <c r="JN21" s="110"/>
      <c r="JO21" s="110"/>
      <c r="JP21" s="75">
        <v>1</v>
      </c>
      <c r="JQ21" s="75">
        <v>1</v>
      </c>
      <c r="JR21" s="75">
        <v>1</v>
      </c>
      <c r="JS21" s="75">
        <v>1</v>
      </c>
      <c r="JT21" s="75">
        <v>0.99</v>
      </c>
      <c r="JU21" s="75">
        <v>1</v>
      </c>
      <c r="JV21" s="75">
        <v>0.99</v>
      </c>
      <c r="JW21" s="75">
        <v>1</v>
      </c>
      <c r="JX21" s="75">
        <v>1</v>
      </c>
      <c r="JY21" s="75">
        <v>1</v>
      </c>
      <c r="JZ21" s="75">
        <v>1</v>
      </c>
      <c r="KA21" s="75">
        <v>1</v>
      </c>
      <c r="KB21" s="75">
        <v>1</v>
      </c>
      <c r="KC21" s="75">
        <v>1</v>
      </c>
      <c r="KD21" s="75">
        <v>1</v>
      </c>
      <c r="KE21" s="75">
        <v>1</v>
      </c>
      <c r="KF21" s="75">
        <v>1</v>
      </c>
      <c r="KG21" s="75">
        <v>1</v>
      </c>
      <c r="KH21" s="75">
        <v>0.99</v>
      </c>
      <c r="KI21" s="75">
        <v>0.99</v>
      </c>
      <c r="KJ21" s="75">
        <v>0.99</v>
      </c>
      <c r="KK21" s="75">
        <v>1</v>
      </c>
      <c r="KL21" s="75">
        <v>1</v>
      </c>
      <c r="KM21" s="75">
        <v>1</v>
      </c>
      <c r="KN21" s="75">
        <v>1</v>
      </c>
      <c r="KO21" s="75">
        <v>1</v>
      </c>
      <c r="KP21" s="75">
        <v>1</v>
      </c>
      <c r="KQ21" s="75">
        <v>1</v>
      </c>
      <c r="KR21" s="75">
        <v>1</v>
      </c>
      <c r="KS21" s="75">
        <v>1</v>
      </c>
      <c r="KT21" s="75">
        <v>1</v>
      </c>
      <c r="KU21" s="75">
        <v>1</v>
      </c>
      <c r="KV21" s="75">
        <v>1</v>
      </c>
      <c r="KW21" s="75">
        <v>0.67</v>
      </c>
      <c r="KX21" s="75">
        <v>0.83</v>
      </c>
      <c r="KY21" s="75">
        <v>1</v>
      </c>
      <c r="KZ21" s="75">
        <v>0.92</v>
      </c>
      <c r="LA21" s="75">
        <v>0.82</v>
      </c>
      <c r="LB21" s="75">
        <v>1</v>
      </c>
      <c r="LC21" s="75">
        <v>1</v>
      </c>
      <c r="LD21" s="75">
        <v>1</v>
      </c>
      <c r="LE21" s="75">
        <v>1</v>
      </c>
      <c r="LF21" s="75">
        <v>1</v>
      </c>
      <c r="LG21" s="75">
        <v>1</v>
      </c>
      <c r="LH21" s="75">
        <v>1</v>
      </c>
      <c r="LI21" s="75">
        <v>1</v>
      </c>
      <c r="LJ21" s="75">
        <v>1</v>
      </c>
      <c r="LK21" s="75">
        <v>1</v>
      </c>
      <c r="LL21" s="75">
        <v>1</v>
      </c>
      <c r="LM21" s="75">
        <v>1</v>
      </c>
      <c r="LN21" s="75">
        <v>1</v>
      </c>
      <c r="LO21" s="75">
        <v>0.97</v>
      </c>
      <c r="LP21" s="75">
        <v>1</v>
      </c>
      <c r="LQ21" s="75">
        <v>1</v>
      </c>
      <c r="LR21" s="75">
        <v>1</v>
      </c>
      <c r="LS21" s="75">
        <v>1</v>
      </c>
      <c r="LT21" s="75">
        <v>1</v>
      </c>
      <c r="LU21" s="75">
        <v>1</v>
      </c>
      <c r="LV21" s="75">
        <v>1</v>
      </c>
      <c r="LW21" s="75">
        <v>1</v>
      </c>
      <c r="LX21" s="75">
        <v>1</v>
      </c>
      <c r="LY21" s="75">
        <v>1</v>
      </c>
      <c r="LZ21" s="77">
        <v>0.96</v>
      </c>
      <c r="MA21" s="75">
        <v>1</v>
      </c>
      <c r="MB21" s="77">
        <v>0.91</v>
      </c>
      <c r="MC21" s="75">
        <v>1</v>
      </c>
      <c r="MD21" s="77">
        <v>0.89</v>
      </c>
      <c r="ME21" s="75">
        <v>1</v>
      </c>
      <c r="MF21" s="75">
        <v>1</v>
      </c>
      <c r="MG21" s="75">
        <v>1</v>
      </c>
      <c r="MH21" s="75">
        <v>1</v>
      </c>
      <c r="MI21" s="75">
        <v>1</v>
      </c>
      <c r="MJ21" s="77">
        <v>0.97</v>
      </c>
      <c r="MK21" s="75">
        <v>1</v>
      </c>
      <c r="ML21" s="77">
        <v>0.97</v>
      </c>
      <c r="MM21" s="75">
        <v>1</v>
      </c>
      <c r="MN21" s="77">
        <v>0.97</v>
      </c>
      <c r="MO21" s="75">
        <v>1</v>
      </c>
      <c r="MP21" s="77">
        <v>0.95</v>
      </c>
      <c r="MQ21" s="75">
        <v>1</v>
      </c>
      <c r="MR21" s="77">
        <v>0.97</v>
      </c>
      <c r="MS21" s="75">
        <v>1</v>
      </c>
      <c r="MT21" s="77">
        <v>0.98</v>
      </c>
      <c r="MU21" s="75">
        <v>1</v>
      </c>
      <c r="MV21" s="75">
        <v>1</v>
      </c>
      <c r="MW21" s="77">
        <v>0.98</v>
      </c>
      <c r="MX21" s="77">
        <v>0.98529999999999995</v>
      </c>
      <c r="MY21" s="77">
        <v>0.98709999999999998</v>
      </c>
      <c r="MZ21" s="77">
        <v>0.98429999999999995</v>
      </c>
      <c r="NA21" s="75">
        <v>1</v>
      </c>
      <c r="NB21" s="77">
        <v>0.9083</v>
      </c>
      <c r="NC21" s="77">
        <v>0.54720000000000002</v>
      </c>
      <c r="ND21" s="75">
        <v>1</v>
      </c>
      <c r="NE21" s="75">
        <v>1</v>
      </c>
      <c r="NF21" s="75">
        <v>1</v>
      </c>
      <c r="NG21" s="75">
        <v>1</v>
      </c>
      <c r="NH21" s="75">
        <v>1</v>
      </c>
      <c r="NI21" s="75">
        <v>0.96249999999999991</v>
      </c>
      <c r="NJ21" s="75">
        <v>1</v>
      </c>
      <c r="NK21" s="75">
        <v>1</v>
      </c>
      <c r="NL21" s="75">
        <v>1</v>
      </c>
      <c r="NM21" s="75">
        <v>1</v>
      </c>
      <c r="NN21" s="75">
        <v>1</v>
      </c>
      <c r="NO21" s="75">
        <v>1</v>
      </c>
      <c r="NP21" s="75">
        <v>1</v>
      </c>
      <c r="NQ21" s="75">
        <v>1</v>
      </c>
      <c r="NR21" s="75">
        <v>1</v>
      </c>
      <c r="NS21" s="75">
        <v>1</v>
      </c>
      <c r="NT21" s="75">
        <v>1</v>
      </c>
      <c r="NU21" s="75">
        <v>1</v>
      </c>
      <c r="NV21" s="75">
        <v>1</v>
      </c>
      <c r="NW21" s="75">
        <v>1</v>
      </c>
      <c r="NX21" s="75">
        <v>1</v>
      </c>
      <c r="NY21" s="75">
        <v>1</v>
      </c>
      <c r="NZ21" s="77">
        <v>0.96472222222222226</v>
      </c>
      <c r="OA21" s="77">
        <v>0.95833333333333337</v>
      </c>
      <c r="OB21" s="75">
        <v>1</v>
      </c>
      <c r="OC21" s="77">
        <v>0.96527777777777779</v>
      </c>
      <c r="OD21" s="75">
        <v>1</v>
      </c>
      <c r="OE21" s="75">
        <v>1</v>
      </c>
      <c r="OF21" s="75">
        <v>1</v>
      </c>
      <c r="OG21" s="75">
        <v>1</v>
      </c>
      <c r="OH21" s="75">
        <v>1</v>
      </c>
      <c r="OI21" s="75">
        <v>1</v>
      </c>
      <c r="OJ21" s="75">
        <v>1</v>
      </c>
      <c r="OK21" s="75">
        <v>1</v>
      </c>
      <c r="OL21" s="75">
        <v>1</v>
      </c>
      <c r="OM21" s="75">
        <v>1</v>
      </c>
      <c r="ON21" s="75">
        <v>1</v>
      </c>
      <c r="OO21" s="75">
        <v>1</v>
      </c>
      <c r="OP21" s="116">
        <v>0.9916666666666667</v>
      </c>
      <c r="OQ21" s="75">
        <v>1</v>
      </c>
      <c r="OR21" s="75">
        <v>1</v>
      </c>
      <c r="OS21" s="114">
        <v>1</v>
      </c>
      <c r="OT21" s="114">
        <v>1</v>
      </c>
      <c r="OU21" s="77">
        <v>0.98472222222222217</v>
      </c>
      <c r="OV21" s="114">
        <v>1</v>
      </c>
      <c r="OW21" s="77">
        <v>0.68611111111111101</v>
      </c>
      <c r="OX21" s="77">
        <v>0.99444444444444446</v>
      </c>
      <c r="OY21" s="114">
        <v>1</v>
      </c>
      <c r="OZ21" s="114">
        <v>1</v>
      </c>
      <c r="PA21" s="114">
        <v>1</v>
      </c>
      <c r="PB21" s="114">
        <v>1</v>
      </c>
      <c r="PC21" s="77">
        <v>0.97652777777777777</v>
      </c>
      <c r="PD21" s="77">
        <v>0.95138888888888884</v>
      </c>
      <c r="PE21" s="77">
        <v>0.54305555555555562</v>
      </c>
      <c r="PF21" s="77">
        <v>0</v>
      </c>
      <c r="PG21" s="77">
        <v>0.5</v>
      </c>
      <c r="PH21" s="114">
        <v>1</v>
      </c>
      <c r="PI21" s="114">
        <v>1</v>
      </c>
      <c r="PJ21" s="114">
        <v>1</v>
      </c>
      <c r="PK21" s="77">
        <v>1</v>
      </c>
      <c r="PL21" s="77">
        <v>0.99944444444444447</v>
      </c>
      <c r="PM21" s="77">
        <v>1</v>
      </c>
      <c r="PN21" s="77">
        <v>1</v>
      </c>
      <c r="PO21" s="77">
        <v>1</v>
      </c>
      <c r="PP21" s="77">
        <v>1</v>
      </c>
      <c r="PQ21" s="77">
        <v>1</v>
      </c>
      <c r="PR21" s="77">
        <v>1</v>
      </c>
      <c r="PS21" s="77">
        <v>1</v>
      </c>
      <c r="PT21" s="77">
        <v>1</v>
      </c>
      <c r="PU21" s="77">
        <v>0.97222222222222221</v>
      </c>
      <c r="PV21" s="77">
        <v>0.40277777777777801</v>
      </c>
      <c r="PW21" s="77">
        <v>0.98888888888888904</v>
      </c>
      <c r="PX21" s="77">
        <v>0.70277777777777795</v>
      </c>
      <c r="PY21" s="77">
        <v>1</v>
      </c>
      <c r="PZ21" s="77">
        <v>0.84722222222222199</v>
      </c>
      <c r="QA21" s="77">
        <v>1</v>
      </c>
      <c r="QB21" s="77">
        <v>1</v>
      </c>
      <c r="QC21" s="77">
        <v>1</v>
      </c>
      <c r="QD21" s="77">
        <v>1</v>
      </c>
      <c r="QE21" s="77">
        <v>1</v>
      </c>
      <c r="QF21" s="77">
        <v>1</v>
      </c>
      <c r="QG21" s="77">
        <v>1</v>
      </c>
      <c r="QH21" s="77">
        <v>1</v>
      </c>
      <c r="QI21" s="77">
        <v>1</v>
      </c>
      <c r="QJ21" s="77">
        <v>1</v>
      </c>
      <c r="QK21" s="77">
        <v>0.95833333333333337</v>
      </c>
      <c r="QL21" s="77">
        <v>0.91916666666666658</v>
      </c>
      <c r="QM21" s="77">
        <v>1</v>
      </c>
      <c r="QN21" s="77">
        <v>1</v>
      </c>
      <c r="QO21" s="77">
        <v>1</v>
      </c>
      <c r="QP21" s="77">
        <v>1</v>
      </c>
      <c r="QQ21" s="77">
        <v>0.66045952467706914</v>
      </c>
      <c r="QR21" s="77">
        <v>1</v>
      </c>
      <c r="QS21" s="77">
        <v>1</v>
      </c>
      <c r="QT21" s="77">
        <v>0.96990740740740744</v>
      </c>
      <c r="QU21" s="77">
        <v>1</v>
      </c>
      <c r="QV21" s="77">
        <v>0.8516010802469135</v>
      </c>
      <c r="QW21" s="77">
        <v>1</v>
      </c>
      <c r="QX21" s="77">
        <v>1</v>
      </c>
      <c r="QY21" s="77">
        <v>1</v>
      </c>
      <c r="QZ21" s="77">
        <v>1</v>
      </c>
      <c r="RA21" s="77">
        <v>1</v>
      </c>
      <c r="RB21" s="77">
        <v>1</v>
      </c>
      <c r="RC21" s="77">
        <v>0.93611111111111101</v>
      </c>
      <c r="RD21" s="77">
        <v>0.9</v>
      </c>
      <c r="RE21" s="77">
        <v>1</v>
      </c>
      <c r="RF21" s="77">
        <v>1</v>
      </c>
      <c r="RG21" s="77">
        <v>1</v>
      </c>
      <c r="RH21" s="77">
        <v>1</v>
      </c>
      <c r="RI21" s="77">
        <v>1</v>
      </c>
      <c r="RJ21" s="77">
        <v>1</v>
      </c>
      <c r="RK21" s="77">
        <v>0.97222222222222232</v>
      </c>
      <c r="RL21" s="77">
        <v>0.92500000000000004</v>
      </c>
      <c r="RM21" s="77">
        <v>1</v>
      </c>
      <c r="RN21" s="77">
        <v>0.96562499999999996</v>
      </c>
      <c r="RO21" s="77">
        <v>1</v>
      </c>
      <c r="RP21" s="77">
        <v>1</v>
      </c>
      <c r="RQ21" s="77">
        <v>1</v>
      </c>
      <c r="RR21" s="77">
        <v>0.97916666666666596</v>
      </c>
      <c r="RS21" s="77">
        <v>0.9291666666666667</v>
      </c>
      <c r="RT21" s="77">
        <v>1</v>
      </c>
      <c r="RU21" s="77">
        <v>1</v>
      </c>
      <c r="RV21" s="77">
        <v>0.67638888888888893</v>
      </c>
      <c r="RW21" s="77">
        <v>1</v>
      </c>
      <c r="RX21" s="77">
        <v>1</v>
      </c>
      <c r="RY21" s="77">
        <v>0.88888888888888884</v>
      </c>
      <c r="RZ21" s="77">
        <v>1</v>
      </c>
      <c r="SA21" s="77">
        <v>1</v>
      </c>
      <c r="SB21" s="77">
        <v>1</v>
      </c>
      <c r="SC21" s="77">
        <v>0.83397677559899996</v>
      </c>
      <c r="SD21" s="77">
        <v>0.93263665577300003</v>
      </c>
      <c r="SE21" s="77">
        <v>1</v>
      </c>
      <c r="SF21" s="77">
        <v>0.74945533769063177</v>
      </c>
      <c r="SG21" s="77">
        <v>1</v>
      </c>
      <c r="SH21" s="77">
        <v>0.89583333333333337</v>
      </c>
      <c r="SI21" s="77">
        <v>0.70833333333333337</v>
      </c>
      <c r="SJ21" s="77">
        <v>0.88194444444444453</v>
      </c>
      <c r="SK21" s="77">
        <v>1</v>
      </c>
      <c r="SL21" s="77">
        <v>1</v>
      </c>
      <c r="SM21" s="77">
        <v>0.90694444444444444</v>
      </c>
      <c r="SN21" s="77">
        <v>1</v>
      </c>
      <c r="SO21" s="77">
        <v>1</v>
      </c>
      <c r="SP21" s="77">
        <v>1</v>
      </c>
      <c r="SQ21" s="77">
        <v>1</v>
      </c>
      <c r="SR21" s="77">
        <v>1</v>
      </c>
      <c r="SS21" s="77">
        <v>1</v>
      </c>
      <c r="ST21" s="77">
        <v>1</v>
      </c>
      <c r="SU21" s="77">
        <v>1</v>
      </c>
      <c r="SV21" s="77">
        <v>1</v>
      </c>
      <c r="SW21" s="77">
        <v>1</v>
      </c>
      <c r="SX21" s="77">
        <v>1</v>
      </c>
      <c r="SY21" s="77">
        <v>1</v>
      </c>
      <c r="SZ21" s="77">
        <v>1</v>
      </c>
      <c r="TA21" s="77">
        <v>1</v>
      </c>
      <c r="TB21" s="77">
        <v>1</v>
      </c>
      <c r="TC21" s="77">
        <v>1</v>
      </c>
      <c r="TD21" s="77">
        <v>1</v>
      </c>
      <c r="TE21" s="77">
        <v>0.86111111111111116</v>
      </c>
      <c r="TF21" s="77">
        <v>0.90972222222222221</v>
      </c>
      <c r="TG21" s="77">
        <v>1</v>
      </c>
      <c r="TH21" s="77">
        <v>1</v>
      </c>
      <c r="TI21" s="77">
        <v>1</v>
      </c>
      <c r="TJ21" s="77">
        <v>1</v>
      </c>
      <c r="TK21" s="77">
        <v>1</v>
      </c>
      <c r="TL21" s="77">
        <v>1</v>
      </c>
      <c r="TM21" s="77">
        <v>1</v>
      </c>
      <c r="TN21" s="77">
        <v>1</v>
      </c>
      <c r="TO21" s="77">
        <v>1</v>
      </c>
      <c r="TP21" s="77">
        <v>1</v>
      </c>
      <c r="TQ21" s="77">
        <v>1</v>
      </c>
      <c r="TR21" s="77">
        <v>0.9</v>
      </c>
      <c r="TS21" s="77">
        <v>0.9</v>
      </c>
      <c r="TT21" s="77">
        <v>0.9</v>
      </c>
      <c r="TU21" s="77">
        <v>0.9</v>
      </c>
      <c r="TV21" s="77">
        <v>0.9</v>
      </c>
      <c r="TW21" s="77">
        <v>0.9</v>
      </c>
      <c r="TX21" s="77">
        <v>0.9</v>
      </c>
      <c r="TY21" s="77">
        <v>0.9</v>
      </c>
      <c r="TZ21" s="77">
        <v>0.9</v>
      </c>
      <c r="UA21" s="77">
        <v>0.9</v>
      </c>
      <c r="UB21" s="77">
        <v>0.9</v>
      </c>
      <c r="UC21" s="77">
        <v>1</v>
      </c>
      <c r="UD21" s="77">
        <v>1</v>
      </c>
      <c r="UE21" s="77">
        <v>0.9819444444444444</v>
      </c>
      <c r="UF21" s="77">
        <v>1</v>
      </c>
      <c r="UG21" s="77">
        <v>1</v>
      </c>
      <c r="UH21" s="77">
        <v>1</v>
      </c>
      <c r="UI21" s="77">
        <v>1</v>
      </c>
      <c r="UJ21" s="77">
        <v>1</v>
      </c>
      <c r="UK21" s="77">
        <v>1</v>
      </c>
      <c r="UL21" s="77">
        <v>1</v>
      </c>
      <c r="UM21" s="77">
        <v>1</v>
      </c>
      <c r="UN21" s="77">
        <v>1</v>
      </c>
      <c r="UO21" s="77">
        <v>1</v>
      </c>
      <c r="UP21" s="77">
        <v>1</v>
      </c>
      <c r="UQ21" s="77">
        <v>1</v>
      </c>
      <c r="UR21" s="77">
        <v>0.94440000000000002</v>
      </c>
      <c r="US21" s="77">
        <v>0.9312807099999999</v>
      </c>
      <c r="UT21" s="77">
        <v>0.94440000000000002</v>
      </c>
      <c r="UU21" s="77">
        <v>0.94440000000000002</v>
      </c>
      <c r="UV21" s="77">
        <v>0.94440000000000002</v>
      </c>
      <c r="UW21" s="77">
        <v>0.94440000000000002</v>
      </c>
      <c r="UX21" s="77">
        <v>0.94440000000000002</v>
      </c>
      <c r="UY21" s="107">
        <f t="shared" si="4"/>
        <v>0.99838709677419346</v>
      </c>
      <c r="UZ21" s="108">
        <f t="shared" si="1"/>
        <v>0.97366666666666668</v>
      </c>
      <c r="VA21" s="108">
        <f t="shared" si="2"/>
        <v>0.96652258064516139</v>
      </c>
      <c r="VB21" s="108">
        <f t="shared" si="3"/>
        <v>0.99518817204301069</v>
      </c>
      <c r="VC21" s="108">
        <f>AVERAGE(DispDiaria[[#This Row],[01/02/2026]:[28/02/2026]])</f>
        <v>0.91528273809523808</v>
      </c>
      <c r="VD21" s="108">
        <f>AVERAGE(DispDiaria[[#This Row],[01/03/2026]:[31/03/2026]])</f>
        <v>0.96099462365591393</v>
      </c>
      <c r="VE21" s="108">
        <f>AVERAGE(DispDiaria[[#This Row],[01/04/2026]:[30/04/2026]])</f>
        <v>0.96964198929993517</v>
      </c>
      <c r="VF21" s="147">
        <f>AVERAGE(DispDiaria[[#This Row],[01/05/2026]:[31/05/2026]])</f>
        <v>0.95078716459341828</v>
      </c>
      <c r="VG21" s="147">
        <f>AVERAGE(DispDiaria[[#This Row],[01/06/2026]:[30/06/2026]])</f>
        <v>0.95569444444444385</v>
      </c>
      <c r="VH21" s="72" t="s">
        <v>1105</v>
      </c>
      <c r="VI21" s="30" t="s">
        <v>1086</v>
      </c>
    </row>
    <row r="22" spans="1:581" ht="15.6">
      <c r="A22" s="82" t="s">
        <v>436</v>
      </c>
      <c r="B22" s="56" t="s">
        <v>436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1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1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1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20"/>
      <c r="EU22" s="120"/>
      <c r="EV22" s="120"/>
      <c r="EW22" s="110"/>
      <c r="EX22" s="111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0"/>
      <c r="FT22" s="110"/>
      <c r="FU22" s="110"/>
      <c r="FV22" s="110"/>
      <c r="FW22" s="110"/>
      <c r="FX22" s="110"/>
      <c r="FY22" s="110"/>
      <c r="FZ22" s="110"/>
      <c r="GA22" s="110"/>
      <c r="GB22" s="111"/>
      <c r="GC22" s="110"/>
      <c r="GD22" s="110"/>
      <c r="GE22" s="110"/>
      <c r="GF22" s="110"/>
      <c r="GG22" s="110"/>
      <c r="GH22" s="110"/>
      <c r="GI22" s="110"/>
      <c r="GJ22" s="110"/>
      <c r="GK22" s="110"/>
      <c r="GL22" s="110"/>
      <c r="GM22" s="110"/>
      <c r="GN22" s="110"/>
      <c r="GO22" s="110"/>
      <c r="GP22" s="110"/>
      <c r="GQ22" s="110"/>
      <c r="GR22" s="110"/>
      <c r="GS22" s="110"/>
      <c r="GT22" s="110"/>
      <c r="GU22" s="110"/>
      <c r="GV22" s="110"/>
      <c r="GW22" s="110"/>
      <c r="GX22" s="110"/>
      <c r="GY22" s="110"/>
      <c r="GZ22" s="110"/>
      <c r="HA22" s="110"/>
      <c r="HB22" s="110"/>
      <c r="HC22" s="110"/>
      <c r="HD22" s="110"/>
      <c r="HE22" s="110"/>
      <c r="HF22" s="110"/>
      <c r="HG22" s="112"/>
      <c r="HH22" s="110"/>
      <c r="HI22" s="110"/>
      <c r="HJ22" s="110"/>
      <c r="HK22" s="110"/>
      <c r="HL22" s="110"/>
      <c r="HM22" s="110"/>
      <c r="HN22" s="110"/>
      <c r="HO22" s="110"/>
      <c r="HP22" s="110"/>
      <c r="HQ22" s="110"/>
      <c r="HR22" s="110"/>
      <c r="HS22" s="110"/>
      <c r="HT22" s="110"/>
      <c r="HU22" s="110"/>
      <c r="HV22" s="110"/>
      <c r="HW22" s="110"/>
      <c r="HX22" s="110"/>
      <c r="HY22" s="110"/>
      <c r="HZ22" s="110"/>
      <c r="IA22" s="110"/>
      <c r="IB22" s="110"/>
      <c r="IC22" s="110"/>
      <c r="ID22" s="110"/>
      <c r="IE22" s="110"/>
      <c r="IF22" s="110"/>
      <c r="IG22" s="110"/>
      <c r="IH22" s="110"/>
      <c r="II22" s="110"/>
      <c r="IJ22" s="110"/>
      <c r="IK22" s="110"/>
      <c r="IL22" s="112"/>
      <c r="IM22" s="110"/>
      <c r="IN22" s="110"/>
      <c r="IO22" s="110"/>
      <c r="IP22" s="110"/>
      <c r="IQ22" s="110"/>
      <c r="IR22" s="110"/>
      <c r="IS22" s="110"/>
      <c r="IT22" s="110"/>
      <c r="IU22" s="110"/>
      <c r="IV22" s="110"/>
      <c r="IW22" s="110"/>
      <c r="IX22" s="110"/>
      <c r="IY22" s="110"/>
      <c r="IZ22" s="110"/>
      <c r="JA22" s="110"/>
      <c r="JB22" s="110"/>
      <c r="JC22" s="110"/>
      <c r="JD22" s="110"/>
      <c r="JE22" s="110"/>
      <c r="JF22" s="110"/>
      <c r="JG22" s="110"/>
      <c r="JH22" s="110"/>
      <c r="JI22" s="110"/>
      <c r="JJ22" s="110"/>
      <c r="JK22" s="110"/>
      <c r="JL22" s="110"/>
      <c r="JM22" s="110"/>
      <c r="JN22" s="110"/>
      <c r="JO22" s="110"/>
      <c r="JP22" s="75">
        <v>1</v>
      </c>
      <c r="JQ22" s="75">
        <v>1</v>
      </c>
      <c r="JR22" s="75">
        <v>1</v>
      </c>
      <c r="JS22" s="75">
        <v>1</v>
      </c>
      <c r="JT22" s="75">
        <v>0.99</v>
      </c>
      <c r="JU22" s="75">
        <v>1</v>
      </c>
      <c r="JV22" s="75">
        <v>0.99</v>
      </c>
      <c r="JW22" s="75">
        <v>1</v>
      </c>
      <c r="JX22" s="75">
        <v>1</v>
      </c>
      <c r="JY22" s="75">
        <v>1</v>
      </c>
      <c r="JZ22" s="75">
        <v>1</v>
      </c>
      <c r="KA22" s="75">
        <v>1</v>
      </c>
      <c r="KB22" s="75">
        <v>1</v>
      </c>
      <c r="KC22" s="75">
        <v>1</v>
      </c>
      <c r="KD22" s="75">
        <v>1</v>
      </c>
      <c r="KE22" s="75">
        <v>1</v>
      </c>
      <c r="KF22" s="75">
        <v>1</v>
      </c>
      <c r="KG22" s="75">
        <v>1</v>
      </c>
      <c r="KH22" s="75">
        <v>0.99</v>
      </c>
      <c r="KI22" s="75">
        <v>0.99</v>
      </c>
      <c r="KJ22" s="75">
        <v>1</v>
      </c>
      <c r="KK22" s="75">
        <v>0.96</v>
      </c>
      <c r="KL22" s="75">
        <v>1</v>
      </c>
      <c r="KM22" s="75">
        <v>1</v>
      </c>
      <c r="KN22" s="75">
        <v>1</v>
      </c>
      <c r="KO22" s="75">
        <v>1</v>
      </c>
      <c r="KP22" s="75">
        <v>1</v>
      </c>
      <c r="KQ22" s="75">
        <v>1</v>
      </c>
      <c r="KR22" s="75">
        <v>1</v>
      </c>
      <c r="KS22" s="75">
        <v>1</v>
      </c>
      <c r="KT22" s="75">
        <v>1</v>
      </c>
      <c r="KU22" s="75">
        <v>1</v>
      </c>
      <c r="KV22" s="75">
        <v>1</v>
      </c>
      <c r="KW22" s="75">
        <v>1</v>
      </c>
      <c r="KX22" s="75">
        <v>1</v>
      </c>
      <c r="KY22" s="75">
        <v>1</v>
      </c>
      <c r="KZ22" s="75">
        <v>0.82</v>
      </c>
      <c r="LA22" s="75">
        <v>0.82</v>
      </c>
      <c r="LB22" s="75">
        <v>1</v>
      </c>
      <c r="LC22" s="75">
        <v>1</v>
      </c>
      <c r="LD22" s="75">
        <v>1</v>
      </c>
      <c r="LE22" s="75">
        <v>1</v>
      </c>
      <c r="LF22" s="75">
        <v>1</v>
      </c>
      <c r="LG22" s="75">
        <v>1</v>
      </c>
      <c r="LH22" s="75">
        <v>1</v>
      </c>
      <c r="LI22" s="75">
        <v>1</v>
      </c>
      <c r="LJ22" s="75">
        <v>1</v>
      </c>
      <c r="LK22" s="75">
        <v>1</v>
      </c>
      <c r="LL22" s="75">
        <v>1</v>
      </c>
      <c r="LM22" s="75">
        <v>1</v>
      </c>
      <c r="LN22" s="75">
        <v>1</v>
      </c>
      <c r="LO22" s="75">
        <v>0.97</v>
      </c>
      <c r="LP22" s="75">
        <v>1</v>
      </c>
      <c r="LQ22" s="75">
        <v>1</v>
      </c>
      <c r="LR22" s="75">
        <v>1</v>
      </c>
      <c r="LS22" s="75">
        <v>1</v>
      </c>
      <c r="LT22" s="75">
        <v>1</v>
      </c>
      <c r="LU22" s="75">
        <v>1</v>
      </c>
      <c r="LV22" s="75">
        <v>0.85</v>
      </c>
      <c r="LW22" s="75">
        <v>1</v>
      </c>
      <c r="LX22" s="75">
        <v>1</v>
      </c>
      <c r="LY22" s="75">
        <v>1</v>
      </c>
      <c r="LZ22" s="77">
        <v>0.96</v>
      </c>
      <c r="MA22" s="75">
        <v>1</v>
      </c>
      <c r="MB22" s="77">
        <v>0.91</v>
      </c>
      <c r="MC22" s="75">
        <v>1</v>
      </c>
      <c r="MD22" s="77">
        <v>0.89</v>
      </c>
      <c r="ME22" s="75">
        <v>1</v>
      </c>
      <c r="MF22" s="75">
        <v>1</v>
      </c>
      <c r="MG22" s="75">
        <v>1</v>
      </c>
      <c r="MH22" s="75">
        <v>1</v>
      </c>
      <c r="MI22" s="75">
        <v>1</v>
      </c>
      <c r="MJ22" s="75">
        <v>1</v>
      </c>
      <c r="MK22" s="75">
        <v>1</v>
      </c>
      <c r="ML22" s="75">
        <v>1</v>
      </c>
      <c r="MM22" s="75">
        <v>1</v>
      </c>
      <c r="MN22" s="75">
        <v>1</v>
      </c>
      <c r="MO22" s="75">
        <v>1</v>
      </c>
      <c r="MP22" s="75">
        <v>1</v>
      </c>
      <c r="MQ22" s="75">
        <v>1</v>
      </c>
      <c r="MR22" s="75">
        <v>1</v>
      </c>
      <c r="MS22" s="75">
        <v>1</v>
      </c>
      <c r="MT22" s="75">
        <v>1</v>
      </c>
      <c r="MU22" s="75">
        <v>1</v>
      </c>
      <c r="MV22" s="75">
        <v>1</v>
      </c>
      <c r="MW22" s="75">
        <v>1</v>
      </c>
      <c r="MX22" s="75">
        <v>1</v>
      </c>
      <c r="MY22" s="75">
        <v>1</v>
      </c>
      <c r="MZ22" s="75">
        <v>1</v>
      </c>
      <c r="NA22" s="77">
        <v>0.50280000000000002</v>
      </c>
      <c r="NB22" s="75">
        <v>1</v>
      </c>
      <c r="NC22" s="75">
        <v>1</v>
      </c>
      <c r="ND22" s="75">
        <v>1</v>
      </c>
      <c r="NE22" s="75">
        <v>1</v>
      </c>
      <c r="NF22" s="75">
        <v>1</v>
      </c>
      <c r="NG22" s="75">
        <v>1</v>
      </c>
      <c r="NH22" s="75">
        <v>1</v>
      </c>
      <c r="NI22" s="75">
        <v>0.96249999999999991</v>
      </c>
      <c r="NJ22" s="75">
        <v>1</v>
      </c>
      <c r="NK22" s="75">
        <v>1</v>
      </c>
      <c r="NL22" s="75">
        <v>1</v>
      </c>
      <c r="NM22" s="75">
        <v>1</v>
      </c>
      <c r="NN22" s="75">
        <v>1</v>
      </c>
      <c r="NO22" s="75">
        <v>1</v>
      </c>
      <c r="NP22" s="75">
        <v>1</v>
      </c>
      <c r="NQ22" s="75">
        <v>1</v>
      </c>
      <c r="NR22" s="75">
        <v>1</v>
      </c>
      <c r="NS22" s="75">
        <v>1</v>
      </c>
      <c r="NT22" s="75">
        <v>1</v>
      </c>
      <c r="NU22" s="75">
        <v>1</v>
      </c>
      <c r="NV22" s="75">
        <v>1</v>
      </c>
      <c r="NW22" s="75">
        <v>1</v>
      </c>
      <c r="NX22" s="75">
        <v>1</v>
      </c>
      <c r="NY22" s="75">
        <v>1</v>
      </c>
      <c r="NZ22" s="75">
        <v>1</v>
      </c>
      <c r="OA22" s="75">
        <v>0.95833333333333337</v>
      </c>
      <c r="OB22" s="75">
        <v>1</v>
      </c>
      <c r="OC22" s="75">
        <v>0.96527777777777779</v>
      </c>
      <c r="OD22" s="75">
        <v>1</v>
      </c>
      <c r="OE22" s="75">
        <v>1</v>
      </c>
      <c r="OF22" s="75">
        <v>1</v>
      </c>
      <c r="OG22" s="75">
        <v>1</v>
      </c>
      <c r="OH22" s="75">
        <v>1</v>
      </c>
      <c r="OI22" s="75">
        <v>1</v>
      </c>
      <c r="OJ22" s="75">
        <v>1</v>
      </c>
      <c r="OK22" s="75">
        <v>1</v>
      </c>
      <c r="OL22" s="75">
        <v>1</v>
      </c>
      <c r="OM22" s="75">
        <v>1</v>
      </c>
      <c r="ON22" s="75">
        <v>1</v>
      </c>
      <c r="OO22" s="75">
        <v>1</v>
      </c>
      <c r="OP22" s="75">
        <v>1</v>
      </c>
      <c r="OQ22" s="75">
        <v>1</v>
      </c>
      <c r="OR22" s="75">
        <v>1</v>
      </c>
      <c r="OS22" s="114">
        <v>1</v>
      </c>
      <c r="OT22" s="114">
        <v>1</v>
      </c>
      <c r="OU22" s="77">
        <v>0.98472222222222217</v>
      </c>
      <c r="OV22" s="114">
        <v>1</v>
      </c>
      <c r="OW22" s="77">
        <v>0.92222222222222217</v>
      </c>
      <c r="OX22" s="77">
        <v>0.99444444444444446</v>
      </c>
      <c r="OY22" s="114">
        <v>1</v>
      </c>
      <c r="OZ22" s="114">
        <v>1</v>
      </c>
      <c r="PA22" s="114">
        <v>1</v>
      </c>
      <c r="PB22" s="114">
        <v>1</v>
      </c>
      <c r="PC22" s="77">
        <v>0.97652777777777777</v>
      </c>
      <c r="PD22" s="77">
        <v>0.95138888888888884</v>
      </c>
      <c r="PE22" s="77">
        <v>0.97791666666666666</v>
      </c>
      <c r="PF22" s="77">
        <v>0.96944444444444444</v>
      </c>
      <c r="PG22" s="114">
        <v>1</v>
      </c>
      <c r="PH22" s="114">
        <v>1</v>
      </c>
      <c r="PI22" s="114">
        <v>1</v>
      </c>
      <c r="PJ22" s="114">
        <v>1</v>
      </c>
      <c r="PK22" s="77">
        <v>1</v>
      </c>
      <c r="PL22" s="77">
        <v>0.99944444444444447</v>
      </c>
      <c r="PM22" s="77">
        <v>1</v>
      </c>
      <c r="PN22" s="77">
        <v>1</v>
      </c>
      <c r="PO22" s="77">
        <v>1</v>
      </c>
      <c r="PP22" s="77">
        <v>1</v>
      </c>
      <c r="PQ22" s="77">
        <v>1</v>
      </c>
      <c r="PR22" s="77">
        <v>1</v>
      </c>
      <c r="PS22" s="77">
        <v>1</v>
      </c>
      <c r="PT22" s="77">
        <v>0.96694444444444438</v>
      </c>
      <c r="PU22" s="77">
        <v>0.87222222222222223</v>
      </c>
      <c r="PV22" s="77">
        <v>0.40277777777777801</v>
      </c>
      <c r="PW22" s="77">
        <v>0.98888888888888904</v>
      </c>
      <c r="PX22" s="77">
        <v>0.92430000000000001</v>
      </c>
      <c r="PY22" s="77">
        <v>1</v>
      </c>
      <c r="PZ22" s="77">
        <v>1</v>
      </c>
      <c r="QA22" s="77">
        <v>1</v>
      </c>
      <c r="QB22" s="77">
        <v>1</v>
      </c>
      <c r="QC22" s="77">
        <v>1</v>
      </c>
      <c r="QD22" s="77">
        <v>1</v>
      </c>
      <c r="QE22" s="77">
        <v>1</v>
      </c>
      <c r="QF22" s="77">
        <v>1</v>
      </c>
      <c r="QG22" s="77">
        <v>1</v>
      </c>
      <c r="QH22" s="77">
        <v>1</v>
      </c>
      <c r="QI22" s="77">
        <v>1</v>
      </c>
      <c r="QJ22" s="77">
        <v>1</v>
      </c>
      <c r="QK22" s="77">
        <v>0.99583333333333324</v>
      </c>
      <c r="QL22" s="77">
        <v>0.9902777777777777</v>
      </c>
      <c r="QM22" s="77">
        <v>1</v>
      </c>
      <c r="QN22" s="77">
        <v>1</v>
      </c>
      <c r="QO22" s="77">
        <v>1</v>
      </c>
      <c r="QP22" s="77">
        <v>0.87805555555555559</v>
      </c>
      <c r="QQ22" s="77">
        <v>0.72613128536522631</v>
      </c>
      <c r="QR22" s="77">
        <v>1</v>
      </c>
      <c r="QS22" s="77">
        <v>1</v>
      </c>
      <c r="QT22" s="77">
        <v>1</v>
      </c>
      <c r="QU22" s="77">
        <v>1</v>
      </c>
      <c r="QV22" s="77">
        <v>0.99444444444444446</v>
      </c>
      <c r="QW22" s="77">
        <v>1</v>
      </c>
      <c r="QX22" s="77">
        <v>1</v>
      </c>
      <c r="QY22" s="77">
        <v>1</v>
      </c>
      <c r="QZ22" s="77">
        <v>1</v>
      </c>
      <c r="RA22" s="77">
        <v>1</v>
      </c>
      <c r="RB22" s="77">
        <v>1</v>
      </c>
      <c r="RC22" s="77">
        <v>1</v>
      </c>
      <c r="RD22" s="77">
        <v>1</v>
      </c>
      <c r="RE22" s="77">
        <v>1</v>
      </c>
      <c r="RF22" s="77">
        <v>1</v>
      </c>
      <c r="RG22" s="77">
        <v>1</v>
      </c>
      <c r="RH22" s="77">
        <v>1</v>
      </c>
      <c r="RI22" s="77">
        <v>1</v>
      </c>
      <c r="RJ22" s="77">
        <v>1</v>
      </c>
      <c r="RK22" s="77">
        <v>0.98055555555555562</v>
      </c>
      <c r="RL22" s="77">
        <v>0.97499999999999998</v>
      </c>
      <c r="RM22" s="77">
        <v>0.97499999999999998</v>
      </c>
      <c r="RN22" s="77">
        <v>0.97361111111111098</v>
      </c>
      <c r="RO22" s="77">
        <v>0.97499999999999998</v>
      </c>
      <c r="RP22" s="77">
        <v>0.97499999999999998</v>
      </c>
      <c r="RQ22" s="77">
        <v>0.97499999999999998</v>
      </c>
      <c r="RR22" s="77">
        <v>0.969444444444444</v>
      </c>
      <c r="RS22" s="77">
        <v>0.98888888888888893</v>
      </c>
      <c r="RT22" s="77">
        <v>1</v>
      </c>
      <c r="RU22" s="77">
        <v>1</v>
      </c>
      <c r="RV22" s="77">
        <v>0.67638888888888893</v>
      </c>
      <c r="RW22" s="77">
        <v>1</v>
      </c>
      <c r="RX22" s="77">
        <v>1</v>
      </c>
      <c r="RY22" s="77">
        <v>0.89583333333333337</v>
      </c>
      <c r="RZ22" s="77">
        <v>1</v>
      </c>
      <c r="SA22" s="77">
        <v>1</v>
      </c>
      <c r="SB22" s="77">
        <v>1</v>
      </c>
      <c r="SC22" s="77">
        <v>1</v>
      </c>
      <c r="SD22" s="77">
        <v>1</v>
      </c>
      <c r="SE22" s="77">
        <v>1</v>
      </c>
      <c r="SF22" s="77">
        <v>1</v>
      </c>
      <c r="SG22" s="77">
        <v>1</v>
      </c>
      <c r="SH22" s="77">
        <v>0.89583333333333337</v>
      </c>
      <c r="SI22" s="77">
        <v>1</v>
      </c>
      <c r="SJ22" s="77">
        <v>0.88194444444444453</v>
      </c>
      <c r="SK22" s="77">
        <v>1</v>
      </c>
      <c r="SL22" s="77">
        <v>1</v>
      </c>
      <c r="SM22" s="77">
        <v>0.90694444444444444</v>
      </c>
      <c r="SN22" s="77">
        <v>1</v>
      </c>
      <c r="SO22" s="77">
        <v>1</v>
      </c>
      <c r="SP22" s="77">
        <v>0.82638888888888884</v>
      </c>
      <c r="SQ22" s="77">
        <v>1</v>
      </c>
      <c r="SR22" s="77">
        <v>1</v>
      </c>
      <c r="SS22" s="77">
        <v>1</v>
      </c>
      <c r="ST22" s="77">
        <v>1</v>
      </c>
      <c r="SU22" s="77">
        <v>1</v>
      </c>
      <c r="SV22" s="77">
        <v>1</v>
      </c>
      <c r="SW22" s="77">
        <v>1</v>
      </c>
      <c r="SX22" s="77">
        <v>1</v>
      </c>
      <c r="SY22" s="77">
        <v>1</v>
      </c>
      <c r="SZ22" s="77">
        <v>1</v>
      </c>
      <c r="TA22" s="77">
        <v>1</v>
      </c>
      <c r="TB22" s="77">
        <v>1</v>
      </c>
      <c r="TC22" s="77">
        <v>1</v>
      </c>
      <c r="TD22" s="77">
        <v>0.77777777777777779</v>
      </c>
      <c r="TE22" s="77">
        <v>1</v>
      </c>
      <c r="TF22" s="77">
        <v>0.90972222222222221</v>
      </c>
      <c r="TG22" s="77">
        <v>1</v>
      </c>
      <c r="TH22" s="77">
        <v>1</v>
      </c>
      <c r="TI22" s="77">
        <v>1</v>
      </c>
      <c r="TJ22" s="77">
        <v>1</v>
      </c>
      <c r="TK22" s="77">
        <v>1</v>
      </c>
      <c r="TL22" s="77">
        <v>1</v>
      </c>
      <c r="TM22" s="77">
        <v>1</v>
      </c>
      <c r="TN22" s="77">
        <v>1</v>
      </c>
      <c r="TO22" s="77">
        <v>1</v>
      </c>
      <c r="TP22" s="77">
        <v>1</v>
      </c>
      <c r="TQ22" s="77">
        <v>1</v>
      </c>
      <c r="TR22" s="77">
        <v>1</v>
      </c>
      <c r="TS22" s="77">
        <v>1</v>
      </c>
      <c r="TT22" s="77">
        <v>1</v>
      </c>
      <c r="TU22" s="77">
        <v>1</v>
      </c>
      <c r="TV22" s="77">
        <v>1</v>
      </c>
      <c r="TW22" s="77">
        <v>1</v>
      </c>
      <c r="TX22" s="77">
        <v>1</v>
      </c>
      <c r="TY22" s="77">
        <v>1</v>
      </c>
      <c r="TZ22" s="77">
        <v>1</v>
      </c>
      <c r="UA22" s="77">
        <v>1</v>
      </c>
      <c r="UB22" s="77">
        <v>1</v>
      </c>
      <c r="UC22" s="77">
        <v>1</v>
      </c>
      <c r="UD22" s="77">
        <v>1</v>
      </c>
      <c r="UE22" s="77">
        <v>0.5</v>
      </c>
      <c r="UF22" s="77">
        <v>0</v>
      </c>
      <c r="UG22" s="77">
        <v>0</v>
      </c>
      <c r="UH22" s="77">
        <v>0</v>
      </c>
      <c r="UI22" s="77">
        <v>0</v>
      </c>
      <c r="UJ22" s="77">
        <v>0</v>
      </c>
      <c r="UK22" s="77">
        <v>0</v>
      </c>
      <c r="UL22" s="77">
        <v>0</v>
      </c>
      <c r="UM22" s="77">
        <v>0.45833333333333331</v>
      </c>
      <c r="UN22" s="77">
        <v>0.9</v>
      </c>
      <c r="UO22" s="77">
        <v>0.9</v>
      </c>
      <c r="UP22" s="77">
        <v>0.9</v>
      </c>
      <c r="UQ22" s="77">
        <v>0.9</v>
      </c>
      <c r="UR22" s="77">
        <v>1</v>
      </c>
      <c r="US22" s="77">
        <v>0.98610833333333325</v>
      </c>
      <c r="UT22" s="77">
        <v>1</v>
      </c>
      <c r="UU22" s="77">
        <v>1</v>
      </c>
      <c r="UV22" s="77">
        <v>1</v>
      </c>
      <c r="UW22" s="77">
        <v>1</v>
      </c>
      <c r="UX22" s="77">
        <v>1</v>
      </c>
      <c r="UY22" s="107">
        <f t="shared" si="4"/>
        <v>0.99741935483870958</v>
      </c>
      <c r="UZ22" s="108">
        <f t="shared" si="1"/>
        <v>0.98199999999999998</v>
      </c>
      <c r="VA22" s="108">
        <f t="shared" si="2"/>
        <v>0.97621935483870959</v>
      </c>
      <c r="VB22" s="108">
        <f t="shared" si="3"/>
        <v>0.99632616487455194</v>
      </c>
      <c r="VC22" s="108">
        <f>AVERAGE(DispDiaria[[#This Row],[01/02/2026]:[28/02/2026]])</f>
        <v>0.99202380952380953</v>
      </c>
      <c r="VD22" s="108">
        <f>AVERAGE(DispDiaria[[#This Row],[01/03/2026]:[31/03/2026]])</f>
        <v>0.97228028673835121</v>
      </c>
      <c r="VE22" s="108">
        <f>AVERAGE(DispDiaria[[#This Row],[01/04/2026]:[30/04/2026]])</f>
        <v>0.97953770951217434</v>
      </c>
      <c r="VF22" s="147">
        <f>AVERAGE(DispDiaria[[#This Row],[01/05/2026]:[31/05/2026]])</f>
        <v>0.97043010752688175</v>
      </c>
      <c r="VG22" s="147">
        <f>AVERAGE(DispDiaria[[#This Row],[01/06/2026]:[30/06/2026]])</f>
        <v>0.98958333333333337</v>
      </c>
      <c r="VH22" s="72" t="s">
        <v>1084</v>
      </c>
      <c r="VI22" s="30" t="s">
        <v>1086</v>
      </c>
    </row>
    <row r="23" spans="1:581" ht="15.6">
      <c r="A23" s="82" t="s">
        <v>459</v>
      </c>
      <c r="B23" s="56" t="s">
        <v>459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1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1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0"/>
      <c r="DL23" s="110"/>
      <c r="DM23" s="110"/>
      <c r="DN23" s="110"/>
      <c r="DO23" s="110"/>
      <c r="DP23" s="110"/>
      <c r="DQ23" s="110"/>
      <c r="DR23" s="110"/>
      <c r="DS23" s="111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8"/>
      <c r="EU23" s="118"/>
      <c r="EV23" s="118"/>
      <c r="EW23" s="110"/>
      <c r="EX23" s="111"/>
      <c r="EY23" s="110"/>
      <c r="EZ23" s="110"/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1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2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2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75">
        <v>1</v>
      </c>
      <c r="JQ23" s="75">
        <v>1</v>
      </c>
      <c r="JR23" s="75">
        <v>1</v>
      </c>
      <c r="JS23" s="75">
        <v>1</v>
      </c>
      <c r="JT23" s="75">
        <v>1</v>
      </c>
      <c r="JU23" s="75">
        <v>1</v>
      </c>
      <c r="JV23" s="75">
        <v>1</v>
      </c>
      <c r="JW23" s="75">
        <v>1</v>
      </c>
      <c r="JX23" s="75">
        <v>1</v>
      </c>
      <c r="JY23" s="75">
        <v>1</v>
      </c>
      <c r="JZ23" s="75">
        <v>1</v>
      </c>
      <c r="KA23" s="75">
        <v>1</v>
      </c>
      <c r="KB23" s="75">
        <v>1</v>
      </c>
      <c r="KC23" s="75">
        <v>1</v>
      </c>
      <c r="KD23" s="75">
        <v>1</v>
      </c>
      <c r="KE23" s="75">
        <v>1</v>
      </c>
      <c r="KF23" s="75">
        <v>1</v>
      </c>
      <c r="KG23" s="75">
        <v>1</v>
      </c>
      <c r="KH23" s="75">
        <v>1</v>
      </c>
      <c r="KI23" s="75">
        <v>1</v>
      </c>
      <c r="KJ23" s="75">
        <v>1</v>
      </c>
      <c r="KK23" s="75">
        <v>1</v>
      </c>
      <c r="KL23" s="75">
        <v>1</v>
      </c>
      <c r="KM23" s="75">
        <v>1</v>
      </c>
      <c r="KN23" s="75">
        <v>1</v>
      </c>
      <c r="KO23" s="75">
        <v>1</v>
      </c>
      <c r="KP23" s="75">
        <v>1</v>
      </c>
      <c r="KQ23" s="75">
        <v>1</v>
      </c>
      <c r="KR23" s="75">
        <v>1</v>
      </c>
      <c r="KS23" s="75">
        <v>1</v>
      </c>
      <c r="KT23" s="75">
        <v>1</v>
      </c>
      <c r="KU23" s="75">
        <v>1</v>
      </c>
      <c r="KV23" s="75">
        <v>1</v>
      </c>
      <c r="KW23" s="75">
        <v>1</v>
      </c>
      <c r="KX23" s="75">
        <v>1</v>
      </c>
      <c r="KY23" s="75">
        <v>1</v>
      </c>
      <c r="KZ23" s="75">
        <v>1</v>
      </c>
      <c r="LA23" s="75">
        <v>0.92</v>
      </c>
      <c r="LB23" s="75">
        <v>1</v>
      </c>
      <c r="LC23" s="75">
        <v>1</v>
      </c>
      <c r="LD23" s="75">
        <v>1</v>
      </c>
      <c r="LE23" s="75">
        <v>1</v>
      </c>
      <c r="LF23" s="75">
        <v>1</v>
      </c>
      <c r="LG23" s="75">
        <v>1</v>
      </c>
      <c r="LH23" s="75">
        <v>1</v>
      </c>
      <c r="LI23" s="75">
        <v>1</v>
      </c>
      <c r="LJ23" s="75">
        <v>1</v>
      </c>
      <c r="LK23" s="75">
        <v>1</v>
      </c>
      <c r="LL23" s="75">
        <v>1</v>
      </c>
      <c r="LM23" s="75">
        <v>1</v>
      </c>
      <c r="LN23" s="75">
        <v>1</v>
      </c>
      <c r="LO23" s="75">
        <v>1</v>
      </c>
      <c r="LP23" s="75">
        <v>1</v>
      </c>
      <c r="LQ23" s="75">
        <v>0.88</v>
      </c>
      <c r="LR23" s="75">
        <v>1</v>
      </c>
      <c r="LS23" s="75">
        <v>1</v>
      </c>
      <c r="LT23" s="75">
        <v>1</v>
      </c>
      <c r="LU23" s="75">
        <v>1</v>
      </c>
      <c r="LV23" s="75">
        <v>0.97</v>
      </c>
      <c r="LW23" s="75">
        <v>0.86</v>
      </c>
      <c r="LX23" s="75">
        <v>1</v>
      </c>
      <c r="LY23" s="75">
        <v>1</v>
      </c>
      <c r="LZ23" s="75">
        <v>1</v>
      </c>
      <c r="MA23" s="75">
        <v>1</v>
      </c>
      <c r="MB23" s="75">
        <v>1</v>
      </c>
      <c r="MC23" s="75">
        <v>1</v>
      </c>
      <c r="MD23" s="75">
        <v>1</v>
      </c>
      <c r="ME23" s="75">
        <v>1</v>
      </c>
      <c r="MF23" s="75">
        <v>1</v>
      </c>
      <c r="MG23" s="75">
        <v>1</v>
      </c>
      <c r="MH23" s="75">
        <v>1</v>
      </c>
      <c r="MI23" s="75">
        <v>1</v>
      </c>
      <c r="MJ23" s="75">
        <v>1</v>
      </c>
      <c r="MK23" s="77">
        <v>0.27</v>
      </c>
      <c r="ML23" s="77">
        <v>0.76</v>
      </c>
      <c r="MM23" s="75">
        <v>1</v>
      </c>
      <c r="MN23" s="75">
        <v>1</v>
      </c>
      <c r="MO23" s="75">
        <v>1</v>
      </c>
      <c r="MP23" s="75">
        <v>1</v>
      </c>
      <c r="MQ23" s="75">
        <v>1</v>
      </c>
      <c r="MR23" s="75">
        <v>1</v>
      </c>
      <c r="MS23" s="75">
        <v>1</v>
      </c>
      <c r="MT23" s="75">
        <v>1</v>
      </c>
      <c r="MU23" s="75">
        <v>1</v>
      </c>
      <c r="MV23" s="75">
        <v>1</v>
      </c>
      <c r="MW23" s="75">
        <v>1</v>
      </c>
      <c r="MX23" s="75">
        <v>1</v>
      </c>
      <c r="MY23" s="75">
        <v>1</v>
      </c>
      <c r="MZ23" s="141">
        <v>0.94</v>
      </c>
      <c r="NA23" s="141">
        <v>0.83189999999999997</v>
      </c>
      <c r="NB23" s="141">
        <v>1</v>
      </c>
      <c r="NC23" s="141">
        <v>1</v>
      </c>
      <c r="ND23" s="75">
        <v>1</v>
      </c>
      <c r="NE23" s="75">
        <v>1</v>
      </c>
      <c r="NF23" s="75">
        <v>0.80833333333333335</v>
      </c>
      <c r="NG23" s="75">
        <v>1</v>
      </c>
      <c r="NH23" s="75">
        <v>1</v>
      </c>
      <c r="NI23" s="75">
        <v>1</v>
      </c>
      <c r="NJ23" s="75">
        <v>1</v>
      </c>
      <c r="NK23" s="75">
        <v>1</v>
      </c>
      <c r="NL23" s="75">
        <v>1</v>
      </c>
      <c r="NM23" s="75">
        <v>0</v>
      </c>
      <c r="NN23" s="75">
        <v>0.875</v>
      </c>
      <c r="NO23" s="75">
        <v>1</v>
      </c>
      <c r="NP23" s="75">
        <v>1</v>
      </c>
      <c r="NQ23" s="75">
        <v>1</v>
      </c>
      <c r="NR23" s="75">
        <v>1</v>
      </c>
      <c r="NS23" s="75">
        <v>1</v>
      </c>
      <c r="NT23" s="75">
        <v>1</v>
      </c>
      <c r="NU23" s="75">
        <v>1</v>
      </c>
      <c r="NV23" s="75">
        <v>1</v>
      </c>
      <c r="NW23" s="75">
        <v>1</v>
      </c>
      <c r="NX23" s="75">
        <v>1</v>
      </c>
      <c r="NY23" s="75">
        <v>1</v>
      </c>
      <c r="NZ23" s="75">
        <v>1</v>
      </c>
      <c r="OA23" s="75">
        <v>1</v>
      </c>
      <c r="OB23" s="75">
        <v>1</v>
      </c>
      <c r="OC23" s="75">
        <v>1</v>
      </c>
      <c r="OD23" s="75">
        <v>0.95833333333333337</v>
      </c>
      <c r="OE23" s="75">
        <v>0.82916666666666661</v>
      </c>
      <c r="OF23" s="75">
        <v>1</v>
      </c>
      <c r="OG23" s="75">
        <v>1</v>
      </c>
      <c r="OH23" s="75">
        <v>1</v>
      </c>
      <c r="OI23" s="116">
        <v>0.89583333333333337</v>
      </c>
      <c r="OJ23" s="116">
        <v>0</v>
      </c>
      <c r="OK23" s="75">
        <v>1</v>
      </c>
      <c r="OL23" s="75">
        <v>1</v>
      </c>
      <c r="OM23" s="75">
        <v>1</v>
      </c>
      <c r="ON23" s="75">
        <v>1</v>
      </c>
      <c r="OO23" s="116">
        <v>0.81388888888888899</v>
      </c>
      <c r="OP23" s="116">
        <v>0.81527777777777777</v>
      </c>
      <c r="OQ23" s="75">
        <v>1</v>
      </c>
      <c r="OR23" s="116">
        <v>0.93333333333333324</v>
      </c>
      <c r="OS23" s="77">
        <v>0.81805555555555554</v>
      </c>
      <c r="OT23" s="75">
        <v>1</v>
      </c>
      <c r="OU23" s="75">
        <v>1</v>
      </c>
      <c r="OV23" s="77">
        <v>0.91249999999999998</v>
      </c>
      <c r="OW23" s="77">
        <v>0.84027777777777768</v>
      </c>
      <c r="OX23" s="75">
        <v>1</v>
      </c>
      <c r="OY23" s="77">
        <v>0.28749999999999992</v>
      </c>
      <c r="OZ23" s="77">
        <v>0.70833333333333337</v>
      </c>
      <c r="PA23" s="77">
        <v>0.81388888888888877</v>
      </c>
      <c r="PB23" s="77">
        <v>0.81944444444444453</v>
      </c>
      <c r="PC23" s="75">
        <v>1</v>
      </c>
      <c r="PD23" s="75">
        <v>1</v>
      </c>
      <c r="PE23" s="77">
        <v>0.94027777777777777</v>
      </c>
      <c r="PF23" s="77">
        <v>0.98333333333333328</v>
      </c>
      <c r="PG23" s="75">
        <v>1</v>
      </c>
      <c r="PH23" s="75">
        <v>1</v>
      </c>
      <c r="PI23" s="75">
        <v>1</v>
      </c>
      <c r="PJ23" s="75">
        <v>1</v>
      </c>
      <c r="PK23" s="77">
        <v>1</v>
      </c>
      <c r="PL23" s="77">
        <v>1</v>
      </c>
      <c r="PM23" s="77">
        <v>1</v>
      </c>
      <c r="PN23" s="77">
        <v>1</v>
      </c>
      <c r="PO23" s="77">
        <v>1</v>
      </c>
      <c r="PP23" s="77">
        <v>1</v>
      </c>
      <c r="PQ23" s="77">
        <v>0.73472222222222217</v>
      </c>
      <c r="PR23" s="77">
        <v>0.93472250000000001</v>
      </c>
      <c r="PS23" s="77">
        <v>1</v>
      </c>
      <c r="PT23" s="77">
        <v>1</v>
      </c>
      <c r="PU23" s="77">
        <v>1</v>
      </c>
      <c r="PV23" s="77">
        <v>1</v>
      </c>
      <c r="PW23" s="77">
        <v>1</v>
      </c>
      <c r="PX23" s="77">
        <v>1</v>
      </c>
      <c r="PY23" s="77">
        <v>1</v>
      </c>
      <c r="PZ23" s="77">
        <v>1</v>
      </c>
      <c r="QA23" s="77">
        <v>1</v>
      </c>
      <c r="QB23" s="77">
        <v>1</v>
      </c>
      <c r="QC23" s="77">
        <v>1</v>
      </c>
      <c r="QD23" s="77">
        <v>1</v>
      </c>
      <c r="QE23" s="77">
        <v>1</v>
      </c>
      <c r="QF23" s="77">
        <v>1</v>
      </c>
      <c r="QG23" s="77">
        <v>1</v>
      </c>
      <c r="QH23" s="77">
        <v>1</v>
      </c>
      <c r="QI23" s="77">
        <v>1</v>
      </c>
      <c r="QJ23" s="77">
        <v>1</v>
      </c>
      <c r="QK23" s="77">
        <v>1</v>
      </c>
      <c r="QL23" s="77">
        <v>1</v>
      </c>
      <c r="QM23" s="77">
        <v>1</v>
      </c>
      <c r="QN23" s="77">
        <v>1</v>
      </c>
      <c r="QO23" s="77">
        <v>1</v>
      </c>
      <c r="QP23" s="77">
        <v>1</v>
      </c>
      <c r="QQ23" s="77">
        <v>0.8</v>
      </c>
      <c r="QR23" s="77">
        <v>1</v>
      </c>
      <c r="QS23" s="77">
        <v>1</v>
      </c>
      <c r="QT23" s="77">
        <v>1</v>
      </c>
      <c r="QU23" s="77">
        <v>1</v>
      </c>
      <c r="QV23" s="77">
        <v>1</v>
      </c>
      <c r="QW23" s="77">
        <v>1</v>
      </c>
      <c r="QX23" s="77">
        <v>1</v>
      </c>
      <c r="QY23" s="77">
        <v>1</v>
      </c>
      <c r="QZ23" s="77">
        <v>1</v>
      </c>
      <c r="RA23" s="77">
        <v>1</v>
      </c>
      <c r="RB23" s="77">
        <v>1</v>
      </c>
      <c r="RC23" s="77">
        <v>1</v>
      </c>
      <c r="RD23" s="77">
        <v>1</v>
      </c>
      <c r="RE23" s="77">
        <v>1</v>
      </c>
      <c r="RF23" s="77">
        <v>1</v>
      </c>
      <c r="RG23" s="77">
        <v>1</v>
      </c>
      <c r="RH23" s="77">
        <v>1</v>
      </c>
      <c r="RI23" s="77">
        <v>1</v>
      </c>
      <c r="RJ23" s="77">
        <v>1</v>
      </c>
      <c r="RK23" s="77">
        <v>1</v>
      </c>
      <c r="RL23" s="77">
        <v>1</v>
      </c>
      <c r="RM23" s="77">
        <v>1</v>
      </c>
      <c r="RN23" s="77">
        <v>1</v>
      </c>
      <c r="RO23" s="77">
        <v>1</v>
      </c>
      <c r="RP23" s="77">
        <v>1</v>
      </c>
      <c r="RQ23" s="77">
        <v>1</v>
      </c>
      <c r="RR23" s="77">
        <v>1</v>
      </c>
      <c r="RS23" s="77">
        <v>1</v>
      </c>
      <c r="RT23" s="77">
        <v>1</v>
      </c>
      <c r="RU23" s="77">
        <v>1</v>
      </c>
      <c r="RV23" s="77">
        <v>1</v>
      </c>
      <c r="RW23" s="77">
        <v>1</v>
      </c>
      <c r="RX23" s="77">
        <v>1</v>
      </c>
      <c r="RY23" s="77">
        <v>1</v>
      </c>
      <c r="RZ23" s="77">
        <v>1</v>
      </c>
      <c r="SA23" s="77">
        <v>0.83119045025416671</v>
      </c>
      <c r="SB23" s="77">
        <v>1</v>
      </c>
      <c r="SC23" s="77">
        <v>1</v>
      </c>
      <c r="SD23" s="77">
        <v>1</v>
      </c>
      <c r="SE23" s="77">
        <v>1</v>
      </c>
      <c r="SF23" s="77">
        <v>1</v>
      </c>
      <c r="SG23" s="77">
        <v>1</v>
      </c>
      <c r="SH23" s="77">
        <v>1</v>
      </c>
      <c r="SI23" s="77">
        <v>1</v>
      </c>
      <c r="SJ23" s="77">
        <v>1</v>
      </c>
      <c r="SK23" s="77">
        <v>1</v>
      </c>
      <c r="SL23" s="77">
        <v>1</v>
      </c>
      <c r="SM23" s="77">
        <v>1</v>
      </c>
      <c r="SN23" s="77">
        <v>1</v>
      </c>
      <c r="SO23" s="77">
        <v>1</v>
      </c>
      <c r="SP23" s="77">
        <v>1</v>
      </c>
      <c r="SQ23" s="77">
        <v>1</v>
      </c>
      <c r="SR23" s="77">
        <v>1</v>
      </c>
      <c r="SS23" s="77">
        <v>1</v>
      </c>
      <c r="ST23" s="77">
        <v>1</v>
      </c>
      <c r="SU23" s="77">
        <v>1</v>
      </c>
      <c r="SV23" s="77">
        <v>1</v>
      </c>
      <c r="SW23" s="77">
        <v>1</v>
      </c>
      <c r="SX23" s="77">
        <v>1</v>
      </c>
      <c r="SY23" s="77">
        <v>1</v>
      </c>
      <c r="SZ23" s="77">
        <v>1</v>
      </c>
      <c r="TA23" s="77">
        <v>1</v>
      </c>
      <c r="TB23" s="77">
        <v>1</v>
      </c>
      <c r="TC23" s="77">
        <v>1</v>
      </c>
      <c r="TD23" s="77">
        <v>1</v>
      </c>
      <c r="TE23" s="77">
        <v>1</v>
      </c>
      <c r="TF23" s="77">
        <v>1</v>
      </c>
      <c r="TG23" s="77">
        <v>1</v>
      </c>
      <c r="TH23" s="77">
        <v>1</v>
      </c>
      <c r="TI23" s="77">
        <v>1</v>
      </c>
      <c r="TJ23" s="77">
        <v>1</v>
      </c>
      <c r="TK23" s="77">
        <v>1</v>
      </c>
      <c r="TL23" s="77">
        <v>1</v>
      </c>
      <c r="TM23" s="77">
        <v>1</v>
      </c>
      <c r="TN23" s="77">
        <v>1</v>
      </c>
      <c r="TO23" s="77">
        <v>1</v>
      </c>
      <c r="TP23" s="77">
        <v>1</v>
      </c>
      <c r="TQ23" s="77">
        <v>1</v>
      </c>
      <c r="TR23" s="77">
        <v>1</v>
      </c>
      <c r="TS23" s="77">
        <v>1</v>
      </c>
      <c r="TT23" s="77">
        <v>1</v>
      </c>
      <c r="TU23" s="77">
        <v>1</v>
      </c>
      <c r="TV23" s="77">
        <v>1</v>
      </c>
      <c r="TW23" s="77">
        <v>1</v>
      </c>
      <c r="TX23" s="77">
        <v>1</v>
      </c>
      <c r="TY23" s="77">
        <v>1</v>
      </c>
      <c r="TZ23" s="77">
        <v>1</v>
      </c>
      <c r="UA23" s="77">
        <v>1</v>
      </c>
      <c r="UB23" s="77">
        <v>1</v>
      </c>
      <c r="UC23" s="77">
        <v>1</v>
      </c>
      <c r="UD23" s="77">
        <v>1</v>
      </c>
      <c r="UE23" s="77">
        <v>1</v>
      </c>
      <c r="UF23" s="77">
        <v>1</v>
      </c>
      <c r="UG23" s="77">
        <v>1</v>
      </c>
      <c r="UH23" s="77">
        <v>1</v>
      </c>
      <c r="UI23" s="77">
        <v>1</v>
      </c>
      <c r="UJ23" s="77">
        <v>0.76944444444444449</v>
      </c>
      <c r="UK23" s="77">
        <v>1</v>
      </c>
      <c r="UL23" s="77">
        <v>1</v>
      </c>
      <c r="UM23" s="77">
        <v>1</v>
      </c>
      <c r="UN23" s="77">
        <v>1</v>
      </c>
      <c r="UO23" s="77">
        <v>1</v>
      </c>
      <c r="UP23" s="77">
        <v>1</v>
      </c>
      <c r="UQ23" s="77">
        <v>1</v>
      </c>
      <c r="UR23" s="77">
        <v>1</v>
      </c>
      <c r="US23" s="77">
        <v>1</v>
      </c>
      <c r="UT23" s="77">
        <v>0.96527499999999999</v>
      </c>
      <c r="UU23" s="77">
        <v>0.79722500000000007</v>
      </c>
      <c r="UV23" s="77">
        <v>1</v>
      </c>
      <c r="UW23" s="77">
        <v>1</v>
      </c>
      <c r="UX23" s="77">
        <v>1</v>
      </c>
      <c r="UY23" s="107">
        <f t="shared" si="4"/>
        <v>1</v>
      </c>
      <c r="UZ23" s="108">
        <f t="shared" si="1"/>
        <v>0.98766666666666658</v>
      </c>
      <c r="VA23" s="108">
        <f t="shared" si="2"/>
        <v>0.9613516129032259</v>
      </c>
      <c r="VB23" s="108">
        <f t="shared" si="3"/>
        <v>0.95067204301075259</v>
      </c>
      <c r="VC23" s="108">
        <f>AVERAGE(DispDiaria[[#This Row],[01/02/2026]:[28/02/2026]])</f>
        <v>0.87792658730158724</v>
      </c>
      <c r="VD23" s="108">
        <f>AVERAGE(DispDiaria[[#This Row],[01/03/2026]:[31/03/2026]])</f>
        <v>0.98933692652329752</v>
      </c>
      <c r="VE23" s="108">
        <f>AVERAGE(DispDiaria[[#This Row],[01/04/2026]:[30/04/2026]])</f>
        <v>0.9933333333333334</v>
      </c>
      <c r="VF23" s="147">
        <f>AVERAGE(DispDiaria[[#This Row],[01/05/2026]:[31/05/2026]])</f>
        <v>0.99455453065336019</v>
      </c>
      <c r="VG23" s="147">
        <f>AVERAGE(DispDiaria[[#This Row],[01/06/2026]:[30/06/2026]])</f>
        <v>1</v>
      </c>
      <c r="VH23" s="72" t="s">
        <v>1084</v>
      </c>
      <c r="VI23" s="30" t="s">
        <v>1086</v>
      </c>
    </row>
    <row r="24" spans="1:581" ht="15.6">
      <c r="A24" s="82" t="s">
        <v>482</v>
      </c>
      <c r="B24" s="56" t="s">
        <v>482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1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1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0"/>
      <c r="DI24" s="110"/>
      <c r="DJ24" s="110"/>
      <c r="DK24" s="110"/>
      <c r="DL24" s="110"/>
      <c r="DM24" s="110"/>
      <c r="DN24" s="110"/>
      <c r="DO24" s="110"/>
      <c r="DP24" s="110"/>
      <c r="DQ24" s="110"/>
      <c r="DR24" s="110"/>
      <c r="DS24" s="111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111"/>
      <c r="EY24" s="110"/>
      <c r="EZ24" s="110"/>
      <c r="FA24" s="110"/>
      <c r="FB24" s="110"/>
      <c r="FC24" s="110"/>
      <c r="FD24" s="110"/>
      <c r="FE24" s="110"/>
      <c r="FF24" s="110"/>
      <c r="FG24" s="110"/>
      <c r="FH24" s="110"/>
      <c r="FI24" s="110"/>
      <c r="FJ24" s="110"/>
      <c r="FK24" s="110"/>
      <c r="FL24" s="110"/>
      <c r="FM24" s="110"/>
      <c r="FN24" s="110"/>
      <c r="FO24" s="110"/>
      <c r="FP24" s="110"/>
      <c r="FQ24" s="110"/>
      <c r="FR24" s="110"/>
      <c r="FS24" s="110"/>
      <c r="FT24" s="110"/>
      <c r="FU24" s="110"/>
      <c r="FV24" s="110"/>
      <c r="FW24" s="110"/>
      <c r="FX24" s="110"/>
      <c r="FY24" s="110"/>
      <c r="FZ24" s="110"/>
      <c r="GA24" s="110"/>
      <c r="GB24" s="111"/>
      <c r="GC24" s="110"/>
      <c r="GD24" s="110"/>
      <c r="GE24" s="110"/>
      <c r="GF24" s="110"/>
      <c r="GG24" s="110"/>
      <c r="GH24" s="110"/>
      <c r="GI24" s="110"/>
      <c r="GJ24" s="110"/>
      <c r="GK24" s="110"/>
      <c r="GL24" s="110"/>
      <c r="GM24" s="110"/>
      <c r="GN24" s="110"/>
      <c r="GO24" s="110"/>
      <c r="GP24" s="110"/>
      <c r="GQ24" s="110"/>
      <c r="GR24" s="110"/>
      <c r="GS24" s="110"/>
      <c r="GT24" s="110"/>
      <c r="GU24" s="110"/>
      <c r="GV24" s="110"/>
      <c r="GW24" s="110"/>
      <c r="GX24" s="110"/>
      <c r="GY24" s="110"/>
      <c r="GZ24" s="110"/>
      <c r="HA24" s="110"/>
      <c r="HB24" s="110"/>
      <c r="HC24" s="110"/>
      <c r="HD24" s="110"/>
      <c r="HE24" s="110"/>
      <c r="HF24" s="110"/>
      <c r="HG24" s="112"/>
      <c r="HH24" s="110"/>
      <c r="HI24" s="110"/>
      <c r="HJ24" s="110"/>
      <c r="HK24" s="110"/>
      <c r="HL24" s="110"/>
      <c r="HM24" s="110"/>
      <c r="HN24" s="110"/>
      <c r="HO24" s="110"/>
      <c r="HP24" s="110"/>
      <c r="HQ24" s="110"/>
      <c r="HR24" s="110"/>
      <c r="HS24" s="110"/>
      <c r="HT24" s="110"/>
      <c r="HU24" s="110"/>
      <c r="HV24" s="110"/>
      <c r="HW24" s="110"/>
      <c r="HX24" s="110"/>
      <c r="HY24" s="110"/>
      <c r="HZ24" s="110"/>
      <c r="IA24" s="110"/>
      <c r="IB24" s="110"/>
      <c r="IC24" s="110"/>
      <c r="ID24" s="110"/>
      <c r="IE24" s="110"/>
      <c r="IF24" s="110"/>
      <c r="IG24" s="110"/>
      <c r="IH24" s="110"/>
      <c r="II24" s="110"/>
      <c r="IJ24" s="110"/>
      <c r="IK24" s="110"/>
      <c r="IL24" s="112"/>
      <c r="IM24" s="110"/>
      <c r="IN24" s="110"/>
      <c r="IO24" s="110"/>
      <c r="IP24" s="110"/>
      <c r="IQ24" s="110"/>
      <c r="IR24" s="110"/>
      <c r="IS24" s="110"/>
      <c r="IT24" s="110"/>
      <c r="IU24" s="110"/>
      <c r="IV24" s="110"/>
      <c r="IW24" s="110"/>
      <c r="IX24" s="110"/>
      <c r="IY24" s="110"/>
      <c r="IZ24" s="110"/>
      <c r="JA24" s="110"/>
      <c r="JB24" s="110"/>
      <c r="JC24" s="110"/>
      <c r="JD24" s="110"/>
      <c r="JE24" s="110"/>
      <c r="JF24" s="110"/>
      <c r="JG24" s="110"/>
      <c r="JH24" s="110"/>
      <c r="JI24" s="110"/>
      <c r="JJ24" s="110"/>
      <c r="JK24" s="110"/>
      <c r="JL24" s="110"/>
      <c r="JM24" s="110"/>
      <c r="JN24" s="110"/>
      <c r="JO24" s="110"/>
      <c r="JP24" s="75">
        <v>1</v>
      </c>
      <c r="JQ24" s="75">
        <v>1</v>
      </c>
      <c r="JR24" s="75">
        <v>1</v>
      </c>
      <c r="JS24" s="75">
        <v>1</v>
      </c>
      <c r="JT24" s="75">
        <v>1</v>
      </c>
      <c r="JU24" s="75">
        <v>1</v>
      </c>
      <c r="JV24" s="75">
        <v>1</v>
      </c>
      <c r="JW24" s="75">
        <v>1</v>
      </c>
      <c r="JX24" s="75">
        <v>1</v>
      </c>
      <c r="JY24" s="75">
        <v>1</v>
      </c>
      <c r="JZ24" s="75">
        <v>1</v>
      </c>
      <c r="KA24" s="75">
        <v>1</v>
      </c>
      <c r="KB24" s="75">
        <v>1</v>
      </c>
      <c r="KC24" s="75">
        <v>1</v>
      </c>
      <c r="KD24" s="75">
        <v>1</v>
      </c>
      <c r="KE24" s="75">
        <v>1</v>
      </c>
      <c r="KF24" s="75">
        <v>1</v>
      </c>
      <c r="KG24" s="75">
        <v>1</v>
      </c>
      <c r="KH24" s="75">
        <v>1</v>
      </c>
      <c r="KI24" s="75">
        <v>1</v>
      </c>
      <c r="KJ24" s="75">
        <v>1</v>
      </c>
      <c r="KK24" s="75">
        <v>1</v>
      </c>
      <c r="KL24" s="75">
        <v>1</v>
      </c>
      <c r="KM24" s="75">
        <v>1</v>
      </c>
      <c r="KN24" s="75">
        <v>1</v>
      </c>
      <c r="KO24" s="75">
        <v>1</v>
      </c>
      <c r="KP24" s="75">
        <v>1</v>
      </c>
      <c r="KQ24" s="75">
        <v>1</v>
      </c>
      <c r="KR24" s="75">
        <v>1</v>
      </c>
      <c r="KS24" s="75">
        <v>1</v>
      </c>
      <c r="KT24" s="75">
        <v>1</v>
      </c>
      <c r="KU24" s="75">
        <v>1</v>
      </c>
      <c r="KV24" s="75">
        <v>1</v>
      </c>
      <c r="KW24" s="75">
        <v>1</v>
      </c>
      <c r="KX24" s="75">
        <v>1</v>
      </c>
      <c r="KY24" s="75">
        <v>1</v>
      </c>
      <c r="KZ24" s="75">
        <v>1</v>
      </c>
      <c r="LA24" s="75">
        <v>1</v>
      </c>
      <c r="LB24" s="75">
        <v>1</v>
      </c>
      <c r="LC24" s="75">
        <v>1</v>
      </c>
      <c r="LD24" s="75">
        <v>1</v>
      </c>
      <c r="LE24" s="75">
        <v>1</v>
      </c>
      <c r="LF24" s="75">
        <v>1</v>
      </c>
      <c r="LG24" s="75">
        <v>1</v>
      </c>
      <c r="LH24" s="75">
        <v>1</v>
      </c>
      <c r="LI24" s="75">
        <v>1</v>
      </c>
      <c r="LJ24" s="75">
        <v>1</v>
      </c>
      <c r="LK24" s="75">
        <v>1</v>
      </c>
      <c r="LL24" s="75">
        <v>1</v>
      </c>
      <c r="LM24" s="75">
        <v>1</v>
      </c>
      <c r="LN24" s="75">
        <v>1</v>
      </c>
      <c r="LO24" s="75">
        <v>1</v>
      </c>
      <c r="LP24" s="75">
        <v>1</v>
      </c>
      <c r="LQ24" s="75">
        <v>1</v>
      </c>
      <c r="LR24" s="75">
        <v>0.98</v>
      </c>
      <c r="LS24" s="75">
        <v>1</v>
      </c>
      <c r="LT24" s="75">
        <v>1</v>
      </c>
      <c r="LU24" s="75">
        <v>1</v>
      </c>
      <c r="LV24" s="75">
        <v>0.94</v>
      </c>
      <c r="LW24" s="75">
        <v>1</v>
      </c>
      <c r="LX24" s="75">
        <v>1</v>
      </c>
      <c r="LY24" s="75">
        <v>1</v>
      </c>
      <c r="LZ24" s="75">
        <v>1</v>
      </c>
      <c r="MA24" s="75">
        <v>1</v>
      </c>
      <c r="MB24" s="75">
        <v>1</v>
      </c>
      <c r="MC24" s="75">
        <v>1</v>
      </c>
      <c r="MD24" s="75">
        <v>1</v>
      </c>
      <c r="ME24" s="75">
        <v>1</v>
      </c>
      <c r="MF24" s="75">
        <v>1</v>
      </c>
      <c r="MG24" s="75">
        <v>1</v>
      </c>
      <c r="MH24" s="75">
        <v>1</v>
      </c>
      <c r="MI24" s="75">
        <v>1</v>
      </c>
      <c r="MJ24" s="75">
        <v>1</v>
      </c>
      <c r="MK24" s="75">
        <v>1</v>
      </c>
      <c r="ML24" s="75">
        <v>1</v>
      </c>
      <c r="MM24" s="75">
        <v>1</v>
      </c>
      <c r="MN24" s="75">
        <v>1</v>
      </c>
      <c r="MO24" s="75">
        <v>1</v>
      </c>
      <c r="MP24" s="75">
        <v>1</v>
      </c>
      <c r="MQ24" s="75">
        <v>1</v>
      </c>
      <c r="MR24" s="75">
        <v>1</v>
      </c>
      <c r="MS24" s="75">
        <v>1</v>
      </c>
      <c r="MT24" s="75">
        <v>1</v>
      </c>
      <c r="MU24" s="75">
        <v>1</v>
      </c>
      <c r="MV24" s="75">
        <v>1</v>
      </c>
      <c r="MW24" s="75">
        <v>1</v>
      </c>
      <c r="MX24" s="75">
        <v>1</v>
      </c>
      <c r="MY24" s="77">
        <v>0.67</v>
      </c>
      <c r="MZ24" s="144">
        <v>0.94169999999999998</v>
      </c>
      <c r="NA24" s="142">
        <v>1</v>
      </c>
      <c r="NB24" s="142">
        <v>1</v>
      </c>
      <c r="NC24" s="142">
        <v>1</v>
      </c>
      <c r="ND24" s="75">
        <v>1</v>
      </c>
      <c r="NE24" s="75">
        <v>1</v>
      </c>
      <c r="NF24" s="75">
        <v>1</v>
      </c>
      <c r="NG24" s="75">
        <v>1</v>
      </c>
      <c r="NH24" s="75">
        <v>1</v>
      </c>
      <c r="NI24" s="75">
        <v>1</v>
      </c>
      <c r="NJ24" s="75">
        <v>1</v>
      </c>
      <c r="NK24" s="75">
        <v>1</v>
      </c>
      <c r="NL24" s="75">
        <v>1</v>
      </c>
      <c r="NM24" s="75">
        <v>1</v>
      </c>
      <c r="NN24" s="75">
        <v>1</v>
      </c>
      <c r="NO24" s="75">
        <v>1</v>
      </c>
      <c r="NP24" s="75">
        <v>1</v>
      </c>
      <c r="NQ24" s="75">
        <v>1</v>
      </c>
      <c r="NR24" s="75">
        <v>1</v>
      </c>
      <c r="NS24" s="75">
        <v>1</v>
      </c>
      <c r="NT24" s="75">
        <v>1</v>
      </c>
      <c r="NU24" s="75">
        <v>1</v>
      </c>
      <c r="NV24" s="75">
        <v>1</v>
      </c>
      <c r="NW24" s="75">
        <v>1</v>
      </c>
      <c r="NX24" s="75">
        <v>1</v>
      </c>
      <c r="NY24" s="75">
        <v>1</v>
      </c>
      <c r="NZ24" s="75">
        <v>1</v>
      </c>
      <c r="OA24" s="75">
        <v>1</v>
      </c>
      <c r="OB24" s="75">
        <v>1</v>
      </c>
      <c r="OC24" s="75">
        <v>1</v>
      </c>
      <c r="OD24" s="75">
        <v>1</v>
      </c>
      <c r="OE24" s="75">
        <v>1</v>
      </c>
      <c r="OF24" s="75">
        <v>1</v>
      </c>
      <c r="OG24" s="75">
        <v>1</v>
      </c>
      <c r="OH24" s="117">
        <v>1</v>
      </c>
      <c r="OI24" s="75">
        <v>1</v>
      </c>
      <c r="OJ24" s="75">
        <v>1</v>
      </c>
      <c r="OK24" s="75">
        <v>1</v>
      </c>
      <c r="OL24" s="75">
        <v>1</v>
      </c>
      <c r="OM24" s="75">
        <v>1</v>
      </c>
      <c r="ON24" s="75">
        <v>1</v>
      </c>
      <c r="OO24" s="116">
        <v>0.77083333333333337</v>
      </c>
      <c r="OP24" s="116">
        <v>0</v>
      </c>
      <c r="OQ24" s="75">
        <v>1</v>
      </c>
      <c r="OR24" s="116">
        <v>0.70000000000000007</v>
      </c>
      <c r="OS24" s="114">
        <v>1</v>
      </c>
      <c r="OT24" s="114">
        <v>1</v>
      </c>
      <c r="OU24" s="114">
        <v>1</v>
      </c>
      <c r="OV24" s="114">
        <v>1</v>
      </c>
      <c r="OW24" s="116">
        <v>0.6333333333333333</v>
      </c>
      <c r="OX24" s="116">
        <v>0.88888888888888895</v>
      </c>
      <c r="OY24" s="114">
        <v>1</v>
      </c>
      <c r="OZ24" s="114">
        <v>1</v>
      </c>
      <c r="PA24" s="114">
        <v>1</v>
      </c>
      <c r="PB24" s="77">
        <v>0.97777777777777786</v>
      </c>
      <c r="PC24" s="114">
        <v>1</v>
      </c>
      <c r="PD24" s="114">
        <v>1</v>
      </c>
      <c r="PE24" s="114">
        <v>1</v>
      </c>
      <c r="PF24" s="114">
        <v>1</v>
      </c>
      <c r="PG24" s="114">
        <v>1</v>
      </c>
      <c r="PH24" s="114">
        <v>1</v>
      </c>
      <c r="PI24" s="114">
        <v>1</v>
      </c>
      <c r="PJ24" s="114">
        <v>1</v>
      </c>
      <c r="PK24" s="77">
        <v>1</v>
      </c>
      <c r="PL24" s="77">
        <v>1</v>
      </c>
      <c r="PM24" s="77">
        <v>1</v>
      </c>
      <c r="PN24" s="77">
        <v>1</v>
      </c>
      <c r="PO24" s="77">
        <v>1</v>
      </c>
      <c r="PP24" s="77">
        <v>1</v>
      </c>
      <c r="PQ24" s="77">
        <v>1</v>
      </c>
      <c r="PR24" s="77">
        <v>1</v>
      </c>
      <c r="PS24" s="77">
        <v>1</v>
      </c>
      <c r="PT24" s="77">
        <v>1</v>
      </c>
      <c r="PU24" s="77">
        <v>1</v>
      </c>
      <c r="PV24" s="77">
        <v>1</v>
      </c>
      <c r="PW24" s="77">
        <v>1</v>
      </c>
      <c r="PX24" s="77">
        <v>1</v>
      </c>
      <c r="PY24" s="77">
        <v>1</v>
      </c>
      <c r="PZ24" s="77">
        <v>1</v>
      </c>
      <c r="QA24" s="77">
        <v>1</v>
      </c>
      <c r="QB24" s="77">
        <v>1</v>
      </c>
      <c r="QC24" s="77">
        <v>1</v>
      </c>
      <c r="QD24" s="77">
        <v>1</v>
      </c>
      <c r="QE24" s="77">
        <v>1</v>
      </c>
      <c r="QF24" s="77">
        <v>1</v>
      </c>
      <c r="QG24" s="77">
        <v>1</v>
      </c>
      <c r="QH24" s="77">
        <v>1</v>
      </c>
      <c r="QI24" s="77">
        <v>1</v>
      </c>
      <c r="QJ24" s="77">
        <v>1</v>
      </c>
      <c r="QK24" s="77">
        <v>1</v>
      </c>
      <c r="QL24" s="77">
        <v>1</v>
      </c>
      <c r="QM24" s="77">
        <v>1</v>
      </c>
      <c r="QN24" s="77">
        <v>1</v>
      </c>
      <c r="QO24" s="77">
        <v>1</v>
      </c>
      <c r="QP24" s="77">
        <v>0.95138888888888884</v>
      </c>
      <c r="QQ24" s="77">
        <v>1</v>
      </c>
      <c r="QR24" s="77">
        <v>1</v>
      </c>
      <c r="QS24" s="77">
        <v>1</v>
      </c>
      <c r="QT24" s="77">
        <v>1</v>
      </c>
      <c r="QU24" s="77">
        <v>1</v>
      </c>
      <c r="QV24" s="77">
        <v>1</v>
      </c>
      <c r="QW24" s="77">
        <v>1</v>
      </c>
      <c r="QX24" s="77">
        <v>0.98472222222222217</v>
      </c>
      <c r="QY24" s="77">
        <v>1</v>
      </c>
      <c r="QZ24" s="77">
        <v>1</v>
      </c>
      <c r="RA24" s="77">
        <v>1</v>
      </c>
      <c r="RB24" s="77">
        <v>1</v>
      </c>
      <c r="RC24" s="77">
        <v>1</v>
      </c>
      <c r="RD24" s="77">
        <v>1</v>
      </c>
      <c r="RE24" s="77">
        <v>1</v>
      </c>
      <c r="RF24" s="77">
        <v>1</v>
      </c>
      <c r="RG24" s="77">
        <v>1</v>
      </c>
      <c r="RH24" s="77">
        <v>1</v>
      </c>
      <c r="RI24" s="77">
        <v>1</v>
      </c>
      <c r="RJ24" s="77">
        <v>1</v>
      </c>
      <c r="RK24" s="77">
        <v>0.98753472222222216</v>
      </c>
      <c r="RL24" s="77">
        <v>1</v>
      </c>
      <c r="RM24" s="77">
        <v>1</v>
      </c>
      <c r="RN24" s="77">
        <v>1</v>
      </c>
      <c r="RO24" s="77">
        <v>0.88518518518518496</v>
      </c>
      <c r="RP24" s="77">
        <v>0.95833333333333404</v>
      </c>
      <c r="RQ24" s="77">
        <v>1</v>
      </c>
      <c r="RR24" s="77">
        <v>1</v>
      </c>
      <c r="RS24" s="77">
        <v>1</v>
      </c>
      <c r="RT24" s="77">
        <v>1</v>
      </c>
      <c r="RU24" s="77">
        <v>1</v>
      </c>
      <c r="RV24" s="77">
        <v>1</v>
      </c>
      <c r="RW24" s="77">
        <v>1</v>
      </c>
      <c r="RX24" s="77">
        <v>1</v>
      </c>
      <c r="RY24" s="77">
        <v>1</v>
      </c>
      <c r="RZ24" s="77">
        <v>1</v>
      </c>
      <c r="SA24" s="77">
        <v>0.92778649237470001</v>
      </c>
      <c r="SB24" s="77">
        <v>0.72328976034860004</v>
      </c>
      <c r="SC24" s="77">
        <v>0.82802287586993994</v>
      </c>
      <c r="SD24" s="77">
        <v>1</v>
      </c>
      <c r="SE24" s="77">
        <v>1</v>
      </c>
      <c r="SF24" s="77">
        <v>1</v>
      </c>
      <c r="SG24" s="77">
        <v>1</v>
      </c>
      <c r="SH24" s="77">
        <v>1</v>
      </c>
      <c r="SI24" s="77">
        <v>1</v>
      </c>
      <c r="SJ24" s="77">
        <v>1</v>
      </c>
      <c r="SK24" s="77">
        <v>0.90277777777777779</v>
      </c>
      <c r="SL24" s="77">
        <v>1</v>
      </c>
      <c r="SM24" s="77">
        <v>1</v>
      </c>
      <c r="SN24" s="77">
        <v>1</v>
      </c>
      <c r="SO24" s="77">
        <v>1</v>
      </c>
      <c r="SP24" s="77">
        <v>1</v>
      </c>
      <c r="SQ24" s="77">
        <v>0.27500000000000008</v>
      </c>
      <c r="SR24" s="77">
        <v>0.80555555555555547</v>
      </c>
      <c r="SS24" s="77">
        <v>1</v>
      </c>
      <c r="ST24" s="77">
        <v>1</v>
      </c>
      <c r="SU24" s="77">
        <v>1</v>
      </c>
      <c r="SV24" s="77">
        <v>1</v>
      </c>
      <c r="SW24" s="77">
        <v>1</v>
      </c>
      <c r="SX24" s="77">
        <v>1</v>
      </c>
      <c r="SY24" s="77">
        <v>1</v>
      </c>
      <c r="SZ24" s="77">
        <v>1</v>
      </c>
      <c r="TA24" s="77">
        <v>1</v>
      </c>
      <c r="TB24" s="77">
        <v>1</v>
      </c>
      <c r="TC24" s="77">
        <v>0.96527777777777779</v>
      </c>
      <c r="TD24" s="77">
        <v>0.73611111111111116</v>
      </c>
      <c r="TE24" s="77">
        <v>1</v>
      </c>
      <c r="TF24" s="77">
        <v>0.97916666666666663</v>
      </c>
      <c r="TG24" s="77">
        <v>1</v>
      </c>
      <c r="TH24" s="77">
        <v>1</v>
      </c>
      <c r="TI24" s="77">
        <v>1</v>
      </c>
      <c r="TJ24" s="77">
        <v>1</v>
      </c>
      <c r="TK24" s="77">
        <v>1</v>
      </c>
      <c r="TL24" s="77">
        <v>1</v>
      </c>
      <c r="TM24" s="77">
        <v>1</v>
      </c>
      <c r="TN24" s="77">
        <v>0</v>
      </c>
      <c r="TO24" s="77">
        <v>1</v>
      </c>
      <c r="TP24" s="77">
        <v>0.95972222222898995</v>
      </c>
      <c r="TQ24" s="77">
        <v>1</v>
      </c>
      <c r="TR24" s="77">
        <v>1</v>
      </c>
      <c r="TS24" s="77">
        <v>1</v>
      </c>
      <c r="TT24" s="77">
        <v>1</v>
      </c>
      <c r="TU24" s="77">
        <v>1</v>
      </c>
      <c r="TV24" s="77">
        <v>1</v>
      </c>
      <c r="TW24" s="77">
        <v>1</v>
      </c>
      <c r="TX24" s="77">
        <v>1</v>
      </c>
      <c r="TY24" s="77">
        <v>1</v>
      </c>
      <c r="TZ24" s="77">
        <v>1</v>
      </c>
      <c r="UA24" s="77">
        <v>1</v>
      </c>
      <c r="UB24" s="77">
        <v>1</v>
      </c>
      <c r="UC24" s="77">
        <v>1</v>
      </c>
      <c r="UD24" s="77">
        <v>1</v>
      </c>
      <c r="UE24" s="77">
        <v>1</v>
      </c>
      <c r="UF24" s="77">
        <v>1</v>
      </c>
      <c r="UG24" s="77">
        <v>1</v>
      </c>
      <c r="UH24" s="77">
        <v>1</v>
      </c>
      <c r="UI24" s="77">
        <v>1</v>
      </c>
      <c r="UJ24" s="77">
        <v>1</v>
      </c>
      <c r="UK24" s="77">
        <v>1</v>
      </c>
      <c r="UL24" s="77">
        <v>1</v>
      </c>
      <c r="UM24" s="77">
        <v>1</v>
      </c>
      <c r="UN24" s="77">
        <v>1</v>
      </c>
      <c r="UO24" s="77">
        <v>1</v>
      </c>
      <c r="UP24" s="77">
        <v>1</v>
      </c>
      <c r="UQ24" s="77">
        <v>1</v>
      </c>
      <c r="UR24" s="77">
        <v>1</v>
      </c>
      <c r="US24" s="77">
        <v>1</v>
      </c>
      <c r="UT24" s="77">
        <v>1</v>
      </c>
      <c r="UU24" s="77">
        <v>1</v>
      </c>
      <c r="UV24" s="77">
        <v>1</v>
      </c>
      <c r="UW24" s="77">
        <v>1</v>
      </c>
      <c r="UX24" s="77">
        <v>1</v>
      </c>
      <c r="UY24" s="107">
        <f t="shared" si="4"/>
        <v>1</v>
      </c>
      <c r="UZ24" s="108">
        <f t="shared" si="1"/>
        <v>0.9973333333333334</v>
      </c>
      <c r="VA24" s="108">
        <f t="shared" si="2"/>
        <v>0.98747419354838717</v>
      </c>
      <c r="VB24" s="108">
        <f t="shared" si="3"/>
        <v>1</v>
      </c>
      <c r="VC24" s="108">
        <f>AVERAGE(DispDiaria[[#This Row],[01/02/2026]:[28/02/2026]])</f>
        <v>0.927529761904762</v>
      </c>
      <c r="VD24" s="108">
        <f>AVERAGE(DispDiaria[[#This Row],[01/03/2026]:[31/03/2026]])</f>
        <v>1</v>
      </c>
      <c r="VE24" s="108">
        <f>AVERAGE(DispDiaria[[#This Row],[01/04/2026]:[30/04/2026]])</f>
        <v>0.99223881172839512</v>
      </c>
      <c r="VF24" s="147">
        <f>AVERAGE(DispDiaria[[#This Row],[01/05/2026]:[31/05/2026]])</f>
        <v>0.95040104715892182</v>
      </c>
      <c r="VG24" s="147">
        <f>AVERAGE(DispDiaria[[#This Row],[01/06/2026]:[30/06/2026]])</f>
        <v>0.95467592592615158</v>
      </c>
      <c r="VH24" s="72" t="s">
        <v>1084</v>
      </c>
      <c r="VI24" s="30" t="s">
        <v>1086</v>
      </c>
    </row>
    <row r="25" spans="1:581" ht="15.6">
      <c r="A25" s="82" t="s">
        <v>505</v>
      </c>
      <c r="B25" s="56" t="s">
        <v>505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1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1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0"/>
      <c r="DA25" s="110"/>
      <c r="DB25" s="110"/>
      <c r="DC25" s="110"/>
      <c r="DD25" s="110"/>
      <c r="DE25" s="110"/>
      <c r="DF25" s="110"/>
      <c r="DG25" s="110"/>
      <c r="DH25" s="110"/>
      <c r="DI25" s="110"/>
      <c r="DJ25" s="110"/>
      <c r="DK25" s="110"/>
      <c r="DL25" s="110"/>
      <c r="DM25" s="110"/>
      <c r="DN25" s="110"/>
      <c r="DO25" s="110"/>
      <c r="DP25" s="110"/>
      <c r="DQ25" s="110"/>
      <c r="DR25" s="110"/>
      <c r="DS25" s="111"/>
      <c r="DT25" s="110"/>
      <c r="DU25" s="110"/>
      <c r="DV25" s="110"/>
      <c r="DW25" s="110"/>
      <c r="DX25" s="110"/>
      <c r="DY25" s="110"/>
      <c r="DZ25" s="110"/>
      <c r="EA25" s="110"/>
      <c r="EB25" s="110"/>
      <c r="EC25" s="110"/>
      <c r="ED25" s="110"/>
      <c r="EE25" s="110"/>
      <c r="EF25" s="110"/>
      <c r="EG25" s="110"/>
      <c r="EH25" s="110"/>
      <c r="EI25" s="110"/>
      <c r="EJ25" s="110"/>
      <c r="EK25" s="110"/>
      <c r="EL25" s="110"/>
      <c r="EM25" s="110"/>
      <c r="EN25" s="110"/>
      <c r="EO25" s="110"/>
      <c r="EP25" s="110"/>
      <c r="EQ25" s="110"/>
      <c r="ER25" s="110"/>
      <c r="ES25" s="110"/>
      <c r="ET25" s="110"/>
      <c r="EU25" s="110"/>
      <c r="EV25" s="110"/>
      <c r="EW25" s="110"/>
      <c r="EX25" s="111"/>
      <c r="EY25" s="110"/>
      <c r="EZ25" s="110"/>
      <c r="FA25" s="110"/>
      <c r="FB25" s="110"/>
      <c r="FC25" s="110"/>
      <c r="FD25" s="110"/>
      <c r="FE25" s="110"/>
      <c r="FF25" s="110"/>
      <c r="FG25" s="110"/>
      <c r="FH25" s="110"/>
      <c r="FI25" s="110"/>
      <c r="FJ25" s="110"/>
      <c r="FK25" s="110"/>
      <c r="FL25" s="110"/>
      <c r="FM25" s="110"/>
      <c r="FN25" s="110"/>
      <c r="FO25" s="110"/>
      <c r="FP25" s="110"/>
      <c r="FQ25" s="110"/>
      <c r="FR25" s="110"/>
      <c r="FS25" s="110"/>
      <c r="FT25" s="110"/>
      <c r="FU25" s="110"/>
      <c r="FV25" s="110"/>
      <c r="FW25" s="110"/>
      <c r="FX25" s="110"/>
      <c r="FY25" s="110"/>
      <c r="FZ25" s="110"/>
      <c r="GA25" s="110"/>
      <c r="GB25" s="111"/>
      <c r="GC25" s="110"/>
      <c r="GD25" s="110"/>
      <c r="GE25" s="110"/>
      <c r="GF25" s="110"/>
      <c r="GG25" s="110"/>
      <c r="GH25" s="110"/>
      <c r="GI25" s="110"/>
      <c r="GJ25" s="110"/>
      <c r="GK25" s="110"/>
      <c r="GL25" s="110"/>
      <c r="GM25" s="110"/>
      <c r="GN25" s="110"/>
      <c r="GO25" s="110"/>
      <c r="GP25" s="110"/>
      <c r="GQ25" s="110"/>
      <c r="GR25" s="110"/>
      <c r="GS25" s="110"/>
      <c r="GT25" s="110"/>
      <c r="GU25" s="110"/>
      <c r="GV25" s="110"/>
      <c r="GW25" s="110"/>
      <c r="GX25" s="110"/>
      <c r="GY25" s="110"/>
      <c r="GZ25" s="110"/>
      <c r="HA25" s="110"/>
      <c r="HB25" s="110"/>
      <c r="HC25" s="110"/>
      <c r="HD25" s="110"/>
      <c r="HE25" s="110"/>
      <c r="HF25" s="110"/>
      <c r="HG25" s="112"/>
      <c r="HH25" s="110"/>
      <c r="HI25" s="110"/>
      <c r="HJ25" s="110"/>
      <c r="HK25" s="110"/>
      <c r="HL25" s="110"/>
      <c r="HM25" s="110"/>
      <c r="HN25" s="110"/>
      <c r="HO25" s="110"/>
      <c r="HP25" s="110"/>
      <c r="HQ25" s="110"/>
      <c r="HR25" s="110"/>
      <c r="HS25" s="110"/>
      <c r="HT25" s="110"/>
      <c r="HU25" s="110"/>
      <c r="HV25" s="110"/>
      <c r="HW25" s="110"/>
      <c r="HX25" s="110"/>
      <c r="HY25" s="110"/>
      <c r="HZ25" s="110"/>
      <c r="IA25" s="110"/>
      <c r="IB25" s="110"/>
      <c r="IC25" s="110"/>
      <c r="ID25" s="110"/>
      <c r="IE25" s="110"/>
      <c r="IF25" s="110"/>
      <c r="IG25" s="110"/>
      <c r="IH25" s="110"/>
      <c r="II25" s="110"/>
      <c r="IJ25" s="110"/>
      <c r="IK25" s="110"/>
      <c r="IL25" s="112"/>
      <c r="IM25" s="110"/>
      <c r="IN25" s="110"/>
      <c r="IO25" s="110"/>
      <c r="IP25" s="110"/>
      <c r="IQ25" s="110"/>
      <c r="IR25" s="110"/>
      <c r="IS25" s="110"/>
      <c r="IT25" s="110"/>
      <c r="IU25" s="110"/>
      <c r="IV25" s="110"/>
      <c r="IW25" s="110"/>
      <c r="IX25" s="110"/>
      <c r="IY25" s="110"/>
      <c r="IZ25" s="110"/>
      <c r="JA25" s="110"/>
      <c r="JB25" s="110"/>
      <c r="JC25" s="110"/>
      <c r="JD25" s="110"/>
      <c r="JE25" s="110"/>
      <c r="JF25" s="110"/>
      <c r="JG25" s="110"/>
      <c r="JH25" s="110"/>
      <c r="JI25" s="110"/>
      <c r="JJ25" s="110"/>
      <c r="JK25" s="110"/>
      <c r="JL25" s="110"/>
      <c r="JM25" s="110"/>
      <c r="JN25" s="110"/>
      <c r="JO25" s="110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>
        <v>1</v>
      </c>
      <c r="LZ25" s="75">
        <v>1</v>
      </c>
      <c r="MA25" s="75">
        <v>1</v>
      </c>
      <c r="MB25" s="75">
        <v>1</v>
      </c>
      <c r="MC25" s="75">
        <v>1</v>
      </c>
      <c r="MD25" s="75">
        <v>1</v>
      </c>
      <c r="ME25" s="77">
        <v>0.75</v>
      </c>
      <c r="MF25" s="75">
        <v>1</v>
      </c>
      <c r="MG25" s="75">
        <v>1</v>
      </c>
      <c r="MH25" s="77">
        <v>0.6</v>
      </c>
      <c r="MI25" s="75">
        <v>1</v>
      </c>
      <c r="MJ25" s="75">
        <v>1</v>
      </c>
      <c r="MK25" s="75">
        <v>1</v>
      </c>
      <c r="ML25" s="77">
        <v>0.98</v>
      </c>
      <c r="MM25" s="75">
        <v>1</v>
      </c>
      <c r="MN25" s="75">
        <v>1</v>
      </c>
      <c r="MO25" s="77">
        <v>0.96</v>
      </c>
      <c r="MP25" s="77">
        <v>0.92</v>
      </c>
      <c r="MQ25" s="77">
        <v>0.92</v>
      </c>
      <c r="MR25" s="77">
        <v>0.92</v>
      </c>
      <c r="MS25" s="77">
        <v>0.92</v>
      </c>
      <c r="MT25" s="77">
        <v>0.92</v>
      </c>
      <c r="MU25" s="77">
        <v>0.86</v>
      </c>
      <c r="MV25" s="75">
        <v>0.83333333300000001</v>
      </c>
      <c r="MW25" s="75">
        <v>0.83333333300000001</v>
      </c>
      <c r="MX25" s="75">
        <v>0.83333333300000001</v>
      </c>
      <c r="MY25" s="75">
        <v>0.83333333300000001</v>
      </c>
      <c r="MZ25" s="142">
        <v>0.83333333300000001</v>
      </c>
      <c r="NA25" s="142">
        <v>0.83333333300000001</v>
      </c>
      <c r="NB25" s="142">
        <v>0.83333333300000001</v>
      </c>
      <c r="NC25" s="142">
        <v>0.62</v>
      </c>
      <c r="ND25" s="75">
        <v>0.875</v>
      </c>
      <c r="NE25" s="75">
        <v>0.875</v>
      </c>
      <c r="NF25" s="75">
        <v>0.69166666666666665</v>
      </c>
      <c r="NG25" s="75">
        <v>0.875</v>
      </c>
      <c r="NH25" s="75">
        <v>0.875</v>
      </c>
      <c r="NI25" s="75">
        <v>0.875</v>
      </c>
      <c r="NJ25" s="75">
        <v>0.875</v>
      </c>
      <c r="NK25" s="75">
        <v>0.875</v>
      </c>
      <c r="NL25" s="75">
        <v>0.875</v>
      </c>
      <c r="NM25" s="75">
        <v>0.875</v>
      </c>
      <c r="NN25" s="75">
        <v>0.875</v>
      </c>
      <c r="NO25" s="75">
        <v>0.875</v>
      </c>
      <c r="NP25" s="75">
        <v>0.91659999999999997</v>
      </c>
      <c r="NQ25" s="75">
        <v>0.95830000000000004</v>
      </c>
      <c r="NR25" s="75">
        <v>1</v>
      </c>
      <c r="NS25" s="75">
        <v>1</v>
      </c>
      <c r="NT25" s="75">
        <v>1</v>
      </c>
      <c r="NU25" s="75">
        <v>1</v>
      </c>
      <c r="NV25" s="75">
        <v>1</v>
      </c>
      <c r="NW25" s="75">
        <v>1</v>
      </c>
      <c r="NX25" s="75">
        <v>1</v>
      </c>
      <c r="NY25" s="75">
        <v>1</v>
      </c>
      <c r="NZ25" s="75">
        <v>1</v>
      </c>
      <c r="OA25" s="75">
        <v>1</v>
      </c>
      <c r="OB25" s="75">
        <v>1</v>
      </c>
      <c r="OC25" s="75">
        <v>1</v>
      </c>
      <c r="OD25" s="75">
        <v>1</v>
      </c>
      <c r="OE25" s="75">
        <v>1</v>
      </c>
      <c r="OF25" s="75">
        <v>1</v>
      </c>
      <c r="OG25" s="75">
        <v>1</v>
      </c>
      <c r="OH25" s="75">
        <v>1</v>
      </c>
      <c r="OI25" s="75">
        <v>1</v>
      </c>
      <c r="OJ25" s="75">
        <v>1</v>
      </c>
      <c r="OK25" s="75">
        <v>1</v>
      </c>
      <c r="OL25" s="75">
        <v>1</v>
      </c>
      <c r="OM25" s="75">
        <v>1</v>
      </c>
      <c r="ON25" s="75">
        <v>1</v>
      </c>
      <c r="OO25" s="75">
        <v>1</v>
      </c>
      <c r="OP25" s="75">
        <v>1</v>
      </c>
      <c r="OQ25" s="75">
        <v>1</v>
      </c>
      <c r="OR25" s="75">
        <v>1</v>
      </c>
      <c r="OS25" s="114">
        <v>1</v>
      </c>
      <c r="OT25" s="114">
        <v>1</v>
      </c>
      <c r="OU25" s="114">
        <v>1</v>
      </c>
      <c r="OV25" s="114">
        <v>1</v>
      </c>
      <c r="OW25" s="114">
        <v>1</v>
      </c>
      <c r="OX25" s="114">
        <v>1</v>
      </c>
      <c r="OY25" s="114">
        <v>1</v>
      </c>
      <c r="OZ25" s="114">
        <v>1</v>
      </c>
      <c r="PA25" s="114">
        <v>1</v>
      </c>
      <c r="PB25" s="114">
        <v>1</v>
      </c>
      <c r="PC25" s="114">
        <v>1</v>
      </c>
      <c r="PD25" s="114">
        <v>1</v>
      </c>
      <c r="PE25" s="114">
        <v>1</v>
      </c>
      <c r="PF25" s="114">
        <v>1</v>
      </c>
      <c r="PG25" s="114">
        <v>1</v>
      </c>
      <c r="PH25" s="114">
        <v>1</v>
      </c>
      <c r="PI25" s="114">
        <v>1</v>
      </c>
      <c r="PJ25" s="77">
        <v>0.91666666666666663</v>
      </c>
      <c r="PK25" s="77">
        <v>0.91666666666666663</v>
      </c>
      <c r="PL25" s="77">
        <v>0.91666666666666663</v>
      </c>
      <c r="PM25" s="77">
        <v>0.91666666666666663</v>
      </c>
      <c r="PN25" s="77">
        <v>0.91666666666666663</v>
      </c>
      <c r="PO25" s="77">
        <v>0.91666666666666663</v>
      </c>
      <c r="PP25" s="77">
        <v>0.91666666666666663</v>
      </c>
      <c r="PQ25" s="77">
        <v>0.91666666666666663</v>
      </c>
      <c r="PR25" s="77">
        <v>0.91666666666666663</v>
      </c>
      <c r="PS25" s="77">
        <v>0.91666666666666663</v>
      </c>
      <c r="PT25" s="77">
        <v>0.91666666666666663</v>
      </c>
      <c r="PU25" s="77">
        <v>0.91666666666666663</v>
      </c>
      <c r="PV25" s="77">
        <v>1</v>
      </c>
      <c r="PW25" s="77">
        <v>1</v>
      </c>
      <c r="PX25" s="77">
        <v>1</v>
      </c>
      <c r="PY25" s="77">
        <v>1</v>
      </c>
      <c r="PZ25" s="77">
        <v>1</v>
      </c>
      <c r="QA25" s="77">
        <v>1</v>
      </c>
      <c r="QB25" s="77">
        <v>1</v>
      </c>
      <c r="QC25" s="77">
        <v>1</v>
      </c>
      <c r="QD25" s="77">
        <v>1</v>
      </c>
      <c r="QE25" s="77">
        <v>1</v>
      </c>
      <c r="QF25" s="77">
        <v>1</v>
      </c>
      <c r="QG25" s="77">
        <v>1</v>
      </c>
      <c r="QH25" s="77">
        <v>1</v>
      </c>
      <c r="QI25" s="77">
        <v>1</v>
      </c>
      <c r="QJ25" s="77">
        <v>1</v>
      </c>
      <c r="QK25" s="77">
        <v>1</v>
      </c>
      <c r="QL25" s="77">
        <v>1</v>
      </c>
      <c r="QM25" s="77">
        <v>1</v>
      </c>
      <c r="QN25" s="77">
        <v>1</v>
      </c>
      <c r="QO25" s="77">
        <v>1</v>
      </c>
      <c r="QP25" s="77">
        <v>1</v>
      </c>
      <c r="QQ25" s="77">
        <v>0.875</v>
      </c>
      <c r="QR25" s="77">
        <v>1</v>
      </c>
      <c r="QS25" s="77">
        <v>1</v>
      </c>
      <c r="QT25" s="77">
        <v>1</v>
      </c>
      <c r="QU25" s="77">
        <v>1</v>
      </c>
      <c r="QV25" s="77">
        <v>1</v>
      </c>
      <c r="QW25" s="77">
        <v>1</v>
      </c>
      <c r="QX25" s="77">
        <v>1</v>
      </c>
      <c r="QY25" s="77">
        <v>0.84722222222222221</v>
      </c>
      <c r="QZ25" s="77">
        <v>1</v>
      </c>
      <c r="RA25" s="77">
        <v>1</v>
      </c>
      <c r="RB25" s="77">
        <v>1</v>
      </c>
      <c r="RC25" s="77">
        <v>1</v>
      </c>
      <c r="RD25" s="77">
        <v>1</v>
      </c>
      <c r="RE25" s="77">
        <v>1</v>
      </c>
      <c r="RF25" s="77">
        <v>1</v>
      </c>
      <c r="RG25" s="77">
        <v>1</v>
      </c>
      <c r="RH25" s="77">
        <v>1</v>
      </c>
      <c r="RI25" s="77">
        <v>1</v>
      </c>
      <c r="RJ25" s="77">
        <v>1</v>
      </c>
      <c r="RK25" s="77">
        <v>1</v>
      </c>
      <c r="RL25" s="77">
        <v>1</v>
      </c>
      <c r="RM25" s="77">
        <v>1</v>
      </c>
      <c r="RN25" s="77">
        <v>1</v>
      </c>
      <c r="RO25" s="77">
        <v>1</v>
      </c>
      <c r="RP25" s="77">
        <v>1</v>
      </c>
      <c r="RQ25" s="77">
        <v>1</v>
      </c>
      <c r="RR25" s="77">
        <v>1</v>
      </c>
      <c r="RS25" s="77">
        <v>0.96250000000000002</v>
      </c>
      <c r="RT25" s="77">
        <v>1</v>
      </c>
      <c r="RU25" s="77">
        <v>1</v>
      </c>
      <c r="RV25" s="77">
        <v>1</v>
      </c>
      <c r="RW25" s="77">
        <v>1</v>
      </c>
      <c r="RX25" s="77">
        <v>0.875</v>
      </c>
      <c r="RY25" s="77">
        <v>0.89444444444444449</v>
      </c>
      <c r="RZ25" s="77">
        <v>1</v>
      </c>
      <c r="SA25" s="77">
        <v>0.99645969498907006</v>
      </c>
      <c r="SB25" s="77">
        <v>1</v>
      </c>
      <c r="SC25" s="77">
        <v>1</v>
      </c>
      <c r="SD25" s="77">
        <v>1</v>
      </c>
      <c r="SE25" s="77">
        <v>1</v>
      </c>
      <c r="SF25" s="77">
        <v>1</v>
      </c>
      <c r="SG25" s="77">
        <v>1</v>
      </c>
      <c r="SH25" s="77">
        <v>1</v>
      </c>
      <c r="SI25" s="77">
        <v>1</v>
      </c>
      <c r="SJ25" s="77">
        <v>1</v>
      </c>
      <c r="SK25" s="77">
        <v>1</v>
      </c>
      <c r="SL25" s="77">
        <v>1</v>
      </c>
      <c r="SM25" s="77">
        <v>1</v>
      </c>
      <c r="SN25" s="77">
        <v>1</v>
      </c>
      <c r="SO25" s="77">
        <v>1</v>
      </c>
      <c r="SP25" s="77">
        <v>1</v>
      </c>
      <c r="SQ25" s="77">
        <v>1</v>
      </c>
      <c r="SR25" s="77">
        <v>1</v>
      </c>
      <c r="SS25" s="77">
        <v>1</v>
      </c>
      <c r="ST25" s="77">
        <v>1</v>
      </c>
      <c r="SU25" s="77">
        <v>1</v>
      </c>
      <c r="SV25" s="77">
        <v>1</v>
      </c>
      <c r="SW25" s="77">
        <v>1</v>
      </c>
      <c r="SX25" s="77">
        <v>1</v>
      </c>
      <c r="SY25" s="77">
        <v>1</v>
      </c>
      <c r="SZ25" s="77">
        <v>0.69444444444444453</v>
      </c>
      <c r="TA25" s="77">
        <v>1</v>
      </c>
      <c r="TB25" s="77">
        <v>1</v>
      </c>
      <c r="TC25" s="77">
        <v>1</v>
      </c>
      <c r="TD25" s="77">
        <v>1</v>
      </c>
      <c r="TE25" s="77">
        <v>1</v>
      </c>
      <c r="TF25" s="77">
        <v>1</v>
      </c>
      <c r="TG25" s="77">
        <v>1</v>
      </c>
      <c r="TH25" s="77">
        <v>0.93169999999999997</v>
      </c>
      <c r="TI25" s="77">
        <v>1</v>
      </c>
      <c r="TJ25" s="77">
        <v>1</v>
      </c>
      <c r="TK25" s="77">
        <v>1</v>
      </c>
      <c r="TL25" s="77">
        <v>1</v>
      </c>
      <c r="TM25" s="77">
        <v>1</v>
      </c>
      <c r="TN25" s="77">
        <v>1</v>
      </c>
      <c r="TO25" s="77">
        <v>1</v>
      </c>
      <c r="TP25" s="77">
        <v>1</v>
      </c>
      <c r="TQ25" s="77">
        <v>1</v>
      </c>
      <c r="TR25" s="77">
        <v>0.66666666666666663</v>
      </c>
      <c r="TS25" s="77">
        <v>0</v>
      </c>
      <c r="TT25" s="77">
        <v>0.77777777778019996</v>
      </c>
      <c r="TU25" s="77">
        <v>1</v>
      </c>
      <c r="TV25" s="77">
        <v>1</v>
      </c>
      <c r="TW25" s="77">
        <v>1</v>
      </c>
      <c r="TX25" s="77">
        <v>1</v>
      </c>
      <c r="TY25" s="77">
        <v>1</v>
      </c>
      <c r="TZ25" s="77">
        <v>1</v>
      </c>
      <c r="UA25" s="77">
        <v>1</v>
      </c>
      <c r="UB25" s="77">
        <v>1</v>
      </c>
      <c r="UC25" s="77">
        <v>1</v>
      </c>
      <c r="UD25" s="77">
        <v>1</v>
      </c>
      <c r="UE25" s="77">
        <v>1</v>
      </c>
      <c r="UF25" s="77">
        <v>1</v>
      </c>
      <c r="UG25" s="77">
        <v>1</v>
      </c>
      <c r="UH25" s="77">
        <v>1</v>
      </c>
      <c r="UI25" s="77">
        <v>1</v>
      </c>
      <c r="UJ25" s="77">
        <v>1</v>
      </c>
      <c r="UK25" s="77">
        <v>1</v>
      </c>
      <c r="UL25" s="77">
        <v>1</v>
      </c>
      <c r="UM25" s="77">
        <v>1</v>
      </c>
      <c r="UN25" s="77">
        <v>1</v>
      </c>
      <c r="UO25" s="77">
        <v>1</v>
      </c>
      <c r="UP25" s="77">
        <v>1</v>
      </c>
      <c r="UQ25" s="77">
        <v>1</v>
      </c>
      <c r="UR25" s="77">
        <v>1</v>
      </c>
      <c r="US25" s="77">
        <v>1</v>
      </c>
      <c r="UT25" s="77">
        <v>0</v>
      </c>
      <c r="UU25" s="77">
        <v>0.88055833333333344</v>
      </c>
      <c r="UV25" s="77">
        <v>1</v>
      </c>
      <c r="UW25" s="77">
        <v>1</v>
      </c>
      <c r="UX25" s="77">
        <v>1</v>
      </c>
      <c r="UY25" s="107" t="str">
        <f t="shared" si="4"/>
        <v/>
      </c>
      <c r="UZ25" s="108" t="str">
        <f t="shared" si="1"/>
        <v/>
      </c>
      <c r="VA25" s="108">
        <f t="shared" si="2"/>
        <v>0.90978494616129035</v>
      </c>
      <c r="VB25" s="108">
        <f t="shared" si="3"/>
        <v>0.94166344086021503</v>
      </c>
      <c r="VC25" s="108">
        <f>AVERAGE(DispDiaria[[#This Row],[01/02/2026]:[28/02/2026]])</f>
        <v>0.99702380952380953</v>
      </c>
      <c r="VD25" s="108">
        <f>AVERAGE(DispDiaria[[#This Row],[01/03/2026]:[31/03/2026]])</f>
        <v>0.97043010752688164</v>
      </c>
      <c r="VE25" s="108">
        <f>AVERAGE(DispDiaria[[#This Row],[01/04/2026]:[30/04/2026]])</f>
        <v>0.98949074074074062</v>
      </c>
      <c r="VF25" s="147">
        <f>AVERAGE(DispDiaria[[#This Row],[01/05/2026]:[31/05/2026]])</f>
        <v>0.9924485206268876</v>
      </c>
      <c r="VG25" s="147">
        <f>AVERAGE(DispDiaria[[#This Row],[01/06/2026]:[30/06/2026]])</f>
        <v>0.93568629629637701</v>
      </c>
      <c r="VH25" s="72" t="s">
        <v>1084</v>
      </c>
      <c r="VI25" t="s">
        <v>1085</v>
      </c>
    </row>
    <row r="26" spans="1:581" ht="15.6" hidden="1">
      <c r="A26" s="145" t="s">
        <v>1087</v>
      </c>
      <c r="B26" s="49" t="s">
        <v>1087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1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1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110"/>
      <c r="DQ26" s="110"/>
      <c r="DR26" s="110"/>
      <c r="DS26" s="111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1"/>
      <c r="EY26" s="110"/>
      <c r="EZ26" s="110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110"/>
      <c r="FT26" s="110"/>
      <c r="FU26" s="110"/>
      <c r="FV26" s="110"/>
      <c r="FW26" s="110"/>
      <c r="FX26" s="110"/>
      <c r="FY26" s="110"/>
      <c r="FZ26" s="110"/>
      <c r="GA26" s="110"/>
      <c r="GB26" s="111"/>
      <c r="GC26" s="110"/>
      <c r="GD26" s="110"/>
      <c r="GE26" s="110"/>
      <c r="GF26" s="110"/>
      <c r="GG26" s="110"/>
      <c r="GH26" s="110"/>
      <c r="GI26" s="110"/>
      <c r="GJ26" s="110"/>
      <c r="GK26" s="110"/>
      <c r="GL26" s="110"/>
      <c r="GM26" s="110"/>
      <c r="GN26" s="110"/>
      <c r="GO26" s="110"/>
      <c r="GP26" s="110"/>
      <c r="GQ26" s="110"/>
      <c r="GR26" s="110"/>
      <c r="GS26" s="110"/>
      <c r="GT26" s="110"/>
      <c r="GU26" s="110"/>
      <c r="GV26" s="110"/>
      <c r="GW26" s="110"/>
      <c r="GX26" s="110"/>
      <c r="GY26" s="110"/>
      <c r="GZ26" s="110"/>
      <c r="HA26" s="110"/>
      <c r="HB26" s="110"/>
      <c r="HC26" s="110"/>
      <c r="HD26" s="110"/>
      <c r="HE26" s="110"/>
      <c r="HF26" s="110"/>
      <c r="HG26" s="112"/>
      <c r="HH26" s="110"/>
      <c r="HI26" s="110"/>
      <c r="HJ26" s="110"/>
      <c r="HK26" s="110"/>
      <c r="HL26" s="110"/>
      <c r="HM26" s="110"/>
      <c r="HN26" s="110"/>
      <c r="HO26" s="110"/>
      <c r="HP26" s="110"/>
      <c r="HQ26" s="110"/>
      <c r="HR26" s="110"/>
      <c r="HS26" s="110"/>
      <c r="HT26" s="110"/>
      <c r="HU26" s="110"/>
      <c r="HV26" s="110"/>
      <c r="HW26" s="110"/>
      <c r="HX26" s="110"/>
      <c r="HY26" s="110"/>
      <c r="HZ26" s="110"/>
      <c r="IA26" s="110"/>
      <c r="IB26" s="110"/>
      <c r="IC26" s="110"/>
      <c r="ID26" s="110"/>
      <c r="IE26" s="110"/>
      <c r="IF26" s="110"/>
      <c r="IG26" s="110"/>
      <c r="IH26" s="110"/>
      <c r="II26" s="110"/>
      <c r="IJ26" s="110"/>
      <c r="IK26" s="110"/>
      <c r="IL26" s="112"/>
      <c r="IM26" s="110"/>
      <c r="IN26" s="110"/>
      <c r="IO26" s="110"/>
      <c r="IP26" s="110"/>
      <c r="IQ26" s="110"/>
      <c r="IR26" s="110"/>
      <c r="IS26" s="110"/>
      <c r="IT26" s="110"/>
      <c r="IU26" s="110"/>
      <c r="IV26" s="110"/>
      <c r="IW26" s="110"/>
      <c r="IX26" s="110"/>
      <c r="IY26" s="110"/>
      <c r="IZ26" s="110"/>
      <c r="JA26" s="110"/>
      <c r="JB26" s="110"/>
      <c r="JC26" s="110"/>
      <c r="JD26" s="110"/>
      <c r="JE26" s="110"/>
      <c r="JF26" s="110"/>
      <c r="JG26" s="110"/>
      <c r="JH26" s="110"/>
      <c r="JI26" s="110"/>
      <c r="JJ26" s="110"/>
      <c r="JK26" s="110"/>
      <c r="JL26" s="110"/>
      <c r="JM26" s="110"/>
      <c r="JN26" s="110"/>
      <c r="JO26" s="110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  <c r="KR26" s="75"/>
      <c r="KS26" s="75"/>
      <c r="KT26" s="75"/>
      <c r="KU26" s="75"/>
      <c r="KV26" s="75"/>
      <c r="KW26" s="75"/>
      <c r="KX26" s="75"/>
      <c r="KY26" s="75"/>
      <c r="KZ26" s="75"/>
      <c r="LA26" s="75"/>
      <c r="LB26" s="75"/>
      <c r="LC26" s="75"/>
      <c r="LD26" s="75"/>
      <c r="LE26" s="75"/>
      <c r="LF26" s="75"/>
      <c r="LG26" s="75"/>
      <c r="LH26" s="75"/>
      <c r="LI26" s="75"/>
      <c r="LJ26" s="75"/>
      <c r="LK26" s="75"/>
      <c r="LL26" s="75"/>
      <c r="LM26" s="75"/>
      <c r="LN26" s="75"/>
      <c r="LO26" s="75"/>
      <c r="LP26" s="75"/>
      <c r="LQ26" s="75"/>
      <c r="LR26" s="75"/>
      <c r="LS26" s="75"/>
      <c r="LT26" s="75"/>
      <c r="LU26" s="75"/>
      <c r="LV26" s="75"/>
      <c r="LW26" s="75"/>
      <c r="LX26" s="75"/>
      <c r="LY26" s="77"/>
      <c r="LZ26" s="77"/>
      <c r="MA26" s="77"/>
      <c r="MB26" s="77"/>
      <c r="MC26" s="77"/>
      <c r="MD26" s="77"/>
      <c r="ME26" s="77"/>
      <c r="MF26" s="77"/>
      <c r="MG26" s="77"/>
      <c r="MH26" s="77"/>
      <c r="MI26" s="77"/>
      <c r="MJ26" s="77"/>
      <c r="MK26" s="77"/>
      <c r="ML26" s="77"/>
      <c r="MM26" s="77"/>
      <c r="MN26" s="77"/>
      <c r="MO26" s="77"/>
      <c r="MP26" s="77"/>
      <c r="MQ26" s="77"/>
      <c r="MR26" s="77"/>
      <c r="MS26" s="77"/>
      <c r="MT26" s="77"/>
      <c r="MU26" s="77"/>
      <c r="MV26" s="77"/>
      <c r="MW26" s="77"/>
      <c r="MX26" s="77"/>
      <c r="MY26" s="77"/>
      <c r="MZ26" s="77"/>
      <c r="NA26" s="77"/>
      <c r="NB26" s="77"/>
      <c r="NC26" s="77"/>
      <c r="ND26" s="75"/>
      <c r="NE26" s="75"/>
      <c r="NF26" s="75"/>
      <c r="NG26" s="75"/>
      <c r="NH26" s="75"/>
      <c r="NI26" s="75"/>
      <c r="NJ26" s="75"/>
      <c r="NK26" s="75"/>
      <c r="NL26" s="75"/>
      <c r="NM26" s="77"/>
      <c r="NN26" s="77"/>
      <c r="NO26" s="77"/>
      <c r="NP26" s="77"/>
      <c r="NQ26" s="77"/>
      <c r="NR26" s="77"/>
      <c r="NS26" s="77"/>
      <c r="NT26" s="77"/>
      <c r="NU26" s="77"/>
      <c r="NV26" s="77"/>
      <c r="NW26" s="77"/>
      <c r="NX26" s="77"/>
      <c r="NY26" s="77"/>
      <c r="NZ26" s="77"/>
      <c r="OA26" s="77"/>
      <c r="OB26" s="77"/>
      <c r="OC26" s="77"/>
      <c r="OD26" s="77"/>
      <c r="OE26" s="77"/>
      <c r="OF26" s="77"/>
      <c r="OG26" s="77"/>
      <c r="OH26" s="122"/>
      <c r="OI26" s="77"/>
      <c r="OJ26" s="77"/>
      <c r="OK26" s="77"/>
      <c r="OL26" s="77"/>
      <c r="OM26" s="77"/>
      <c r="ON26" s="77"/>
      <c r="OO26" s="77"/>
      <c r="OP26" s="77"/>
      <c r="OQ26" s="77"/>
      <c r="OR26" s="77"/>
      <c r="OS26" s="77"/>
      <c r="OT26" s="77"/>
      <c r="OU26" s="77"/>
      <c r="OV26" s="77"/>
      <c r="OW26" s="77"/>
      <c r="OX26" s="77"/>
      <c r="OY26" s="77"/>
      <c r="OZ26" s="77"/>
      <c r="PA26" s="77"/>
      <c r="PB26" s="77"/>
      <c r="PC26" s="77"/>
      <c r="PD26" s="77"/>
      <c r="PE26" s="77"/>
      <c r="PF26" s="77"/>
      <c r="PG26" s="77"/>
      <c r="PH26" s="77"/>
      <c r="PI26" s="77"/>
      <c r="PJ26" s="77"/>
      <c r="PK26" s="77"/>
      <c r="PL26" s="77"/>
      <c r="PM26" s="77"/>
      <c r="PN26" s="77"/>
      <c r="PO26" s="77"/>
      <c r="PP26" s="77"/>
      <c r="PQ26" s="77"/>
      <c r="PR26" s="77"/>
      <c r="PS26" s="77"/>
      <c r="PT26" s="77"/>
      <c r="PU26" s="77"/>
      <c r="PV26" s="77"/>
      <c r="PW26" s="77"/>
      <c r="PX26" s="77"/>
      <c r="PY26" s="77"/>
      <c r="PZ26" s="77"/>
      <c r="QA26" s="77"/>
      <c r="QB26" s="77"/>
      <c r="QC26" s="77"/>
      <c r="QD26" s="77"/>
      <c r="QE26" s="77"/>
      <c r="QF26" s="77"/>
      <c r="QG26" s="77"/>
      <c r="QH26" s="77"/>
      <c r="QI26" s="77"/>
      <c r="QJ26" s="77"/>
      <c r="QK26" s="77"/>
      <c r="QL26" s="77"/>
      <c r="QM26" s="77"/>
      <c r="QN26" s="77"/>
      <c r="QO26" s="77"/>
      <c r="QP26" s="77"/>
      <c r="QQ26" s="77"/>
      <c r="QR26" s="77"/>
      <c r="QS26" s="77"/>
      <c r="QT26" s="77"/>
      <c r="QU26" s="77"/>
      <c r="QV26" s="77"/>
      <c r="QW26" s="77"/>
      <c r="QX26" s="77"/>
      <c r="QY26" s="77"/>
      <c r="QZ26" s="77"/>
      <c r="RA26" s="77"/>
      <c r="RB26" s="77"/>
      <c r="RC26" s="77"/>
      <c r="RD26" s="77"/>
      <c r="RE26" s="77"/>
      <c r="RF26" s="77"/>
      <c r="RG26" s="77"/>
      <c r="RH26" s="77"/>
      <c r="RI26" s="77"/>
      <c r="RJ26" s="77"/>
      <c r="RK26" s="77"/>
      <c r="RL26" s="77"/>
      <c r="RM26" s="77"/>
      <c r="RN26" s="77"/>
      <c r="RO26" s="77"/>
      <c r="RP26" s="77"/>
      <c r="RQ26" s="77"/>
      <c r="RR26" s="77"/>
      <c r="RS26" s="77"/>
      <c r="RT26" s="77"/>
      <c r="RU26" s="77"/>
      <c r="RV26" s="77"/>
      <c r="RW26" s="77"/>
      <c r="RX26" s="77"/>
      <c r="RY26" s="77"/>
      <c r="RZ26" s="77"/>
      <c r="SA26" s="77"/>
      <c r="SB26" s="77"/>
      <c r="SC26" s="77"/>
      <c r="SD26" s="77"/>
      <c r="SE26" s="77"/>
      <c r="SF26" s="77"/>
      <c r="SG26" s="77"/>
      <c r="SH26" s="77"/>
      <c r="SI26" s="77"/>
      <c r="SJ26" s="77"/>
      <c r="SK26" s="77"/>
      <c r="SL26" s="77"/>
      <c r="SM26" s="77"/>
      <c r="SN26" s="77"/>
      <c r="SO26" s="77"/>
      <c r="SP26" s="77"/>
      <c r="SQ26" s="77"/>
      <c r="SR26" s="77"/>
      <c r="SS26" s="77"/>
      <c r="ST26" s="77"/>
      <c r="SU26" s="77"/>
      <c r="SV26" s="77"/>
      <c r="SW26" s="77"/>
      <c r="SX26" s="77"/>
      <c r="SY26" s="77"/>
      <c r="SZ26" s="77"/>
      <c r="TA26" s="77"/>
      <c r="TB26" s="77"/>
      <c r="TC26" s="77"/>
      <c r="TD26" s="77"/>
      <c r="TE26" s="77"/>
      <c r="TF26" s="77"/>
      <c r="TG26" s="77"/>
      <c r="TH26" s="77"/>
      <c r="TI26" s="77"/>
      <c r="TJ26" s="77"/>
      <c r="TK26" s="77"/>
      <c r="TL26" s="77"/>
      <c r="TM26" s="77"/>
      <c r="TN26" s="77"/>
      <c r="TO26" s="77"/>
      <c r="TP26" s="77"/>
      <c r="TQ26" s="77"/>
      <c r="TR26" s="77"/>
      <c r="TS26" s="77"/>
      <c r="TT26" s="77"/>
      <c r="TU26" s="77"/>
      <c r="TV26" s="77"/>
      <c r="TW26" s="77"/>
      <c r="TX26" s="77"/>
      <c r="TY26" s="77"/>
      <c r="TZ26" s="77"/>
      <c r="UA26" s="77"/>
      <c r="UB26" s="77"/>
      <c r="UC26" s="77"/>
      <c r="UD26" s="77"/>
      <c r="UE26" s="77"/>
      <c r="UF26" s="77"/>
      <c r="UG26" s="77"/>
      <c r="UH26" s="77"/>
      <c r="UI26" s="77"/>
      <c r="UJ26" s="77"/>
      <c r="UK26" s="77"/>
      <c r="UL26" s="77"/>
      <c r="UM26" s="77"/>
      <c r="UN26" s="77"/>
      <c r="UO26" s="77"/>
      <c r="UP26" s="77"/>
      <c r="UQ26" s="77"/>
      <c r="UR26" s="77"/>
      <c r="US26" s="77"/>
      <c r="UT26" s="77"/>
      <c r="UU26" s="77"/>
      <c r="UV26" s="77"/>
      <c r="UW26" s="77"/>
      <c r="UX26" s="77"/>
      <c r="UY26" s="107" t="str">
        <f t="shared" si="4"/>
        <v/>
      </c>
      <c r="UZ26" s="108" t="str">
        <f t="shared" si="1"/>
        <v/>
      </c>
      <c r="VA26" s="108" t="e">
        <f t="shared" si="2"/>
        <v>#DIV/0!</v>
      </c>
      <c r="VB26" s="108" t="e">
        <f t="shared" si="3"/>
        <v>#DIV/0!</v>
      </c>
      <c r="VC26" s="108" t="e">
        <f>AVERAGE(DispDiaria[[#This Row],[01/02/2026]:[28/02/2026]])</f>
        <v>#DIV/0!</v>
      </c>
      <c r="VD26" s="108" t="e">
        <f>AVERAGE(DispDiaria[[#This Row],[01/03/2026]:[31/03/2026]])</f>
        <v>#DIV/0!</v>
      </c>
      <c r="VE26" s="147"/>
      <c r="VF26" s="147"/>
      <c r="VG26" s="147" t="e">
        <f>AVERAGE(DispDiaria[[#This Row],[01/06/2026]:[17/06/2026]])</f>
        <v>#DIV/0!</v>
      </c>
      <c r="VH26" s="72"/>
      <c r="VI26" t="s">
        <v>1085</v>
      </c>
    </row>
    <row r="27" spans="1:581" ht="15.6" hidden="1">
      <c r="A27" s="145" t="s">
        <v>1089</v>
      </c>
      <c r="B27" s="49" t="s">
        <v>1089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1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1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1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1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1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2"/>
      <c r="HH27" s="110"/>
      <c r="HI27" s="110"/>
      <c r="HJ27" s="110"/>
      <c r="HK27" s="110"/>
      <c r="HL27" s="110"/>
      <c r="HM27" s="110"/>
      <c r="HN27" s="110"/>
      <c r="HO27" s="110"/>
      <c r="HP27" s="110"/>
      <c r="HQ27" s="110"/>
      <c r="HR27" s="110"/>
      <c r="HS27" s="110"/>
      <c r="HT27" s="110"/>
      <c r="HU27" s="110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10"/>
      <c r="IH27" s="110"/>
      <c r="II27" s="110"/>
      <c r="IJ27" s="110"/>
      <c r="IK27" s="110"/>
      <c r="IL27" s="112"/>
      <c r="IM27" s="110"/>
      <c r="IN27" s="110"/>
      <c r="IO27" s="110"/>
      <c r="IP27" s="110"/>
      <c r="IQ27" s="110"/>
      <c r="IR27" s="110"/>
      <c r="IS27" s="110"/>
      <c r="IT27" s="110"/>
      <c r="IU27" s="110"/>
      <c r="IV27" s="110"/>
      <c r="IW27" s="110"/>
      <c r="IX27" s="110"/>
      <c r="IY27" s="110"/>
      <c r="IZ27" s="110"/>
      <c r="JA27" s="110"/>
      <c r="JB27" s="110"/>
      <c r="JC27" s="110"/>
      <c r="JD27" s="110"/>
      <c r="JE27" s="110"/>
      <c r="JF27" s="110"/>
      <c r="JG27" s="110"/>
      <c r="JH27" s="110"/>
      <c r="JI27" s="110"/>
      <c r="JJ27" s="110"/>
      <c r="JK27" s="110"/>
      <c r="JL27" s="110"/>
      <c r="JM27" s="110"/>
      <c r="JN27" s="110"/>
      <c r="JO27" s="110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  <c r="KH27" s="75"/>
      <c r="KI27" s="75"/>
      <c r="KJ27" s="75"/>
      <c r="KK27" s="75"/>
      <c r="KL27" s="75"/>
      <c r="KM27" s="75"/>
      <c r="KN27" s="75"/>
      <c r="KO27" s="75"/>
      <c r="KP27" s="75"/>
      <c r="KQ27" s="75"/>
      <c r="KR27" s="75"/>
      <c r="KS27" s="75"/>
      <c r="KT27" s="75"/>
      <c r="KU27" s="75"/>
      <c r="KV27" s="75"/>
      <c r="KW27" s="75"/>
      <c r="KX27" s="75"/>
      <c r="KY27" s="75"/>
      <c r="KZ27" s="75"/>
      <c r="LA27" s="75"/>
      <c r="LB27" s="75"/>
      <c r="LC27" s="75"/>
      <c r="LD27" s="75"/>
      <c r="LE27" s="75"/>
      <c r="LF27" s="75"/>
      <c r="LG27" s="75"/>
      <c r="LH27" s="75"/>
      <c r="LI27" s="75"/>
      <c r="LJ27" s="75"/>
      <c r="LK27" s="75"/>
      <c r="LL27" s="75"/>
      <c r="LM27" s="75"/>
      <c r="LN27" s="75"/>
      <c r="LO27" s="75"/>
      <c r="LP27" s="75"/>
      <c r="LQ27" s="75"/>
      <c r="LR27" s="75"/>
      <c r="LS27" s="75"/>
      <c r="LT27" s="75"/>
      <c r="LU27" s="75"/>
      <c r="LV27" s="75"/>
      <c r="LW27" s="75"/>
      <c r="LX27" s="75"/>
      <c r="LY27" s="77"/>
      <c r="LZ27" s="77"/>
      <c r="MA27" s="77"/>
      <c r="MB27" s="77"/>
      <c r="MC27" s="77"/>
      <c r="MD27" s="77"/>
      <c r="ME27" s="77"/>
      <c r="MF27" s="77"/>
      <c r="MG27" s="77"/>
      <c r="MH27" s="77"/>
      <c r="MI27" s="77"/>
      <c r="MJ27" s="77"/>
      <c r="MK27" s="77"/>
      <c r="ML27" s="77"/>
      <c r="MM27" s="77"/>
      <c r="MN27" s="77"/>
      <c r="MO27" s="77"/>
      <c r="MP27" s="77"/>
      <c r="MQ27" s="77"/>
      <c r="MR27" s="77"/>
      <c r="MS27" s="77"/>
      <c r="MT27" s="77"/>
      <c r="MU27" s="77"/>
      <c r="MV27" s="77"/>
      <c r="MW27" s="77"/>
      <c r="MX27" s="77"/>
      <c r="MY27" s="77"/>
      <c r="MZ27" s="77"/>
      <c r="NA27" s="77"/>
      <c r="NB27" s="77"/>
      <c r="NC27" s="77"/>
      <c r="ND27" s="75"/>
      <c r="NE27" s="75"/>
      <c r="NF27" s="75"/>
      <c r="NG27" s="75"/>
      <c r="NH27" s="75"/>
      <c r="NI27" s="75"/>
      <c r="NJ27" s="75"/>
      <c r="NK27" s="75"/>
      <c r="NL27" s="75"/>
      <c r="NM27" s="77"/>
      <c r="NN27" s="77"/>
      <c r="NO27" s="77"/>
      <c r="NP27" s="77"/>
      <c r="NQ27" s="77"/>
      <c r="NR27" s="77"/>
      <c r="NS27" s="77"/>
      <c r="NT27" s="77"/>
      <c r="NU27" s="77"/>
      <c r="NV27" s="77"/>
      <c r="NW27" s="77"/>
      <c r="NX27" s="77"/>
      <c r="NY27" s="77"/>
      <c r="NZ27" s="77"/>
      <c r="OA27" s="77"/>
      <c r="OB27" s="77"/>
      <c r="OC27" s="77"/>
      <c r="OD27" s="77"/>
      <c r="OE27" s="77"/>
      <c r="OF27" s="77"/>
      <c r="OG27" s="77"/>
      <c r="OH27" s="122"/>
      <c r="OI27" s="77"/>
      <c r="OJ27" s="77"/>
      <c r="OK27" s="77"/>
      <c r="OL27" s="77"/>
      <c r="OM27" s="77"/>
      <c r="ON27" s="77"/>
      <c r="OO27" s="77"/>
      <c r="OP27" s="77"/>
      <c r="OQ27" s="77"/>
      <c r="OR27" s="77"/>
      <c r="OS27" s="77"/>
      <c r="OT27" s="77"/>
      <c r="OU27" s="77"/>
      <c r="OV27" s="77"/>
      <c r="OW27" s="77"/>
      <c r="OX27" s="77"/>
      <c r="OY27" s="77"/>
      <c r="OZ27" s="77"/>
      <c r="PA27" s="77"/>
      <c r="PB27" s="77"/>
      <c r="PC27" s="77"/>
      <c r="PD27" s="77"/>
      <c r="PE27" s="77"/>
      <c r="PF27" s="77"/>
      <c r="PG27" s="77"/>
      <c r="PH27" s="77"/>
      <c r="PI27" s="77"/>
      <c r="PJ27" s="77"/>
      <c r="PK27" s="77"/>
      <c r="PL27" s="77"/>
      <c r="PM27" s="77"/>
      <c r="PN27" s="77"/>
      <c r="PO27" s="77"/>
      <c r="PP27" s="77"/>
      <c r="PQ27" s="77"/>
      <c r="PR27" s="77"/>
      <c r="PS27" s="77"/>
      <c r="PT27" s="77"/>
      <c r="PU27" s="77"/>
      <c r="PV27" s="77"/>
      <c r="PW27" s="77"/>
      <c r="PX27" s="77"/>
      <c r="PY27" s="77"/>
      <c r="PZ27" s="77"/>
      <c r="QA27" s="77"/>
      <c r="QB27" s="77"/>
      <c r="QC27" s="77"/>
      <c r="QD27" s="77"/>
      <c r="QE27" s="77"/>
      <c r="QF27" s="77"/>
      <c r="QG27" s="77"/>
      <c r="QH27" s="77"/>
      <c r="QI27" s="77"/>
      <c r="QJ27" s="77"/>
      <c r="QK27" s="77"/>
      <c r="QL27" s="77"/>
      <c r="QM27" s="77"/>
      <c r="QN27" s="77"/>
      <c r="QO27" s="77"/>
      <c r="QP27" s="77"/>
      <c r="QQ27" s="77"/>
      <c r="QR27" s="77"/>
      <c r="QS27" s="77"/>
      <c r="QT27" s="77"/>
      <c r="QU27" s="77"/>
      <c r="QV27" s="77"/>
      <c r="QW27" s="77"/>
      <c r="QX27" s="77"/>
      <c r="QY27" s="77"/>
      <c r="QZ27" s="77"/>
      <c r="RA27" s="77"/>
      <c r="RB27" s="77"/>
      <c r="RC27" s="77"/>
      <c r="RD27" s="77"/>
      <c r="RE27" s="77"/>
      <c r="RF27" s="77"/>
      <c r="RG27" s="77"/>
      <c r="RH27" s="77"/>
      <c r="RI27" s="77"/>
      <c r="RJ27" s="77"/>
      <c r="RK27" s="77"/>
      <c r="RL27" s="77"/>
      <c r="RM27" s="77"/>
      <c r="RN27" s="77"/>
      <c r="RO27" s="77"/>
      <c r="RP27" s="77"/>
      <c r="RQ27" s="77"/>
      <c r="RR27" s="77"/>
      <c r="RS27" s="77"/>
      <c r="RT27" s="77"/>
      <c r="RU27" s="77"/>
      <c r="RV27" s="77"/>
      <c r="RW27" s="77"/>
      <c r="RX27" s="77"/>
      <c r="RY27" s="77"/>
      <c r="RZ27" s="77"/>
      <c r="SA27" s="77"/>
      <c r="SB27" s="77"/>
      <c r="SC27" s="77"/>
      <c r="SD27" s="77"/>
      <c r="SE27" s="77"/>
      <c r="SF27" s="77"/>
      <c r="SG27" s="77"/>
      <c r="SH27" s="77"/>
      <c r="SI27" s="77"/>
      <c r="SJ27" s="77"/>
      <c r="SK27" s="77"/>
      <c r="SL27" s="77"/>
      <c r="SM27" s="77"/>
      <c r="SN27" s="77"/>
      <c r="SO27" s="77"/>
      <c r="SP27" s="77"/>
      <c r="SQ27" s="77"/>
      <c r="SR27" s="77"/>
      <c r="SS27" s="77"/>
      <c r="ST27" s="77"/>
      <c r="SU27" s="77"/>
      <c r="SV27" s="77"/>
      <c r="SW27" s="77"/>
      <c r="SX27" s="77"/>
      <c r="SY27" s="77"/>
      <c r="SZ27" s="77"/>
      <c r="TA27" s="77"/>
      <c r="TB27" s="77"/>
      <c r="TC27" s="77"/>
      <c r="TD27" s="77"/>
      <c r="TE27" s="77"/>
      <c r="TF27" s="77"/>
      <c r="TG27" s="77"/>
      <c r="TH27" s="77"/>
      <c r="TI27" s="77"/>
      <c r="TJ27" s="77"/>
      <c r="TK27" s="77"/>
      <c r="TL27" s="77"/>
      <c r="TM27" s="77"/>
      <c r="TN27" s="77"/>
      <c r="TO27" s="77"/>
      <c r="TP27" s="77"/>
      <c r="TQ27" s="77"/>
      <c r="TR27" s="77"/>
      <c r="TS27" s="77"/>
      <c r="TT27" s="77"/>
      <c r="TU27" s="77"/>
      <c r="TV27" s="77"/>
      <c r="TW27" s="77"/>
      <c r="TX27" s="77"/>
      <c r="TY27" s="77"/>
      <c r="TZ27" s="77"/>
      <c r="UA27" s="77"/>
      <c r="UB27" s="77"/>
      <c r="UC27" s="77"/>
      <c r="UD27" s="77"/>
      <c r="UE27" s="77"/>
      <c r="UF27" s="77"/>
      <c r="UG27" s="77"/>
      <c r="UH27" s="77"/>
      <c r="UI27" s="77"/>
      <c r="UJ27" s="77"/>
      <c r="UK27" s="77"/>
      <c r="UL27" s="77"/>
      <c r="UM27" s="77"/>
      <c r="UN27" s="77"/>
      <c r="UO27" s="77"/>
      <c r="UP27" s="77"/>
      <c r="UQ27" s="77"/>
      <c r="UR27" s="77"/>
      <c r="US27" s="77"/>
      <c r="UT27" s="77"/>
      <c r="UU27" s="77"/>
      <c r="UV27" s="77"/>
      <c r="UW27" s="77"/>
      <c r="UX27" s="77"/>
      <c r="UY27" s="107" t="str">
        <f t="shared" si="4"/>
        <v/>
      </c>
      <c r="UZ27" s="108" t="str">
        <f t="shared" si="1"/>
        <v/>
      </c>
      <c r="VA27" s="108" t="e">
        <f t="shared" si="2"/>
        <v>#DIV/0!</v>
      </c>
      <c r="VB27" s="108" t="e">
        <f t="shared" si="3"/>
        <v>#DIV/0!</v>
      </c>
      <c r="VC27" s="108" t="e">
        <f>AVERAGE(DispDiaria[[#This Row],[01/02/2026]:[28/02/2026]])</f>
        <v>#DIV/0!</v>
      </c>
      <c r="VD27" s="108" t="e">
        <f>AVERAGE(DispDiaria[[#This Row],[01/03/2026]:[31/03/2026]])</f>
        <v>#DIV/0!</v>
      </c>
      <c r="VE27" s="147"/>
      <c r="VF27" s="147"/>
      <c r="VG27" s="147" t="e">
        <f>AVERAGE(DispDiaria[[#This Row],[01/06/2026]:[17/06/2026]])</f>
        <v>#DIV/0!</v>
      </c>
      <c r="VH27" s="72"/>
      <c r="VI27" t="s">
        <v>1085</v>
      </c>
    </row>
    <row r="28" spans="1:581" ht="15.6" hidden="1">
      <c r="A28" s="145" t="s">
        <v>1090</v>
      </c>
      <c r="B28" s="49" t="s">
        <v>1090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1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1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0"/>
      <c r="DB28" s="110"/>
      <c r="DC28" s="110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  <c r="DP28" s="110"/>
      <c r="DQ28" s="110"/>
      <c r="DR28" s="110"/>
      <c r="DS28" s="111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111"/>
      <c r="EY28" s="110"/>
      <c r="EZ28" s="110"/>
      <c r="FA28" s="110"/>
      <c r="FB28" s="110"/>
      <c r="FC28" s="110"/>
      <c r="FD28" s="110"/>
      <c r="FE28" s="110"/>
      <c r="FF28" s="110"/>
      <c r="FG28" s="110"/>
      <c r="FH28" s="110"/>
      <c r="FI28" s="110"/>
      <c r="FJ28" s="110"/>
      <c r="FK28" s="110"/>
      <c r="FL28" s="110"/>
      <c r="FM28" s="110"/>
      <c r="FN28" s="110"/>
      <c r="FO28" s="110"/>
      <c r="FP28" s="110"/>
      <c r="FQ28" s="110"/>
      <c r="FR28" s="110"/>
      <c r="FS28" s="110"/>
      <c r="FT28" s="110"/>
      <c r="FU28" s="110"/>
      <c r="FV28" s="110"/>
      <c r="FW28" s="110"/>
      <c r="FX28" s="110"/>
      <c r="FY28" s="110"/>
      <c r="FZ28" s="110"/>
      <c r="GA28" s="110"/>
      <c r="GB28" s="111"/>
      <c r="GC28" s="110"/>
      <c r="GD28" s="110"/>
      <c r="GE28" s="110"/>
      <c r="GF28" s="110"/>
      <c r="GG28" s="110"/>
      <c r="GH28" s="110"/>
      <c r="GI28" s="110"/>
      <c r="GJ28" s="110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2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2"/>
      <c r="IM28" s="110"/>
      <c r="IN28" s="110"/>
      <c r="IO28" s="110"/>
      <c r="IP28" s="110"/>
      <c r="IQ28" s="110"/>
      <c r="IR28" s="110"/>
      <c r="IS28" s="110"/>
      <c r="IT28" s="110"/>
      <c r="IU28" s="110"/>
      <c r="IV28" s="110"/>
      <c r="IW28" s="110"/>
      <c r="IX28" s="110"/>
      <c r="IY28" s="110"/>
      <c r="IZ28" s="110"/>
      <c r="JA28" s="110"/>
      <c r="JB28" s="110"/>
      <c r="JC28" s="110"/>
      <c r="JD28" s="110"/>
      <c r="JE28" s="110"/>
      <c r="JF28" s="110"/>
      <c r="JG28" s="110"/>
      <c r="JH28" s="110"/>
      <c r="JI28" s="110"/>
      <c r="JJ28" s="110"/>
      <c r="JK28" s="110"/>
      <c r="JL28" s="110"/>
      <c r="JM28" s="110"/>
      <c r="JN28" s="110"/>
      <c r="JO28" s="110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/>
      <c r="LJ28" s="75"/>
      <c r="LK28" s="75"/>
      <c r="LL28" s="75"/>
      <c r="LM28" s="75"/>
      <c r="LN28" s="75"/>
      <c r="LO28" s="75"/>
      <c r="LP28" s="75"/>
      <c r="LQ28" s="75"/>
      <c r="LR28" s="75"/>
      <c r="LS28" s="75"/>
      <c r="LT28" s="75"/>
      <c r="LU28" s="75"/>
      <c r="LV28" s="75"/>
      <c r="LW28" s="75"/>
      <c r="LX28" s="75"/>
      <c r="LY28" s="77"/>
      <c r="LZ28" s="77"/>
      <c r="MA28" s="77"/>
      <c r="MB28" s="77"/>
      <c r="MC28" s="77"/>
      <c r="MD28" s="77"/>
      <c r="ME28" s="77"/>
      <c r="MF28" s="77"/>
      <c r="MG28" s="77"/>
      <c r="MH28" s="77"/>
      <c r="MI28" s="77"/>
      <c r="MJ28" s="77"/>
      <c r="MK28" s="77"/>
      <c r="ML28" s="77"/>
      <c r="MM28" s="77"/>
      <c r="MN28" s="77"/>
      <c r="MO28" s="77"/>
      <c r="MP28" s="77"/>
      <c r="MQ28" s="77"/>
      <c r="MR28" s="77"/>
      <c r="MS28" s="77"/>
      <c r="MT28" s="77"/>
      <c r="MU28" s="77"/>
      <c r="MV28" s="77"/>
      <c r="MW28" s="77"/>
      <c r="MX28" s="77"/>
      <c r="MY28" s="77"/>
      <c r="MZ28" s="77"/>
      <c r="NA28" s="77"/>
      <c r="NB28" s="77"/>
      <c r="NC28" s="77"/>
      <c r="ND28" s="75"/>
      <c r="NE28" s="75"/>
      <c r="NF28" s="75"/>
      <c r="NG28" s="75"/>
      <c r="NH28" s="75"/>
      <c r="NI28" s="75"/>
      <c r="NJ28" s="75"/>
      <c r="NK28" s="75"/>
      <c r="NL28" s="75"/>
      <c r="NM28" s="77"/>
      <c r="NN28" s="77"/>
      <c r="NO28" s="77"/>
      <c r="NP28" s="77"/>
      <c r="NQ28" s="77"/>
      <c r="NR28" s="77"/>
      <c r="NS28" s="77"/>
      <c r="NT28" s="77"/>
      <c r="NU28" s="77"/>
      <c r="NV28" s="77"/>
      <c r="NW28" s="77"/>
      <c r="NX28" s="77"/>
      <c r="NY28" s="77"/>
      <c r="NZ28" s="77"/>
      <c r="OA28" s="77"/>
      <c r="OB28" s="77"/>
      <c r="OC28" s="77"/>
      <c r="OD28" s="77"/>
      <c r="OE28" s="77"/>
      <c r="OF28" s="77"/>
      <c r="OG28" s="77"/>
      <c r="OH28" s="122"/>
      <c r="OI28" s="77"/>
      <c r="OJ28" s="77"/>
      <c r="OK28" s="77"/>
      <c r="OL28" s="77"/>
      <c r="OM28" s="77"/>
      <c r="ON28" s="77"/>
      <c r="OO28" s="77"/>
      <c r="OP28" s="77"/>
      <c r="OQ28" s="77"/>
      <c r="OR28" s="77"/>
      <c r="OS28" s="77"/>
      <c r="OT28" s="77"/>
      <c r="OU28" s="77"/>
      <c r="OV28" s="77"/>
      <c r="OW28" s="77"/>
      <c r="OX28" s="77"/>
      <c r="OY28" s="77"/>
      <c r="OZ28" s="77"/>
      <c r="PA28" s="77"/>
      <c r="PB28" s="77"/>
      <c r="PC28" s="77"/>
      <c r="PD28" s="77"/>
      <c r="PE28" s="77"/>
      <c r="PF28" s="77"/>
      <c r="PG28" s="77"/>
      <c r="PH28" s="77"/>
      <c r="PI28" s="77"/>
      <c r="PJ28" s="77"/>
      <c r="PK28" s="77"/>
      <c r="PL28" s="77"/>
      <c r="PM28" s="77"/>
      <c r="PN28" s="77"/>
      <c r="PO28" s="77"/>
      <c r="PP28" s="77"/>
      <c r="PQ28" s="77"/>
      <c r="PR28" s="77"/>
      <c r="PS28" s="77"/>
      <c r="PT28" s="77"/>
      <c r="PU28" s="77"/>
      <c r="PV28" s="77"/>
      <c r="PW28" s="77"/>
      <c r="PX28" s="77"/>
      <c r="PY28" s="77"/>
      <c r="PZ28" s="77"/>
      <c r="QA28" s="77"/>
      <c r="QB28" s="77"/>
      <c r="QC28" s="77"/>
      <c r="QD28" s="77"/>
      <c r="QE28" s="77"/>
      <c r="QF28" s="77"/>
      <c r="QG28" s="77"/>
      <c r="QH28" s="77"/>
      <c r="QI28" s="77"/>
      <c r="QJ28" s="77"/>
      <c r="QK28" s="77"/>
      <c r="QL28" s="77"/>
      <c r="QM28" s="77"/>
      <c r="QN28" s="77"/>
      <c r="QO28" s="77"/>
      <c r="QP28" s="77"/>
      <c r="QQ28" s="77"/>
      <c r="QR28" s="77"/>
      <c r="QS28" s="77"/>
      <c r="QT28" s="77"/>
      <c r="QU28" s="77"/>
      <c r="QV28" s="77"/>
      <c r="QW28" s="77"/>
      <c r="QX28" s="77"/>
      <c r="QY28" s="77"/>
      <c r="QZ28" s="77"/>
      <c r="RA28" s="77"/>
      <c r="RB28" s="77"/>
      <c r="RC28" s="77"/>
      <c r="RD28" s="77"/>
      <c r="RE28" s="77"/>
      <c r="RF28" s="77"/>
      <c r="RG28" s="77"/>
      <c r="RH28" s="77"/>
      <c r="RI28" s="77"/>
      <c r="RJ28" s="77"/>
      <c r="RK28" s="77"/>
      <c r="RL28" s="77"/>
      <c r="RM28" s="77"/>
      <c r="RN28" s="77"/>
      <c r="RO28" s="77"/>
      <c r="RP28" s="77"/>
      <c r="RQ28" s="77"/>
      <c r="RR28" s="77"/>
      <c r="RS28" s="77"/>
      <c r="RT28" s="77"/>
      <c r="RU28" s="77"/>
      <c r="RV28" s="77"/>
      <c r="RW28" s="77"/>
      <c r="RX28" s="77"/>
      <c r="RY28" s="77"/>
      <c r="RZ28" s="77"/>
      <c r="SA28" s="77"/>
      <c r="SB28" s="77"/>
      <c r="SC28" s="77"/>
      <c r="SD28" s="77"/>
      <c r="SE28" s="77"/>
      <c r="SF28" s="77"/>
      <c r="SG28" s="77"/>
      <c r="SH28" s="77"/>
      <c r="SI28" s="77"/>
      <c r="SJ28" s="77"/>
      <c r="SK28" s="77"/>
      <c r="SL28" s="77"/>
      <c r="SM28" s="77"/>
      <c r="SN28" s="77"/>
      <c r="SO28" s="77"/>
      <c r="SP28" s="77"/>
      <c r="SQ28" s="77"/>
      <c r="SR28" s="77"/>
      <c r="SS28" s="77"/>
      <c r="ST28" s="77"/>
      <c r="SU28" s="77"/>
      <c r="SV28" s="77"/>
      <c r="SW28" s="77"/>
      <c r="SX28" s="77"/>
      <c r="SY28" s="77"/>
      <c r="SZ28" s="77"/>
      <c r="TA28" s="77"/>
      <c r="TB28" s="77"/>
      <c r="TC28" s="77"/>
      <c r="TD28" s="77"/>
      <c r="TE28" s="77"/>
      <c r="TF28" s="77"/>
      <c r="TG28" s="77"/>
      <c r="TH28" s="77"/>
      <c r="TI28" s="77"/>
      <c r="TJ28" s="77"/>
      <c r="TK28" s="77"/>
      <c r="TL28" s="77"/>
      <c r="TM28" s="77"/>
      <c r="TN28" s="77"/>
      <c r="TO28" s="77"/>
      <c r="TP28" s="77"/>
      <c r="TQ28" s="77"/>
      <c r="TR28" s="77"/>
      <c r="TS28" s="77"/>
      <c r="TT28" s="77"/>
      <c r="TU28" s="77"/>
      <c r="TV28" s="77"/>
      <c r="TW28" s="77"/>
      <c r="TX28" s="77"/>
      <c r="TY28" s="77"/>
      <c r="TZ28" s="77"/>
      <c r="UA28" s="77"/>
      <c r="UB28" s="77"/>
      <c r="UC28" s="77"/>
      <c r="UD28" s="77"/>
      <c r="UE28" s="77"/>
      <c r="UF28" s="77"/>
      <c r="UG28" s="77"/>
      <c r="UH28" s="77"/>
      <c r="UI28" s="77"/>
      <c r="UJ28" s="77"/>
      <c r="UK28" s="77"/>
      <c r="UL28" s="77"/>
      <c r="UM28" s="77"/>
      <c r="UN28" s="77"/>
      <c r="UO28" s="77"/>
      <c r="UP28" s="77"/>
      <c r="UQ28" s="77"/>
      <c r="UR28" s="77"/>
      <c r="US28" s="77"/>
      <c r="UT28" s="77"/>
      <c r="UU28" s="77"/>
      <c r="UV28" s="77"/>
      <c r="UW28" s="77"/>
      <c r="UX28" s="77"/>
      <c r="UY28" s="107" t="str">
        <f t="shared" si="4"/>
        <v/>
      </c>
      <c r="UZ28" s="108" t="str">
        <f t="shared" si="1"/>
        <v/>
      </c>
      <c r="VA28" s="108" t="e">
        <f t="shared" si="2"/>
        <v>#DIV/0!</v>
      </c>
      <c r="VB28" s="108" t="e">
        <f t="shared" si="3"/>
        <v>#DIV/0!</v>
      </c>
      <c r="VC28" s="108" t="e">
        <f>AVERAGE(DispDiaria[[#This Row],[01/02/2026]:[28/02/2026]])</f>
        <v>#DIV/0!</v>
      </c>
      <c r="VD28" s="108" t="e">
        <f>AVERAGE(DispDiaria[[#This Row],[01/03/2026]:[31/03/2026]])</f>
        <v>#DIV/0!</v>
      </c>
      <c r="VE28" s="147"/>
      <c r="VF28" s="147"/>
      <c r="VG28" s="147" t="e">
        <f>AVERAGE(DispDiaria[[#This Row],[01/06/2026]:[17/06/2026]])</f>
        <v>#DIV/0!</v>
      </c>
      <c r="VH28" s="72"/>
      <c r="VI28" t="s">
        <v>1085</v>
      </c>
    </row>
    <row r="29" spans="1:581" ht="15.6" hidden="1">
      <c r="A29" s="145" t="s">
        <v>1091</v>
      </c>
      <c r="B29" s="49" t="s">
        <v>1091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1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1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  <c r="DP29" s="110"/>
      <c r="DQ29" s="110"/>
      <c r="DR29" s="110"/>
      <c r="DS29" s="111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10"/>
      <c r="EG29" s="110"/>
      <c r="EH29" s="110"/>
      <c r="EI29" s="110"/>
      <c r="EJ29" s="110"/>
      <c r="EK29" s="110"/>
      <c r="EL29" s="110"/>
      <c r="EM29" s="110"/>
      <c r="EN29" s="110"/>
      <c r="EO29" s="110"/>
      <c r="EP29" s="110"/>
      <c r="EQ29" s="110"/>
      <c r="ER29" s="110"/>
      <c r="ES29" s="110"/>
      <c r="ET29" s="110"/>
      <c r="EU29" s="110"/>
      <c r="EV29" s="110"/>
      <c r="EW29" s="110"/>
      <c r="EX29" s="111"/>
      <c r="EY29" s="110"/>
      <c r="EZ29" s="110"/>
      <c r="FA29" s="110"/>
      <c r="FB29" s="110"/>
      <c r="FC29" s="110"/>
      <c r="FD29" s="110"/>
      <c r="FE29" s="110"/>
      <c r="FF29" s="110"/>
      <c r="FG29" s="110"/>
      <c r="FH29" s="110"/>
      <c r="FI29" s="110"/>
      <c r="FJ29" s="110"/>
      <c r="FK29" s="110"/>
      <c r="FL29" s="110"/>
      <c r="FM29" s="110"/>
      <c r="FN29" s="110"/>
      <c r="FO29" s="110"/>
      <c r="FP29" s="110"/>
      <c r="FQ29" s="110"/>
      <c r="FR29" s="110"/>
      <c r="FS29" s="110"/>
      <c r="FT29" s="110"/>
      <c r="FU29" s="110"/>
      <c r="FV29" s="110"/>
      <c r="FW29" s="110"/>
      <c r="FX29" s="110"/>
      <c r="FY29" s="110"/>
      <c r="FZ29" s="110"/>
      <c r="GA29" s="110"/>
      <c r="GB29" s="111"/>
      <c r="GC29" s="110"/>
      <c r="GD29" s="110"/>
      <c r="GE29" s="110"/>
      <c r="GF29" s="110"/>
      <c r="GG29" s="110"/>
      <c r="GH29" s="110"/>
      <c r="GI29" s="110"/>
      <c r="GJ29" s="110"/>
      <c r="GK29" s="110"/>
      <c r="GL29" s="110"/>
      <c r="GM29" s="110"/>
      <c r="GN29" s="110"/>
      <c r="GO29" s="110"/>
      <c r="GP29" s="110"/>
      <c r="GQ29" s="110"/>
      <c r="GR29" s="110"/>
      <c r="GS29" s="110"/>
      <c r="GT29" s="110"/>
      <c r="GU29" s="110"/>
      <c r="GV29" s="110"/>
      <c r="GW29" s="110"/>
      <c r="GX29" s="110"/>
      <c r="GY29" s="110"/>
      <c r="GZ29" s="110"/>
      <c r="HA29" s="110"/>
      <c r="HB29" s="110"/>
      <c r="HC29" s="110"/>
      <c r="HD29" s="110"/>
      <c r="HE29" s="110"/>
      <c r="HF29" s="110"/>
      <c r="HG29" s="112"/>
      <c r="HH29" s="110"/>
      <c r="HI29" s="110"/>
      <c r="HJ29" s="110"/>
      <c r="HK29" s="110"/>
      <c r="HL29" s="110"/>
      <c r="HM29" s="110"/>
      <c r="HN29" s="110"/>
      <c r="HO29" s="110"/>
      <c r="HP29" s="110"/>
      <c r="HQ29" s="110"/>
      <c r="HR29" s="110"/>
      <c r="HS29" s="110"/>
      <c r="HT29" s="110"/>
      <c r="HU29" s="110"/>
      <c r="HV29" s="110"/>
      <c r="HW29" s="110"/>
      <c r="HX29" s="110"/>
      <c r="HY29" s="110"/>
      <c r="HZ29" s="110"/>
      <c r="IA29" s="110"/>
      <c r="IB29" s="110"/>
      <c r="IC29" s="110"/>
      <c r="ID29" s="110"/>
      <c r="IE29" s="110"/>
      <c r="IF29" s="110"/>
      <c r="IG29" s="110"/>
      <c r="IH29" s="110"/>
      <c r="II29" s="110"/>
      <c r="IJ29" s="110"/>
      <c r="IK29" s="110"/>
      <c r="IL29" s="112"/>
      <c r="IM29" s="110"/>
      <c r="IN29" s="110"/>
      <c r="IO29" s="110"/>
      <c r="IP29" s="110"/>
      <c r="IQ29" s="110"/>
      <c r="IR29" s="110"/>
      <c r="IS29" s="110"/>
      <c r="IT29" s="110"/>
      <c r="IU29" s="110"/>
      <c r="IV29" s="110"/>
      <c r="IW29" s="110"/>
      <c r="IX29" s="110"/>
      <c r="IY29" s="110"/>
      <c r="IZ29" s="110"/>
      <c r="JA29" s="110"/>
      <c r="JB29" s="110"/>
      <c r="JC29" s="110"/>
      <c r="JD29" s="110"/>
      <c r="JE29" s="110"/>
      <c r="JF29" s="110"/>
      <c r="JG29" s="110"/>
      <c r="JH29" s="110"/>
      <c r="JI29" s="110"/>
      <c r="JJ29" s="110"/>
      <c r="JK29" s="110"/>
      <c r="JL29" s="110"/>
      <c r="JM29" s="110"/>
      <c r="JN29" s="110"/>
      <c r="JO29" s="110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5"/>
      <c r="NE29" s="75"/>
      <c r="NF29" s="75"/>
      <c r="NG29" s="75"/>
      <c r="NH29" s="75"/>
      <c r="NI29" s="75"/>
      <c r="NJ29" s="75"/>
      <c r="NK29" s="75"/>
      <c r="NL29" s="75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122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77"/>
      <c r="QM29" s="77"/>
      <c r="QN29" s="77"/>
      <c r="QO29" s="77"/>
      <c r="QP29" s="77"/>
      <c r="QQ29" s="77"/>
      <c r="QR29" s="77"/>
      <c r="QS29" s="77"/>
      <c r="QT29" s="77"/>
      <c r="QU29" s="77"/>
      <c r="QV29" s="77"/>
      <c r="QW29" s="77"/>
      <c r="QX29" s="77"/>
      <c r="QY29" s="77"/>
      <c r="QZ29" s="77"/>
      <c r="RA29" s="77"/>
      <c r="RB29" s="77"/>
      <c r="RC29" s="77"/>
      <c r="RD29" s="77"/>
      <c r="RE29" s="77"/>
      <c r="RF29" s="77"/>
      <c r="RG29" s="77"/>
      <c r="RH29" s="77"/>
      <c r="RI29" s="77"/>
      <c r="RJ29" s="77"/>
      <c r="RK29" s="77"/>
      <c r="RL29" s="77"/>
      <c r="RM29" s="77"/>
      <c r="RN29" s="77"/>
      <c r="RO29" s="77"/>
      <c r="RP29" s="77"/>
      <c r="RQ29" s="77"/>
      <c r="RR29" s="77"/>
      <c r="RS29" s="77"/>
      <c r="RT29" s="77"/>
      <c r="RU29" s="77"/>
      <c r="RV29" s="77"/>
      <c r="RW29" s="77"/>
      <c r="RX29" s="77"/>
      <c r="RY29" s="77"/>
      <c r="RZ29" s="77"/>
      <c r="SA29" s="77"/>
      <c r="SB29" s="77"/>
      <c r="SC29" s="77"/>
      <c r="SD29" s="77"/>
      <c r="SE29" s="77"/>
      <c r="SF29" s="77"/>
      <c r="SG29" s="77"/>
      <c r="SH29" s="77"/>
      <c r="SI29" s="77"/>
      <c r="SJ29" s="77"/>
      <c r="SK29" s="77"/>
      <c r="SL29" s="77"/>
      <c r="SM29" s="77"/>
      <c r="SN29" s="77"/>
      <c r="SO29" s="77"/>
      <c r="SP29" s="77"/>
      <c r="SQ29" s="77"/>
      <c r="SR29" s="77"/>
      <c r="SS29" s="77"/>
      <c r="ST29" s="77"/>
      <c r="SU29" s="77"/>
      <c r="SV29" s="77"/>
      <c r="SW29" s="77"/>
      <c r="SX29" s="77"/>
      <c r="SY29" s="77"/>
      <c r="SZ29" s="77"/>
      <c r="TA29" s="77"/>
      <c r="TB29" s="77"/>
      <c r="TC29" s="77"/>
      <c r="TD29" s="77"/>
      <c r="TE29" s="77"/>
      <c r="TF29" s="77"/>
      <c r="TG29" s="77"/>
      <c r="TH29" s="77"/>
      <c r="TI29" s="77"/>
      <c r="TJ29" s="77"/>
      <c r="TK29" s="77"/>
      <c r="TL29" s="77"/>
      <c r="TM29" s="77"/>
      <c r="TN29" s="77"/>
      <c r="TO29" s="77"/>
      <c r="TP29" s="77"/>
      <c r="TQ29" s="77"/>
      <c r="TR29" s="77"/>
      <c r="TS29" s="77"/>
      <c r="TT29" s="77"/>
      <c r="TU29" s="77"/>
      <c r="TV29" s="77"/>
      <c r="TW29" s="77"/>
      <c r="TX29" s="77"/>
      <c r="TY29" s="77"/>
      <c r="TZ29" s="77"/>
      <c r="UA29" s="77"/>
      <c r="UB29" s="77"/>
      <c r="UC29" s="77"/>
      <c r="UD29" s="77"/>
      <c r="UE29" s="77"/>
      <c r="UF29" s="77"/>
      <c r="UG29" s="77"/>
      <c r="UH29" s="77"/>
      <c r="UI29" s="77"/>
      <c r="UJ29" s="77"/>
      <c r="UK29" s="77"/>
      <c r="UL29" s="77"/>
      <c r="UM29" s="77"/>
      <c r="UN29" s="77"/>
      <c r="UO29" s="77"/>
      <c r="UP29" s="77"/>
      <c r="UQ29" s="77"/>
      <c r="UR29" s="77"/>
      <c r="US29" s="77"/>
      <c r="UT29" s="77"/>
      <c r="UU29" s="77"/>
      <c r="UV29" s="77"/>
      <c r="UW29" s="77"/>
      <c r="UX29" s="77"/>
      <c r="UY29" s="107" t="str">
        <f t="shared" si="4"/>
        <v/>
      </c>
      <c r="UZ29" s="108" t="str">
        <f t="shared" si="1"/>
        <v/>
      </c>
      <c r="VA29" s="108" t="e">
        <f t="shared" si="2"/>
        <v>#DIV/0!</v>
      </c>
      <c r="VB29" s="108" t="e">
        <f t="shared" si="3"/>
        <v>#DIV/0!</v>
      </c>
      <c r="VC29" s="108" t="e">
        <f>AVERAGE(DispDiaria[[#This Row],[01/02/2026]:[28/02/2026]])</f>
        <v>#DIV/0!</v>
      </c>
      <c r="VD29" s="108" t="e">
        <f>AVERAGE(DispDiaria[[#This Row],[01/03/2026]:[31/03/2026]])</f>
        <v>#DIV/0!</v>
      </c>
      <c r="VE29" s="147"/>
      <c r="VF29" s="147"/>
      <c r="VG29" s="147" t="e">
        <f>AVERAGE(DispDiaria[[#This Row],[01/06/2026]:[17/06/2026]])</f>
        <v>#DIV/0!</v>
      </c>
      <c r="VH29" s="72"/>
      <c r="VI29" s="30" t="s">
        <v>1086</v>
      </c>
    </row>
    <row r="30" spans="1:581" ht="15.6" hidden="1">
      <c r="A30" s="145" t="s">
        <v>1092</v>
      </c>
      <c r="B30" s="49" t="s">
        <v>1092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1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1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  <c r="DP30" s="110"/>
      <c r="DQ30" s="110"/>
      <c r="DR30" s="110"/>
      <c r="DS30" s="111"/>
      <c r="DT30" s="110"/>
      <c r="DU30" s="110"/>
      <c r="DV30" s="110"/>
      <c r="DW30" s="110"/>
      <c r="DX30" s="110"/>
      <c r="DY30" s="110"/>
      <c r="DZ30" s="110"/>
      <c r="EA30" s="110"/>
      <c r="EB30" s="110"/>
      <c r="EC30" s="110"/>
      <c r="ED30" s="110"/>
      <c r="EE30" s="110"/>
      <c r="EF30" s="110"/>
      <c r="EG30" s="110"/>
      <c r="EH30" s="110"/>
      <c r="EI30" s="110"/>
      <c r="EJ30" s="110"/>
      <c r="EK30" s="110"/>
      <c r="EL30" s="110"/>
      <c r="EM30" s="110"/>
      <c r="EN30" s="110"/>
      <c r="EO30" s="110"/>
      <c r="EP30" s="110"/>
      <c r="EQ30" s="110"/>
      <c r="ER30" s="110"/>
      <c r="ES30" s="110"/>
      <c r="ET30" s="110"/>
      <c r="EU30" s="110"/>
      <c r="EV30" s="110"/>
      <c r="EW30" s="110"/>
      <c r="EX30" s="111"/>
      <c r="EY30" s="110"/>
      <c r="EZ30" s="110"/>
      <c r="FA30" s="110"/>
      <c r="FB30" s="110"/>
      <c r="FC30" s="110"/>
      <c r="FD30" s="110"/>
      <c r="FE30" s="110"/>
      <c r="FF30" s="110"/>
      <c r="FG30" s="110"/>
      <c r="FH30" s="110"/>
      <c r="FI30" s="110"/>
      <c r="FJ30" s="110"/>
      <c r="FK30" s="110"/>
      <c r="FL30" s="110"/>
      <c r="FM30" s="110"/>
      <c r="FN30" s="110"/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1"/>
      <c r="GC30" s="110"/>
      <c r="GD30" s="110"/>
      <c r="GE30" s="110"/>
      <c r="GF30" s="110"/>
      <c r="GG30" s="110"/>
      <c r="GH30" s="110"/>
      <c r="GI30" s="110"/>
      <c r="GJ30" s="110"/>
      <c r="GK30" s="110"/>
      <c r="GL30" s="110"/>
      <c r="GM30" s="110"/>
      <c r="GN30" s="110"/>
      <c r="GO30" s="110"/>
      <c r="GP30" s="110"/>
      <c r="GQ30" s="110"/>
      <c r="GR30" s="110"/>
      <c r="GS30" s="110"/>
      <c r="GT30" s="110"/>
      <c r="GU30" s="110"/>
      <c r="GV30" s="110"/>
      <c r="GW30" s="110"/>
      <c r="GX30" s="110"/>
      <c r="GY30" s="110"/>
      <c r="GZ30" s="110"/>
      <c r="HA30" s="110"/>
      <c r="HB30" s="110"/>
      <c r="HC30" s="110"/>
      <c r="HD30" s="110"/>
      <c r="HE30" s="110"/>
      <c r="HF30" s="110"/>
      <c r="HG30" s="112"/>
      <c r="HH30" s="110"/>
      <c r="HI30" s="110"/>
      <c r="HJ30" s="110"/>
      <c r="HK30" s="110"/>
      <c r="HL30" s="110"/>
      <c r="HM30" s="110"/>
      <c r="HN30" s="110"/>
      <c r="HO30" s="110"/>
      <c r="HP30" s="110"/>
      <c r="HQ30" s="110"/>
      <c r="HR30" s="110"/>
      <c r="HS30" s="110"/>
      <c r="HT30" s="110"/>
      <c r="HU30" s="110"/>
      <c r="HV30" s="110"/>
      <c r="HW30" s="110"/>
      <c r="HX30" s="110"/>
      <c r="HY30" s="110"/>
      <c r="HZ30" s="110"/>
      <c r="IA30" s="110"/>
      <c r="IB30" s="110"/>
      <c r="IC30" s="110"/>
      <c r="ID30" s="110"/>
      <c r="IE30" s="110"/>
      <c r="IF30" s="110"/>
      <c r="IG30" s="110"/>
      <c r="IH30" s="110"/>
      <c r="II30" s="110"/>
      <c r="IJ30" s="110"/>
      <c r="IK30" s="110"/>
      <c r="IL30" s="112"/>
      <c r="IM30" s="110"/>
      <c r="IN30" s="110"/>
      <c r="IO30" s="110"/>
      <c r="IP30" s="110"/>
      <c r="IQ30" s="110"/>
      <c r="IR30" s="110"/>
      <c r="IS30" s="110"/>
      <c r="IT30" s="110"/>
      <c r="IU30" s="110"/>
      <c r="IV30" s="110"/>
      <c r="IW30" s="110"/>
      <c r="IX30" s="110"/>
      <c r="IY30" s="110"/>
      <c r="IZ30" s="110"/>
      <c r="JA30" s="110"/>
      <c r="JB30" s="110"/>
      <c r="JC30" s="110"/>
      <c r="JD30" s="110"/>
      <c r="JE30" s="110"/>
      <c r="JF30" s="110"/>
      <c r="JG30" s="110"/>
      <c r="JH30" s="110"/>
      <c r="JI30" s="110"/>
      <c r="JJ30" s="110"/>
      <c r="JK30" s="110"/>
      <c r="JL30" s="110"/>
      <c r="JM30" s="110"/>
      <c r="JN30" s="110"/>
      <c r="JO30" s="110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5"/>
      <c r="NE30" s="75"/>
      <c r="NF30" s="75"/>
      <c r="NG30" s="75"/>
      <c r="NH30" s="75"/>
      <c r="NI30" s="75"/>
      <c r="NJ30" s="75"/>
      <c r="NK30" s="75"/>
      <c r="NL30" s="75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  <c r="OG30" s="77"/>
      <c r="OH30" s="122"/>
      <c r="OI30" s="77"/>
      <c r="OJ30" s="77"/>
      <c r="OK30" s="77"/>
      <c r="OL30" s="77"/>
      <c r="OM30" s="77"/>
      <c r="ON30" s="77"/>
      <c r="OO30" s="77"/>
      <c r="OP30" s="77"/>
      <c r="OQ30" s="77"/>
      <c r="OR30" s="77"/>
      <c r="OS30" s="77"/>
      <c r="OT30" s="77"/>
      <c r="OU30" s="77"/>
      <c r="OV30" s="77"/>
      <c r="OW30" s="77"/>
      <c r="OX30" s="77"/>
      <c r="OY30" s="77"/>
      <c r="OZ30" s="77"/>
      <c r="PA30" s="77"/>
      <c r="PB30" s="77"/>
      <c r="PC30" s="77"/>
      <c r="PD30" s="77"/>
      <c r="PE30" s="77"/>
      <c r="PF30" s="77"/>
      <c r="PG30" s="77"/>
      <c r="PH30" s="77"/>
      <c r="PI30" s="77"/>
      <c r="PJ30" s="77"/>
      <c r="PK30" s="77"/>
      <c r="PL30" s="77"/>
      <c r="PM30" s="77"/>
      <c r="PN30" s="77"/>
      <c r="PO30" s="77"/>
      <c r="PP30" s="77"/>
      <c r="PQ30" s="77"/>
      <c r="PR30" s="77"/>
      <c r="PS30" s="77"/>
      <c r="PT30" s="77"/>
      <c r="PU30" s="77"/>
      <c r="PV30" s="77"/>
      <c r="PW30" s="77"/>
      <c r="PX30" s="77"/>
      <c r="PY30" s="77"/>
      <c r="PZ30" s="77"/>
      <c r="QA30" s="77"/>
      <c r="QB30" s="77"/>
      <c r="QC30" s="77"/>
      <c r="QD30" s="77"/>
      <c r="QE30" s="77"/>
      <c r="QF30" s="77"/>
      <c r="QG30" s="77"/>
      <c r="QH30" s="77"/>
      <c r="QI30" s="77"/>
      <c r="QJ30" s="77"/>
      <c r="QK30" s="77"/>
      <c r="QL30" s="77"/>
      <c r="QM30" s="77"/>
      <c r="QN30" s="77"/>
      <c r="QO30" s="77"/>
      <c r="QP30" s="77"/>
      <c r="QQ30" s="77"/>
      <c r="QR30" s="77"/>
      <c r="QS30" s="77"/>
      <c r="QT30" s="77"/>
      <c r="QU30" s="77"/>
      <c r="QV30" s="77"/>
      <c r="QW30" s="77"/>
      <c r="QX30" s="77"/>
      <c r="QY30" s="77"/>
      <c r="QZ30" s="77"/>
      <c r="RA30" s="77"/>
      <c r="RB30" s="77"/>
      <c r="RC30" s="77"/>
      <c r="RD30" s="77"/>
      <c r="RE30" s="77"/>
      <c r="RF30" s="77"/>
      <c r="RG30" s="77"/>
      <c r="RH30" s="77"/>
      <c r="RI30" s="77"/>
      <c r="RJ30" s="77"/>
      <c r="RK30" s="77"/>
      <c r="RL30" s="77"/>
      <c r="RM30" s="77"/>
      <c r="RN30" s="77"/>
      <c r="RO30" s="77"/>
      <c r="RP30" s="77"/>
      <c r="RQ30" s="77"/>
      <c r="RR30" s="77"/>
      <c r="RS30" s="77"/>
      <c r="RT30" s="77"/>
      <c r="RU30" s="77"/>
      <c r="RV30" s="77"/>
      <c r="RW30" s="77"/>
      <c r="RX30" s="77"/>
      <c r="RY30" s="77"/>
      <c r="RZ30" s="77"/>
      <c r="SA30" s="77"/>
      <c r="SB30" s="77"/>
      <c r="SC30" s="77"/>
      <c r="SD30" s="77"/>
      <c r="SE30" s="77"/>
      <c r="SF30" s="77"/>
      <c r="SG30" s="77"/>
      <c r="SH30" s="77"/>
      <c r="SI30" s="77"/>
      <c r="SJ30" s="77"/>
      <c r="SK30" s="77"/>
      <c r="SL30" s="77"/>
      <c r="SM30" s="77"/>
      <c r="SN30" s="77"/>
      <c r="SO30" s="77"/>
      <c r="SP30" s="77"/>
      <c r="SQ30" s="77"/>
      <c r="SR30" s="77"/>
      <c r="SS30" s="77"/>
      <c r="ST30" s="77"/>
      <c r="SU30" s="77"/>
      <c r="SV30" s="77"/>
      <c r="SW30" s="77"/>
      <c r="SX30" s="77"/>
      <c r="SY30" s="77"/>
      <c r="SZ30" s="77"/>
      <c r="TA30" s="77"/>
      <c r="TB30" s="77"/>
      <c r="TC30" s="77"/>
      <c r="TD30" s="77"/>
      <c r="TE30" s="77"/>
      <c r="TF30" s="77"/>
      <c r="TG30" s="77"/>
      <c r="TH30" s="77"/>
      <c r="TI30" s="77"/>
      <c r="TJ30" s="77"/>
      <c r="TK30" s="77"/>
      <c r="TL30" s="77"/>
      <c r="TM30" s="77"/>
      <c r="TN30" s="77"/>
      <c r="TO30" s="77"/>
      <c r="TP30" s="77"/>
      <c r="TQ30" s="77"/>
      <c r="TR30" s="77"/>
      <c r="TS30" s="77"/>
      <c r="TT30" s="77"/>
      <c r="TU30" s="77"/>
      <c r="TV30" s="77"/>
      <c r="TW30" s="77"/>
      <c r="TX30" s="77"/>
      <c r="TY30" s="77"/>
      <c r="TZ30" s="77"/>
      <c r="UA30" s="77"/>
      <c r="UB30" s="77"/>
      <c r="UC30" s="77"/>
      <c r="UD30" s="77"/>
      <c r="UE30" s="77"/>
      <c r="UF30" s="77"/>
      <c r="UG30" s="77"/>
      <c r="UH30" s="77"/>
      <c r="UI30" s="77"/>
      <c r="UJ30" s="77"/>
      <c r="UK30" s="77"/>
      <c r="UL30" s="77"/>
      <c r="UM30" s="77"/>
      <c r="UN30" s="77"/>
      <c r="UO30" s="77"/>
      <c r="UP30" s="77"/>
      <c r="UQ30" s="77"/>
      <c r="UR30" s="77"/>
      <c r="US30" s="77"/>
      <c r="UT30" s="77"/>
      <c r="UU30" s="77"/>
      <c r="UV30" s="77"/>
      <c r="UW30" s="77"/>
      <c r="UX30" s="77"/>
      <c r="UY30" s="107" t="str">
        <f t="shared" si="4"/>
        <v/>
      </c>
      <c r="UZ30" s="108" t="str">
        <f t="shared" si="1"/>
        <v/>
      </c>
      <c r="VA30" s="108" t="e">
        <f t="shared" si="2"/>
        <v>#DIV/0!</v>
      </c>
      <c r="VB30" s="108" t="e">
        <f t="shared" si="3"/>
        <v>#DIV/0!</v>
      </c>
      <c r="VC30" s="108" t="e">
        <f>AVERAGE(DispDiaria[[#This Row],[01/02/2026]:[28/02/2026]])</f>
        <v>#DIV/0!</v>
      </c>
      <c r="VD30" s="108" t="e">
        <f>AVERAGE(DispDiaria[[#This Row],[01/03/2026]:[31/03/2026]])</f>
        <v>#DIV/0!</v>
      </c>
      <c r="VE30" s="147"/>
      <c r="VF30" s="147"/>
      <c r="VG30" s="147" t="e">
        <f>AVERAGE(DispDiaria[[#This Row],[01/06/2026]:[17/06/2026]])</f>
        <v>#DIV/0!</v>
      </c>
      <c r="VH30" s="72"/>
      <c r="VI30" s="30" t="s">
        <v>1086</v>
      </c>
    </row>
    <row r="31" spans="1:581" ht="15.6" hidden="1">
      <c r="A31" s="145" t="s">
        <v>1093</v>
      </c>
      <c r="B31" s="49" t="s">
        <v>1093</v>
      </c>
      <c r="C31" s="115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1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1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110"/>
      <c r="DK31" s="75"/>
      <c r="DL31" s="110"/>
      <c r="DM31" s="110"/>
      <c r="DN31" s="110"/>
      <c r="DO31" s="110"/>
      <c r="DP31" s="110"/>
      <c r="DQ31" s="110"/>
      <c r="DR31" s="110"/>
      <c r="DS31" s="111"/>
      <c r="DT31" s="110"/>
      <c r="DU31" s="110"/>
      <c r="DV31" s="110"/>
      <c r="DW31" s="110"/>
      <c r="DX31" s="110"/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0"/>
      <c r="EN31" s="110"/>
      <c r="EO31" s="110"/>
      <c r="EP31" s="110"/>
      <c r="EQ31" s="110"/>
      <c r="ER31" s="110"/>
      <c r="ES31" s="110"/>
      <c r="ET31" s="110"/>
      <c r="EU31" s="110"/>
      <c r="EV31" s="110"/>
      <c r="EW31" s="110"/>
      <c r="EX31" s="111"/>
      <c r="EY31" s="110"/>
      <c r="EZ31" s="110"/>
      <c r="FA31" s="110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10"/>
      <c r="FN31" s="110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0"/>
      <c r="FZ31" s="110"/>
      <c r="GA31" s="110"/>
      <c r="GB31" s="111"/>
      <c r="GC31" s="110"/>
      <c r="GD31" s="110"/>
      <c r="GE31" s="110"/>
      <c r="GF31" s="110"/>
      <c r="GG31" s="110"/>
      <c r="GH31" s="110"/>
      <c r="GI31" s="110"/>
      <c r="GJ31" s="110"/>
      <c r="GK31" s="110"/>
      <c r="GL31" s="110"/>
      <c r="GM31" s="110"/>
      <c r="GN31" s="110"/>
      <c r="GO31" s="110"/>
      <c r="GP31" s="110"/>
      <c r="GQ31" s="110"/>
      <c r="GR31" s="110"/>
      <c r="GS31" s="110"/>
      <c r="GT31" s="110"/>
      <c r="GU31" s="110"/>
      <c r="GV31" s="110"/>
      <c r="GW31" s="110"/>
      <c r="GX31" s="110"/>
      <c r="GY31" s="110"/>
      <c r="GZ31" s="110"/>
      <c r="HA31" s="110"/>
      <c r="HB31" s="110"/>
      <c r="HC31" s="110"/>
      <c r="HD31" s="110"/>
      <c r="HE31" s="110"/>
      <c r="HF31" s="110"/>
      <c r="HG31" s="112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2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110"/>
      <c r="IY31" s="110"/>
      <c r="IZ31" s="110"/>
      <c r="JA31" s="110"/>
      <c r="JB31" s="110"/>
      <c r="JC31" s="110"/>
      <c r="JD31" s="110"/>
      <c r="JE31" s="110"/>
      <c r="JF31" s="110"/>
      <c r="JG31" s="110"/>
      <c r="JH31" s="110"/>
      <c r="JI31" s="110"/>
      <c r="JJ31" s="110"/>
      <c r="JK31" s="110"/>
      <c r="JL31" s="110"/>
      <c r="JM31" s="110"/>
      <c r="JN31" s="110"/>
      <c r="JO31" s="110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/>
      <c r="LL31" s="75"/>
      <c r="LM31" s="75"/>
      <c r="LN31" s="75"/>
      <c r="LO31" s="75"/>
      <c r="LP31" s="75"/>
      <c r="LQ31" s="75"/>
      <c r="LR31" s="75"/>
      <c r="LS31" s="75"/>
      <c r="LT31" s="75"/>
      <c r="LU31" s="75"/>
      <c r="LV31" s="75"/>
      <c r="LW31" s="75"/>
      <c r="LX31" s="75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5"/>
      <c r="NE31" s="75"/>
      <c r="NF31" s="75"/>
      <c r="NG31" s="75"/>
      <c r="NH31" s="75"/>
      <c r="NI31" s="75"/>
      <c r="NJ31" s="75"/>
      <c r="NK31" s="75"/>
      <c r="NL31" s="75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122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  <c r="TB31" s="77"/>
      <c r="TC31" s="77"/>
      <c r="TD31" s="77"/>
      <c r="TE31" s="77"/>
      <c r="TF31" s="77"/>
      <c r="TG31" s="77"/>
      <c r="TH31" s="77"/>
      <c r="TI31" s="77"/>
      <c r="TJ31" s="77"/>
      <c r="TK31" s="77"/>
      <c r="TL31" s="77"/>
      <c r="TM31" s="77"/>
      <c r="TN31" s="77"/>
      <c r="TO31" s="77"/>
      <c r="TP31" s="77"/>
      <c r="TQ31" s="77"/>
      <c r="TR31" s="77"/>
      <c r="TS31" s="77"/>
      <c r="TT31" s="77"/>
      <c r="TU31" s="77"/>
      <c r="TV31" s="77"/>
      <c r="TW31" s="77"/>
      <c r="TX31" s="77"/>
      <c r="TY31" s="77"/>
      <c r="TZ31" s="77"/>
      <c r="UA31" s="77"/>
      <c r="UB31" s="77"/>
      <c r="UC31" s="77"/>
      <c r="UD31" s="77"/>
      <c r="UE31" s="77"/>
      <c r="UF31" s="77"/>
      <c r="UG31" s="77"/>
      <c r="UH31" s="77"/>
      <c r="UI31" s="77"/>
      <c r="UJ31" s="77"/>
      <c r="UK31" s="77"/>
      <c r="UL31" s="77"/>
      <c r="UM31" s="77"/>
      <c r="UN31" s="77"/>
      <c r="UO31" s="77"/>
      <c r="UP31" s="77"/>
      <c r="UQ31" s="77"/>
      <c r="UR31" s="77"/>
      <c r="US31" s="77"/>
      <c r="UT31" s="77"/>
      <c r="UU31" s="77"/>
      <c r="UV31" s="77"/>
      <c r="UW31" s="77"/>
      <c r="UX31" s="77"/>
      <c r="UY31" s="107" t="str">
        <f t="shared" si="4"/>
        <v/>
      </c>
      <c r="UZ31" s="108" t="str">
        <f t="shared" si="1"/>
        <v/>
      </c>
      <c r="VA31" s="108" t="e">
        <f t="shared" si="2"/>
        <v>#DIV/0!</v>
      </c>
      <c r="VB31" s="108" t="e">
        <f t="shared" si="3"/>
        <v>#DIV/0!</v>
      </c>
      <c r="VC31" s="108" t="e">
        <f>AVERAGE(DispDiaria[[#This Row],[01/02/2026]:[28/02/2026]])</f>
        <v>#DIV/0!</v>
      </c>
      <c r="VD31" s="108" t="e">
        <f>AVERAGE(DispDiaria[[#This Row],[01/03/2026]:[31/03/2026]])</f>
        <v>#DIV/0!</v>
      </c>
      <c r="VE31" s="147"/>
      <c r="VF31" s="147"/>
      <c r="VG31" s="147" t="e">
        <f>AVERAGE(DispDiaria[[#This Row],[01/06/2026]:[17/06/2026]])</f>
        <v>#DIV/0!</v>
      </c>
      <c r="VH31" s="72"/>
      <c r="VI31" t="s">
        <v>1085</v>
      </c>
    </row>
    <row r="32" spans="1:581" ht="15.6" hidden="1">
      <c r="A32" s="145" t="s">
        <v>1094</v>
      </c>
      <c r="B32" s="49" t="s">
        <v>1094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1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1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1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20"/>
      <c r="EU32" s="123"/>
      <c r="EV32" s="120"/>
      <c r="EW32" s="120"/>
      <c r="EX32" s="111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1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2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2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/>
      <c r="JH32" s="110"/>
      <c r="JI32" s="110"/>
      <c r="JJ32" s="110"/>
      <c r="JK32" s="110"/>
      <c r="JL32" s="110"/>
      <c r="JM32" s="110"/>
      <c r="JN32" s="110"/>
      <c r="JO32" s="110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7"/>
      <c r="LZ32" s="77"/>
      <c r="MA32" s="77"/>
      <c r="MB32" s="77"/>
      <c r="MC32" s="77"/>
      <c r="MD32" s="77"/>
      <c r="ME32" s="77"/>
      <c r="MF32" s="77"/>
      <c r="MG32" s="77"/>
      <c r="MH32" s="77"/>
      <c r="MI32" s="77"/>
      <c r="MJ32" s="77"/>
      <c r="MK32" s="77"/>
      <c r="ML32" s="77"/>
      <c r="MM32" s="77"/>
      <c r="MN32" s="77"/>
      <c r="MO32" s="77"/>
      <c r="MP32" s="77"/>
      <c r="MQ32" s="77"/>
      <c r="MR32" s="77"/>
      <c r="MS32" s="77"/>
      <c r="MT32" s="77"/>
      <c r="MU32" s="77"/>
      <c r="MV32" s="77"/>
      <c r="MW32" s="77"/>
      <c r="MX32" s="77"/>
      <c r="MY32" s="77"/>
      <c r="MZ32" s="77"/>
      <c r="NA32" s="77"/>
      <c r="NB32" s="77"/>
      <c r="NC32" s="77"/>
      <c r="ND32" s="75"/>
      <c r="NE32" s="75"/>
      <c r="NF32" s="75"/>
      <c r="NG32" s="75"/>
      <c r="NH32" s="75"/>
      <c r="NI32" s="75"/>
      <c r="NJ32" s="75"/>
      <c r="NK32" s="75"/>
      <c r="NL32" s="75"/>
      <c r="NM32" s="77"/>
      <c r="NN32" s="77"/>
      <c r="NO32" s="77"/>
      <c r="NP32" s="77"/>
      <c r="NQ32" s="77"/>
      <c r="NR32" s="77"/>
      <c r="NS32" s="77"/>
      <c r="NT32" s="77"/>
      <c r="NU32" s="77"/>
      <c r="NV32" s="77"/>
      <c r="NW32" s="77"/>
      <c r="NX32" s="77"/>
      <c r="NY32" s="77"/>
      <c r="NZ32" s="77"/>
      <c r="OA32" s="77"/>
      <c r="OB32" s="77"/>
      <c r="OC32" s="77"/>
      <c r="OD32" s="77"/>
      <c r="OE32" s="77"/>
      <c r="OF32" s="77"/>
      <c r="OG32" s="77"/>
      <c r="OH32" s="122"/>
      <c r="OI32" s="77"/>
      <c r="OJ32" s="77"/>
      <c r="OK32" s="77"/>
      <c r="OL32" s="77"/>
      <c r="OM32" s="77"/>
      <c r="ON32" s="77"/>
      <c r="OO32" s="77"/>
      <c r="OP32" s="77"/>
      <c r="OQ32" s="77"/>
      <c r="OR32" s="77"/>
      <c r="OS32" s="77"/>
      <c r="OT32" s="77"/>
      <c r="OU32" s="77"/>
      <c r="OV32" s="77"/>
      <c r="OW32" s="77"/>
      <c r="OX32" s="77"/>
      <c r="OY32" s="77"/>
      <c r="OZ32" s="77"/>
      <c r="PA32" s="77"/>
      <c r="PB32" s="77"/>
      <c r="PC32" s="77"/>
      <c r="PD32" s="77"/>
      <c r="PE32" s="77"/>
      <c r="PF32" s="77"/>
      <c r="PG32" s="77"/>
      <c r="PH32" s="77"/>
      <c r="PI32" s="77"/>
      <c r="PJ32" s="77"/>
      <c r="PK32" s="77"/>
      <c r="PL32" s="77"/>
      <c r="PM32" s="77"/>
      <c r="PN32" s="77"/>
      <c r="PO32" s="77"/>
      <c r="PP32" s="77"/>
      <c r="PQ32" s="77"/>
      <c r="PR32" s="77"/>
      <c r="PS32" s="77"/>
      <c r="PT32" s="77"/>
      <c r="PU32" s="77"/>
      <c r="PV32" s="77"/>
      <c r="PW32" s="77"/>
      <c r="PX32" s="77"/>
      <c r="PY32" s="77"/>
      <c r="PZ32" s="77"/>
      <c r="QA32" s="77"/>
      <c r="QB32" s="77"/>
      <c r="QC32" s="77"/>
      <c r="QD32" s="77"/>
      <c r="QE32" s="77"/>
      <c r="QF32" s="77"/>
      <c r="QG32" s="77"/>
      <c r="QH32" s="77"/>
      <c r="QI32" s="77"/>
      <c r="QJ32" s="77"/>
      <c r="QK32" s="77"/>
      <c r="QL32" s="77"/>
      <c r="QM32" s="77"/>
      <c r="QN32" s="77"/>
      <c r="QO32" s="77"/>
      <c r="QP32" s="77"/>
      <c r="QQ32" s="77"/>
      <c r="QR32" s="77"/>
      <c r="QS32" s="77"/>
      <c r="QT32" s="77"/>
      <c r="QU32" s="77"/>
      <c r="QV32" s="77"/>
      <c r="QW32" s="77"/>
      <c r="QX32" s="77"/>
      <c r="QY32" s="77"/>
      <c r="QZ32" s="77"/>
      <c r="RA32" s="77"/>
      <c r="RB32" s="77"/>
      <c r="RC32" s="77"/>
      <c r="RD32" s="77"/>
      <c r="RE32" s="77"/>
      <c r="RF32" s="77"/>
      <c r="RG32" s="77"/>
      <c r="RH32" s="77"/>
      <c r="RI32" s="77"/>
      <c r="RJ32" s="77"/>
      <c r="RK32" s="77"/>
      <c r="RL32" s="77"/>
      <c r="RM32" s="77"/>
      <c r="RN32" s="77"/>
      <c r="RO32" s="77"/>
      <c r="RP32" s="77"/>
      <c r="RQ32" s="77"/>
      <c r="RR32" s="77"/>
      <c r="RS32" s="77"/>
      <c r="RT32" s="77"/>
      <c r="RU32" s="77"/>
      <c r="RV32" s="77"/>
      <c r="RW32" s="77"/>
      <c r="RX32" s="77"/>
      <c r="RY32" s="77"/>
      <c r="RZ32" s="77"/>
      <c r="SA32" s="77"/>
      <c r="SB32" s="77"/>
      <c r="SC32" s="77"/>
      <c r="SD32" s="77"/>
      <c r="SE32" s="77"/>
      <c r="SF32" s="77"/>
      <c r="SG32" s="77"/>
      <c r="SH32" s="77"/>
      <c r="SI32" s="77"/>
      <c r="SJ32" s="77"/>
      <c r="SK32" s="77"/>
      <c r="SL32" s="77"/>
      <c r="SM32" s="77"/>
      <c r="SN32" s="77"/>
      <c r="SO32" s="77"/>
      <c r="SP32" s="77"/>
      <c r="SQ32" s="77"/>
      <c r="SR32" s="77"/>
      <c r="SS32" s="77"/>
      <c r="ST32" s="77"/>
      <c r="SU32" s="77"/>
      <c r="SV32" s="77"/>
      <c r="SW32" s="77"/>
      <c r="SX32" s="77"/>
      <c r="SY32" s="77"/>
      <c r="SZ32" s="77"/>
      <c r="TA32" s="77"/>
      <c r="TB32" s="77"/>
      <c r="TC32" s="77"/>
      <c r="TD32" s="77"/>
      <c r="TE32" s="77"/>
      <c r="TF32" s="77"/>
      <c r="TG32" s="77"/>
      <c r="TH32" s="77"/>
      <c r="TI32" s="77"/>
      <c r="TJ32" s="77"/>
      <c r="TK32" s="77"/>
      <c r="TL32" s="77"/>
      <c r="TM32" s="77"/>
      <c r="TN32" s="77"/>
      <c r="TO32" s="77"/>
      <c r="TP32" s="77"/>
      <c r="TQ32" s="77"/>
      <c r="TR32" s="77"/>
      <c r="TS32" s="77"/>
      <c r="TT32" s="77"/>
      <c r="TU32" s="77"/>
      <c r="TV32" s="77"/>
      <c r="TW32" s="77"/>
      <c r="TX32" s="77"/>
      <c r="TY32" s="77"/>
      <c r="TZ32" s="77"/>
      <c r="UA32" s="77"/>
      <c r="UB32" s="77"/>
      <c r="UC32" s="77"/>
      <c r="UD32" s="77"/>
      <c r="UE32" s="77"/>
      <c r="UF32" s="77"/>
      <c r="UG32" s="77"/>
      <c r="UH32" s="77"/>
      <c r="UI32" s="77"/>
      <c r="UJ32" s="77"/>
      <c r="UK32" s="77"/>
      <c r="UL32" s="77"/>
      <c r="UM32" s="77"/>
      <c r="UN32" s="77"/>
      <c r="UO32" s="77"/>
      <c r="UP32" s="77"/>
      <c r="UQ32" s="77"/>
      <c r="UR32" s="77"/>
      <c r="US32" s="77"/>
      <c r="UT32" s="77"/>
      <c r="UU32" s="77"/>
      <c r="UV32" s="77"/>
      <c r="UW32" s="77"/>
      <c r="UX32" s="77"/>
      <c r="UY32" s="107" t="str">
        <f t="shared" si="4"/>
        <v/>
      </c>
      <c r="UZ32" s="108" t="str">
        <f t="shared" si="1"/>
        <v/>
      </c>
      <c r="VA32" s="108" t="e">
        <f t="shared" si="2"/>
        <v>#DIV/0!</v>
      </c>
      <c r="VB32" s="108" t="e">
        <f t="shared" si="3"/>
        <v>#DIV/0!</v>
      </c>
      <c r="VC32" s="108" t="e">
        <f>AVERAGE(DispDiaria[[#This Row],[01/02/2026]:[28/02/2026]])</f>
        <v>#DIV/0!</v>
      </c>
      <c r="VD32" s="108" t="e">
        <f>AVERAGE(DispDiaria[[#This Row],[01/03/2026]:[31/03/2026]])</f>
        <v>#DIV/0!</v>
      </c>
      <c r="VE32" s="147"/>
      <c r="VF32" s="147"/>
      <c r="VG32" s="147" t="e">
        <f>AVERAGE(DispDiaria[[#This Row],[01/06/2026]:[17/06/2026]])</f>
        <v>#DIV/0!</v>
      </c>
      <c r="VH32" s="72"/>
      <c r="VI32" s="30" t="s">
        <v>1086</v>
      </c>
    </row>
    <row r="33" spans="1:581" ht="15.6" hidden="1">
      <c r="A33" s="145" t="s">
        <v>1095</v>
      </c>
      <c r="B33" s="49" t="s">
        <v>1095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1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1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1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8"/>
      <c r="EU33" s="118"/>
      <c r="EV33" s="118"/>
      <c r="EW33" s="110"/>
      <c r="EX33" s="111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1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2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2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  <c r="IX33" s="110"/>
      <c r="IY33" s="110"/>
      <c r="IZ33" s="110"/>
      <c r="JA33" s="110"/>
      <c r="JB33" s="110"/>
      <c r="JC33" s="110"/>
      <c r="JD33" s="110"/>
      <c r="JE33" s="110"/>
      <c r="JF33" s="110"/>
      <c r="JG33" s="110"/>
      <c r="JH33" s="110"/>
      <c r="JI33" s="110"/>
      <c r="JJ33" s="110"/>
      <c r="JK33" s="110"/>
      <c r="JL33" s="110"/>
      <c r="JM33" s="110"/>
      <c r="JN33" s="110"/>
      <c r="JO33" s="110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  <c r="KL33" s="75"/>
      <c r="KM33" s="75"/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/>
      <c r="LI33" s="75"/>
      <c r="LJ33" s="75"/>
      <c r="LK33" s="75"/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122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77"/>
      <c r="QM33" s="77"/>
      <c r="QN33" s="77"/>
      <c r="QO33" s="77"/>
      <c r="QP33" s="77"/>
      <c r="QQ33" s="77"/>
      <c r="QR33" s="77"/>
      <c r="QS33" s="77"/>
      <c r="QT33" s="77"/>
      <c r="QU33" s="77"/>
      <c r="QV33" s="77"/>
      <c r="QW33" s="77"/>
      <c r="QX33" s="77"/>
      <c r="QY33" s="77"/>
      <c r="QZ33" s="77"/>
      <c r="RA33" s="77"/>
      <c r="RB33" s="77"/>
      <c r="RC33" s="77"/>
      <c r="RD33" s="77"/>
      <c r="RE33" s="77"/>
      <c r="RF33" s="77"/>
      <c r="RG33" s="77"/>
      <c r="RH33" s="77"/>
      <c r="RI33" s="77"/>
      <c r="RJ33" s="77"/>
      <c r="RK33" s="77"/>
      <c r="RL33" s="77"/>
      <c r="RM33" s="77"/>
      <c r="RN33" s="77"/>
      <c r="RO33" s="77"/>
      <c r="RP33" s="77"/>
      <c r="RQ33" s="77"/>
      <c r="RR33" s="77"/>
      <c r="RS33" s="77"/>
      <c r="RT33" s="77"/>
      <c r="RU33" s="77"/>
      <c r="RV33" s="77"/>
      <c r="RW33" s="77"/>
      <c r="RX33" s="77"/>
      <c r="RY33" s="77"/>
      <c r="RZ33" s="77"/>
      <c r="SA33" s="77"/>
      <c r="SB33" s="77"/>
      <c r="SC33" s="77"/>
      <c r="SD33" s="77"/>
      <c r="SE33" s="77"/>
      <c r="SF33" s="77"/>
      <c r="SG33" s="77"/>
      <c r="SH33" s="77"/>
      <c r="SI33" s="77"/>
      <c r="SJ33" s="77"/>
      <c r="SK33" s="77"/>
      <c r="SL33" s="77"/>
      <c r="SM33" s="77"/>
      <c r="SN33" s="77"/>
      <c r="SO33" s="77"/>
      <c r="SP33" s="77"/>
      <c r="SQ33" s="77"/>
      <c r="SR33" s="77"/>
      <c r="SS33" s="77"/>
      <c r="ST33" s="77"/>
      <c r="SU33" s="77"/>
      <c r="SV33" s="77"/>
      <c r="SW33" s="77"/>
      <c r="SX33" s="77"/>
      <c r="SY33" s="77"/>
      <c r="SZ33" s="77"/>
      <c r="TA33" s="77"/>
      <c r="TB33" s="77"/>
      <c r="TC33" s="77"/>
      <c r="TD33" s="77"/>
      <c r="TE33" s="77"/>
      <c r="TF33" s="77"/>
      <c r="TG33" s="77"/>
      <c r="TH33" s="77"/>
      <c r="TI33" s="77"/>
      <c r="TJ33" s="77"/>
      <c r="TK33" s="77"/>
      <c r="TL33" s="77"/>
      <c r="TM33" s="77"/>
      <c r="TN33" s="77"/>
      <c r="TO33" s="77"/>
      <c r="TP33" s="77"/>
      <c r="TQ33" s="77"/>
      <c r="TR33" s="77"/>
      <c r="TS33" s="77"/>
      <c r="TT33" s="77"/>
      <c r="TU33" s="77"/>
      <c r="TV33" s="77"/>
      <c r="TW33" s="77"/>
      <c r="TX33" s="77"/>
      <c r="TY33" s="77"/>
      <c r="TZ33" s="77"/>
      <c r="UA33" s="77"/>
      <c r="UB33" s="77"/>
      <c r="UC33" s="77"/>
      <c r="UD33" s="77"/>
      <c r="UE33" s="77"/>
      <c r="UF33" s="77"/>
      <c r="UG33" s="77"/>
      <c r="UH33" s="77"/>
      <c r="UI33" s="77"/>
      <c r="UJ33" s="77"/>
      <c r="UK33" s="77"/>
      <c r="UL33" s="77"/>
      <c r="UM33" s="77"/>
      <c r="UN33" s="77"/>
      <c r="UO33" s="77"/>
      <c r="UP33" s="77"/>
      <c r="UQ33" s="77"/>
      <c r="UR33" s="77"/>
      <c r="US33" s="77"/>
      <c r="UT33" s="77"/>
      <c r="UU33" s="77"/>
      <c r="UV33" s="77"/>
      <c r="UW33" s="77"/>
      <c r="UX33" s="77"/>
      <c r="UY33" s="107" t="str">
        <f t="shared" si="4"/>
        <v/>
      </c>
      <c r="UZ33" s="108" t="str">
        <f t="shared" si="1"/>
        <v/>
      </c>
      <c r="VA33" s="108" t="e">
        <f t="shared" si="2"/>
        <v>#DIV/0!</v>
      </c>
      <c r="VB33" s="108" t="e">
        <f t="shared" si="3"/>
        <v>#DIV/0!</v>
      </c>
      <c r="VC33" s="108" t="e">
        <f>AVERAGE(DispDiaria[[#This Row],[01/02/2026]:[28/02/2026]])</f>
        <v>#DIV/0!</v>
      </c>
      <c r="VD33" s="108" t="e">
        <f>AVERAGE(DispDiaria[[#This Row],[01/03/2026]:[31/03/2026]])</f>
        <v>#DIV/0!</v>
      </c>
      <c r="VE33" s="147"/>
      <c r="VF33" s="147"/>
      <c r="VG33" s="147" t="e">
        <f>AVERAGE(DispDiaria[[#This Row],[01/06/2026]:[17/06/2026]])</f>
        <v>#DIV/0!</v>
      </c>
      <c r="VH33" s="72"/>
      <c r="VI33" s="30" t="s">
        <v>1086</v>
      </c>
    </row>
    <row r="34" spans="1:581" ht="15.6" hidden="1">
      <c r="A34" s="145" t="s">
        <v>1096</v>
      </c>
      <c r="B34" s="49" t="s">
        <v>1096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1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1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10"/>
      <c r="DS34" s="111"/>
      <c r="DT34" s="110"/>
      <c r="DU34" s="110"/>
      <c r="DV34" s="110"/>
      <c r="DW34" s="110"/>
      <c r="DX34" s="110"/>
      <c r="DY34" s="110"/>
      <c r="DZ34" s="110"/>
      <c r="EA34" s="110"/>
      <c r="EB34" s="110"/>
      <c r="EC34" s="110"/>
      <c r="ED34" s="110"/>
      <c r="EE34" s="110"/>
      <c r="EF34" s="110"/>
      <c r="EG34" s="110"/>
      <c r="EH34" s="110"/>
      <c r="EI34" s="110"/>
      <c r="EJ34" s="110"/>
      <c r="EK34" s="110"/>
      <c r="EL34" s="110"/>
      <c r="EM34" s="110"/>
      <c r="EN34" s="110"/>
      <c r="EO34" s="110"/>
      <c r="EP34" s="110"/>
      <c r="EQ34" s="110"/>
      <c r="ER34" s="110"/>
      <c r="ES34" s="110"/>
      <c r="ET34" s="110"/>
      <c r="EU34" s="110"/>
      <c r="EV34" s="110"/>
      <c r="EW34" s="110"/>
      <c r="EX34" s="111"/>
      <c r="EY34" s="110"/>
      <c r="EZ34" s="110"/>
      <c r="FA34" s="110"/>
      <c r="FB34" s="110"/>
      <c r="FC34" s="110"/>
      <c r="FD34" s="110"/>
      <c r="FE34" s="110"/>
      <c r="FF34" s="110"/>
      <c r="FG34" s="110"/>
      <c r="FH34" s="110"/>
      <c r="FI34" s="110"/>
      <c r="FJ34" s="110"/>
      <c r="FK34" s="110"/>
      <c r="FL34" s="110"/>
      <c r="FM34" s="110"/>
      <c r="FN34" s="110"/>
      <c r="FO34" s="110"/>
      <c r="FP34" s="110"/>
      <c r="FQ34" s="110"/>
      <c r="FR34" s="110"/>
      <c r="FS34" s="110"/>
      <c r="FT34" s="110"/>
      <c r="FU34" s="110"/>
      <c r="FV34" s="110"/>
      <c r="FW34" s="110"/>
      <c r="FX34" s="110"/>
      <c r="FY34" s="110"/>
      <c r="FZ34" s="110"/>
      <c r="GA34" s="110"/>
      <c r="GB34" s="111"/>
      <c r="GC34" s="110"/>
      <c r="GD34" s="110"/>
      <c r="GE34" s="110"/>
      <c r="GF34" s="110"/>
      <c r="GG34" s="110"/>
      <c r="GH34" s="110"/>
      <c r="GI34" s="110"/>
      <c r="GJ34" s="110"/>
      <c r="GK34" s="110"/>
      <c r="GL34" s="110"/>
      <c r="GM34" s="110"/>
      <c r="GN34" s="110"/>
      <c r="GO34" s="75"/>
      <c r="GP34" s="75"/>
      <c r="GQ34" s="75"/>
      <c r="GR34" s="75"/>
      <c r="GS34" s="110"/>
      <c r="GT34" s="110"/>
      <c r="GU34" s="110"/>
      <c r="GV34" s="110"/>
      <c r="GW34" s="110"/>
      <c r="GX34" s="110"/>
      <c r="GY34" s="110"/>
      <c r="GZ34" s="110"/>
      <c r="HA34" s="110"/>
      <c r="HB34" s="110"/>
      <c r="HC34" s="110"/>
      <c r="HD34" s="110"/>
      <c r="HE34" s="110"/>
      <c r="HF34" s="110"/>
      <c r="HG34" s="112"/>
      <c r="HH34" s="110"/>
      <c r="HI34" s="110"/>
      <c r="HJ34" s="110"/>
      <c r="HK34" s="110"/>
      <c r="HL34" s="110"/>
      <c r="HM34" s="110"/>
      <c r="HN34" s="110"/>
      <c r="HO34" s="110"/>
      <c r="HP34" s="110"/>
      <c r="HQ34" s="110"/>
      <c r="HR34" s="110"/>
      <c r="HS34" s="110"/>
      <c r="HT34" s="110"/>
      <c r="HU34" s="110"/>
      <c r="HV34" s="110"/>
      <c r="HW34" s="110"/>
      <c r="HX34" s="110"/>
      <c r="HY34" s="110"/>
      <c r="HZ34" s="110"/>
      <c r="IA34" s="110"/>
      <c r="IB34" s="110"/>
      <c r="IC34" s="110"/>
      <c r="ID34" s="110"/>
      <c r="IE34" s="110"/>
      <c r="IF34" s="110"/>
      <c r="IG34" s="110"/>
      <c r="IH34" s="110"/>
      <c r="II34" s="110"/>
      <c r="IJ34" s="110"/>
      <c r="IK34" s="110"/>
      <c r="IL34" s="112"/>
      <c r="IM34" s="110"/>
      <c r="IN34" s="110"/>
      <c r="IO34" s="110"/>
      <c r="IP34" s="110"/>
      <c r="IQ34" s="110"/>
      <c r="IR34" s="110"/>
      <c r="IS34" s="110"/>
      <c r="IT34" s="110"/>
      <c r="IU34" s="110"/>
      <c r="IV34" s="110"/>
      <c r="IW34" s="110"/>
      <c r="IX34" s="110"/>
      <c r="IY34" s="110"/>
      <c r="IZ34" s="110"/>
      <c r="JA34" s="110"/>
      <c r="JB34" s="110"/>
      <c r="JC34" s="110"/>
      <c r="JD34" s="110"/>
      <c r="JE34" s="110"/>
      <c r="JF34" s="110"/>
      <c r="JG34" s="110"/>
      <c r="JH34" s="110"/>
      <c r="JI34" s="110"/>
      <c r="JJ34" s="110"/>
      <c r="JK34" s="110"/>
      <c r="JL34" s="110"/>
      <c r="JM34" s="110"/>
      <c r="JN34" s="110"/>
      <c r="JO34" s="110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7"/>
      <c r="LZ34" s="77"/>
      <c r="MA34" s="77"/>
      <c r="MB34" s="77"/>
      <c r="MC34" s="77"/>
      <c r="MD34" s="77"/>
      <c r="ME34" s="77"/>
      <c r="MF34" s="77"/>
      <c r="MG34" s="77"/>
      <c r="MH34" s="77"/>
      <c r="MI34" s="77"/>
      <c r="MJ34" s="77"/>
      <c r="MK34" s="77"/>
      <c r="ML34" s="77"/>
      <c r="MM34" s="77"/>
      <c r="MN34" s="77"/>
      <c r="MO34" s="77"/>
      <c r="MP34" s="77"/>
      <c r="MQ34" s="77"/>
      <c r="MR34" s="77"/>
      <c r="MS34" s="77"/>
      <c r="MT34" s="77"/>
      <c r="MU34" s="77"/>
      <c r="MV34" s="77"/>
      <c r="MW34" s="77"/>
      <c r="MX34" s="77"/>
      <c r="MY34" s="77"/>
      <c r="MZ34" s="77"/>
      <c r="NA34" s="77"/>
      <c r="NB34" s="77"/>
      <c r="NC34" s="77"/>
      <c r="ND34" s="77"/>
      <c r="NE34" s="77"/>
      <c r="NF34" s="77"/>
      <c r="NG34" s="77"/>
      <c r="NH34" s="77"/>
      <c r="NI34" s="77"/>
      <c r="NJ34" s="77"/>
      <c r="NK34" s="77"/>
      <c r="NL34" s="77"/>
      <c r="NM34" s="77"/>
      <c r="NN34" s="77"/>
      <c r="NO34" s="77"/>
      <c r="NP34" s="77"/>
      <c r="NQ34" s="77"/>
      <c r="NR34" s="77"/>
      <c r="NS34" s="77"/>
      <c r="NT34" s="77"/>
      <c r="NU34" s="77"/>
      <c r="NV34" s="77"/>
      <c r="NW34" s="77"/>
      <c r="NX34" s="77"/>
      <c r="NY34" s="77"/>
      <c r="NZ34" s="77"/>
      <c r="OA34" s="77"/>
      <c r="OB34" s="77"/>
      <c r="OC34" s="77"/>
      <c r="OD34" s="77"/>
      <c r="OE34" s="77"/>
      <c r="OF34" s="77"/>
      <c r="OG34" s="77"/>
      <c r="OH34" s="122"/>
      <c r="OI34" s="77"/>
      <c r="OJ34" s="77"/>
      <c r="OK34" s="77"/>
      <c r="OL34" s="77"/>
      <c r="OM34" s="77"/>
      <c r="ON34" s="77"/>
      <c r="OO34" s="77"/>
      <c r="OP34" s="77"/>
      <c r="OQ34" s="77"/>
      <c r="OR34" s="77"/>
      <c r="OS34" s="77"/>
      <c r="OT34" s="77"/>
      <c r="OU34" s="77"/>
      <c r="OV34" s="77"/>
      <c r="OW34" s="77"/>
      <c r="OX34" s="77"/>
      <c r="OY34" s="77"/>
      <c r="OZ34" s="77"/>
      <c r="PA34" s="77"/>
      <c r="PB34" s="77"/>
      <c r="PC34" s="77"/>
      <c r="PD34" s="77"/>
      <c r="PE34" s="77"/>
      <c r="PF34" s="77"/>
      <c r="PG34" s="77"/>
      <c r="PH34" s="77"/>
      <c r="PI34" s="77"/>
      <c r="PJ34" s="77"/>
      <c r="PK34" s="77"/>
      <c r="PL34" s="77"/>
      <c r="PM34" s="77"/>
      <c r="PN34" s="77"/>
      <c r="PO34" s="77"/>
      <c r="PP34" s="77"/>
      <c r="PQ34" s="77"/>
      <c r="PR34" s="77"/>
      <c r="PS34" s="77"/>
      <c r="PT34" s="77"/>
      <c r="PU34" s="77"/>
      <c r="PV34" s="77"/>
      <c r="PW34" s="77"/>
      <c r="PX34" s="77"/>
      <c r="PY34" s="77"/>
      <c r="PZ34" s="77"/>
      <c r="QA34" s="77"/>
      <c r="QB34" s="77"/>
      <c r="QC34" s="77"/>
      <c r="QD34" s="77"/>
      <c r="QE34" s="77"/>
      <c r="QF34" s="77"/>
      <c r="QG34" s="77"/>
      <c r="QH34" s="77"/>
      <c r="QI34" s="77"/>
      <c r="QJ34" s="77"/>
      <c r="QK34" s="77"/>
      <c r="QL34" s="77"/>
      <c r="QM34" s="77"/>
      <c r="QN34" s="77"/>
      <c r="QO34" s="77"/>
      <c r="QP34" s="77"/>
      <c r="QQ34" s="77"/>
      <c r="QR34" s="77"/>
      <c r="QS34" s="77"/>
      <c r="QT34" s="77"/>
      <c r="QU34" s="77"/>
      <c r="QV34" s="77"/>
      <c r="QW34" s="77"/>
      <c r="QX34" s="77"/>
      <c r="QY34" s="77"/>
      <c r="QZ34" s="77"/>
      <c r="RA34" s="77"/>
      <c r="RB34" s="77"/>
      <c r="RC34" s="77"/>
      <c r="RD34" s="77"/>
      <c r="RE34" s="77"/>
      <c r="RF34" s="77"/>
      <c r="RG34" s="77"/>
      <c r="RH34" s="77"/>
      <c r="RI34" s="77"/>
      <c r="RJ34" s="77"/>
      <c r="RK34" s="77"/>
      <c r="RL34" s="77"/>
      <c r="RM34" s="77"/>
      <c r="RN34" s="77"/>
      <c r="RO34" s="77"/>
      <c r="RP34" s="77"/>
      <c r="RQ34" s="77"/>
      <c r="RR34" s="77"/>
      <c r="RS34" s="77"/>
      <c r="RT34" s="77"/>
      <c r="RU34" s="77"/>
      <c r="RV34" s="77"/>
      <c r="RW34" s="77"/>
      <c r="RX34" s="77"/>
      <c r="RY34" s="77"/>
      <c r="RZ34" s="77"/>
      <c r="SA34" s="77"/>
      <c r="SB34" s="77"/>
      <c r="SC34" s="77"/>
      <c r="SD34" s="77"/>
      <c r="SE34" s="77"/>
      <c r="SF34" s="77"/>
      <c r="SG34" s="77"/>
      <c r="SH34" s="77"/>
      <c r="SI34" s="77"/>
      <c r="SJ34" s="77"/>
      <c r="SK34" s="77"/>
      <c r="SL34" s="77"/>
      <c r="SM34" s="77"/>
      <c r="SN34" s="77"/>
      <c r="SO34" s="77"/>
      <c r="SP34" s="77"/>
      <c r="SQ34" s="77"/>
      <c r="SR34" s="77"/>
      <c r="SS34" s="77"/>
      <c r="ST34" s="77"/>
      <c r="SU34" s="77"/>
      <c r="SV34" s="77"/>
      <c r="SW34" s="77"/>
      <c r="SX34" s="77"/>
      <c r="SY34" s="77"/>
      <c r="SZ34" s="77"/>
      <c r="TA34" s="77"/>
      <c r="TB34" s="77"/>
      <c r="TC34" s="77"/>
      <c r="TD34" s="77"/>
      <c r="TE34" s="77"/>
      <c r="TF34" s="77"/>
      <c r="TG34" s="77"/>
      <c r="TH34" s="77"/>
      <c r="TI34" s="77"/>
      <c r="TJ34" s="77"/>
      <c r="TK34" s="77"/>
      <c r="TL34" s="77"/>
      <c r="TM34" s="77"/>
      <c r="TN34" s="77"/>
      <c r="TO34" s="77"/>
      <c r="TP34" s="77"/>
      <c r="TQ34" s="77"/>
      <c r="TR34" s="77"/>
      <c r="TS34" s="77"/>
      <c r="TT34" s="77"/>
      <c r="TU34" s="77"/>
      <c r="TV34" s="77"/>
      <c r="TW34" s="77"/>
      <c r="TX34" s="77"/>
      <c r="TY34" s="77"/>
      <c r="TZ34" s="77"/>
      <c r="UA34" s="77"/>
      <c r="UB34" s="77"/>
      <c r="UC34" s="77"/>
      <c r="UD34" s="77"/>
      <c r="UE34" s="77"/>
      <c r="UF34" s="77"/>
      <c r="UG34" s="77"/>
      <c r="UH34" s="77"/>
      <c r="UI34" s="77"/>
      <c r="UJ34" s="77"/>
      <c r="UK34" s="77"/>
      <c r="UL34" s="77"/>
      <c r="UM34" s="77"/>
      <c r="UN34" s="77"/>
      <c r="UO34" s="77"/>
      <c r="UP34" s="77"/>
      <c r="UQ34" s="77"/>
      <c r="UR34" s="77"/>
      <c r="US34" s="77"/>
      <c r="UT34" s="77"/>
      <c r="UU34" s="77"/>
      <c r="UV34" s="77"/>
      <c r="UW34" s="77"/>
      <c r="UX34" s="77"/>
      <c r="UY34" s="107" t="str">
        <f t="shared" si="4"/>
        <v/>
      </c>
      <c r="UZ34" s="108" t="str">
        <f t="shared" si="1"/>
        <v/>
      </c>
      <c r="VA34" s="108" t="e">
        <f t="shared" si="2"/>
        <v>#DIV/0!</v>
      </c>
      <c r="VB34" s="108" t="e">
        <f t="shared" si="3"/>
        <v>#DIV/0!</v>
      </c>
      <c r="VC34" s="108" t="e">
        <f>AVERAGE(DispDiaria[[#This Row],[01/02/2026]:[28/02/2026]])</f>
        <v>#DIV/0!</v>
      </c>
      <c r="VD34" s="108" t="e">
        <f>AVERAGE(DispDiaria[[#This Row],[01/03/2026]:[31/03/2026]])</f>
        <v>#DIV/0!</v>
      </c>
      <c r="VE34" s="147"/>
      <c r="VF34" s="147"/>
      <c r="VG34" s="147" t="e">
        <f>AVERAGE(DispDiaria[[#This Row],[01/06/2026]:[17/06/2026]])</f>
        <v>#DIV/0!</v>
      </c>
      <c r="VH34" s="72"/>
      <c r="VI34" t="s">
        <v>1085</v>
      </c>
    </row>
    <row r="35" spans="1:581" ht="15.6" hidden="1">
      <c r="A35" s="145" t="s">
        <v>1097</v>
      </c>
      <c r="B35" s="49" t="s">
        <v>1097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1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1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110"/>
      <c r="DO35" s="110"/>
      <c r="DP35" s="110"/>
      <c r="DQ35" s="110"/>
      <c r="DR35" s="110"/>
      <c r="DS35" s="111"/>
      <c r="DT35" s="110"/>
      <c r="DU35" s="110"/>
      <c r="DV35" s="110"/>
      <c r="DW35" s="110"/>
      <c r="DX35" s="110"/>
      <c r="DY35" s="110"/>
      <c r="DZ35" s="110"/>
      <c r="EA35" s="110"/>
      <c r="EB35" s="110"/>
      <c r="EC35" s="110"/>
      <c r="ED35" s="110"/>
      <c r="EE35" s="110"/>
      <c r="EF35" s="110"/>
      <c r="EG35" s="110"/>
      <c r="EH35" s="110"/>
      <c r="EI35" s="110"/>
      <c r="EJ35" s="110"/>
      <c r="EK35" s="110"/>
      <c r="EL35" s="110"/>
      <c r="EM35" s="110"/>
      <c r="EN35" s="110"/>
      <c r="EO35" s="110"/>
      <c r="EP35" s="110"/>
      <c r="EQ35" s="110"/>
      <c r="ER35" s="110"/>
      <c r="ES35" s="110"/>
      <c r="ET35" s="110"/>
      <c r="EU35" s="110"/>
      <c r="EV35" s="110"/>
      <c r="EW35" s="110"/>
      <c r="EX35" s="111"/>
      <c r="EY35" s="110"/>
      <c r="EZ35" s="110"/>
      <c r="FA35" s="110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10"/>
      <c r="FN35" s="110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1"/>
      <c r="GC35" s="110"/>
      <c r="GD35" s="110"/>
      <c r="GE35" s="110"/>
      <c r="GF35" s="110"/>
      <c r="GG35" s="110"/>
      <c r="GH35" s="110"/>
      <c r="GI35" s="110"/>
      <c r="GJ35" s="110"/>
      <c r="GK35" s="110"/>
      <c r="GL35" s="110"/>
      <c r="GM35" s="110"/>
      <c r="GN35" s="110"/>
      <c r="GO35" s="110"/>
      <c r="GP35" s="110"/>
      <c r="GQ35" s="110"/>
      <c r="GR35" s="110"/>
      <c r="GS35" s="110"/>
      <c r="GT35" s="110"/>
      <c r="GU35" s="110"/>
      <c r="GV35" s="110"/>
      <c r="GW35" s="110"/>
      <c r="GX35" s="110"/>
      <c r="GY35" s="110"/>
      <c r="GZ35" s="110"/>
      <c r="HA35" s="110"/>
      <c r="HB35" s="110"/>
      <c r="HC35" s="110"/>
      <c r="HD35" s="110"/>
      <c r="HE35" s="110"/>
      <c r="HF35" s="110"/>
      <c r="HG35" s="112"/>
      <c r="HH35" s="110"/>
      <c r="HI35" s="110"/>
      <c r="HJ35" s="110"/>
      <c r="HK35" s="110"/>
      <c r="HL35" s="110"/>
      <c r="HM35" s="110"/>
      <c r="HN35" s="110"/>
      <c r="HO35" s="110"/>
      <c r="HP35" s="110"/>
      <c r="HQ35" s="110"/>
      <c r="HR35" s="110"/>
      <c r="HS35" s="110"/>
      <c r="HT35" s="110"/>
      <c r="HU35" s="110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10"/>
      <c r="IH35" s="110"/>
      <c r="II35" s="110"/>
      <c r="IJ35" s="110"/>
      <c r="IK35" s="110"/>
      <c r="IL35" s="112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  <c r="IX35" s="110"/>
      <c r="IY35" s="110"/>
      <c r="IZ35" s="110"/>
      <c r="JA35" s="110"/>
      <c r="JB35" s="110"/>
      <c r="JC35" s="110"/>
      <c r="JD35" s="110"/>
      <c r="JE35" s="110"/>
      <c r="JF35" s="110"/>
      <c r="JG35" s="110"/>
      <c r="JH35" s="110"/>
      <c r="JI35" s="110"/>
      <c r="JJ35" s="110"/>
      <c r="JK35" s="110"/>
      <c r="JL35" s="110"/>
      <c r="JM35" s="110"/>
      <c r="JN35" s="110"/>
      <c r="JO35" s="110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7"/>
      <c r="LZ35" s="77"/>
      <c r="MA35" s="77"/>
      <c r="MB35" s="77"/>
      <c r="MC35" s="77"/>
      <c r="MD35" s="77"/>
      <c r="ME35" s="77"/>
      <c r="MF35" s="77"/>
      <c r="MG35" s="77"/>
      <c r="MH35" s="77"/>
      <c r="MI35" s="77"/>
      <c r="MJ35" s="77"/>
      <c r="MK35" s="77"/>
      <c r="ML35" s="77"/>
      <c r="MM35" s="77"/>
      <c r="MN35" s="77"/>
      <c r="MO35" s="77"/>
      <c r="MP35" s="77"/>
      <c r="MQ35" s="77"/>
      <c r="MR35" s="77"/>
      <c r="MS35" s="77"/>
      <c r="MT35" s="77"/>
      <c r="MU35" s="77"/>
      <c r="MV35" s="77"/>
      <c r="MW35" s="77"/>
      <c r="MX35" s="77"/>
      <c r="MY35" s="77"/>
      <c r="MZ35" s="77"/>
      <c r="NA35" s="77"/>
      <c r="NB35" s="77"/>
      <c r="NC35" s="77"/>
      <c r="ND35" s="77"/>
      <c r="NE35" s="77"/>
      <c r="NF35" s="77"/>
      <c r="NG35" s="77"/>
      <c r="NH35" s="77"/>
      <c r="NI35" s="77"/>
      <c r="NJ35" s="77"/>
      <c r="NK35" s="77"/>
      <c r="NL35" s="77"/>
      <c r="NM35" s="77"/>
      <c r="NN35" s="77"/>
      <c r="NO35" s="77"/>
      <c r="NP35" s="77"/>
      <c r="NQ35" s="77"/>
      <c r="NR35" s="77"/>
      <c r="NS35" s="77"/>
      <c r="NT35" s="77"/>
      <c r="NU35" s="77"/>
      <c r="NV35" s="77"/>
      <c r="NW35" s="77"/>
      <c r="NX35" s="77"/>
      <c r="NY35" s="77"/>
      <c r="NZ35" s="77"/>
      <c r="OA35" s="77"/>
      <c r="OB35" s="77"/>
      <c r="OC35" s="77"/>
      <c r="OD35" s="77"/>
      <c r="OE35" s="77"/>
      <c r="OF35" s="77"/>
      <c r="OG35" s="77"/>
      <c r="OH35" s="122"/>
      <c r="OI35" s="77"/>
      <c r="OJ35" s="77"/>
      <c r="OK35" s="77"/>
      <c r="OL35" s="77"/>
      <c r="OM35" s="77"/>
      <c r="ON35" s="77"/>
      <c r="OO35" s="77"/>
      <c r="OP35" s="77"/>
      <c r="OQ35" s="77"/>
      <c r="OR35" s="77"/>
      <c r="OS35" s="77"/>
      <c r="OT35" s="77"/>
      <c r="OU35" s="77"/>
      <c r="OV35" s="77"/>
      <c r="OW35" s="77"/>
      <c r="OX35" s="77"/>
      <c r="OY35" s="77"/>
      <c r="OZ35" s="77"/>
      <c r="PA35" s="77"/>
      <c r="PB35" s="77"/>
      <c r="PC35" s="77"/>
      <c r="PD35" s="77"/>
      <c r="PE35" s="77"/>
      <c r="PF35" s="77"/>
      <c r="PG35" s="77"/>
      <c r="PH35" s="77"/>
      <c r="PI35" s="77"/>
      <c r="PJ35" s="77"/>
      <c r="PK35" s="77"/>
      <c r="PL35" s="77"/>
      <c r="PM35" s="77"/>
      <c r="PN35" s="77"/>
      <c r="PO35" s="77"/>
      <c r="PP35" s="77"/>
      <c r="PQ35" s="77"/>
      <c r="PR35" s="77"/>
      <c r="PS35" s="77"/>
      <c r="PT35" s="77"/>
      <c r="PU35" s="77"/>
      <c r="PV35" s="77"/>
      <c r="PW35" s="77"/>
      <c r="PX35" s="77"/>
      <c r="PY35" s="77"/>
      <c r="PZ35" s="77"/>
      <c r="QA35" s="77"/>
      <c r="QB35" s="77"/>
      <c r="QC35" s="77"/>
      <c r="QD35" s="77"/>
      <c r="QE35" s="77"/>
      <c r="QF35" s="77"/>
      <c r="QG35" s="77"/>
      <c r="QH35" s="77"/>
      <c r="QI35" s="77"/>
      <c r="QJ35" s="77"/>
      <c r="QK35" s="77"/>
      <c r="QL35" s="77"/>
      <c r="QM35" s="77"/>
      <c r="QN35" s="77"/>
      <c r="QO35" s="77"/>
      <c r="QP35" s="77"/>
      <c r="QQ35" s="77"/>
      <c r="QR35" s="77"/>
      <c r="QS35" s="77"/>
      <c r="QT35" s="77"/>
      <c r="QU35" s="77"/>
      <c r="QV35" s="77"/>
      <c r="QW35" s="77"/>
      <c r="QX35" s="77"/>
      <c r="QY35" s="77"/>
      <c r="QZ35" s="77"/>
      <c r="RA35" s="77"/>
      <c r="RB35" s="77"/>
      <c r="RC35" s="77"/>
      <c r="RD35" s="77"/>
      <c r="RE35" s="77"/>
      <c r="RF35" s="77"/>
      <c r="RG35" s="77"/>
      <c r="RH35" s="77"/>
      <c r="RI35" s="77"/>
      <c r="RJ35" s="77"/>
      <c r="RK35" s="77"/>
      <c r="RL35" s="77"/>
      <c r="RM35" s="77"/>
      <c r="RN35" s="77"/>
      <c r="RO35" s="77"/>
      <c r="RP35" s="77"/>
      <c r="RQ35" s="77"/>
      <c r="RR35" s="77"/>
      <c r="RS35" s="77"/>
      <c r="RT35" s="77"/>
      <c r="RU35" s="77"/>
      <c r="RV35" s="77"/>
      <c r="RW35" s="77"/>
      <c r="RX35" s="77"/>
      <c r="RY35" s="77"/>
      <c r="RZ35" s="77"/>
      <c r="SA35" s="77"/>
      <c r="SB35" s="77"/>
      <c r="SC35" s="77"/>
      <c r="SD35" s="77"/>
      <c r="SE35" s="77"/>
      <c r="SF35" s="77"/>
      <c r="SG35" s="77"/>
      <c r="SH35" s="77"/>
      <c r="SI35" s="77"/>
      <c r="SJ35" s="77"/>
      <c r="SK35" s="77"/>
      <c r="SL35" s="77"/>
      <c r="SM35" s="77"/>
      <c r="SN35" s="77"/>
      <c r="SO35" s="77"/>
      <c r="SP35" s="77"/>
      <c r="SQ35" s="77"/>
      <c r="SR35" s="77"/>
      <c r="SS35" s="77"/>
      <c r="ST35" s="77"/>
      <c r="SU35" s="77"/>
      <c r="SV35" s="77"/>
      <c r="SW35" s="77"/>
      <c r="SX35" s="77"/>
      <c r="SY35" s="77"/>
      <c r="SZ35" s="77"/>
      <c r="TA35" s="77"/>
      <c r="TB35" s="77"/>
      <c r="TC35" s="77"/>
      <c r="TD35" s="77"/>
      <c r="TE35" s="77"/>
      <c r="TF35" s="77"/>
      <c r="TG35" s="77"/>
      <c r="TH35" s="77"/>
      <c r="TI35" s="77"/>
      <c r="TJ35" s="77"/>
      <c r="TK35" s="77"/>
      <c r="TL35" s="77"/>
      <c r="TM35" s="77"/>
      <c r="TN35" s="77"/>
      <c r="TO35" s="77"/>
      <c r="TP35" s="77"/>
      <c r="TQ35" s="77"/>
      <c r="TR35" s="77"/>
      <c r="TS35" s="77"/>
      <c r="TT35" s="77"/>
      <c r="TU35" s="77"/>
      <c r="TV35" s="77"/>
      <c r="TW35" s="77"/>
      <c r="TX35" s="77"/>
      <c r="TY35" s="77"/>
      <c r="TZ35" s="77"/>
      <c r="UA35" s="77"/>
      <c r="UB35" s="77"/>
      <c r="UC35" s="77"/>
      <c r="UD35" s="77"/>
      <c r="UE35" s="77"/>
      <c r="UF35" s="77"/>
      <c r="UG35" s="77"/>
      <c r="UH35" s="77"/>
      <c r="UI35" s="77"/>
      <c r="UJ35" s="77"/>
      <c r="UK35" s="77"/>
      <c r="UL35" s="77"/>
      <c r="UM35" s="77"/>
      <c r="UN35" s="77"/>
      <c r="UO35" s="77"/>
      <c r="UP35" s="77"/>
      <c r="UQ35" s="77"/>
      <c r="UR35" s="77"/>
      <c r="US35" s="77"/>
      <c r="UT35" s="77"/>
      <c r="UU35" s="77"/>
      <c r="UV35" s="77"/>
      <c r="UW35" s="77"/>
      <c r="UX35" s="77"/>
      <c r="UY35" s="107" t="str">
        <f t="shared" si="4"/>
        <v/>
      </c>
      <c r="UZ35" s="108" t="str">
        <f t="shared" si="1"/>
        <v/>
      </c>
      <c r="VA35" s="108" t="e">
        <f t="shared" si="2"/>
        <v>#DIV/0!</v>
      </c>
      <c r="VB35" s="108" t="e">
        <f t="shared" si="3"/>
        <v>#DIV/0!</v>
      </c>
      <c r="VC35" s="108" t="e">
        <f>AVERAGE(DispDiaria[[#This Row],[01/02/2026]:[28/02/2026]])</f>
        <v>#DIV/0!</v>
      </c>
      <c r="VD35" s="108" t="e">
        <f>AVERAGE(DispDiaria[[#This Row],[01/03/2026]:[31/03/2026]])</f>
        <v>#DIV/0!</v>
      </c>
      <c r="VE35" s="147"/>
      <c r="VF35" s="147"/>
      <c r="VG35" s="147" t="e">
        <f>AVERAGE(DispDiaria[[#This Row],[01/06/2026]:[17/06/2026]])</f>
        <v>#DIV/0!</v>
      </c>
      <c r="VH35" s="72"/>
      <c r="VI35" s="30" t="s">
        <v>1086</v>
      </c>
    </row>
    <row r="36" spans="1:581" ht="15.6" hidden="1">
      <c r="A36" s="145" t="s">
        <v>1098</v>
      </c>
      <c r="B36" s="49" t="s">
        <v>1098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1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1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110"/>
      <c r="DO36" s="110"/>
      <c r="DP36" s="110"/>
      <c r="DQ36" s="110"/>
      <c r="DR36" s="110"/>
      <c r="DS36" s="111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111"/>
      <c r="EY36" s="110"/>
      <c r="EZ36" s="110"/>
      <c r="FA36" s="110"/>
      <c r="FB36" s="110"/>
      <c r="FC36" s="110"/>
      <c r="FD36" s="110"/>
      <c r="FE36" s="110"/>
      <c r="FF36" s="110"/>
      <c r="FG36" s="110"/>
      <c r="FH36" s="110"/>
      <c r="FI36" s="110"/>
      <c r="FJ36" s="110"/>
      <c r="FK36" s="110"/>
      <c r="FL36" s="110"/>
      <c r="FM36" s="110"/>
      <c r="FN36" s="110"/>
      <c r="FO36" s="110"/>
      <c r="FP36" s="110"/>
      <c r="FQ36" s="110"/>
      <c r="FR36" s="110"/>
      <c r="FS36" s="110"/>
      <c r="FT36" s="110"/>
      <c r="FU36" s="110"/>
      <c r="FV36" s="110"/>
      <c r="FW36" s="110"/>
      <c r="FX36" s="110"/>
      <c r="FY36" s="110"/>
      <c r="FZ36" s="110"/>
      <c r="GA36" s="110"/>
      <c r="GB36" s="111"/>
      <c r="GC36" s="110"/>
      <c r="GD36" s="110"/>
      <c r="GE36" s="110"/>
      <c r="GF36" s="110"/>
      <c r="GG36" s="110"/>
      <c r="GH36" s="110"/>
      <c r="GI36" s="110"/>
      <c r="GJ36" s="110"/>
      <c r="GK36" s="110"/>
      <c r="GL36" s="110"/>
      <c r="GM36" s="110"/>
      <c r="GN36" s="110"/>
      <c r="GO36" s="110"/>
      <c r="GP36" s="110"/>
      <c r="GQ36" s="110"/>
      <c r="GR36" s="110"/>
      <c r="GS36" s="110"/>
      <c r="GT36" s="110"/>
      <c r="GU36" s="110"/>
      <c r="GV36" s="110"/>
      <c r="GW36" s="110"/>
      <c r="GX36" s="110"/>
      <c r="GY36" s="110"/>
      <c r="GZ36" s="110"/>
      <c r="HA36" s="110"/>
      <c r="HB36" s="110"/>
      <c r="HC36" s="110"/>
      <c r="HD36" s="110"/>
      <c r="HE36" s="110"/>
      <c r="HF36" s="110"/>
      <c r="HG36" s="112"/>
      <c r="HH36" s="110"/>
      <c r="HI36" s="110"/>
      <c r="HJ36" s="110"/>
      <c r="HK36" s="110"/>
      <c r="HL36" s="110"/>
      <c r="HM36" s="110"/>
      <c r="HN36" s="110"/>
      <c r="HO36" s="110"/>
      <c r="HP36" s="110"/>
      <c r="HQ36" s="110"/>
      <c r="HR36" s="110"/>
      <c r="HS36" s="110"/>
      <c r="HT36" s="110"/>
      <c r="HU36" s="110"/>
      <c r="HV36" s="110"/>
      <c r="HW36" s="110"/>
      <c r="HX36" s="110"/>
      <c r="HY36" s="110"/>
      <c r="HZ36" s="110"/>
      <c r="IA36" s="110"/>
      <c r="IB36" s="110"/>
      <c r="IC36" s="110"/>
      <c r="ID36" s="110"/>
      <c r="IE36" s="110"/>
      <c r="IF36" s="110"/>
      <c r="IG36" s="110"/>
      <c r="IH36" s="110"/>
      <c r="II36" s="110"/>
      <c r="IJ36" s="110"/>
      <c r="IK36" s="110"/>
      <c r="IL36" s="112"/>
      <c r="IM36" s="110"/>
      <c r="IN36" s="110"/>
      <c r="IO36" s="110"/>
      <c r="IP36" s="110"/>
      <c r="IQ36" s="110"/>
      <c r="IR36" s="110"/>
      <c r="IS36" s="110"/>
      <c r="IT36" s="110"/>
      <c r="IU36" s="110"/>
      <c r="IV36" s="110"/>
      <c r="IW36" s="110"/>
      <c r="IX36" s="110"/>
      <c r="IY36" s="110"/>
      <c r="IZ36" s="110"/>
      <c r="JA36" s="110"/>
      <c r="JB36" s="110"/>
      <c r="JC36" s="110"/>
      <c r="JD36" s="110"/>
      <c r="JE36" s="110"/>
      <c r="JF36" s="110"/>
      <c r="JG36" s="110"/>
      <c r="JH36" s="110"/>
      <c r="JI36" s="110"/>
      <c r="JJ36" s="110"/>
      <c r="JK36" s="110"/>
      <c r="JL36" s="110"/>
      <c r="JM36" s="110"/>
      <c r="JN36" s="110"/>
      <c r="JO36" s="110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7"/>
      <c r="LZ36" s="77"/>
      <c r="MA36" s="77"/>
      <c r="MB36" s="77"/>
      <c r="MC36" s="77"/>
      <c r="MD36" s="77"/>
      <c r="ME36" s="77"/>
      <c r="MF36" s="77"/>
      <c r="MG36" s="77"/>
      <c r="MH36" s="77"/>
      <c r="MI36" s="77"/>
      <c r="MJ36" s="77"/>
      <c r="MK36" s="77"/>
      <c r="ML36" s="77"/>
      <c r="MM36" s="77"/>
      <c r="MN36" s="77"/>
      <c r="MO36" s="77"/>
      <c r="MP36" s="77"/>
      <c r="MQ36" s="77"/>
      <c r="MR36" s="77"/>
      <c r="MS36" s="77"/>
      <c r="MT36" s="77"/>
      <c r="MU36" s="77"/>
      <c r="MV36" s="77"/>
      <c r="MW36" s="77"/>
      <c r="MX36" s="77"/>
      <c r="MY36" s="77"/>
      <c r="MZ36" s="77"/>
      <c r="NA36" s="77"/>
      <c r="NB36" s="77"/>
      <c r="NC36" s="77"/>
      <c r="ND36" s="75"/>
      <c r="NE36" s="75"/>
      <c r="NF36" s="75"/>
      <c r="NG36" s="75"/>
      <c r="NH36" s="75"/>
      <c r="NI36" s="75"/>
      <c r="NJ36" s="75"/>
      <c r="NK36" s="75"/>
      <c r="NL36" s="75"/>
      <c r="NM36" s="77"/>
      <c r="NN36" s="77"/>
      <c r="NO36" s="77"/>
      <c r="NP36" s="77"/>
      <c r="NQ36" s="77"/>
      <c r="NR36" s="77"/>
      <c r="NS36" s="77"/>
      <c r="NT36" s="77"/>
      <c r="NU36" s="77"/>
      <c r="NV36" s="77"/>
      <c r="NW36" s="77"/>
      <c r="NX36" s="77"/>
      <c r="NY36" s="77"/>
      <c r="NZ36" s="77"/>
      <c r="OA36" s="77"/>
      <c r="OB36" s="77"/>
      <c r="OC36" s="77"/>
      <c r="OD36" s="77"/>
      <c r="OE36" s="77"/>
      <c r="OF36" s="77"/>
      <c r="OG36" s="77"/>
      <c r="OH36" s="122"/>
      <c r="OI36" s="77"/>
      <c r="OJ36" s="77"/>
      <c r="OK36" s="77"/>
      <c r="OL36" s="77"/>
      <c r="OM36" s="77"/>
      <c r="ON36" s="77"/>
      <c r="OO36" s="77"/>
      <c r="OP36" s="77"/>
      <c r="OQ36" s="77"/>
      <c r="OR36" s="77"/>
      <c r="OS36" s="77"/>
      <c r="OT36" s="77"/>
      <c r="OU36" s="77"/>
      <c r="OV36" s="77"/>
      <c r="OW36" s="77"/>
      <c r="OX36" s="77"/>
      <c r="OY36" s="77"/>
      <c r="OZ36" s="77"/>
      <c r="PA36" s="77"/>
      <c r="PB36" s="77"/>
      <c r="PC36" s="77"/>
      <c r="PD36" s="77"/>
      <c r="PE36" s="77"/>
      <c r="PF36" s="77"/>
      <c r="PG36" s="77"/>
      <c r="PH36" s="77"/>
      <c r="PI36" s="77"/>
      <c r="PJ36" s="77"/>
      <c r="PK36" s="77"/>
      <c r="PL36" s="77"/>
      <c r="PM36" s="77"/>
      <c r="PN36" s="77"/>
      <c r="PO36" s="77"/>
      <c r="PP36" s="77"/>
      <c r="PQ36" s="77"/>
      <c r="PR36" s="77"/>
      <c r="PS36" s="77"/>
      <c r="PT36" s="77"/>
      <c r="PU36" s="77"/>
      <c r="PV36" s="77"/>
      <c r="PW36" s="77"/>
      <c r="PX36" s="77"/>
      <c r="PY36" s="77"/>
      <c r="PZ36" s="77"/>
      <c r="QA36" s="77"/>
      <c r="QB36" s="77"/>
      <c r="QC36" s="77"/>
      <c r="QD36" s="77"/>
      <c r="QE36" s="77"/>
      <c r="QF36" s="77"/>
      <c r="QG36" s="77"/>
      <c r="QH36" s="77"/>
      <c r="QI36" s="77"/>
      <c r="QJ36" s="77"/>
      <c r="QK36" s="77"/>
      <c r="QL36" s="77"/>
      <c r="QM36" s="77"/>
      <c r="QN36" s="77"/>
      <c r="QO36" s="77"/>
      <c r="QP36" s="77"/>
      <c r="QQ36" s="77"/>
      <c r="QR36" s="77"/>
      <c r="QS36" s="77"/>
      <c r="QT36" s="77"/>
      <c r="QU36" s="77"/>
      <c r="QV36" s="77"/>
      <c r="QW36" s="77"/>
      <c r="QX36" s="77"/>
      <c r="QY36" s="77"/>
      <c r="QZ36" s="77"/>
      <c r="RA36" s="77"/>
      <c r="RB36" s="77"/>
      <c r="RC36" s="77"/>
      <c r="RD36" s="77"/>
      <c r="RE36" s="77"/>
      <c r="RF36" s="77"/>
      <c r="RG36" s="77"/>
      <c r="RH36" s="77"/>
      <c r="RI36" s="77"/>
      <c r="RJ36" s="77"/>
      <c r="RK36" s="77"/>
      <c r="RL36" s="77"/>
      <c r="RM36" s="77"/>
      <c r="RN36" s="77"/>
      <c r="RO36" s="77"/>
      <c r="RP36" s="77"/>
      <c r="RQ36" s="77"/>
      <c r="RR36" s="77"/>
      <c r="RS36" s="77"/>
      <c r="RT36" s="77"/>
      <c r="RU36" s="77"/>
      <c r="RV36" s="77"/>
      <c r="RW36" s="77"/>
      <c r="RX36" s="77"/>
      <c r="RY36" s="77"/>
      <c r="RZ36" s="77"/>
      <c r="SA36" s="77"/>
      <c r="SB36" s="77"/>
      <c r="SC36" s="77"/>
      <c r="SD36" s="77"/>
      <c r="SE36" s="77"/>
      <c r="SF36" s="77"/>
      <c r="SG36" s="77"/>
      <c r="SH36" s="77"/>
      <c r="SI36" s="77"/>
      <c r="SJ36" s="77"/>
      <c r="SK36" s="77"/>
      <c r="SL36" s="77"/>
      <c r="SM36" s="77"/>
      <c r="SN36" s="77"/>
      <c r="SO36" s="77"/>
      <c r="SP36" s="77"/>
      <c r="SQ36" s="77"/>
      <c r="SR36" s="77"/>
      <c r="SS36" s="77"/>
      <c r="ST36" s="77"/>
      <c r="SU36" s="77"/>
      <c r="SV36" s="77"/>
      <c r="SW36" s="77"/>
      <c r="SX36" s="77"/>
      <c r="SY36" s="77"/>
      <c r="SZ36" s="77"/>
      <c r="TA36" s="77"/>
      <c r="TB36" s="77"/>
      <c r="TC36" s="77"/>
      <c r="TD36" s="77"/>
      <c r="TE36" s="77"/>
      <c r="TF36" s="77"/>
      <c r="TG36" s="77"/>
      <c r="TH36" s="77"/>
      <c r="TI36" s="77"/>
      <c r="TJ36" s="77"/>
      <c r="TK36" s="77"/>
      <c r="TL36" s="77"/>
      <c r="TM36" s="77"/>
      <c r="TN36" s="77"/>
      <c r="TO36" s="77"/>
      <c r="TP36" s="77"/>
      <c r="TQ36" s="77"/>
      <c r="TR36" s="77"/>
      <c r="TS36" s="77"/>
      <c r="TT36" s="77"/>
      <c r="TU36" s="77"/>
      <c r="TV36" s="77"/>
      <c r="TW36" s="77"/>
      <c r="TX36" s="77"/>
      <c r="TY36" s="77"/>
      <c r="TZ36" s="77"/>
      <c r="UA36" s="77"/>
      <c r="UB36" s="77"/>
      <c r="UC36" s="77"/>
      <c r="UD36" s="77"/>
      <c r="UE36" s="77"/>
      <c r="UF36" s="77"/>
      <c r="UG36" s="77"/>
      <c r="UH36" s="77"/>
      <c r="UI36" s="77"/>
      <c r="UJ36" s="77"/>
      <c r="UK36" s="77"/>
      <c r="UL36" s="77"/>
      <c r="UM36" s="77"/>
      <c r="UN36" s="77"/>
      <c r="UO36" s="77"/>
      <c r="UP36" s="77"/>
      <c r="UQ36" s="77"/>
      <c r="UR36" s="77"/>
      <c r="US36" s="77"/>
      <c r="UT36" s="77"/>
      <c r="UU36" s="77"/>
      <c r="UV36" s="77"/>
      <c r="UW36" s="77"/>
      <c r="UX36" s="77"/>
      <c r="UY36" s="107" t="str">
        <f t="shared" si="4"/>
        <v/>
      </c>
      <c r="UZ36" s="108" t="str">
        <f t="shared" si="1"/>
        <v/>
      </c>
      <c r="VA36" s="108" t="e">
        <f t="shared" si="2"/>
        <v>#DIV/0!</v>
      </c>
      <c r="VB36" s="108" t="e">
        <f t="shared" si="3"/>
        <v>#DIV/0!</v>
      </c>
      <c r="VC36" s="108" t="e">
        <f>AVERAGE(DispDiaria[[#This Row],[01/02/2026]:[28/02/2026]])</f>
        <v>#DIV/0!</v>
      </c>
      <c r="VD36" s="108" t="e">
        <f>AVERAGE(DispDiaria[[#This Row],[01/03/2026]:[31/03/2026]])</f>
        <v>#DIV/0!</v>
      </c>
      <c r="VE36" s="147"/>
      <c r="VF36" s="147"/>
      <c r="VG36" s="147" t="e">
        <f>AVERAGE(DispDiaria[[#This Row],[01/06/2026]:[17/06/2026]])</f>
        <v>#DIV/0!</v>
      </c>
      <c r="VH36" s="72"/>
      <c r="VI36" s="30" t="s">
        <v>1086</v>
      </c>
    </row>
    <row r="37" spans="1:581" ht="15.6" hidden="1">
      <c r="A37" s="145" t="s">
        <v>1099</v>
      </c>
      <c r="B37" s="49" t="s">
        <v>1099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1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1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0"/>
      <c r="DR37" s="110"/>
      <c r="DS37" s="111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20"/>
      <c r="EU37" s="120"/>
      <c r="EV37" s="120"/>
      <c r="EW37" s="110"/>
      <c r="EX37" s="111"/>
      <c r="EY37" s="110"/>
      <c r="EZ37" s="110"/>
      <c r="FA37" s="110"/>
      <c r="FB37" s="110"/>
      <c r="FC37" s="110"/>
      <c r="FD37" s="110"/>
      <c r="FE37" s="110"/>
      <c r="FF37" s="110"/>
      <c r="FG37" s="110"/>
      <c r="FH37" s="110"/>
      <c r="FI37" s="110"/>
      <c r="FJ37" s="110"/>
      <c r="FK37" s="110"/>
      <c r="FL37" s="110"/>
      <c r="FM37" s="110"/>
      <c r="FN37" s="110"/>
      <c r="FO37" s="110"/>
      <c r="FP37" s="110"/>
      <c r="FQ37" s="110"/>
      <c r="FR37" s="110"/>
      <c r="FS37" s="110"/>
      <c r="FT37" s="110"/>
      <c r="FU37" s="110"/>
      <c r="FV37" s="110"/>
      <c r="FW37" s="110"/>
      <c r="FX37" s="110"/>
      <c r="FY37" s="110"/>
      <c r="FZ37" s="110"/>
      <c r="GA37" s="110"/>
      <c r="GB37" s="111"/>
      <c r="GC37" s="110"/>
      <c r="GD37" s="110"/>
      <c r="GE37" s="110"/>
      <c r="GF37" s="110"/>
      <c r="GG37" s="110"/>
      <c r="GH37" s="110"/>
      <c r="GI37" s="110"/>
      <c r="GJ37" s="110"/>
      <c r="GK37" s="110"/>
      <c r="GL37" s="110"/>
      <c r="GM37" s="110"/>
      <c r="GN37" s="110"/>
      <c r="GO37" s="110"/>
      <c r="GP37" s="110"/>
      <c r="GQ37" s="110"/>
      <c r="GR37" s="110"/>
      <c r="GS37" s="110"/>
      <c r="GT37" s="110"/>
      <c r="GU37" s="110"/>
      <c r="GV37" s="110"/>
      <c r="GW37" s="110"/>
      <c r="GX37" s="110"/>
      <c r="GY37" s="110"/>
      <c r="GZ37" s="110"/>
      <c r="HA37" s="110"/>
      <c r="HB37" s="110"/>
      <c r="HC37" s="110"/>
      <c r="HD37" s="110"/>
      <c r="HE37" s="110"/>
      <c r="HF37" s="110"/>
      <c r="HG37" s="112"/>
      <c r="HH37" s="110"/>
      <c r="HI37" s="110"/>
      <c r="HJ37" s="110"/>
      <c r="HK37" s="110"/>
      <c r="HL37" s="110"/>
      <c r="HM37" s="110"/>
      <c r="HN37" s="110"/>
      <c r="HO37" s="110"/>
      <c r="HP37" s="110"/>
      <c r="HQ37" s="110"/>
      <c r="HR37" s="110"/>
      <c r="HS37" s="110"/>
      <c r="HT37" s="110"/>
      <c r="HU37" s="110"/>
      <c r="HV37" s="110"/>
      <c r="HW37" s="110"/>
      <c r="HX37" s="110"/>
      <c r="HY37" s="110"/>
      <c r="HZ37" s="110"/>
      <c r="IA37" s="110"/>
      <c r="IB37" s="110"/>
      <c r="IC37" s="110"/>
      <c r="ID37" s="110"/>
      <c r="IE37" s="110"/>
      <c r="IF37" s="110"/>
      <c r="IG37" s="110"/>
      <c r="IH37" s="110"/>
      <c r="II37" s="110"/>
      <c r="IJ37" s="110"/>
      <c r="IK37" s="110"/>
      <c r="IL37" s="112"/>
      <c r="IM37" s="110"/>
      <c r="IN37" s="110"/>
      <c r="IO37" s="110"/>
      <c r="IP37" s="110"/>
      <c r="IQ37" s="110"/>
      <c r="IR37" s="110"/>
      <c r="IS37" s="110"/>
      <c r="IT37" s="110"/>
      <c r="IU37" s="110"/>
      <c r="IV37" s="110"/>
      <c r="IW37" s="110"/>
      <c r="IX37" s="110"/>
      <c r="IY37" s="110"/>
      <c r="IZ37" s="110"/>
      <c r="JA37" s="110"/>
      <c r="JB37" s="110"/>
      <c r="JC37" s="110"/>
      <c r="JD37" s="110"/>
      <c r="JE37" s="110"/>
      <c r="JF37" s="110"/>
      <c r="JG37" s="110"/>
      <c r="JH37" s="110"/>
      <c r="JI37" s="110"/>
      <c r="JJ37" s="110"/>
      <c r="JK37" s="110"/>
      <c r="JL37" s="110"/>
      <c r="JM37" s="110"/>
      <c r="JN37" s="110"/>
      <c r="JO37" s="110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7"/>
      <c r="LZ37" s="77"/>
      <c r="MA37" s="77"/>
      <c r="MB37" s="77"/>
      <c r="MC37" s="77"/>
      <c r="MD37" s="77"/>
      <c r="ME37" s="77"/>
      <c r="MF37" s="77"/>
      <c r="MG37" s="77"/>
      <c r="MH37" s="77"/>
      <c r="MI37" s="77"/>
      <c r="MJ37" s="77"/>
      <c r="MK37" s="77"/>
      <c r="ML37" s="77"/>
      <c r="MM37" s="77"/>
      <c r="MN37" s="77"/>
      <c r="MO37" s="77"/>
      <c r="MP37" s="77"/>
      <c r="MQ37" s="77"/>
      <c r="MR37" s="77"/>
      <c r="MS37" s="77"/>
      <c r="MT37" s="77"/>
      <c r="MU37" s="77"/>
      <c r="MV37" s="77"/>
      <c r="MW37" s="77"/>
      <c r="MX37" s="77"/>
      <c r="MY37" s="77"/>
      <c r="MZ37" s="77"/>
      <c r="NA37" s="77"/>
      <c r="NB37" s="77"/>
      <c r="NC37" s="77"/>
      <c r="ND37" s="75"/>
      <c r="NE37" s="75"/>
      <c r="NF37" s="75"/>
      <c r="NG37" s="75"/>
      <c r="NH37" s="75"/>
      <c r="NI37" s="75"/>
      <c r="NJ37" s="75"/>
      <c r="NK37" s="75"/>
      <c r="NL37" s="75"/>
      <c r="NM37" s="77"/>
      <c r="NN37" s="77"/>
      <c r="NO37" s="77"/>
      <c r="NP37" s="77"/>
      <c r="NQ37" s="77"/>
      <c r="NR37" s="77"/>
      <c r="NS37" s="77"/>
      <c r="NT37" s="77"/>
      <c r="NU37" s="77"/>
      <c r="NV37" s="77"/>
      <c r="NW37" s="77"/>
      <c r="NX37" s="77"/>
      <c r="NY37" s="77"/>
      <c r="NZ37" s="77"/>
      <c r="OA37" s="77"/>
      <c r="OB37" s="77"/>
      <c r="OC37" s="77"/>
      <c r="OD37" s="77"/>
      <c r="OE37" s="77"/>
      <c r="OF37" s="77"/>
      <c r="OG37" s="77"/>
      <c r="OH37" s="122"/>
      <c r="OI37" s="77"/>
      <c r="OJ37" s="77"/>
      <c r="OK37" s="77"/>
      <c r="OL37" s="77"/>
      <c r="OM37" s="77"/>
      <c r="ON37" s="77"/>
      <c r="OO37" s="77"/>
      <c r="OP37" s="77"/>
      <c r="OQ37" s="77"/>
      <c r="OR37" s="77"/>
      <c r="OS37" s="77"/>
      <c r="OT37" s="77"/>
      <c r="OU37" s="77"/>
      <c r="OV37" s="77"/>
      <c r="OW37" s="77"/>
      <c r="OX37" s="77"/>
      <c r="OY37" s="77"/>
      <c r="OZ37" s="77"/>
      <c r="PA37" s="77"/>
      <c r="PB37" s="77"/>
      <c r="PC37" s="77"/>
      <c r="PD37" s="77"/>
      <c r="PE37" s="77"/>
      <c r="PF37" s="77"/>
      <c r="PG37" s="77"/>
      <c r="PH37" s="77"/>
      <c r="PI37" s="77"/>
      <c r="PJ37" s="77"/>
      <c r="PK37" s="77"/>
      <c r="PL37" s="77"/>
      <c r="PM37" s="77"/>
      <c r="PN37" s="77"/>
      <c r="PO37" s="77"/>
      <c r="PP37" s="77"/>
      <c r="PQ37" s="77"/>
      <c r="PR37" s="77"/>
      <c r="PS37" s="77"/>
      <c r="PT37" s="77"/>
      <c r="PU37" s="77"/>
      <c r="PV37" s="77"/>
      <c r="PW37" s="77"/>
      <c r="PX37" s="77"/>
      <c r="PY37" s="77"/>
      <c r="PZ37" s="77"/>
      <c r="QA37" s="77"/>
      <c r="QB37" s="77"/>
      <c r="QC37" s="77"/>
      <c r="QD37" s="77"/>
      <c r="QE37" s="77"/>
      <c r="QF37" s="77"/>
      <c r="QG37" s="77"/>
      <c r="QH37" s="77"/>
      <c r="QI37" s="77"/>
      <c r="QJ37" s="77"/>
      <c r="QK37" s="77"/>
      <c r="QL37" s="77"/>
      <c r="QM37" s="77"/>
      <c r="QN37" s="77"/>
      <c r="QO37" s="77"/>
      <c r="QP37" s="77"/>
      <c r="QQ37" s="77"/>
      <c r="QR37" s="77"/>
      <c r="QS37" s="77"/>
      <c r="QT37" s="77"/>
      <c r="QU37" s="77"/>
      <c r="QV37" s="77"/>
      <c r="QW37" s="77"/>
      <c r="QX37" s="77"/>
      <c r="QY37" s="77"/>
      <c r="QZ37" s="77"/>
      <c r="RA37" s="77"/>
      <c r="RB37" s="77"/>
      <c r="RC37" s="77"/>
      <c r="RD37" s="77"/>
      <c r="RE37" s="77"/>
      <c r="RF37" s="77"/>
      <c r="RG37" s="77"/>
      <c r="RH37" s="77"/>
      <c r="RI37" s="77"/>
      <c r="RJ37" s="77"/>
      <c r="RK37" s="77"/>
      <c r="RL37" s="77"/>
      <c r="RM37" s="77"/>
      <c r="RN37" s="77"/>
      <c r="RO37" s="77"/>
      <c r="RP37" s="77"/>
      <c r="RQ37" s="77"/>
      <c r="RR37" s="77"/>
      <c r="RS37" s="77"/>
      <c r="RT37" s="77"/>
      <c r="RU37" s="77"/>
      <c r="RV37" s="77"/>
      <c r="RW37" s="77"/>
      <c r="RX37" s="77"/>
      <c r="RY37" s="77"/>
      <c r="RZ37" s="77"/>
      <c r="SA37" s="77"/>
      <c r="SB37" s="77"/>
      <c r="SC37" s="77"/>
      <c r="SD37" s="77"/>
      <c r="SE37" s="77"/>
      <c r="SF37" s="77"/>
      <c r="SG37" s="77"/>
      <c r="SH37" s="77"/>
      <c r="SI37" s="77"/>
      <c r="SJ37" s="77"/>
      <c r="SK37" s="77"/>
      <c r="SL37" s="77"/>
      <c r="SM37" s="77"/>
      <c r="SN37" s="77"/>
      <c r="SO37" s="77"/>
      <c r="SP37" s="77"/>
      <c r="SQ37" s="77"/>
      <c r="SR37" s="77"/>
      <c r="SS37" s="77"/>
      <c r="ST37" s="77"/>
      <c r="SU37" s="77"/>
      <c r="SV37" s="77"/>
      <c r="SW37" s="77"/>
      <c r="SX37" s="77"/>
      <c r="SY37" s="77"/>
      <c r="SZ37" s="77"/>
      <c r="TA37" s="77"/>
      <c r="TB37" s="77"/>
      <c r="TC37" s="77"/>
      <c r="TD37" s="77"/>
      <c r="TE37" s="77"/>
      <c r="TF37" s="77"/>
      <c r="TG37" s="77"/>
      <c r="TH37" s="77"/>
      <c r="TI37" s="77"/>
      <c r="TJ37" s="77"/>
      <c r="TK37" s="77"/>
      <c r="TL37" s="77"/>
      <c r="TM37" s="77"/>
      <c r="TN37" s="77"/>
      <c r="TO37" s="77"/>
      <c r="TP37" s="77"/>
      <c r="TQ37" s="77"/>
      <c r="TR37" s="77"/>
      <c r="TS37" s="77"/>
      <c r="TT37" s="77"/>
      <c r="TU37" s="77"/>
      <c r="TV37" s="77"/>
      <c r="TW37" s="77"/>
      <c r="TX37" s="77"/>
      <c r="TY37" s="77"/>
      <c r="TZ37" s="77"/>
      <c r="UA37" s="77"/>
      <c r="UB37" s="77"/>
      <c r="UC37" s="77"/>
      <c r="UD37" s="77"/>
      <c r="UE37" s="77"/>
      <c r="UF37" s="77"/>
      <c r="UG37" s="77"/>
      <c r="UH37" s="77"/>
      <c r="UI37" s="77"/>
      <c r="UJ37" s="77"/>
      <c r="UK37" s="77"/>
      <c r="UL37" s="77"/>
      <c r="UM37" s="77"/>
      <c r="UN37" s="77"/>
      <c r="UO37" s="77"/>
      <c r="UP37" s="77"/>
      <c r="UQ37" s="77"/>
      <c r="UR37" s="77"/>
      <c r="US37" s="77"/>
      <c r="UT37" s="77"/>
      <c r="UU37" s="77"/>
      <c r="UV37" s="77"/>
      <c r="UW37" s="77"/>
      <c r="UX37" s="77"/>
      <c r="UY37" s="107" t="str">
        <f t="shared" si="4"/>
        <v/>
      </c>
      <c r="UZ37" s="108" t="str">
        <f t="shared" si="1"/>
        <v/>
      </c>
      <c r="VA37" s="108" t="e">
        <f t="shared" si="2"/>
        <v>#DIV/0!</v>
      </c>
      <c r="VB37" s="108" t="e">
        <f t="shared" si="3"/>
        <v>#DIV/0!</v>
      </c>
      <c r="VC37" s="108" t="e">
        <f>AVERAGE(DispDiaria[[#This Row],[01/02/2026]:[28/02/2026]])</f>
        <v>#DIV/0!</v>
      </c>
      <c r="VD37" s="108" t="e">
        <f>AVERAGE(DispDiaria[[#This Row],[01/03/2026]:[31/03/2026]])</f>
        <v>#DIV/0!</v>
      </c>
      <c r="VE37" s="147"/>
      <c r="VF37" s="147"/>
      <c r="VG37" s="147" t="e">
        <f>AVERAGE(DispDiaria[[#This Row],[01/06/2026]:[17/06/2026]])</f>
        <v>#DIV/0!</v>
      </c>
      <c r="VH37" s="72"/>
      <c r="VI37" t="s">
        <v>1085</v>
      </c>
    </row>
    <row r="38" spans="1:581" ht="15.6">
      <c r="A38" s="82" t="s">
        <v>1100</v>
      </c>
      <c r="B38" s="164" t="s">
        <v>1100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1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1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1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1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1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2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2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  <c r="IX38" s="110"/>
      <c r="IY38" s="110"/>
      <c r="IZ38" s="110"/>
      <c r="JA38" s="110"/>
      <c r="JB38" s="110"/>
      <c r="JC38" s="110"/>
      <c r="JD38" s="110"/>
      <c r="JE38" s="110"/>
      <c r="JF38" s="110"/>
      <c r="JG38" s="110"/>
      <c r="JH38" s="110"/>
      <c r="JI38" s="110"/>
      <c r="JJ38" s="110"/>
      <c r="JK38" s="110"/>
      <c r="JL38" s="110"/>
      <c r="JM38" s="110"/>
      <c r="JN38" s="110"/>
      <c r="JO38" s="110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5"/>
      <c r="LN38" s="75"/>
      <c r="LO38" s="75"/>
      <c r="LP38" s="75"/>
      <c r="LQ38" s="75"/>
      <c r="LR38" s="75"/>
      <c r="LS38" s="75"/>
      <c r="LT38" s="75"/>
      <c r="LU38" s="75"/>
      <c r="LV38" s="75"/>
      <c r="LW38" s="75"/>
      <c r="LX38" s="75"/>
      <c r="LY38" s="77"/>
      <c r="LZ38" s="77"/>
      <c r="MA38" s="77"/>
      <c r="MB38" s="77"/>
      <c r="MC38" s="77"/>
      <c r="MD38" s="77"/>
      <c r="ME38" s="77"/>
      <c r="MF38" s="77"/>
      <c r="MG38" s="77"/>
      <c r="MH38" s="77"/>
      <c r="MI38" s="77"/>
      <c r="MJ38" s="77"/>
      <c r="MK38" s="77"/>
      <c r="ML38" s="77"/>
      <c r="MM38" s="77"/>
      <c r="MN38" s="77"/>
      <c r="MO38" s="77"/>
      <c r="MP38" s="77"/>
      <c r="MQ38" s="77"/>
      <c r="MR38" s="77"/>
      <c r="MS38" s="77"/>
      <c r="MT38" s="77"/>
      <c r="MU38" s="77"/>
      <c r="MV38" s="77"/>
      <c r="MW38" s="77"/>
      <c r="MX38" s="77"/>
      <c r="MY38" s="77"/>
      <c r="MZ38" s="77"/>
      <c r="NA38" s="77"/>
      <c r="NB38" s="77"/>
      <c r="NC38" s="77"/>
      <c r="ND38" s="75"/>
      <c r="NE38" s="75"/>
      <c r="NF38" s="75"/>
      <c r="NG38" s="75"/>
      <c r="NH38" s="75"/>
      <c r="NI38" s="75"/>
      <c r="NJ38" s="75"/>
      <c r="NK38" s="75"/>
      <c r="NL38" s="75"/>
      <c r="NM38" s="77"/>
      <c r="NN38" s="77"/>
      <c r="NO38" s="77"/>
      <c r="NP38" s="77"/>
      <c r="NQ38" s="77"/>
      <c r="NR38" s="77"/>
      <c r="NS38" s="77"/>
      <c r="NT38" s="77"/>
      <c r="NU38" s="77"/>
      <c r="NV38" s="77"/>
      <c r="NW38" s="77"/>
      <c r="NX38" s="77"/>
      <c r="NY38" s="77"/>
      <c r="NZ38" s="77"/>
      <c r="OA38" s="77"/>
      <c r="OB38" s="77"/>
      <c r="OC38" s="77"/>
      <c r="OD38" s="77"/>
      <c r="OE38" s="77"/>
      <c r="OF38" s="77"/>
      <c r="OG38" s="77"/>
      <c r="OH38" s="122"/>
      <c r="OI38" s="153">
        <v>1</v>
      </c>
      <c r="OJ38" s="153">
        <v>1</v>
      </c>
      <c r="OK38" s="153">
        <v>1</v>
      </c>
      <c r="OL38" s="153">
        <v>1</v>
      </c>
      <c r="OM38" s="153">
        <v>1</v>
      </c>
      <c r="ON38" s="153">
        <v>0.84833333333333338</v>
      </c>
      <c r="OO38" s="153">
        <v>1</v>
      </c>
      <c r="OP38" s="153">
        <v>1</v>
      </c>
      <c r="OQ38" s="153">
        <v>1</v>
      </c>
      <c r="OR38" s="153">
        <v>1</v>
      </c>
      <c r="OS38" s="153">
        <v>1</v>
      </c>
      <c r="OT38" s="153">
        <v>1</v>
      </c>
      <c r="OU38" s="153">
        <v>1</v>
      </c>
      <c r="OV38" s="153">
        <v>1</v>
      </c>
      <c r="OW38" s="153">
        <v>1</v>
      </c>
      <c r="OX38" s="153">
        <v>1</v>
      </c>
      <c r="OY38" s="153">
        <v>1</v>
      </c>
      <c r="OZ38" s="153">
        <v>1</v>
      </c>
      <c r="PA38" s="153">
        <v>1</v>
      </c>
      <c r="PB38" s="153">
        <v>1</v>
      </c>
      <c r="PC38" s="153">
        <v>1</v>
      </c>
      <c r="PD38" s="153">
        <v>1</v>
      </c>
      <c r="PE38" s="153">
        <v>1</v>
      </c>
      <c r="PF38" s="153">
        <v>0.997</v>
      </c>
      <c r="PG38" s="153">
        <v>0.99490000000000001</v>
      </c>
      <c r="PH38" s="153">
        <v>0.9</v>
      </c>
      <c r="PI38" s="153">
        <v>0.98540000000000005</v>
      </c>
      <c r="PJ38" s="153">
        <v>1</v>
      </c>
      <c r="PK38" s="153">
        <v>1</v>
      </c>
      <c r="PL38" s="153">
        <v>1</v>
      </c>
      <c r="PM38" s="153">
        <v>1</v>
      </c>
      <c r="PN38" s="153">
        <v>1</v>
      </c>
      <c r="PO38" s="153">
        <v>1</v>
      </c>
      <c r="PP38" s="153">
        <v>1</v>
      </c>
      <c r="PQ38" s="153">
        <v>1</v>
      </c>
      <c r="PR38" s="153">
        <v>1</v>
      </c>
      <c r="PS38" s="153">
        <v>1</v>
      </c>
      <c r="PT38" s="153">
        <v>1</v>
      </c>
      <c r="PU38" s="153">
        <v>1</v>
      </c>
      <c r="PV38" s="153">
        <v>1</v>
      </c>
      <c r="PW38" s="153">
        <v>1</v>
      </c>
      <c r="PX38" s="153">
        <v>0.97666666666666679</v>
      </c>
      <c r="PY38" s="153">
        <v>1</v>
      </c>
      <c r="PZ38" s="153">
        <v>1</v>
      </c>
      <c r="QA38" s="153">
        <v>1</v>
      </c>
      <c r="QB38" s="153">
        <v>0.97666666666666679</v>
      </c>
      <c r="QC38" s="153">
        <v>0.99485596707818935</v>
      </c>
      <c r="QD38" s="153">
        <v>1</v>
      </c>
      <c r="QE38" s="153">
        <v>1</v>
      </c>
      <c r="QF38" s="153">
        <v>1</v>
      </c>
      <c r="QG38" s="153">
        <v>1</v>
      </c>
      <c r="QH38" s="153">
        <v>1</v>
      </c>
      <c r="QI38" s="153">
        <v>1</v>
      </c>
      <c r="QJ38" s="153">
        <v>1</v>
      </c>
      <c r="QK38" s="153">
        <v>1</v>
      </c>
      <c r="QL38" s="153">
        <v>1</v>
      </c>
      <c r="QM38" s="153">
        <v>1</v>
      </c>
      <c r="QN38" s="153">
        <v>1</v>
      </c>
      <c r="QO38" s="153">
        <v>1</v>
      </c>
      <c r="QP38" s="153">
        <v>0.99490000000000001</v>
      </c>
      <c r="QQ38" s="153">
        <v>0.99539999999999995</v>
      </c>
      <c r="QR38" s="153">
        <v>1</v>
      </c>
      <c r="QS38" s="153">
        <v>1</v>
      </c>
      <c r="QT38" s="153">
        <v>1</v>
      </c>
      <c r="QU38" s="153">
        <v>1</v>
      </c>
      <c r="QV38" s="153">
        <v>1</v>
      </c>
      <c r="QW38" s="153">
        <v>1</v>
      </c>
      <c r="QX38" s="153">
        <v>1</v>
      </c>
      <c r="QY38" s="153">
        <v>1</v>
      </c>
      <c r="QZ38" s="153">
        <v>1</v>
      </c>
      <c r="RA38" s="153">
        <v>1</v>
      </c>
      <c r="RB38" s="153">
        <v>1</v>
      </c>
      <c r="RC38" s="153">
        <v>1</v>
      </c>
      <c r="RD38" s="153">
        <v>1</v>
      </c>
      <c r="RE38" s="153">
        <v>1</v>
      </c>
      <c r="RF38" s="153">
        <v>1</v>
      </c>
      <c r="RG38" s="153">
        <v>1</v>
      </c>
      <c r="RH38" s="153">
        <v>1</v>
      </c>
      <c r="RI38" s="153">
        <v>1</v>
      </c>
      <c r="RJ38" s="153">
        <v>1</v>
      </c>
      <c r="RK38" s="153">
        <v>1</v>
      </c>
      <c r="RL38" s="153">
        <v>1</v>
      </c>
      <c r="RM38" s="153">
        <v>1</v>
      </c>
      <c r="RN38" s="153">
        <v>1</v>
      </c>
      <c r="RO38" s="153">
        <v>1</v>
      </c>
      <c r="RP38" s="153">
        <v>1</v>
      </c>
      <c r="RQ38" s="153">
        <v>1</v>
      </c>
      <c r="RR38" s="153">
        <v>0.99990000000000001</v>
      </c>
      <c r="RS38" s="153">
        <v>1</v>
      </c>
      <c r="RT38" s="153">
        <v>1</v>
      </c>
      <c r="RU38" s="153">
        <v>1</v>
      </c>
      <c r="RV38" s="153">
        <v>1</v>
      </c>
      <c r="RW38" s="153">
        <v>1</v>
      </c>
      <c r="RX38" s="153">
        <v>1</v>
      </c>
      <c r="RY38" s="153">
        <v>1</v>
      </c>
      <c r="RZ38" s="153">
        <v>1</v>
      </c>
      <c r="SA38" s="153">
        <v>1</v>
      </c>
      <c r="SB38" s="153">
        <v>1</v>
      </c>
      <c r="SC38" s="153">
        <v>1</v>
      </c>
      <c r="SD38" s="153">
        <v>1</v>
      </c>
      <c r="SE38" s="153">
        <v>1</v>
      </c>
      <c r="SF38" s="153">
        <v>1</v>
      </c>
      <c r="SG38" s="153">
        <v>1</v>
      </c>
      <c r="SH38" s="153">
        <v>1</v>
      </c>
      <c r="SI38" s="153">
        <v>1</v>
      </c>
      <c r="SJ38" s="153">
        <v>1</v>
      </c>
      <c r="SK38" s="153">
        <v>1</v>
      </c>
      <c r="SL38" s="153">
        <v>1</v>
      </c>
      <c r="SM38" s="153">
        <v>1</v>
      </c>
      <c r="SN38" s="153">
        <v>1</v>
      </c>
      <c r="SO38" s="153">
        <v>1</v>
      </c>
      <c r="SP38" s="153">
        <v>1</v>
      </c>
      <c r="SQ38" s="153">
        <v>1</v>
      </c>
      <c r="SR38" s="153">
        <v>1</v>
      </c>
      <c r="SS38" s="153">
        <v>1</v>
      </c>
      <c r="ST38" s="153">
        <v>1</v>
      </c>
      <c r="SU38" s="167">
        <v>0.42333333333333323</v>
      </c>
      <c r="SV38" s="167">
        <v>0</v>
      </c>
      <c r="SW38" s="167">
        <v>0</v>
      </c>
      <c r="SX38" s="167">
        <v>0</v>
      </c>
      <c r="SY38" s="153">
        <v>0</v>
      </c>
      <c r="SZ38" s="153">
        <v>0</v>
      </c>
      <c r="TA38" s="153">
        <v>0</v>
      </c>
      <c r="TB38" s="153">
        <v>0</v>
      </c>
      <c r="TC38" s="153">
        <v>0</v>
      </c>
      <c r="TD38" s="153">
        <v>0</v>
      </c>
      <c r="TE38" s="153">
        <v>0</v>
      </c>
      <c r="TF38" s="153">
        <v>0</v>
      </c>
      <c r="TG38" s="153">
        <v>0</v>
      </c>
      <c r="TH38" s="153">
        <v>1</v>
      </c>
      <c r="TI38" s="153">
        <v>1</v>
      </c>
      <c r="TJ38" s="153">
        <v>1</v>
      </c>
      <c r="TK38" s="153">
        <v>1</v>
      </c>
      <c r="TL38" s="153">
        <v>1</v>
      </c>
      <c r="TM38" s="153">
        <v>1</v>
      </c>
      <c r="TN38" s="153">
        <v>1</v>
      </c>
      <c r="TO38" s="153">
        <v>1</v>
      </c>
      <c r="TP38" s="153">
        <v>1</v>
      </c>
      <c r="TQ38" s="153">
        <v>1</v>
      </c>
      <c r="TR38" s="153">
        <v>1</v>
      </c>
      <c r="TS38" s="153">
        <v>1</v>
      </c>
      <c r="TT38" s="153">
        <v>1</v>
      </c>
      <c r="TU38" s="153">
        <v>1</v>
      </c>
      <c r="TV38" s="153">
        <v>1</v>
      </c>
      <c r="TW38" s="153">
        <v>1</v>
      </c>
      <c r="TX38" s="153">
        <v>1</v>
      </c>
      <c r="TY38" s="153">
        <v>1</v>
      </c>
      <c r="TZ38" s="153">
        <v>1</v>
      </c>
      <c r="UA38" s="153">
        <v>1</v>
      </c>
      <c r="UB38" s="153">
        <v>1</v>
      </c>
      <c r="UC38" s="153">
        <v>1</v>
      </c>
      <c r="UD38" s="153">
        <v>1</v>
      </c>
      <c r="UE38" s="153">
        <v>1</v>
      </c>
      <c r="UF38" s="153">
        <v>1</v>
      </c>
      <c r="UG38" s="153">
        <v>1</v>
      </c>
      <c r="UH38" s="153">
        <v>1</v>
      </c>
      <c r="UI38" s="153">
        <v>1</v>
      </c>
      <c r="UJ38" s="153">
        <v>0.86666666666666659</v>
      </c>
      <c r="UK38" s="116">
        <v>1</v>
      </c>
      <c r="UL38" s="116">
        <v>1</v>
      </c>
      <c r="UM38" s="116">
        <v>1</v>
      </c>
      <c r="UN38" s="116">
        <v>1</v>
      </c>
      <c r="UO38" s="116">
        <v>1</v>
      </c>
      <c r="UP38" s="116">
        <v>1</v>
      </c>
      <c r="UQ38" s="116">
        <v>1</v>
      </c>
      <c r="UR38" s="153">
        <v>1</v>
      </c>
      <c r="US38" s="153">
        <v>1</v>
      </c>
      <c r="UT38" s="153">
        <v>1</v>
      </c>
      <c r="UU38" s="153">
        <v>1</v>
      </c>
      <c r="UV38" s="153">
        <v>1</v>
      </c>
      <c r="UW38" s="153">
        <v>0.60833333333333339</v>
      </c>
      <c r="UX38" s="153">
        <v>0</v>
      </c>
      <c r="UY38" s="107" t="str">
        <f t="shared" si="4"/>
        <v/>
      </c>
      <c r="UZ38" s="108" t="str">
        <f t="shared" si="1"/>
        <v/>
      </c>
      <c r="VA38" s="108" t="e">
        <f t="shared" si="2"/>
        <v>#DIV/0!</v>
      </c>
      <c r="VB38" s="108" t="e">
        <f t="shared" si="3"/>
        <v>#DIV/0!</v>
      </c>
      <c r="VC38" s="108">
        <f>AVERAGE(DispDiaria[[#This Row],[01/02/2026]:[28/02/2026]])</f>
        <v>0.99020119047619037</v>
      </c>
      <c r="VD38" s="108">
        <f>AVERAGE(DispDiaria[[#This Row],[01/03/2026]:[31/03/2026]])</f>
        <v>0.99832868711004907</v>
      </c>
      <c r="VE38" s="147"/>
      <c r="VF38" s="147"/>
      <c r="VG38" s="147">
        <f>AVERAGE(DispDiaria[[#This Row],[01/06/2026]:[17/06/2026]])</f>
        <v>0.47058823529411764</v>
      </c>
      <c r="VH38" s="72"/>
      <c r="VI38" t="s">
        <v>1085</v>
      </c>
    </row>
    <row r="39" spans="1:581" ht="15.6" hidden="1">
      <c r="A39" s="145" t="s">
        <v>1101</v>
      </c>
      <c r="B39" s="49" t="s">
        <v>1101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1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1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75"/>
      <c r="DL39" s="110"/>
      <c r="DM39" s="110"/>
      <c r="DN39" s="110"/>
      <c r="DO39" s="110"/>
      <c r="DP39" s="110"/>
      <c r="DQ39" s="110"/>
      <c r="DR39" s="110"/>
      <c r="DS39" s="111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20"/>
      <c r="EU39" s="120"/>
      <c r="EV39" s="120"/>
      <c r="EW39" s="120"/>
      <c r="EX39" s="111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1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2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2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  <c r="IW39" s="110"/>
      <c r="IX39" s="110"/>
      <c r="IY39" s="110"/>
      <c r="IZ39" s="110"/>
      <c r="JA39" s="110"/>
      <c r="JB39" s="110"/>
      <c r="JC39" s="110"/>
      <c r="JD39" s="110"/>
      <c r="JE39" s="110"/>
      <c r="JF39" s="110"/>
      <c r="JG39" s="110"/>
      <c r="JH39" s="110"/>
      <c r="JI39" s="110"/>
      <c r="JJ39" s="110"/>
      <c r="JK39" s="110"/>
      <c r="JL39" s="110"/>
      <c r="JM39" s="110"/>
      <c r="JN39" s="110"/>
      <c r="JO39" s="110"/>
      <c r="JP39" s="75"/>
      <c r="JQ39" s="75"/>
      <c r="JR39" s="75"/>
      <c r="JS39" s="75"/>
      <c r="JT39" s="75"/>
      <c r="JU39" s="75"/>
      <c r="JV39" s="75"/>
      <c r="JW39" s="75"/>
      <c r="JX39" s="75"/>
      <c r="JY39" s="75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  <c r="KL39" s="75"/>
      <c r="KM39" s="75"/>
      <c r="KN39" s="75"/>
      <c r="KO39" s="75"/>
      <c r="KP39" s="75"/>
      <c r="KQ39" s="75"/>
      <c r="KR39" s="75"/>
      <c r="KS39" s="75"/>
      <c r="KT39" s="75"/>
      <c r="KU39" s="75"/>
      <c r="KV39" s="75"/>
      <c r="KW39" s="75"/>
      <c r="KX39" s="75"/>
      <c r="KY39" s="75"/>
      <c r="KZ39" s="75"/>
      <c r="LA39" s="75"/>
      <c r="LB39" s="75"/>
      <c r="LC39" s="75"/>
      <c r="LD39" s="75"/>
      <c r="LE39" s="75"/>
      <c r="LF39" s="75"/>
      <c r="LG39" s="75"/>
      <c r="LH39" s="75"/>
      <c r="LI39" s="75"/>
      <c r="LJ39" s="75"/>
      <c r="LK39" s="75"/>
      <c r="LL39" s="75"/>
      <c r="LM39" s="75"/>
      <c r="LN39" s="75"/>
      <c r="LO39" s="75"/>
      <c r="LP39" s="75"/>
      <c r="LQ39" s="75"/>
      <c r="LR39" s="75"/>
      <c r="LS39" s="75"/>
      <c r="LT39" s="75"/>
      <c r="LU39" s="75"/>
      <c r="LV39" s="75"/>
      <c r="LW39" s="75"/>
      <c r="LX39" s="75"/>
      <c r="LY39" s="77"/>
      <c r="LZ39" s="77"/>
      <c r="MA39" s="77"/>
      <c r="MB39" s="77"/>
      <c r="MC39" s="77"/>
      <c r="MD39" s="77"/>
      <c r="ME39" s="77"/>
      <c r="MF39" s="77"/>
      <c r="MG39" s="77"/>
      <c r="MH39" s="77"/>
      <c r="MI39" s="77"/>
      <c r="MJ39" s="77"/>
      <c r="MK39" s="77"/>
      <c r="ML39" s="77"/>
      <c r="MM39" s="77"/>
      <c r="MN39" s="77"/>
      <c r="MO39" s="77"/>
      <c r="MP39" s="77"/>
      <c r="MQ39" s="77"/>
      <c r="MR39" s="77"/>
      <c r="MS39" s="77"/>
      <c r="MT39" s="77"/>
      <c r="MU39" s="77"/>
      <c r="MV39" s="77"/>
      <c r="MW39" s="77"/>
      <c r="MX39" s="77"/>
      <c r="MY39" s="77"/>
      <c r="MZ39" s="77"/>
      <c r="NA39" s="77"/>
      <c r="NB39" s="77"/>
      <c r="NC39" s="77"/>
      <c r="ND39" s="75"/>
      <c r="NE39" s="75"/>
      <c r="NF39" s="75"/>
      <c r="NG39" s="75"/>
      <c r="NH39" s="75"/>
      <c r="NI39" s="75"/>
      <c r="NJ39" s="75"/>
      <c r="NK39" s="75"/>
      <c r="NL39" s="75"/>
      <c r="NM39" s="77"/>
      <c r="NN39" s="77"/>
      <c r="NO39" s="77"/>
      <c r="NP39" s="77"/>
      <c r="NQ39" s="77"/>
      <c r="NR39" s="77"/>
      <c r="NS39" s="77"/>
      <c r="NT39" s="77"/>
      <c r="NU39" s="77"/>
      <c r="NV39" s="77"/>
      <c r="NW39" s="77"/>
      <c r="NX39" s="77"/>
      <c r="NY39" s="77"/>
      <c r="NZ39" s="77"/>
      <c r="OA39" s="77"/>
      <c r="OB39" s="77"/>
      <c r="OC39" s="77"/>
      <c r="OD39" s="77"/>
      <c r="OE39" s="77"/>
      <c r="OF39" s="77"/>
      <c r="OG39" s="77"/>
      <c r="OH39" s="122"/>
      <c r="OI39" s="77"/>
      <c r="OJ39" s="77"/>
      <c r="OK39" s="77"/>
      <c r="OL39" s="77"/>
      <c r="OM39" s="77"/>
      <c r="ON39" s="77"/>
      <c r="OO39" s="77"/>
      <c r="OP39" s="77"/>
      <c r="OQ39" s="77"/>
      <c r="OR39" s="77"/>
      <c r="OS39" s="77"/>
      <c r="OT39" s="77"/>
      <c r="OU39" s="77"/>
      <c r="OV39" s="77"/>
      <c r="OW39" s="77"/>
      <c r="OX39" s="77"/>
      <c r="OY39" s="77"/>
      <c r="OZ39" s="77"/>
      <c r="PA39" s="77"/>
      <c r="PB39" s="77"/>
      <c r="PC39" s="77"/>
      <c r="PD39" s="77"/>
      <c r="PE39" s="77"/>
      <c r="PF39" s="77"/>
      <c r="PG39" s="77"/>
      <c r="PH39" s="77"/>
      <c r="PI39" s="77"/>
      <c r="PJ39" s="77"/>
      <c r="PK39" s="77"/>
      <c r="PL39" s="77"/>
      <c r="PM39" s="77"/>
      <c r="PN39" s="77"/>
      <c r="PO39" s="77"/>
      <c r="PP39" s="77"/>
      <c r="PQ39" s="77"/>
      <c r="PR39" s="77"/>
      <c r="PS39" s="77"/>
      <c r="PT39" s="77"/>
      <c r="PU39" s="77"/>
      <c r="PV39" s="77"/>
      <c r="PW39" s="77"/>
      <c r="PX39" s="77"/>
      <c r="PY39" s="77"/>
      <c r="PZ39" s="77"/>
      <c r="QA39" s="77"/>
      <c r="QB39" s="77"/>
      <c r="QC39" s="77"/>
      <c r="QD39" s="77"/>
      <c r="QE39" s="77"/>
      <c r="QF39" s="77"/>
      <c r="QG39" s="77"/>
      <c r="QH39" s="77"/>
      <c r="QI39" s="77"/>
      <c r="QJ39" s="77"/>
      <c r="QK39" s="77"/>
      <c r="QL39" s="77"/>
      <c r="QM39" s="77"/>
      <c r="QN39" s="77"/>
      <c r="QO39" s="77"/>
      <c r="QP39" s="77"/>
      <c r="QQ39" s="77"/>
      <c r="QR39" s="77"/>
      <c r="QS39" s="77"/>
      <c r="QT39" s="77"/>
      <c r="QU39" s="77"/>
      <c r="QV39" s="77"/>
      <c r="QW39" s="77"/>
      <c r="QX39" s="77"/>
      <c r="QY39" s="77"/>
      <c r="QZ39" s="77"/>
      <c r="RA39" s="77"/>
      <c r="RB39" s="77"/>
      <c r="RC39" s="77"/>
      <c r="RD39" s="77"/>
      <c r="RE39" s="77"/>
      <c r="RF39" s="77"/>
      <c r="RG39" s="77"/>
      <c r="RH39" s="77"/>
      <c r="RI39" s="77"/>
      <c r="RJ39" s="77"/>
      <c r="RK39" s="77"/>
      <c r="RL39" s="77"/>
      <c r="RM39" s="77"/>
      <c r="RN39" s="77"/>
      <c r="RO39" s="77"/>
      <c r="RP39" s="77"/>
      <c r="RQ39" s="77"/>
      <c r="RR39" s="77"/>
      <c r="RS39" s="77"/>
      <c r="RT39" s="77"/>
      <c r="RU39" s="77"/>
      <c r="RV39" s="77"/>
      <c r="RW39" s="77"/>
      <c r="RX39" s="77"/>
      <c r="RY39" s="77"/>
      <c r="RZ39" s="77"/>
      <c r="SA39" s="77"/>
      <c r="SB39" s="77"/>
      <c r="SC39" s="77"/>
      <c r="SD39" s="77"/>
      <c r="SE39" s="77"/>
      <c r="SF39" s="77"/>
      <c r="SG39" s="77"/>
      <c r="SH39" s="77"/>
      <c r="SI39" s="77"/>
      <c r="SJ39" s="77"/>
      <c r="SK39" s="77"/>
      <c r="SL39" s="77"/>
      <c r="SM39" s="77"/>
      <c r="SN39" s="77"/>
      <c r="SO39" s="77"/>
      <c r="SP39" s="77"/>
      <c r="SQ39" s="77"/>
      <c r="SR39" s="77"/>
      <c r="SS39" s="77"/>
      <c r="ST39" s="77"/>
      <c r="SU39" s="77"/>
      <c r="SV39" s="77"/>
      <c r="SW39" s="77"/>
      <c r="SX39" s="77"/>
      <c r="SY39" s="77"/>
      <c r="SZ39" s="77"/>
      <c r="TA39" s="77"/>
      <c r="TB39" s="77"/>
      <c r="TC39" s="77"/>
      <c r="TD39" s="77"/>
      <c r="TE39" s="77"/>
      <c r="TF39" s="77"/>
      <c r="TG39" s="77"/>
      <c r="TH39" s="77"/>
      <c r="TI39" s="77"/>
      <c r="TJ39" s="77"/>
      <c r="TK39" s="77"/>
      <c r="TL39" s="77"/>
      <c r="TM39" s="77"/>
      <c r="TN39" s="77"/>
      <c r="TO39" s="77"/>
      <c r="TP39" s="77"/>
      <c r="TQ39" s="77"/>
      <c r="TR39" s="77"/>
      <c r="TS39" s="77"/>
      <c r="TT39" s="77"/>
      <c r="TU39" s="77"/>
      <c r="TV39" s="77"/>
      <c r="TW39" s="77"/>
      <c r="TX39" s="77"/>
      <c r="TY39" s="77"/>
      <c r="TZ39" s="77"/>
      <c r="UA39" s="77"/>
      <c r="UB39" s="77"/>
      <c r="UC39" s="77"/>
      <c r="UD39" s="77"/>
      <c r="UE39" s="77"/>
      <c r="UF39" s="77"/>
      <c r="UG39" s="77"/>
      <c r="UH39" s="77"/>
      <c r="UI39" s="77"/>
      <c r="UJ39" s="77"/>
      <c r="UK39" s="77"/>
      <c r="UL39" s="77"/>
      <c r="UM39" s="77"/>
      <c r="UN39" s="77"/>
      <c r="UO39" s="77"/>
      <c r="UP39" s="77"/>
      <c r="UQ39" s="77"/>
      <c r="UR39" s="77"/>
      <c r="US39" s="77"/>
      <c r="UT39" s="77"/>
      <c r="UU39" s="77"/>
      <c r="UV39" s="77"/>
      <c r="UW39" s="77"/>
      <c r="UX39" s="77"/>
      <c r="UY39" s="107" t="str">
        <f t="shared" si="4"/>
        <v/>
      </c>
      <c r="UZ39" s="108" t="str">
        <f t="shared" si="1"/>
        <v/>
      </c>
      <c r="VA39" s="108" t="e">
        <f t="shared" si="2"/>
        <v>#DIV/0!</v>
      </c>
      <c r="VB39" s="108" t="e">
        <f t="shared" si="3"/>
        <v>#DIV/0!</v>
      </c>
      <c r="VC39" s="108" t="e">
        <f>AVERAGE(DispDiaria[[#This Row],[01/02/2026]:[28/02/2026]])</f>
        <v>#DIV/0!</v>
      </c>
      <c r="VD39" s="108" t="e">
        <f>AVERAGE(DispDiaria[[#This Row],[01/03/2026]:[31/03/2026]])</f>
        <v>#DIV/0!</v>
      </c>
      <c r="VE39" s="147"/>
      <c r="VF39" s="147"/>
      <c r="VG39" s="147" t="e">
        <f>AVERAGE(DispDiaria[[#This Row],[01/06/2026]:[17/06/2026]])</f>
        <v>#DIV/0!</v>
      </c>
      <c r="VH39" s="72"/>
      <c r="VI39" s="30" t="s">
        <v>1086</v>
      </c>
    </row>
    <row r="40" spans="1:581" ht="15.6" hidden="1">
      <c r="A40" s="145" t="s">
        <v>1102</v>
      </c>
      <c r="B40" s="49" t="s">
        <v>1102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1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1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110"/>
      <c r="DO40" s="110"/>
      <c r="DP40" s="110"/>
      <c r="DQ40" s="110"/>
      <c r="DR40" s="110"/>
      <c r="DS40" s="111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8"/>
      <c r="EU40" s="118"/>
      <c r="EV40" s="118"/>
      <c r="EW40" s="110"/>
      <c r="EX40" s="111"/>
      <c r="EY40" s="110"/>
      <c r="EZ40" s="110"/>
      <c r="FA40" s="110"/>
      <c r="FB40" s="110"/>
      <c r="FC40" s="110"/>
      <c r="FD40" s="110"/>
      <c r="FE40" s="110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1"/>
      <c r="GC40" s="110"/>
      <c r="GD40" s="110"/>
      <c r="GE40" s="110"/>
      <c r="GF40" s="110"/>
      <c r="GG40" s="110"/>
      <c r="GH40" s="110"/>
      <c r="GI40" s="110"/>
      <c r="GJ40" s="110"/>
      <c r="GK40" s="110"/>
      <c r="GL40" s="110"/>
      <c r="GM40" s="110"/>
      <c r="GN40" s="110"/>
      <c r="GO40" s="110"/>
      <c r="GP40" s="110"/>
      <c r="GQ40" s="110"/>
      <c r="GR40" s="110"/>
      <c r="GS40" s="110"/>
      <c r="GT40" s="110"/>
      <c r="GU40" s="110"/>
      <c r="GV40" s="110"/>
      <c r="GW40" s="110"/>
      <c r="GX40" s="110"/>
      <c r="GY40" s="110"/>
      <c r="GZ40" s="110"/>
      <c r="HA40" s="110"/>
      <c r="HB40" s="110"/>
      <c r="HC40" s="110"/>
      <c r="HD40" s="110"/>
      <c r="HE40" s="110"/>
      <c r="HF40" s="110"/>
      <c r="HG40" s="112"/>
      <c r="HH40" s="110"/>
      <c r="HI40" s="110"/>
      <c r="HJ40" s="110"/>
      <c r="HK40" s="110"/>
      <c r="HL40" s="110"/>
      <c r="HM40" s="110"/>
      <c r="HN40" s="110"/>
      <c r="HO40" s="110"/>
      <c r="HP40" s="110"/>
      <c r="HQ40" s="110"/>
      <c r="HR40" s="110"/>
      <c r="HS40" s="110"/>
      <c r="HT40" s="110"/>
      <c r="HU40" s="110"/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2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  <c r="IW40" s="110"/>
      <c r="IX40" s="110"/>
      <c r="IY40" s="110"/>
      <c r="IZ40" s="110"/>
      <c r="JA40" s="110"/>
      <c r="JB40" s="110"/>
      <c r="JC40" s="110"/>
      <c r="JD40" s="110"/>
      <c r="JE40" s="110"/>
      <c r="JF40" s="110"/>
      <c r="JG40" s="110"/>
      <c r="JH40" s="110"/>
      <c r="JI40" s="110"/>
      <c r="JJ40" s="110"/>
      <c r="JK40" s="110"/>
      <c r="JL40" s="110"/>
      <c r="JM40" s="110"/>
      <c r="JN40" s="110"/>
      <c r="JO40" s="110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75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122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77"/>
      <c r="QM40" s="77"/>
      <c r="QN40" s="77"/>
      <c r="QO40" s="77"/>
      <c r="QP40" s="77"/>
      <c r="QQ40" s="77"/>
      <c r="QR40" s="77"/>
      <c r="QS40" s="77"/>
      <c r="QT40" s="77"/>
      <c r="QU40" s="77"/>
      <c r="QV40" s="77"/>
      <c r="QW40" s="77"/>
      <c r="QX40" s="77"/>
      <c r="QY40" s="77"/>
      <c r="QZ40" s="77"/>
      <c r="RA40" s="77"/>
      <c r="RB40" s="77"/>
      <c r="RC40" s="77"/>
      <c r="RD40" s="77"/>
      <c r="RE40" s="77"/>
      <c r="RF40" s="77"/>
      <c r="RG40" s="77"/>
      <c r="RH40" s="77"/>
      <c r="RI40" s="77"/>
      <c r="RJ40" s="77"/>
      <c r="RK40" s="77"/>
      <c r="RL40" s="77"/>
      <c r="RM40" s="77"/>
      <c r="RN40" s="77"/>
      <c r="RO40" s="77"/>
      <c r="RP40" s="77"/>
      <c r="RQ40" s="77"/>
      <c r="RR40" s="77"/>
      <c r="RS40" s="77"/>
      <c r="RT40" s="77"/>
      <c r="RU40" s="77"/>
      <c r="RV40" s="77"/>
      <c r="RW40" s="77"/>
      <c r="RX40" s="77"/>
      <c r="RY40" s="77"/>
      <c r="RZ40" s="77"/>
      <c r="SA40" s="77"/>
      <c r="SB40" s="77"/>
      <c r="SC40" s="77"/>
      <c r="SD40" s="77"/>
      <c r="SE40" s="77"/>
      <c r="SF40" s="77"/>
      <c r="SG40" s="77"/>
      <c r="SH40" s="77"/>
      <c r="SI40" s="77"/>
      <c r="SJ40" s="77"/>
      <c r="SK40" s="77"/>
      <c r="SL40" s="77"/>
      <c r="SM40" s="77"/>
      <c r="SN40" s="77"/>
      <c r="SO40" s="77"/>
      <c r="SP40" s="77"/>
      <c r="SQ40" s="77"/>
      <c r="SR40" s="77"/>
      <c r="SS40" s="77"/>
      <c r="ST40" s="77"/>
      <c r="SU40" s="77"/>
      <c r="SV40" s="77"/>
      <c r="SW40" s="77"/>
      <c r="SX40" s="77"/>
      <c r="SY40" s="77"/>
      <c r="SZ40" s="77"/>
      <c r="TA40" s="77"/>
      <c r="TB40" s="77"/>
      <c r="TC40" s="77"/>
      <c r="TD40" s="77"/>
      <c r="TE40" s="77"/>
      <c r="TF40" s="77"/>
      <c r="TG40" s="77"/>
      <c r="TH40" s="77"/>
      <c r="TI40" s="77"/>
      <c r="TJ40" s="77"/>
      <c r="TK40" s="77"/>
      <c r="TL40" s="77"/>
      <c r="TM40" s="77"/>
      <c r="TN40" s="77"/>
      <c r="TO40" s="77"/>
      <c r="TP40" s="77"/>
      <c r="TQ40" s="77"/>
      <c r="TR40" s="77"/>
      <c r="TS40" s="77"/>
      <c r="TT40" s="77"/>
      <c r="TU40" s="77"/>
      <c r="TV40" s="77"/>
      <c r="TW40" s="77"/>
      <c r="TX40" s="77"/>
      <c r="TY40" s="77"/>
      <c r="TZ40" s="77"/>
      <c r="UA40" s="77"/>
      <c r="UB40" s="77"/>
      <c r="UC40" s="77"/>
      <c r="UD40" s="77"/>
      <c r="UE40" s="77"/>
      <c r="UF40" s="77"/>
      <c r="UG40" s="77"/>
      <c r="UH40" s="77"/>
      <c r="UI40" s="77"/>
      <c r="UJ40" s="77"/>
      <c r="UK40" s="77"/>
      <c r="UL40" s="77"/>
      <c r="UM40" s="77"/>
      <c r="UN40" s="77"/>
      <c r="UO40" s="77"/>
      <c r="UP40" s="77"/>
      <c r="UQ40" s="77"/>
      <c r="UR40" s="77"/>
      <c r="US40" s="77"/>
      <c r="UT40" s="77"/>
      <c r="UU40" s="77"/>
      <c r="UV40" s="77"/>
      <c r="UW40" s="77"/>
      <c r="UX40" s="77"/>
      <c r="UY40" s="107" t="str">
        <f t="shared" si="4"/>
        <v/>
      </c>
      <c r="UZ40" s="108" t="str">
        <f t="shared" si="1"/>
        <v/>
      </c>
      <c r="VA40" s="108" t="e">
        <f t="shared" si="2"/>
        <v>#DIV/0!</v>
      </c>
      <c r="VB40" s="108" t="e">
        <f t="shared" si="3"/>
        <v>#DIV/0!</v>
      </c>
      <c r="VC40" s="108" t="e">
        <f>AVERAGE(DispDiaria[[#This Row],[01/02/2026]:[28/02/2026]])</f>
        <v>#DIV/0!</v>
      </c>
      <c r="VD40" s="108" t="e">
        <f>AVERAGE(DispDiaria[[#This Row],[01/03/2026]:[31/03/2026]])</f>
        <v>#DIV/0!</v>
      </c>
      <c r="VE40" s="147"/>
      <c r="VF40" s="147"/>
      <c r="VG40" s="147" t="e">
        <f>AVERAGE(DispDiaria[[#This Row],[01/06/2026]:[17/06/2026]])</f>
        <v>#DIV/0!</v>
      </c>
      <c r="VH40" s="72"/>
      <c r="VI40" t="s">
        <v>1085</v>
      </c>
    </row>
    <row r="41" spans="1:581" ht="15.6" hidden="1">
      <c r="A41" s="145" t="s">
        <v>1103</v>
      </c>
      <c r="B41" s="49" t="s">
        <v>1103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1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1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1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1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1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2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2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  <c r="IW41" s="110"/>
      <c r="IX41" s="110"/>
      <c r="IY41" s="110"/>
      <c r="IZ41" s="110"/>
      <c r="JA41" s="110"/>
      <c r="JB41" s="110"/>
      <c r="JC41" s="110"/>
      <c r="JD41" s="110"/>
      <c r="JE41" s="110"/>
      <c r="JF41" s="110"/>
      <c r="JG41" s="110"/>
      <c r="JH41" s="110"/>
      <c r="JI41" s="110"/>
      <c r="JJ41" s="110"/>
      <c r="JK41" s="110"/>
      <c r="JL41" s="110"/>
      <c r="JM41" s="110"/>
      <c r="JN41" s="110"/>
      <c r="JO41" s="110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5"/>
      <c r="LN41" s="75"/>
      <c r="LO41" s="75"/>
      <c r="LP41" s="75"/>
      <c r="LQ41" s="75"/>
      <c r="LR41" s="75"/>
      <c r="LS41" s="75"/>
      <c r="LT41" s="75"/>
      <c r="LU41" s="75"/>
      <c r="LV41" s="75"/>
      <c r="LW41" s="75"/>
      <c r="LX41" s="75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122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77"/>
      <c r="QM41" s="77"/>
      <c r="QN41" s="77"/>
      <c r="QO41" s="77"/>
      <c r="QP41" s="77"/>
      <c r="QQ41" s="77"/>
      <c r="QR41" s="77"/>
      <c r="QS41" s="77"/>
      <c r="QT41" s="77"/>
      <c r="QU41" s="77"/>
      <c r="QV41" s="77"/>
      <c r="QW41" s="77"/>
      <c r="QX41" s="77"/>
      <c r="QY41" s="77"/>
      <c r="QZ41" s="77"/>
      <c r="RA41" s="77"/>
      <c r="RB41" s="77"/>
      <c r="RC41" s="77"/>
      <c r="RD41" s="77"/>
      <c r="RE41" s="77"/>
      <c r="RF41" s="77"/>
      <c r="RG41" s="77"/>
      <c r="RH41" s="77"/>
      <c r="RI41" s="77"/>
      <c r="RJ41" s="77"/>
      <c r="RK41" s="77"/>
      <c r="RL41" s="77"/>
      <c r="RM41" s="77"/>
      <c r="RN41" s="77"/>
      <c r="RO41" s="77"/>
      <c r="RP41" s="77"/>
      <c r="RQ41" s="77"/>
      <c r="RR41" s="77"/>
      <c r="RS41" s="77"/>
      <c r="RT41" s="77"/>
      <c r="RU41" s="77"/>
      <c r="RV41" s="77"/>
      <c r="RW41" s="77"/>
      <c r="RX41" s="77"/>
      <c r="RY41" s="77"/>
      <c r="RZ41" s="77"/>
      <c r="SA41" s="77"/>
      <c r="SB41" s="77"/>
      <c r="SC41" s="77"/>
      <c r="SD41" s="77"/>
      <c r="SE41" s="77"/>
      <c r="SF41" s="77"/>
      <c r="SG41" s="77"/>
      <c r="SH41" s="77"/>
      <c r="SI41" s="77"/>
      <c r="SJ41" s="77"/>
      <c r="SK41" s="77"/>
      <c r="SL41" s="77"/>
      <c r="SM41" s="77"/>
      <c r="SN41" s="77"/>
      <c r="SO41" s="77"/>
      <c r="SP41" s="77"/>
      <c r="SQ41" s="77"/>
      <c r="SR41" s="77"/>
      <c r="SS41" s="77"/>
      <c r="ST41" s="77"/>
      <c r="SU41" s="77"/>
      <c r="SV41" s="77"/>
      <c r="SW41" s="77"/>
      <c r="SX41" s="77"/>
      <c r="SY41" s="77"/>
      <c r="SZ41" s="77"/>
      <c r="TA41" s="77"/>
      <c r="TB41" s="77"/>
      <c r="TC41" s="77"/>
      <c r="TD41" s="77"/>
      <c r="TE41" s="77"/>
      <c r="TF41" s="77"/>
      <c r="TG41" s="77"/>
      <c r="TH41" s="77"/>
      <c r="TI41" s="77"/>
      <c r="TJ41" s="77"/>
      <c r="TK41" s="77"/>
      <c r="TL41" s="77"/>
      <c r="TM41" s="77"/>
      <c r="TN41" s="77"/>
      <c r="TO41" s="77"/>
      <c r="TP41" s="77"/>
      <c r="TQ41" s="77"/>
      <c r="TR41" s="77"/>
      <c r="TS41" s="77"/>
      <c r="TT41" s="77"/>
      <c r="TU41" s="77"/>
      <c r="TV41" s="77"/>
      <c r="TW41" s="77"/>
      <c r="TX41" s="77"/>
      <c r="TY41" s="77"/>
      <c r="TZ41" s="77"/>
      <c r="UA41" s="77"/>
      <c r="UB41" s="77"/>
      <c r="UC41" s="77"/>
      <c r="UD41" s="77"/>
      <c r="UE41" s="77"/>
      <c r="UF41" s="77"/>
      <c r="UG41" s="77"/>
      <c r="UH41" s="77"/>
      <c r="UI41" s="77"/>
      <c r="UJ41" s="77"/>
      <c r="UK41" s="77"/>
      <c r="UL41" s="77"/>
      <c r="UM41" s="77"/>
      <c r="UN41" s="77"/>
      <c r="UO41" s="77"/>
      <c r="UP41" s="77"/>
      <c r="UQ41" s="77"/>
      <c r="UR41" s="77"/>
      <c r="US41" s="77"/>
      <c r="UT41" s="77"/>
      <c r="UU41" s="77"/>
      <c r="UV41" s="77"/>
      <c r="UW41" s="77"/>
      <c r="UX41" s="77"/>
      <c r="UY41" s="107" t="str">
        <f t="shared" si="4"/>
        <v/>
      </c>
      <c r="UZ41" s="108" t="str">
        <f t="shared" si="1"/>
        <v/>
      </c>
      <c r="VA41" s="108" t="e">
        <f t="shared" si="2"/>
        <v>#DIV/0!</v>
      </c>
      <c r="VB41" s="108" t="e">
        <f t="shared" si="3"/>
        <v>#DIV/0!</v>
      </c>
      <c r="VC41" s="108" t="e">
        <f>AVERAGE(DispDiaria[[#This Row],[01/02/2026]:[28/02/2026]])</f>
        <v>#DIV/0!</v>
      </c>
      <c r="VD41" s="108" t="e">
        <f>AVERAGE(DispDiaria[[#This Row],[01/03/2026]:[31/03/2026]])</f>
        <v>#DIV/0!</v>
      </c>
      <c r="VE41" s="147"/>
      <c r="VF41" s="147"/>
      <c r="VG41" s="147" t="e">
        <f>AVERAGE(DispDiaria[[#This Row],[01/06/2026]:[17/06/2026]])</f>
        <v>#DIV/0!</v>
      </c>
      <c r="VH41" s="72"/>
      <c r="VI41" t="s">
        <v>1085</v>
      </c>
    </row>
    <row r="42" spans="1:581" ht="18" hidden="1" customHeight="1">
      <c r="A42" s="146" t="s">
        <v>1104</v>
      </c>
      <c r="B42" s="95" t="s">
        <v>1104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5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5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5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5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5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6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6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7"/>
      <c r="JQ42" s="127"/>
      <c r="JR42" s="127"/>
      <c r="JS42" s="127"/>
      <c r="JT42" s="127"/>
      <c r="JU42" s="127"/>
      <c r="JV42" s="127"/>
      <c r="JW42" s="127"/>
      <c r="JX42" s="127"/>
      <c r="JY42" s="127"/>
      <c r="JZ42" s="127"/>
      <c r="KA42" s="127"/>
      <c r="KB42" s="127"/>
      <c r="KC42" s="127"/>
      <c r="KD42" s="127"/>
      <c r="KE42" s="127"/>
      <c r="KF42" s="127"/>
      <c r="KG42" s="127"/>
      <c r="KH42" s="127"/>
      <c r="KI42" s="127"/>
      <c r="KJ42" s="127"/>
      <c r="KK42" s="127"/>
      <c r="KL42" s="127"/>
      <c r="KM42" s="127"/>
      <c r="KN42" s="127"/>
      <c r="KO42" s="127"/>
      <c r="KP42" s="127"/>
      <c r="KQ42" s="127"/>
      <c r="KR42" s="127"/>
      <c r="KS42" s="127"/>
      <c r="KT42" s="127"/>
      <c r="KU42" s="127"/>
      <c r="KV42" s="127"/>
      <c r="KW42" s="127"/>
      <c r="KX42" s="127"/>
      <c r="KY42" s="127"/>
      <c r="KZ42" s="127"/>
      <c r="LA42" s="127"/>
      <c r="LB42" s="127"/>
      <c r="LC42" s="127"/>
      <c r="LD42" s="127"/>
      <c r="LE42" s="127"/>
      <c r="LF42" s="127"/>
      <c r="LG42" s="127"/>
      <c r="LH42" s="127"/>
      <c r="LI42" s="127"/>
      <c r="LJ42" s="127"/>
      <c r="LK42" s="127"/>
      <c r="LL42" s="127"/>
      <c r="LM42" s="127"/>
      <c r="LN42" s="127"/>
      <c r="LO42" s="127"/>
      <c r="LP42" s="127"/>
      <c r="LQ42" s="127"/>
      <c r="LR42" s="127"/>
      <c r="LS42" s="127"/>
      <c r="LT42" s="127"/>
      <c r="LU42" s="127"/>
      <c r="LV42" s="127"/>
      <c r="LW42" s="127"/>
      <c r="LX42" s="127"/>
      <c r="LY42" s="128"/>
      <c r="LZ42" s="128"/>
      <c r="MA42" s="128"/>
      <c r="MB42" s="128"/>
      <c r="MC42" s="128"/>
      <c r="MD42" s="128"/>
      <c r="ME42" s="128"/>
      <c r="MF42" s="128"/>
      <c r="MG42" s="128"/>
      <c r="MH42" s="128"/>
      <c r="MI42" s="128"/>
      <c r="MJ42" s="128"/>
      <c r="MK42" s="128"/>
      <c r="ML42" s="128"/>
      <c r="MM42" s="128"/>
      <c r="MN42" s="128"/>
      <c r="MO42" s="128"/>
      <c r="MP42" s="128"/>
      <c r="MQ42" s="128"/>
      <c r="MR42" s="128"/>
      <c r="MS42" s="128"/>
      <c r="MT42" s="128"/>
      <c r="MU42" s="128"/>
      <c r="MV42" s="128"/>
      <c r="MW42" s="128"/>
      <c r="MX42" s="128"/>
      <c r="MY42" s="128"/>
      <c r="MZ42" s="128"/>
      <c r="NA42" s="128"/>
      <c r="NB42" s="128"/>
      <c r="NC42" s="128"/>
      <c r="ND42" s="127"/>
      <c r="NE42" s="127"/>
      <c r="NF42" s="127"/>
      <c r="NG42" s="127"/>
      <c r="NH42" s="127"/>
      <c r="NI42" s="127"/>
      <c r="NJ42" s="127"/>
      <c r="NK42" s="127"/>
      <c r="NL42" s="127"/>
      <c r="NM42" s="128"/>
      <c r="NN42" s="128"/>
      <c r="NO42" s="128"/>
      <c r="NP42" s="128"/>
      <c r="NQ42" s="128"/>
      <c r="NR42" s="128"/>
      <c r="NS42" s="128"/>
      <c r="NT42" s="128"/>
      <c r="NU42" s="128"/>
      <c r="NV42" s="128"/>
      <c r="NW42" s="128"/>
      <c r="NX42" s="128"/>
      <c r="NY42" s="128"/>
      <c r="NZ42" s="128"/>
      <c r="OA42" s="128"/>
      <c r="OB42" s="128"/>
      <c r="OC42" s="128"/>
      <c r="OD42" s="128"/>
      <c r="OE42" s="128"/>
      <c r="OF42" s="128"/>
      <c r="OG42" s="128"/>
      <c r="OH42" s="129"/>
      <c r="OI42" s="128"/>
      <c r="OJ42" s="128"/>
      <c r="OK42" s="128"/>
      <c r="OL42" s="128"/>
      <c r="OM42" s="128"/>
      <c r="ON42" s="128"/>
      <c r="OO42" s="128"/>
      <c r="OP42" s="128"/>
      <c r="OQ42" s="128"/>
      <c r="OR42" s="128"/>
      <c r="OS42" s="128"/>
      <c r="OT42" s="128"/>
      <c r="OU42" s="128"/>
      <c r="OV42" s="128"/>
      <c r="OW42" s="128"/>
      <c r="OX42" s="128"/>
      <c r="OY42" s="128"/>
      <c r="OZ42" s="128"/>
      <c r="PA42" s="128"/>
      <c r="PB42" s="128"/>
      <c r="PC42" s="128"/>
      <c r="PD42" s="128"/>
      <c r="PE42" s="128"/>
      <c r="PF42" s="128"/>
      <c r="PG42" s="128"/>
      <c r="PH42" s="128"/>
      <c r="PI42" s="128"/>
      <c r="PJ42" s="128"/>
      <c r="PK42" s="128"/>
      <c r="PL42" s="128"/>
      <c r="PM42" s="128"/>
      <c r="PN42" s="128"/>
      <c r="PO42" s="128"/>
      <c r="PP42" s="128"/>
      <c r="PQ42" s="128"/>
      <c r="PR42" s="128"/>
      <c r="PS42" s="128"/>
      <c r="PT42" s="128"/>
      <c r="PU42" s="128"/>
      <c r="PV42" s="128"/>
      <c r="PW42" s="128"/>
      <c r="PX42" s="128"/>
      <c r="PY42" s="128"/>
      <c r="PZ42" s="128"/>
      <c r="QA42" s="128"/>
      <c r="QB42" s="128"/>
      <c r="QC42" s="128"/>
      <c r="QD42" s="128"/>
      <c r="QE42" s="128"/>
      <c r="QF42" s="128"/>
      <c r="QG42" s="128"/>
      <c r="QH42" s="128"/>
      <c r="QI42" s="128"/>
      <c r="QJ42" s="128"/>
      <c r="QK42" s="128"/>
      <c r="QL42" s="128"/>
      <c r="QM42" s="128"/>
      <c r="QN42" s="128"/>
      <c r="QO42" s="128"/>
      <c r="QP42" s="128"/>
      <c r="QQ42" s="128"/>
      <c r="QR42" s="128"/>
      <c r="QS42" s="128"/>
      <c r="QT42" s="128"/>
      <c r="QU42" s="128"/>
      <c r="QV42" s="128"/>
      <c r="QW42" s="128"/>
      <c r="QX42" s="128"/>
      <c r="QY42" s="128"/>
      <c r="QZ42" s="128"/>
      <c r="RA42" s="128"/>
      <c r="RB42" s="128"/>
      <c r="RC42" s="128"/>
      <c r="RD42" s="128"/>
      <c r="RE42" s="128"/>
      <c r="RF42" s="128"/>
      <c r="RG42" s="128"/>
      <c r="RH42" s="128"/>
      <c r="RI42" s="128"/>
      <c r="RJ42" s="128"/>
      <c r="RK42" s="128"/>
      <c r="RL42" s="128"/>
      <c r="RM42" s="128"/>
      <c r="RN42" s="128"/>
      <c r="RO42" s="128"/>
      <c r="RP42" s="128"/>
      <c r="RQ42" s="128"/>
      <c r="RR42" s="128"/>
      <c r="RS42" s="128"/>
      <c r="RT42" s="128"/>
      <c r="RU42" s="128"/>
      <c r="RV42" s="128"/>
      <c r="RW42" s="128"/>
      <c r="RX42" s="128"/>
      <c r="RY42" s="128"/>
      <c r="RZ42" s="128"/>
      <c r="SA42" s="128"/>
      <c r="SB42" s="128"/>
      <c r="SC42" s="128"/>
      <c r="SD42" s="128"/>
      <c r="SE42" s="128"/>
      <c r="SF42" s="128"/>
      <c r="SG42" s="128"/>
      <c r="SH42" s="128"/>
      <c r="SI42" s="128"/>
      <c r="SJ42" s="128"/>
      <c r="SK42" s="128"/>
      <c r="SL42" s="128"/>
      <c r="SM42" s="128"/>
      <c r="SN42" s="128"/>
      <c r="SO42" s="128"/>
      <c r="SP42" s="128"/>
      <c r="SQ42" s="128"/>
      <c r="SR42" s="128"/>
      <c r="SS42" s="128"/>
      <c r="ST42" s="128"/>
      <c r="SU42" s="128"/>
      <c r="SV42" s="128"/>
      <c r="SW42" s="128"/>
      <c r="SX42" s="128"/>
      <c r="SY42" s="128"/>
      <c r="SZ42" s="128"/>
      <c r="TA42" s="128"/>
      <c r="TB42" s="128"/>
      <c r="TC42" s="128"/>
      <c r="TD42" s="128"/>
      <c r="TE42" s="128"/>
      <c r="TF42" s="128"/>
      <c r="TG42" s="128"/>
      <c r="TH42" s="128"/>
      <c r="TI42" s="128"/>
      <c r="TJ42" s="128"/>
      <c r="TK42" s="128"/>
      <c r="TL42" s="128"/>
      <c r="TM42" s="128"/>
      <c r="TN42" s="128"/>
      <c r="TO42" s="128"/>
      <c r="TP42" s="128"/>
      <c r="TQ42" s="128"/>
      <c r="TR42" s="128"/>
      <c r="TS42" s="128"/>
      <c r="TT42" s="128"/>
      <c r="TU42" s="128"/>
      <c r="TV42" s="128"/>
      <c r="TW42" s="128"/>
      <c r="TX42" s="128"/>
      <c r="TY42" s="128"/>
      <c r="TZ42" s="128"/>
      <c r="UA42" s="128"/>
      <c r="UB42" s="128"/>
      <c r="UC42" s="128"/>
      <c r="UD42" s="128"/>
      <c r="UE42" s="128"/>
      <c r="UF42" s="128"/>
      <c r="UG42" s="128"/>
      <c r="UH42" s="128"/>
      <c r="UI42" s="128"/>
      <c r="UJ42" s="128"/>
      <c r="UK42" s="128"/>
      <c r="UL42" s="128"/>
      <c r="UM42" s="128"/>
      <c r="UN42" s="128"/>
      <c r="UO42" s="128"/>
      <c r="UP42" s="128"/>
      <c r="UQ42" s="128"/>
      <c r="UR42" s="128"/>
      <c r="US42" s="128"/>
      <c r="UT42" s="128"/>
      <c r="UU42" s="128"/>
      <c r="UV42" s="128"/>
      <c r="UW42" s="128"/>
      <c r="UX42" s="128"/>
      <c r="UY42" s="107" t="str">
        <f t="shared" si="4"/>
        <v/>
      </c>
      <c r="UZ42" s="108" t="str">
        <f t="shared" si="1"/>
        <v/>
      </c>
      <c r="VA42" s="108" t="e">
        <f t="shared" si="2"/>
        <v>#DIV/0!</v>
      </c>
      <c r="VB42" s="108" t="e">
        <f t="shared" si="3"/>
        <v>#DIV/0!</v>
      </c>
      <c r="VC42" s="108" t="e">
        <f>AVERAGE(DispDiaria[[#This Row],[01/02/2026]:[28/02/2026]])</f>
        <v>#DIV/0!</v>
      </c>
      <c r="VD42" s="108" t="e">
        <f>AVERAGE(DispDiaria[[#This Row],[01/03/2026]:[31/03/2026]])</f>
        <v>#DIV/0!</v>
      </c>
      <c r="VE42" s="147"/>
      <c r="VF42" s="147"/>
      <c r="VG42" s="147" t="e">
        <f>AVERAGE(DispDiaria[[#This Row],[01/06/2026]:[17/06/2026]])</f>
        <v>#DIV/0!</v>
      </c>
      <c r="VH42" s="72"/>
      <c r="VI42" t="s">
        <v>1085</v>
      </c>
    </row>
    <row r="44" spans="1:581">
      <c r="VA44" s="14"/>
    </row>
    <row r="45" spans="1:581">
      <c r="UG45" s="99"/>
      <c r="UY45" s="11"/>
    </row>
    <row r="46" spans="1:581">
      <c r="UG46" s="99"/>
    </row>
    <row r="47" spans="1:581">
      <c r="UG47" s="99"/>
    </row>
    <row r="48" spans="1:581">
      <c r="RF48" s="151"/>
      <c r="RH48" s="101"/>
      <c r="RI48" s="101"/>
      <c r="RJ48" s="101"/>
      <c r="RK48" s="101"/>
      <c r="RL48" s="101"/>
      <c r="RM48" s="101"/>
      <c r="RN48" s="101"/>
      <c r="RO48" s="101"/>
      <c r="RP48" s="101"/>
      <c r="RQ48" s="101"/>
      <c r="RR48" s="101"/>
      <c r="RS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101"/>
      <c r="UD48" s="101"/>
      <c r="UE48" s="101"/>
      <c r="UF48" s="101"/>
      <c r="UG48" s="99"/>
      <c r="UH48" s="101"/>
      <c r="UI48" s="101"/>
      <c r="UJ48" s="101"/>
      <c r="UK48" s="101"/>
      <c r="UL48" s="101"/>
      <c r="UM48" s="101"/>
      <c r="UN48" s="101"/>
      <c r="UO48" s="101"/>
      <c r="UP48" s="101"/>
      <c r="UQ48" s="101"/>
      <c r="UV48" s="101"/>
      <c r="UW48" s="101"/>
      <c r="UX48" s="101"/>
      <c r="UY48" s="132"/>
      <c r="UZ48" s="132"/>
      <c r="VA48" s="132"/>
    </row>
    <row r="49" spans="474:561">
      <c r="RF49" s="151"/>
      <c r="UG49" s="99"/>
    </row>
    <row r="50" spans="474:561">
      <c r="RF50" s="151"/>
      <c r="UG50" s="99"/>
    </row>
    <row r="51" spans="474:561">
      <c r="RF51" s="151"/>
      <c r="UG51" s="99"/>
    </row>
    <row r="52" spans="474:561">
      <c r="RF52" s="151"/>
      <c r="UG52" s="99"/>
    </row>
    <row r="53" spans="474:561">
      <c r="RF53" s="151"/>
      <c r="UG53" s="99"/>
      <c r="UO53" s="46">
        <f>(12-(45/60))/12</f>
        <v>0.9375</v>
      </c>
    </row>
    <row r="54" spans="474:561">
      <c r="RF54" s="151"/>
      <c r="UG54" s="99"/>
    </row>
    <row r="55" spans="474:561">
      <c r="RF55" s="151"/>
      <c r="UG55" s="99"/>
    </row>
    <row r="56" spans="474:561">
      <c r="RF56" s="151"/>
      <c r="UG56" s="99"/>
    </row>
  </sheetData>
  <phoneticPr fontId="6" type="noConversion"/>
  <conditionalFormatting sqref="UY3:VG42">
    <cfRule type="cellIs" dxfId="1" priority="1" operator="equal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VB3:VB25 UY4:UY13 VA15:VA25 VA14 UY14:UY25 UY3 VA3 VA4:VA13 UZ3:UZ25" formulaRange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3F28-1AC5-474C-BA2E-A4F001833FDC}">
  <sheetPr>
    <tabColor rgb="FF00B050"/>
  </sheetPr>
  <dimension ref="B2:G2411"/>
  <sheetViews>
    <sheetView showGridLines="0" zoomScale="115" zoomScaleNormal="115" workbookViewId="0">
      <selection activeCell="I624" sqref="I624"/>
    </sheetView>
  </sheetViews>
  <sheetFormatPr defaultRowHeight="14.4"/>
  <cols>
    <col min="2" max="2" width="28" style="46" bestFit="1" customWidth="1"/>
    <col min="3" max="3" width="11.88671875" style="46" bestFit="1" customWidth="1"/>
    <col min="4" max="4" width="24.6640625" style="46" bestFit="1" customWidth="1"/>
    <col min="5" max="5" width="14.33203125" style="46" bestFit="1" customWidth="1"/>
    <col min="6" max="6" width="19.6640625" style="46" bestFit="1" customWidth="1"/>
    <col min="7" max="7" width="13" bestFit="1" customWidth="1"/>
  </cols>
  <sheetData>
    <row r="2" spans="2:7">
      <c r="B2" s="46" t="s">
        <v>1128</v>
      </c>
      <c r="C2" s="46" t="s">
        <v>1129</v>
      </c>
      <c r="D2" s="46" t="s">
        <v>1130</v>
      </c>
      <c r="E2" s="46" t="s">
        <v>1131</v>
      </c>
      <c r="F2" s="46" t="s">
        <v>1132</v>
      </c>
      <c r="G2" s="46" t="s">
        <v>1133</v>
      </c>
    </row>
    <row r="3" spans="2:7" hidden="1">
      <c r="B3" s="46" t="s">
        <v>29</v>
      </c>
      <c r="C3" s="101">
        <v>46113</v>
      </c>
      <c r="D3" s="104">
        <v>7239.1</v>
      </c>
      <c r="E3" s="140">
        <v>6.9</v>
      </c>
      <c r="F3" s="153">
        <v>1</v>
      </c>
      <c r="G3" s="46">
        <f>IrradDiaria_1[[#This Row],[Geração Diária (kWh)]]/(IrradDiaria_1[[#This Row],[Irradiação]]*994)</f>
        <v>1.0554777943020441</v>
      </c>
    </row>
    <row r="4" spans="2:7" hidden="1">
      <c r="B4" s="46" t="s">
        <v>29</v>
      </c>
      <c r="C4" s="101">
        <v>46114</v>
      </c>
      <c r="D4" s="104">
        <v>6851.7</v>
      </c>
      <c r="E4" s="140">
        <v>6.899</v>
      </c>
      <c r="F4" s="153">
        <v>1</v>
      </c>
      <c r="G4" s="46">
        <f>IrradDiaria_1[[#This Row],[Geração Diária (kWh)]]/(IrradDiaria_1[[#This Row],[Irradiação]]*994)</f>
        <v>0.99913876650247913</v>
      </c>
    </row>
    <row r="5" spans="2:7" hidden="1">
      <c r="B5" s="46" t="s">
        <v>29</v>
      </c>
      <c r="C5" s="101">
        <v>46115</v>
      </c>
      <c r="D5" s="104">
        <v>6953.2</v>
      </c>
      <c r="E5" s="140">
        <v>6.6790000000000003</v>
      </c>
      <c r="F5" s="153">
        <v>1</v>
      </c>
      <c r="G5" s="46">
        <f>IrradDiaria_1[[#This Row],[Geração Diária (kWh)]]/(IrradDiaria_1[[#This Row],[Irradiação]]*994)</f>
        <v>1.0473380784783561</v>
      </c>
    </row>
    <row r="6" spans="2:7" hidden="1">
      <c r="B6" s="46" t="s">
        <v>29</v>
      </c>
      <c r="C6" s="101">
        <v>46116</v>
      </c>
      <c r="D6" s="104">
        <v>5168.7</v>
      </c>
      <c r="E6" s="140">
        <v>6.7990000000000004</v>
      </c>
      <c r="F6" s="153">
        <v>1</v>
      </c>
      <c r="G6" s="46">
        <f>IrradDiaria_1[[#This Row],[Geração Diária (kWh)]]/(IrradDiaria_1[[#This Row],[Irradiação]]*994)</f>
        <v>0.76480355881427697</v>
      </c>
    </row>
    <row r="7" spans="2:7" hidden="1">
      <c r="B7" s="46" t="s">
        <v>29</v>
      </c>
      <c r="C7" s="101">
        <v>46117</v>
      </c>
      <c r="D7" s="104">
        <v>5571.2</v>
      </c>
      <c r="E7" s="140">
        <v>4.6879999999999997</v>
      </c>
      <c r="F7" s="153">
        <v>1</v>
      </c>
      <c r="G7" s="46">
        <f>IrradDiaria_1[[#This Row],[Geração Diária (kWh)]]/(IrradDiaria_1[[#This Row],[Irradiação]]*994)</f>
        <v>1.1955693203590143</v>
      </c>
    </row>
    <row r="8" spans="2:7" hidden="1">
      <c r="B8" s="46" t="s">
        <v>29</v>
      </c>
      <c r="C8" s="101">
        <v>46118</v>
      </c>
      <c r="D8" s="104">
        <v>5691.7</v>
      </c>
      <c r="E8" s="140">
        <v>5.2240000000000002</v>
      </c>
      <c r="F8" s="153">
        <v>1</v>
      </c>
      <c r="G8" s="46">
        <f>IrradDiaria_1[[#This Row],[Geração Diária (kWh)]]/(IrradDiaria_1[[#This Row],[Irradiação]]*994)</f>
        <v>1.0961057308629727</v>
      </c>
    </row>
    <row r="9" spans="2:7" hidden="1">
      <c r="B9" s="46" t="s">
        <v>29</v>
      </c>
      <c r="C9" s="101">
        <v>46119</v>
      </c>
      <c r="D9" s="104">
        <v>6839.6</v>
      </c>
      <c r="E9" s="140">
        <v>5.4960000000000004</v>
      </c>
      <c r="F9" s="153">
        <v>1</v>
      </c>
      <c r="G9" s="46">
        <f>IrradDiaria_1[[#This Row],[Geração Diária (kWh)]]/(IrradDiaria_1[[#This Row],[Irradiação]]*994)</f>
        <v>1.2519805880406163</v>
      </c>
    </row>
    <row r="10" spans="2:7" hidden="1">
      <c r="B10" s="46" t="s">
        <v>29</v>
      </c>
      <c r="C10" s="101">
        <v>46120</v>
      </c>
      <c r="D10" s="104">
        <v>3806.9</v>
      </c>
      <c r="E10" s="140">
        <v>4.2439999999999998</v>
      </c>
      <c r="F10" s="153">
        <v>1</v>
      </c>
      <c r="G10" s="46">
        <f>IrradDiaria_1[[#This Row],[Geração Diária (kWh)]]/(IrradDiaria_1[[#This Row],[Irradiação]]*994)</f>
        <v>0.90242207249149942</v>
      </c>
    </row>
    <row r="11" spans="2:7" hidden="1">
      <c r="B11" s="46" t="s">
        <v>29</v>
      </c>
      <c r="C11" s="101">
        <v>46121</v>
      </c>
      <c r="D11" s="104">
        <v>5910.8</v>
      </c>
      <c r="E11" s="140">
        <v>5.984</v>
      </c>
      <c r="F11" s="153">
        <v>1</v>
      </c>
      <c r="G11" s="46">
        <f>IrradDiaria_1[[#This Row],[Geração Diária (kWh)]]/(IrradDiaria_1[[#This Row],[Irradiação]]*994)</f>
        <v>0.99372975822851561</v>
      </c>
    </row>
    <row r="12" spans="2:7" hidden="1">
      <c r="B12" s="46" t="s">
        <v>29</v>
      </c>
      <c r="C12" s="101">
        <v>46122</v>
      </c>
      <c r="D12" s="104">
        <v>5018.8</v>
      </c>
      <c r="E12" s="140">
        <v>3.8929999999999998</v>
      </c>
      <c r="F12" s="153">
        <v>1</v>
      </c>
      <c r="G12" s="46">
        <f>IrradDiaria_1[[#This Row],[Geração Diária (kWh)]]/(IrradDiaria_1[[#This Row],[Irradiação]]*994)</f>
        <v>1.2969675230938678</v>
      </c>
    </row>
    <row r="13" spans="2:7" hidden="1">
      <c r="B13" s="46" t="s">
        <v>29</v>
      </c>
      <c r="C13" s="101">
        <v>46123</v>
      </c>
      <c r="D13" s="104">
        <v>6799.5</v>
      </c>
      <c r="E13" s="140">
        <v>5.4589999999999996</v>
      </c>
      <c r="F13" s="153">
        <v>1</v>
      </c>
      <c r="G13" s="46">
        <f>IrradDiaria_1[[#This Row],[Geração Diária (kWh)]]/(IrradDiaria_1[[#This Row],[Irradiação]]*994)</f>
        <v>1.2530762519797298</v>
      </c>
    </row>
    <row r="14" spans="2:7" hidden="1">
      <c r="B14" s="46" t="s">
        <v>29</v>
      </c>
      <c r="C14" s="101">
        <v>46124</v>
      </c>
      <c r="D14" s="104">
        <v>6900.9</v>
      </c>
      <c r="E14" s="140">
        <v>4.6719999999999997</v>
      </c>
      <c r="F14" s="153">
        <v>1</v>
      </c>
      <c r="G14" s="46">
        <f>IrradDiaria_1[[#This Row],[Geração Diária (kWh)]]/(IrradDiaria_1[[#This Row],[Irradiação]]*994)</f>
        <v>1.4859921515393733</v>
      </c>
    </row>
    <row r="15" spans="2:7" hidden="1">
      <c r="B15" s="46" t="s">
        <v>29</v>
      </c>
      <c r="C15" s="101">
        <v>46125</v>
      </c>
      <c r="D15" s="104">
        <v>2195.1999999999998</v>
      </c>
      <c r="E15" s="140">
        <v>2.4300000000000002</v>
      </c>
      <c r="F15" s="153">
        <v>1</v>
      </c>
      <c r="G15" s="46">
        <f>IrradDiaria_1[[#This Row],[Geração Diária (kWh)]]/(IrradDiaria_1[[#This Row],[Irradiação]]*994)</f>
        <v>0.90882745029849876</v>
      </c>
    </row>
    <row r="16" spans="2:7" hidden="1">
      <c r="B16" s="46" t="s">
        <v>29</v>
      </c>
      <c r="C16" s="101">
        <v>46126</v>
      </c>
      <c r="D16" s="104">
        <v>6021.4</v>
      </c>
      <c r="E16" s="140">
        <v>5.9480000000000004</v>
      </c>
      <c r="F16" s="153">
        <v>1</v>
      </c>
      <c r="G16" s="46">
        <f>IrradDiaria_1[[#This Row],[Geração Diária (kWh)]]/(IrradDiaria_1[[#This Row],[Irradiação]]*994)</f>
        <v>1.0184509883781503</v>
      </c>
    </row>
    <row r="17" spans="2:7" hidden="1">
      <c r="B17" s="46" t="s">
        <v>29</v>
      </c>
      <c r="C17" s="101">
        <v>46127</v>
      </c>
      <c r="D17" s="104">
        <v>6749</v>
      </c>
      <c r="E17" s="140">
        <v>6.1420000000000003</v>
      </c>
      <c r="F17" s="153">
        <v>1</v>
      </c>
      <c r="G17" s="46">
        <f>IrradDiaria_1[[#This Row],[Geração Diária (kWh)]]/(IrradDiaria_1[[#This Row],[Irradiação]]*994)</f>
        <v>1.1054605064447249</v>
      </c>
    </row>
    <row r="18" spans="2:7" hidden="1">
      <c r="B18" s="46" t="s">
        <v>29</v>
      </c>
      <c r="C18" s="101">
        <v>46128</v>
      </c>
      <c r="D18" s="104">
        <v>6713.6</v>
      </c>
      <c r="E18" s="140">
        <v>5.37</v>
      </c>
      <c r="F18" s="153">
        <v>1</v>
      </c>
      <c r="G18" s="46">
        <f>IrradDiaria_1[[#This Row],[Geração Diária (kWh)]]/(IrradDiaria_1[[#This Row],[Irradiação]]*994)</f>
        <v>1.2577513498120942</v>
      </c>
    </row>
    <row r="19" spans="2:7" hidden="1">
      <c r="B19" s="46" t="s">
        <v>29</v>
      </c>
      <c r="C19" s="101">
        <v>46129</v>
      </c>
      <c r="D19" s="104">
        <v>5709.4</v>
      </c>
      <c r="E19" s="140">
        <v>4.5599999999999996</v>
      </c>
      <c r="F19" s="153">
        <v>1</v>
      </c>
      <c r="G19" s="46">
        <f>IrradDiaria_1[[#This Row],[Geração Diária (kWh)]]/(IrradDiaria_1[[#This Row],[Irradiação]]*994)</f>
        <v>1.2596191182180805</v>
      </c>
    </row>
    <row r="20" spans="2:7" hidden="1">
      <c r="B20" s="46" t="s">
        <v>29</v>
      </c>
      <c r="C20" s="101">
        <v>46130</v>
      </c>
      <c r="D20" s="104">
        <v>5935.5</v>
      </c>
      <c r="E20" s="140">
        <v>7.1440000000000001</v>
      </c>
      <c r="F20" s="153">
        <v>1</v>
      </c>
      <c r="G20" s="46">
        <f>IrradDiaria_1[[#This Row],[Geração Diária (kWh)]]/(IrradDiaria_1[[#This Row],[Irradiação]]*994)</f>
        <v>0.83585217914429466</v>
      </c>
    </row>
    <row r="21" spans="2:7" hidden="1">
      <c r="B21" s="46" t="s">
        <v>29</v>
      </c>
      <c r="C21" s="101">
        <v>46131</v>
      </c>
      <c r="D21" s="104">
        <v>5240.7</v>
      </c>
      <c r="E21" s="140">
        <v>6.633</v>
      </c>
      <c r="F21" s="153">
        <v>1</v>
      </c>
      <c r="G21" s="46">
        <f>IrradDiaria_1[[#This Row],[Geração Diária (kWh)]]/(IrradDiaria_1[[#This Row],[Irradiação]]*994)</f>
        <v>0.79486416463502862</v>
      </c>
    </row>
    <row r="22" spans="2:7" hidden="1">
      <c r="B22" s="46" t="s">
        <v>29</v>
      </c>
      <c r="C22" s="101">
        <v>46132</v>
      </c>
      <c r="D22" s="104">
        <v>6311.7</v>
      </c>
      <c r="E22" s="140">
        <v>5.8769999999999998</v>
      </c>
      <c r="F22" s="153">
        <v>1</v>
      </c>
      <c r="G22" s="46">
        <f>IrradDiaria_1[[#This Row],[Geração Diária (kWh)]]/(IrradDiaria_1[[#This Row],[Irradiação]]*994)</f>
        <v>1.0804490033616709</v>
      </c>
    </row>
    <row r="23" spans="2:7" hidden="1">
      <c r="B23" s="46" t="s">
        <v>29</v>
      </c>
      <c r="C23" s="101">
        <v>46133</v>
      </c>
      <c r="D23" s="104">
        <v>6238</v>
      </c>
      <c r="E23" s="140">
        <v>7.5759999999999996</v>
      </c>
      <c r="F23" s="153">
        <v>1</v>
      </c>
      <c r="G23" s="46">
        <f>IrradDiaria_1[[#This Row],[Geração Diária (kWh)]]/(IrradDiaria_1[[#This Row],[Irradiação]]*994)</f>
        <v>0.82835981039351214</v>
      </c>
    </row>
    <row r="24" spans="2:7" hidden="1">
      <c r="B24" s="46" t="s">
        <v>29</v>
      </c>
      <c r="C24" s="101">
        <v>46134</v>
      </c>
      <c r="D24" s="104">
        <v>6744.7</v>
      </c>
      <c r="E24" s="140">
        <v>7.8330000000000002</v>
      </c>
      <c r="F24" s="153">
        <v>1</v>
      </c>
      <c r="G24" s="46">
        <f>IrradDiaria_1[[#This Row],[Geração Diária (kWh)]]/(IrradDiaria_1[[#This Row],[Irradiação]]*994)</f>
        <v>0.86625973124589484</v>
      </c>
    </row>
    <row r="25" spans="2:7" hidden="1">
      <c r="B25" s="46" t="s">
        <v>29</v>
      </c>
      <c r="C25" s="101">
        <v>46135</v>
      </c>
      <c r="D25" s="104">
        <v>6532.3</v>
      </c>
      <c r="E25" s="140">
        <v>6.133</v>
      </c>
      <c r="F25" s="153">
        <v>1</v>
      </c>
      <c r="G25" s="46">
        <f>IrradDiaria_1[[#This Row],[Geração Diária (kWh)]]/(IrradDiaria_1[[#This Row],[Irradiação]]*994)</f>
        <v>1.0715360153748186</v>
      </c>
    </row>
    <row r="26" spans="2:7" hidden="1">
      <c r="B26" s="46" t="s">
        <v>29</v>
      </c>
      <c r="C26" s="101">
        <v>46136</v>
      </c>
      <c r="D26" s="104">
        <v>6340</v>
      </c>
      <c r="E26" s="140">
        <v>5.9909999999999997</v>
      </c>
      <c r="F26" s="153">
        <v>1</v>
      </c>
      <c r="G26" s="46">
        <f>IrradDiaria_1[[#This Row],[Geração Diária (kWh)]]/(IrradDiaria_1[[#This Row],[Irradiação]]*994)</f>
        <v>1.0646418991330724</v>
      </c>
    </row>
    <row r="27" spans="2:7" hidden="1">
      <c r="B27" s="46" t="s">
        <v>29</v>
      </c>
      <c r="C27" s="101">
        <v>46137</v>
      </c>
      <c r="D27" s="104">
        <v>4939.3999999999996</v>
      </c>
      <c r="E27" s="140">
        <v>5.7190000000000003</v>
      </c>
      <c r="F27" s="153">
        <v>1</v>
      </c>
      <c r="G27" s="46">
        <f>IrradDiaria_1[[#This Row],[Geração Diária (kWh)]]/(IrradDiaria_1[[#This Row],[Irradiação]]*994)</f>
        <v>0.8688958369908204</v>
      </c>
    </row>
    <row r="28" spans="2:7" hidden="1">
      <c r="B28" s="46" t="s">
        <v>29</v>
      </c>
      <c r="C28" s="101">
        <v>46138</v>
      </c>
      <c r="D28" s="104">
        <v>5119.8</v>
      </c>
      <c r="E28" s="140">
        <v>5.2110000000000003</v>
      </c>
      <c r="F28" s="153">
        <v>1</v>
      </c>
      <c r="G28" s="46">
        <f>IrradDiaria_1[[#This Row],[Geração Diária (kWh)]]/(IrradDiaria_1[[#This Row],[Irradiação]]*994)</f>
        <v>0.98842913555020384</v>
      </c>
    </row>
    <row r="29" spans="2:7" hidden="1">
      <c r="B29" s="46" t="s">
        <v>29</v>
      </c>
      <c r="C29" s="101">
        <v>46139</v>
      </c>
      <c r="D29" s="104">
        <v>4984.6000000000004</v>
      </c>
      <c r="E29" s="140">
        <v>5.0990000000000002</v>
      </c>
      <c r="F29" s="153">
        <v>1</v>
      </c>
      <c r="G29" s="46">
        <f>IrradDiaria_1[[#This Row],[Geração Diária (kWh)]]/(IrradDiaria_1[[#This Row],[Irradiação]]*994)</f>
        <v>0.98346501839039735</v>
      </c>
    </row>
    <row r="30" spans="2:7" hidden="1">
      <c r="B30" s="46" t="s">
        <v>29</v>
      </c>
      <c r="C30" s="101">
        <v>46140</v>
      </c>
      <c r="D30" s="104">
        <v>5897.7</v>
      </c>
      <c r="E30" s="140">
        <v>7.2309999999999999</v>
      </c>
      <c r="F30" s="153">
        <v>1</v>
      </c>
      <c r="G30" s="46">
        <f>IrradDiaria_1[[#This Row],[Geração Diária (kWh)]]/(IrradDiaria_1[[#This Row],[Irradiação]]*994)</f>
        <v>0.82053655079418564</v>
      </c>
    </row>
    <row r="31" spans="2:7" hidden="1">
      <c r="B31" s="46" t="s">
        <v>29</v>
      </c>
      <c r="C31" s="101">
        <v>46141</v>
      </c>
      <c r="D31" s="104">
        <v>5464.1</v>
      </c>
      <c r="E31" s="140">
        <v>1.913</v>
      </c>
      <c r="F31" s="153">
        <v>1</v>
      </c>
      <c r="G31" s="46">
        <f>IrradDiaria_1[[#This Row],[Geração Diária (kWh)]]/(IrradDiaria_1[[#This Row],[Irradiação]]*994)</f>
        <v>2.8735402482853214</v>
      </c>
    </row>
    <row r="32" spans="2:7" hidden="1">
      <c r="B32" s="46" t="s">
        <v>29</v>
      </c>
      <c r="C32" s="101">
        <v>46142</v>
      </c>
      <c r="D32" s="104">
        <v>4792.3</v>
      </c>
      <c r="E32" s="140">
        <v>4.968</v>
      </c>
      <c r="F32" s="153">
        <v>1</v>
      </c>
      <c r="G32" s="46">
        <f>IrradDiaria_1[[#This Row],[Geração Diária (kWh)]]/(IrradDiaria_1[[#This Row],[Irradiação]]*994)</f>
        <v>0.97045639375706738</v>
      </c>
    </row>
    <row r="33" spans="2:7" hidden="1">
      <c r="B33" s="46" t="s">
        <v>29</v>
      </c>
      <c r="C33" s="101">
        <v>46143</v>
      </c>
      <c r="D33" s="104">
        <v>6237.3</v>
      </c>
      <c r="E33" s="140">
        <v>7.7518073978871493</v>
      </c>
      <c r="F33" s="153">
        <v>1</v>
      </c>
      <c r="G33" s="46">
        <f>IrradDiaria_1[[#This Row],[Geração Diária (kWh)]]/(IrradDiaria_1[[#This Row],[Irradiação]]*994)</f>
        <v>0.80948214733759383</v>
      </c>
    </row>
    <row r="34" spans="2:7" hidden="1">
      <c r="B34" s="46" t="s">
        <v>29</v>
      </c>
      <c r="C34" s="101">
        <v>46144</v>
      </c>
      <c r="D34" s="104">
        <v>5358.4</v>
      </c>
      <c r="E34" s="140">
        <v>6.577724369625038</v>
      </c>
      <c r="F34" s="153">
        <v>1</v>
      </c>
      <c r="G34" s="46">
        <f>IrradDiaria_1[[#This Row],[Geração Diária (kWh)]]/(IrradDiaria_1[[#This Row],[Irradiação]]*994)</f>
        <v>0.81954550903568846</v>
      </c>
    </row>
    <row r="35" spans="2:7" hidden="1">
      <c r="B35" s="46" t="s">
        <v>29</v>
      </c>
      <c r="C35" s="101">
        <v>46145</v>
      </c>
      <c r="D35" s="104">
        <v>5582</v>
      </c>
      <c r="E35" s="140">
        <v>7.0323860963443297</v>
      </c>
      <c r="F35" s="153">
        <v>1</v>
      </c>
      <c r="G35" s="46">
        <f>IrradDiaria_1[[#This Row],[Geração Diária (kWh)]]/(IrradDiaria_1[[#This Row],[Irradiação]]*994)</f>
        <v>0.79854747564403017</v>
      </c>
    </row>
    <row r="36" spans="2:7" hidden="1">
      <c r="B36" s="46" t="s">
        <v>29</v>
      </c>
      <c r="C36" s="101">
        <v>46146</v>
      </c>
      <c r="D36" s="104">
        <v>5968</v>
      </c>
      <c r="E36" s="140">
        <v>7.3935355552033242</v>
      </c>
      <c r="F36" s="153">
        <v>1</v>
      </c>
      <c r="G36" s="46">
        <f>IrradDiaria_1[[#This Row],[Geração Diária (kWh)]]/(IrradDiaria_1[[#This Row],[Irradiação]]*994)</f>
        <v>0.81206401187098953</v>
      </c>
    </row>
    <row r="37" spans="2:7" hidden="1">
      <c r="B37" s="46" t="s">
        <v>29</v>
      </c>
      <c r="C37" s="101">
        <v>46147</v>
      </c>
      <c r="D37" s="104">
        <v>6116.6</v>
      </c>
      <c r="E37" s="140">
        <v>7.6171303546383475</v>
      </c>
      <c r="F37" s="153">
        <v>1</v>
      </c>
      <c r="G37" s="46">
        <f>IrradDiaria_1[[#This Row],[Geração Diária (kWh)]]/(IrradDiaria_1[[#This Row],[Irradiação]]*994)</f>
        <v>0.80785293677079606</v>
      </c>
    </row>
    <row r="38" spans="2:7" hidden="1">
      <c r="B38" s="46" t="s">
        <v>29</v>
      </c>
      <c r="C38" s="101">
        <v>46148</v>
      </c>
      <c r="D38" s="104">
        <v>6094.6</v>
      </c>
      <c r="E38" s="140">
        <v>7.6090376740717831</v>
      </c>
      <c r="F38" s="153">
        <v>1</v>
      </c>
      <c r="G38" s="46">
        <f>IrradDiaria_1[[#This Row],[Geração Diária (kWh)]]/(IrradDiaria_1[[#This Row],[Irradiação]]*994)</f>
        <v>0.8058033870528627</v>
      </c>
    </row>
    <row r="39" spans="2:7" hidden="1">
      <c r="B39" s="46" t="s">
        <v>29</v>
      </c>
      <c r="C39" s="101">
        <v>46149</v>
      </c>
      <c r="D39" s="104">
        <v>5874.4</v>
      </c>
      <c r="E39" s="140">
        <v>7.2689337690737075</v>
      </c>
      <c r="F39" s="153">
        <v>1</v>
      </c>
      <c r="G39" s="46">
        <f>IrradDiaria_1[[#This Row],[Geração Diária (kWh)]]/(IrradDiaria_1[[#This Row],[Irradiação]]*994)</f>
        <v>0.81302971559234338</v>
      </c>
    </row>
    <row r="40" spans="2:7" hidden="1">
      <c r="B40" s="46" t="s">
        <v>29</v>
      </c>
      <c r="C40" s="101">
        <v>46150</v>
      </c>
      <c r="D40" s="104">
        <v>5191.8999999999996</v>
      </c>
      <c r="E40" s="140">
        <v>6.427913224279612</v>
      </c>
      <c r="F40" s="153">
        <v>1</v>
      </c>
      <c r="G40" s="46">
        <f>IrradDiaria_1[[#This Row],[Geração Diária (kWh)]]/(IrradDiaria_1[[#This Row],[Irradiação]]*994)</f>
        <v>0.81258711099123404</v>
      </c>
    </row>
    <row r="41" spans="2:7" hidden="1">
      <c r="B41" s="46" t="s">
        <v>29</v>
      </c>
      <c r="C41" s="101">
        <v>46151</v>
      </c>
      <c r="D41" s="104">
        <v>5162.7</v>
      </c>
      <c r="E41" s="140">
        <v>6.3651938825791117</v>
      </c>
      <c r="F41" s="153">
        <v>1</v>
      </c>
      <c r="G41" s="46">
        <f>IrradDiaria_1[[#This Row],[Geração Diária (kWh)]]/(IrradDiaria_1[[#This Row],[Irradiação]]*994)</f>
        <v>0.81597878633194854</v>
      </c>
    </row>
    <row r="42" spans="2:7" hidden="1">
      <c r="B42" s="46" t="s">
        <v>29</v>
      </c>
      <c r="C42" s="101">
        <v>46152</v>
      </c>
      <c r="D42" s="104">
        <v>1170.3</v>
      </c>
      <c r="E42" s="140">
        <v>1.1938502841131278</v>
      </c>
      <c r="F42" s="153">
        <v>1</v>
      </c>
      <c r="G42" s="46">
        <f>IrradDiaria_1[[#This Row],[Geração Diária (kWh)]]/(IrradDiaria_1[[#This Row],[Irradiação]]*994)</f>
        <v>0.98619081536282349</v>
      </c>
    </row>
    <row r="43" spans="2:7" hidden="1">
      <c r="B43" s="46" t="s">
        <v>29</v>
      </c>
      <c r="C43" s="101">
        <v>46153</v>
      </c>
      <c r="D43" s="104">
        <v>5498</v>
      </c>
      <c r="E43" s="140">
        <v>6.7724907771193843</v>
      </c>
      <c r="F43" s="153">
        <v>1</v>
      </c>
      <c r="G43" s="46">
        <f>IrradDiaria_1[[#This Row],[Geração Diária (kWh)]]/(IrradDiaria_1[[#This Row],[Irradiação]]*994)</f>
        <v>0.81671386566126225</v>
      </c>
    </row>
    <row r="44" spans="2:7" hidden="1">
      <c r="B44" s="46" t="s">
        <v>29</v>
      </c>
      <c r="C44" s="101">
        <v>46154</v>
      </c>
      <c r="D44" s="104">
        <v>6062.1</v>
      </c>
      <c r="E44" s="140">
        <v>7.4301891670324842</v>
      </c>
      <c r="F44" s="153">
        <v>1</v>
      </c>
      <c r="G44" s="46">
        <f>IrradDiaria_1[[#This Row],[Geração Diária (kWh)]]/(IrradDiaria_1[[#This Row],[Irradiação]]*994)</f>
        <v>0.82079904236855916</v>
      </c>
    </row>
    <row r="45" spans="2:7" hidden="1">
      <c r="B45" s="46" t="s">
        <v>29</v>
      </c>
      <c r="C45" s="101">
        <v>46155</v>
      </c>
      <c r="D45" s="104">
        <v>5615.4</v>
      </c>
      <c r="E45" s="140">
        <v>6.9615540820752857</v>
      </c>
      <c r="F45" s="153">
        <v>1</v>
      </c>
      <c r="G45" s="46">
        <f>IrradDiaria_1[[#This Row],[Geração Diária (kWh)]]/(IrradDiaria_1[[#This Row],[Irradiação]]*994)</f>
        <v>0.81149922963232868</v>
      </c>
    </row>
    <row r="46" spans="2:7" hidden="1">
      <c r="B46" s="46" t="s">
        <v>29</v>
      </c>
      <c r="C46" s="101">
        <v>46156</v>
      </c>
      <c r="D46" s="104">
        <v>4200.3999999999996</v>
      </c>
      <c r="E46" s="140">
        <v>5.0268488618894018</v>
      </c>
      <c r="F46" s="153">
        <v>1</v>
      </c>
      <c r="G46" s="46">
        <f>IrradDiaria_1[[#This Row],[Geração Diária (kWh)]]/(IrradDiaria_1[[#This Row],[Irradiação]]*994)</f>
        <v>0.84063687675198495</v>
      </c>
    </row>
    <row r="47" spans="2:7" hidden="1">
      <c r="B47" s="46" t="s">
        <v>29</v>
      </c>
      <c r="C47" s="101">
        <v>46157</v>
      </c>
      <c r="D47" s="104">
        <v>1589.1</v>
      </c>
      <c r="E47" s="140">
        <v>1.7072821347039495</v>
      </c>
      <c r="F47" s="153">
        <v>1</v>
      </c>
      <c r="G47" s="46">
        <f>IrradDiaria_1[[#This Row],[Geração Diária (kWh)]]/(IrradDiaria_1[[#This Row],[Irradiação]]*994)</f>
        <v>0.93639599479246316</v>
      </c>
    </row>
    <row r="48" spans="2:7" hidden="1">
      <c r="B48" s="46" t="s">
        <v>29</v>
      </c>
      <c r="C48" s="101">
        <v>46158</v>
      </c>
      <c r="D48" s="104">
        <v>3620.3</v>
      </c>
      <c r="E48" s="140">
        <v>4.149362672080005</v>
      </c>
      <c r="F48" s="153">
        <v>1</v>
      </c>
      <c r="G48" s="46">
        <f>IrradDiaria_1[[#This Row],[Geração Diária (kWh)]]/(IrradDiaria_1[[#This Row],[Irradiação]]*994)</f>
        <v>0.87776200957610706</v>
      </c>
    </row>
    <row r="49" spans="2:7" hidden="1">
      <c r="B49" s="46" t="s">
        <v>29</v>
      </c>
      <c r="C49" s="101">
        <v>46159</v>
      </c>
      <c r="D49" s="104">
        <v>3507.8</v>
      </c>
      <c r="E49" s="140">
        <v>4.1552646738490679</v>
      </c>
      <c r="F49" s="153">
        <v>1</v>
      </c>
      <c r="G49" s="46">
        <f>IrradDiaria_1[[#This Row],[Geração Diária (kWh)]]/(IrradDiaria_1[[#This Row],[Irradiação]]*994)</f>
        <v>0.84927775245407477</v>
      </c>
    </row>
    <row r="50" spans="2:7" hidden="1">
      <c r="B50" s="46" t="s">
        <v>29</v>
      </c>
      <c r="C50" s="101">
        <v>46160</v>
      </c>
      <c r="D50" s="104">
        <v>1688.6</v>
      </c>
      <c r="E50" s="140">
        <v>1.7812801167505707</v>
      </c>
      <c r="F50" s="153">
        <v>1</v>
      </c>
      <c r="G50" s="46">
        <f>IrradDiaria_1[[#This Row],[Geração Diária (kWh)]]/(IrradDiaria_1[[#This Row],[Irradiação]]*994)</f>
        <v>0.95369208950593931</v>
      </c>
    </row>
    <row r="51" spans="2:7" hidden="1">
      <c r="B51" s="46" t="s">
        <v>29</v>
      </c>
      <c r="C51" s="101">
        <v>46161</v>
      </c>
      <c r="D51" s="104">
        <v>1399.6</v>
      </c>
      <c r="E51" s="140">
        <v>1.426842271281682</v>
      </c>
      <c r="F51" s="153">
        <v>1</v>
      </c>
      <c r="G51" s="46">
        <f>IrradDiaria_1[[#This Row],[Geração Diária (kWh)]]/(IrradDiaria_1[[#This Row],[Irradiação]]*994)</f>
        <v>0.98682826972432658</v>
      </c>
    </row>
    <row r="52" spans="2:7" hidden="1">
      <c r="B52" s="46" t="s">
        <v>29</v>
      </c>
      <c r="C52" s="101">
        <v>46162</v>
      </c>
      <c r="D52" s="104">
        <v>1937.1</v>
      </c>
      <c r="E52" s="140">
        <v>2.0795051478498885</v>
      </c>
      <c r="F52" s="153">
        <v>1</v>
      </c>
      <c r="G52" s="46">
        <f>IrradDiaria_1[[#This Row],[Geração Diária (kWh)]]/(IrradDiaria_1[[#This Row],[Irradiação]]*994)</f>
        <v>0.93714254978122857</v>
      </c>
    </row>
    <row r="53" spans="2:7" hidden="1">
      <c r="B53" s="46" t="s">
        <v>29</v>
      </c>
      <c r="C53" s="101">
        <v>46170</v>
      </c>
      <c r="D53" s="104">
        <v>5217.1000000000004</v>
      </c>
      <c r="E53" s="140">
        <v>4.8764000000000003</v>
      </c>
      <c r="F53" s="153">
        <v>1</v>
      </c>
      <c r="G53" s="46">
        <f>IrradDiaria_1[[#This Row],[Geração Diária (kWh)]]/(IrradDiaria_1[[#This Row],[Irradiação]]*994)</f>
        <v>1.0763250654777654</v>
      </c>
    </row>
    <row r="54" spans="2:7" hidden="1">
      <c r="B54" s="46" t="s">
        <v>29</v>
      </c>
      <c r="C54" s="101">
        <v>46171</v>
      </c>
      <c r="D54" s="104">
        <v>5045.3999999999996</v>
      </c>
      <c r="E54" s="140">
        <v>4.7946999999999997</v>
      </c>
      <c r="F54" s="153">
        <v>1</v>
      </c>
      <c r="G54" s="46">
        <f>IrradDiaria_1[[#This Row],[Geração Diária (kWh)]]/(IrradDiaria_1[[#This Row],[Irradiação]]*994)</f>
        <v>1.058638732513965</v>
      </c>
    </row>
    <row r="55" spans="2:7" hidden="1">
      <c r="B55" s="46" t="s">
        <v>29</v>
      </c>
      <c r="C55" s="101">
        <v>46172</v>
      </c>
      <c r="D55" s="104">
        <v>5408.1</v>
      </c>
      <c r="E55" s="140">
        <v>4.9909999999999997</v>
      </c>
      <c r="F55" s="153">
        <v>1</v>
      </c>
      <c r="G55" s="46">
        <f>IrradDiaria_1[[#This Row],[Geração Diária (kWh)]]/(IrradDiaria_1[[#This Row],[Irradiação]]*994)</f>
        <v>1.0901110933281517</v>
      </c>
    </row>
    <row r="56" spans="2:7" hidden="1">
      <c r="B56" s="46" t="s">
        <v>29</v>
      </c>
      <c r="C56" s="101">
        <v>46173</v>
      </c>
      <c r="D56" s="104">
        <v>5536</v>
      </c>
      <c r="E56" s="140">
        <v>5.0994000000000002</v>
      </c>
      <c r="F56" s="153">
        <v>1</v>
      </c>
      <c r="G56" s="46">
        <f>IrradDiaria_1[[#This Row],[Geração Diária (kWh)]]/(IrradDiaria_1[[#This Row],[Irradiação]]*994)</f>
        <v>1.0921709414821281</v>
      </c>
    </row>
    <row r="57" spans="2:7" hidden="1">
      <c r="B57" s="46" t="s">
        <v>29</v>
      </c>
      <c r="C57" s="101">
        <v>46174</v>
      </c>
      <c r="D57" s="104">
        <v>5557.2</v>
      </c>
      <c r="E57" s="140">
        <v>6.8794825129336656</v>
      </c>
      <c r="F57" s="153">
        <v>1</v>
      </c>
      <c r="G57" s="46">
        <f>IrradDiaria_1[[#This Row],[Geração Diária (kWh)]]/(IrradDiaria_1[[#This Row],[Irradiação]]*994)</f>
        <v>0.81266933323691304</v>
      </c>
    </row>
    <row r="58" spans="2:7" hidden="1">
      <c r="B58" s="46" t="s">
        <v>29</v>
      </c>
      <c r="C58" s="101">
        <v>46175</v>
      </c>
      <c r="D58" s="104">
        <v>5719.8</v>
      </c>
      <c r="E58" s="140">
        <v>7.0709157400519995</v>
      </c>
      <c r="F58" s="153">
        <v>1</v>
      </c>
      <c r="G58" s="46">
        <f>IrradDiaria_1[[#This Row],[Geração Diária (kWh)]]/(IrradDiaria_1[[#This Row],[Irradiação]]*994)</f>
        <v>0.81380208268357745</v>
      </c>
    </row>
    <row r="59" spans="2:7" hidden="1">
      <c r="B59" s="46" t="s">
        <v>29</v>
      </c>
      <c r="C59" s="101">
        <v>46176</v>
      </c>
      <c r="D59" s="104">
        <v>5543.7</v>
      </c>
      <c r="E59" s="140">
        <v>6.8565077570846471</v>
      </c>
      <c r="F59" s="153">
        <v>1</v>
      </c>
      <c r="G59" s="46">
        <f>IrradDiaria_1[[#This Row],[Geração Diária (kWh)]]/(IrradDiaria_1[[#This Row],[Irradiação]]*994)</f>
        <v>0.81341160477860885</v>
      </c>
    </row>
    <row r="60" spans="2:7" hidden="1">
      <c r="B60" s="46" t="s">
        <v>29</v>
      </c>
      <c r="C60" s="101">
        <v>46177</v>
      </c>
      <c r="D60" s="104">
        <v>5077.8999999999996</v>
      </c>
      <c r="E60" s="140">
        <v>6.264459135537833</v>
      </c>
      <c r="F60" s="153">
        <v>1</v>
      </c>
      <c r="G60" s="46">
        <f>IrradDiaria_1[[#This Row],[Geração Diária (kWh)]]/(IrradDiaria_1[[#This Row],[Irradiação]]*994)</f>
        <v>0.81548162376327626</v>
      </c>
    </row>
    <row r="61" spans="2:7" hidden="1">
      <c r="B61" s="46" t="s">
        <v>29</v>
      </c>
      <c r="C61" s="101">
        <v>46178</v>
      </c>
      <c r="D61" s="104">
        <v>5488.7</v>
      </c>
      <c r="E61" s="140">
        <v>6.812136011162865</v>
      </c>
      <c r="F61" s="153">
        <v>1</v>
      </c>
      <c r="G61" s="46">
        <f>IrradDiaria_1[[#This Row],[Geração Diária (kWh)]]/(IrradDiaria_1[[#This Row],[Irradiação]]*994)</f>
        <v>0.81058730725091455</v>
      </c>
    </row>
    <row r="62" spans="2:7" hidden="1">
      <c r="B62" s="46" t="s">
        <v>29</v>
      </c>
      <c r="C62" s="101">
        <v>46179</v>
      </c>
      <c r="D62" s="104">
        <v>5546</v>
      </c>
      <c r="E62" s="140">
        <v>6.9006436803837579</v>
      </c>
      <c r="F62" s="153">
        <v>1</v>
      </c>
      <c r="G62" s="46">
        <f>IrradDiaria_1[[#This Row],[Geração Diária (kWh)]]/(IrradDiaria_1[[#This Row],[Irradiação]]*994)</f>
        <v>0.8085444082597113</v>
      </c>
    </row>
    <row r="63" spans="2:7" hidden="1">
      <c r="B63" s="46" t="s">
        <v>29</v>
      </c>
      <c r="C63" s="101">
        <v>46180</v>
      </c>
      <c r="D63" s="104">
        <v>5555.2</v>
      </c>
      <c r="E63" s="140">
        <v>6.9158576027718652</v>
      </c>
      <c r="F63" s="153">
        <v>1</v>
      </c>
      <c r="G63" s="46">
        <f>IrradDiaria_1[[#This Row],[Geração Diária (kWh)]]/(IrradDiaria_1[[#This Row],[Irradiação]]*994)</f>
        <v>0.80810402922787794</v>
      </c>
    </row>
    <row r="64" spans="2:7" hidden="1">
      <c r="B64" s="46" t="s">
        <v>29</v>
      </c>
      <c r="C64" s="101">
        <v>46181</v>
      </c>
      <c r="D64" s="104">
        <v>4781.6000000000004</v>
      </c>
      <c r="E64" s="140">
        <v>5.9698525883080684</v>
      </c>
      <c r="F64" s="153">
        <v>1</v>
      </c>
      <c r="G64" s="46">
        <f>IrradDiaria_1[[#This Row],[Geração Diária (kWh)]]/(IrradDiaria_1[[#This Row],[Irradiação]]*994)</f>
        <v>0.80579255609782252</v>
      </c>
    </row>
    <row r="65" spans="2:7" hidden="1">
      <c r="B65" s="46" t="s">
        <v>29</v>
      </c>
      <c r="C65" s="101">
        <v>46182</v>
      </c>
      <c r="D65" s="104">
        <v>4519</v>
      </c>
      <c r="E65" s="140">
        <v>5.5850136937651742</v>
      </c>
      <c r="F65" s="153">
        <v>1</v>
      </c>
      <c r="G65" s="46">
        <f>IrradDiaria_1[[#This Row],[Geração Diária (kWh)]]/(IrradDiaria_1[[#This Row],[Irradiação]]*994)</f>
        <v>0.81401370082068192</v>
      </c>
    </row>
    <row r="66" spans="2:7" hidden="1">
      <c r="B66" s="46" t="s">
        <v>29</v>
      </c>
      <c r="C66" s="101">
        <v>46183</v>
      </c>
      <c r="D66" s="104">
        <v>4144.7</v>
      </c>
      <c r="E66" s="140">
        <v>4.9793817590108818</v>
      </c>
      <c r="F66" s="153">
        <v>1</v>
      </c>
      <c r="G66" s="46">
        <f>IrradDiaria_1[[#This Row],[Geração Diária (kWh)]]/(IrradDiaria_1[[#This Row],[Irradiação]]*994)</f>
        <v>0.83739679174296511</v>
      </c>
    </row>
    <row r="67" spans="2:7" hidden="1">
      <c r="B67" s="46" t="s">
        <v>29</v>
      </c>
      <c r="C67" s="101">
        <v>46184</v>
      </c>
      <c r="D67" s="104">
        <v>4512.5</v>
      </c>
      <c r="E67" s="140">
        <v>5.4894761330269839</v>
      </c>
      <c r="F67" s="153">
        <v>1</v>
      </c>
      <c r="G67" s="46">
        <f>IrradDiaria_1[[#This Row],[Geração Diária (kWh)]]/(IrradDiaria_1[[#This Row],[Irradiação]]*994)</f>
        <v>0.82698937395328787</v>
      </c>
    </row>
    <row r="68" spans="2:7" hidden="1">
      <c r="B68" s="46" t="s">
        <v>29</v>
      </c>
      <c r="C68" s="101">
        <v>46185</v>
      </c>
      <c r="D68" s="104">
        <v>4060.3</v>
      </c>
      <c r="E68" s="140">
        <v>4.8793611980075822</v>
      </c>
      <c r="F68" s="153">
        <v>1</v>
      </c>
      <c r="G68" s="46">
        <f>IrradDiaria_1[[#This Row],[Geração Diária (kWh)]]/(IrradDiaria_1[[#This Row],[Irradiação]]*994)</f>
        <v>0.83716058052572251</v>
      </c>
    </row>
    <row r="69" spans="2:7" hidden="1">
      <c r="B69" s="46" t="s">
        <v>29</v>
      </c>
      <c r="C69" s="101">
        <v>46186</v>
      </c>
      <c r="D69" s="104">
        <v>337.6</v>
      </c>
      <c r="E69" s="140">
        <v>0.33745423765624649</v>
      </c>
      <c r="F69" s="153">
        <v>1</v>
      </c>
      <c r="G69" s="46">
        <f>IrradDiaria_1[[#This Row],[Geração Diária (kWh)]]/(IrradDiaria_1[[#This Row],[Irradiação]]*994)</f>
        <v>1.0064707716242951</v>
      </c>
    </row>
    <row r="70" spans="2:7" hidden="1">
      <c r="B70" s="46" t="s">
        <v>29</v>
      </c>
      <c r="C70" s="101">
        <v>46187</v>
      </c>
      <c r="D70" s="104">
        <v>397.6</v>
      </c>
      <c r="E70" s="140">
        <v>0.41276459393421577</v>
      </c>
      <c r="F70" s="153">
        <v>1</v>
      </c>
      <c r="G70" s="46">
        <f>IrradDiaria_1[[#This Row],[Geração Diária (kWh)]]/(IrradDiaria_1[[#This Row],[Irradiação]]*994)</f>
        <v>0.96907536614865242</v>
      </c>
    </row>
    <row r="71" spans="2:7" hidden="1">
      <c r="B71" s="46" t="s">
        <v>29</v>
      </c>
      <c r="C71" s="101">
        <v>46188</v>
      </c>
      <c r="D71" s="104">
        <v>2708.2</v>
      </c>
      <c r="E71" s="140">
        <v>3.081036659861121</v>
      </c>
      <c r="F71" s="153">
        <v>1</v>
      </c>
      <c r="G71" s="46">
        <f>IrradDiaria_1[[#This Row],[Geração Diária (kWh)]]/(IrradDiaria_1[[#This Row],[Irradiação]]*994)</f>
        <v>0.88429563958029089</v>
      </c>
    </row>
    <row r="72" spans="2:7" hidden="1">
      <c r="B72" s="46" t="s">
        <v>29</v>
      </c>
      <c r="C72" s="101">
        <v>46189</v>
      </c>
      <c r="D72" s="104">
        <v>1477</v>
      </c>
      <c r="E72" s="140">
        <v>1.6272736089821991</v>
      </c>
      <c r="F72" s="153">
        <v>1</v>
      </c>
      <c r="G72" s="46">
        <f>IrradDiaria_1[[#This Row],[Geração Diária (kWh)]]/(IrradDiaria_1[[#This Row],[Irradiação]]*994)</f>
        <v>0.91313193107527435</v>
      </c>
    </row>
    <row r="73" spans="2:7" hidden="1">
      <c r="B73" s="46" t="s">
        <v>29</v>
      </c>
      <c r="C73" s="101">
        <v>46190</v>
      </c>
      <c r="D73" s="104">
        <v>4280.3999999999996</v>
      </c>
      <c r="E73" s="140">
        <v>5.27429559705734</v>
      </c>
      <c r="F73" s="153">
        <v>1</v>
      </c>
      <c r="G73" s="46">
        <f>IrradDiaria_1[[#This Row],[Geração Diária (kWh)]]/(IrradDiaria_1[[#This Row],[Irradiação]]*994)</f>
        <v>0.81645735346153891</v>
      </c>
    </row>
    <row r="74" spans="2:7" hidden="1">
      <c r="B74" s="46" t="s">
        <v>29</v>
      </c>
      <c r="C74" s="101">
        <v>46191</v>
      </c>
      <c r="D74" s="104">
        <v>5546.3</v>
      </c>
      <c r="E74" s="140">
        <v>6.8040129577816852</v>
      </c>
      <c r="F74" s="153">
        <v>1</v>
      </c>
      <c r="G74" s="46">
        <f>IrradDiaria_1[[#This Row],[Geração Diária (kWh)]]/(IrradDiaria_1[[#This Row],[Irradiação]]*994)</f>
        <v>0.82007172923600224</v>
      </c>
    </row>
    <row r="75" spans="2:7" hidden="1">
      <c r="B75" s="46" t="s">
        <v>29</v>
      </c>
      <c r="C75" s="101">
        <v>46192</v>
      </c>
      <c r="D75" s="104">
        <v>5357.5</v>
      </c>
      <c r="E75" s="140">
        <v>6.6154062883870566</v>
      </c>
      <c r="F75" s="153">
        <v>1</v>
      </c>
      <c r="G75" s="46">
        <f>IrradDiaria_1[[#This Row],[Geração Diária (kWh)]]/(IrradDiaria_1[[#This Row],[Irradiação]]*994)</f>
        <v>0.81474044060857853</v>
      </c>
    </row>
    <row r="76" spans="2:7" hidden="1">
      <c r="B76" s="46" t="s">
        <v>29</v>
      </c>
      <c r="C76" s="101">
        <v>46193</v>
      </c>
      <c r="D76" s="104">
        <v>2147.4</v>
      </c>
      <c r="E76" s="140">
        <v>2.4263966421284966</v>
      </c>
      <c r="F76" s="153">
        <v>1</v>
      </c>
      <c r="G76" s="46">
        <f>IrradDiaria_1[[#This Row],[Geração Diária (kWh)]]/(IrradDiaria_1[[#This Row],[Irradiação]]*994)</f>
        <v>0.89035821082537636</v>
      </c>
    </row>
    <row r="77" spans="2:7" hidden="1">
      <c r="B77" s="46" t="s">
        <v>29</v>
      </c>
      <c r="C77" s="101">
        <v>46194</v>
      </c>
      <c r="D77" s="104">
        <v>5330.9</v>
      </c>
      <c r="E77" s="140">
        <v>6.6000468194491084</v>
      </c>
      <c r="F77" s="153">
        <v>1</v>
      </c>
      <c r="G77" s="46">
        <f>IrradDiaria_1[[#This Row],[Geração Diária (kWh)]]/(IrradDiaria_1[[#This Row],[Irradiação]]*994)</f>
        <v>0.81258188275588539</v>
      </c>
    </row>
    <row r="78" spans="2:7" hidden="1">
      <c r="B78" s="46" t="s">
        <v>29</v>
      </c>
      <c r="C78" s="101">
        <v>46195</v>
      </c>
      <c r="D78" s="104">
        <v>4301.5</v>
      </c>
      <c r="E78" s="140">
        <v>5.2063782155567244</v>
      </c>
      <c r="F78" s="153">
        <v>1</v>
      </c>
      <c r="G78" s="46">
        <f>IrradDiaria_1[[#This Row],[Geração Diária (kWh)]]/(IrradDiaria_1[[#This Row],[Irradiação]]*994)</f>
        <v>0.83118525192846615</v>
      </c>
    </row>
    <row r="79" spans="2:7" hidden="1">
      <c r="B79" s="46" t="s">
        <v>29</v>
      </c>
      <c r="C79" s="101">
        <v>46196</v>
      </c>
      <c r="D79" s="104">
        <v>664.1</v>
      </c>
      <c r="E79" s="140">
        <v>0.69724173046574223</v>
      </c>
      <c r="F79" s="153">
        <v>1</v>
      </c>
      <c r="G79" s="46">
        <f>IrradDiaria_1[[#This Row],[Geração Diária (kWh)]]/(IrradDiaria_1[[#This Row],[Irradiação]]*994)</f>
        <v>0.9582166739578063</v>
      </c>
    </row>
    <row r="80" spans="2:7" hidden="1">
      <c r="B80" s="46" t="s">
        <v>29</v>
      </c>
      <c r="C80" s="101">
        <v>46197</v>
      </c>
      <c r="D80" s="104">
        <v>669.9</v>
      </c>
      <c r="E80" s="140">
        <v>0.67697360972992027</v>
      </c>
      <c r="F80" s="153">
        <v>1</v>
      </c>
      <c r="G80" s="46">
        <f>IrradDiaria_1[[#This Row],[Geração Diária (kWh)]]/(IrradDiaria_1[[#This Row],[Irradiação]]*994)</f>
        <v>0.99552427492809037</v>
      </c>
    </row>
    <row r="81" spans="2:7" hidden="1">
      <c r="B81" s="46" t="s">
        <v>29</v>
      </c>
      <c r="C81" s="101">
        <v>46198</v>
      </c>
      <c r="D81" s="104">
        <v>538.29999999999995</v>
      </c>
      <c r="E81" s="140">
        <v>0.54610564118566618</v>
      </c>
      <c r="F81" s="153">
        <v>1</v>
      </c>
      <c r="G81" s="46">
        <f>IrradDiaria_1[[#This Row],[Geração Diária (kWh)]]/(IrradDiaria_1[[#This Row],[Irradiação]]*994)</f>
        <v>0.99165665932121505</v>
      </c>
    </row>
    <row r="82" spans="2:7" hidden="1">
      <c r="B82" s="46" t="s">
        <v>29</v>
      </c>
      <c r="C82" s="101">
        <v>46199</v>
      </c>
      <c r="D82" s="104">
        <v>43.4</v>
      </c>
      <c r="E82" s="140">
        <v>3.9962101713610361</v>
      </c>
      <c r="F82" s="153">
        <v>0.20388888888889001</v>
      </c>
      <c r="G82" s="46">
        <f>IrradDiaria_1[[#This Row],[Geração Diária (kWh)]]/(IrradDiaria_1[[#This Row],[Irradiação]]*994)</f>
        <v>1.0925844727559824E-2</v>
      </c>
    </row>
    <row r="83" spans="2:7" hidden="1">
      <c r="B83" s="46" t="s">
        <v>29</v>
      </c>
      <c r="C83" s="101">
        <v>46200</v>
      </c>
      <c r="D83" s="104">
        <v>5303.7</v>
      </c>
      <c r="E83" s="140">
        <v>6.6162370953657446</v>
      </c>
      <c r="F83" s="153">
        <v>1</v>
      </c>
      <c r="G83" s="46">
        <f>IrradDiaria_1[[#This Row],[Geração Diária (kWh)]]/(IrradDiaria_1[[#This Row],[Irradiação]]*994)</f>
        <v>0.80645753905216233</v>
      </c>
    </row>
    <row r="84" spans="2:7" hidden="1">
      <c r="B84" s="46" t="s">
        <v>29</v>
      </c>
      <c r="C84" s="101">
        <v>46201</v>
      </c>
      <c r="D84" s="104">
        <v>5236.8999999999996</v>
      </c>
      <c r="E84" s="140">
        <v>6.557881929552785</v>
      </c>
      <c r="F84" s="153">
        <v>1</v>
      </c>
      <c r="G84" s="46">
        <f>IrradDiaria_1[[#This Row],[Geração Diária (kWh)]]/(IrradDiaria_1[[#This Row],[Irradiação]]*994)</f>
        <v>0.80338608151148527</v>
      </c>
    </row>
    <row r="85" spans="2:7" hidden="1">
      <c r="B85" s="46" t="s">
        <v>29</v>
      </c>
      <c r="C85" s="101">
        <v>46202</v>
      </c>
      <c r="D85" s="104">
        <v>5131.3</v>
      </c>
      <c r="E85" s="140">
        <v>6.4108606556268537</v>
      </c>
      <c r="F85" s="153">
        <v>1</v>
      </c>
      <c r="G85" s="46">
        <f>IrradDiaria_1[[#This Row],[Geração Diária (kWh)]]/(IrradDiaria_1[[#This Row],[Irradiação]]*994)</f>
        <v>0.80523878448678277</v>
      </c>
    </row>
    <row r="86" spans="2:7" hidden="1">
      <c r="B86" s="46" t="s">
        <v>29</v>
      </c>
      <c r="C86" s="101">
        <v>46203</v>
      </c>
      <c r="D86" s="104">
        <v>5171.1000000000004</v>
      </c>
      <c r="E86" s="140">
        <v>6.4622093512048524</v>
      </c>
      <c r="F86" s="153">
        <v>1</v>
      </c>
      <c r="G86" s="46">
        <f>IrradDiaria_1[[#This Row],[Geração Diária (kWh)]]/(IrradDiaria_1[[#This Row],[Irradiação]]*994)</f>
        <v>0.80503642029638811</v>
      </c>
    </row>
    <row r="87" spans="2:7" hidden="1">
      <c r="B87" s="46" t="s">
        <v>29</v>
      </c>
      <c r="C87" s="101">
        <v>46204</v>
      </c>
      <c r="D87" s="104">
        <v>5304.8</v>
      </c>
      <c r="E87" s="140">
        <v>6.6478900991698273</v>
      </c>
      <c r="F87" s="153">
        <v>1</v>
      </c>
      <c r="G87" s="46">
        <f>IrradDiaria_1[[#This Row],[Geração Diária (kWh)]]/(IrradDiaria_1[[#This Row],[Irradiação]]*994)</f>
        <v>0.80278416850178813</v>
      </c>
    </row>
    <row r="88" spans="2:7" hidden="1">
      <c r="B88" s="46" t="s">
        <v>29</v>
      </c>
      <c r="C88" s="101">
        <v>46205</v>
      </c>
      <c r="D88" s="104">
        <v>5368.6</v>
      </c>
      <c r="E88" s="140">
        <v>6.7545233614925495</v>
      </c>
      <c r="F88" s="153">
        <v>1</v>
      </c>
      <c r="G88" s="46">
        <f>IrradDiaria_1[[#This Row],[Geração Diária (kWh)]]/(IrradDiaria_1[[#This Row],[Irradiação]]*994)</f>
        <v>0.79961319950544107</v>
      </c>
    </row>
    <row r="89" spans="2:7" hidden="1">
      <c r="B89" s="46" t="s">
        <v>29</v>
      </c>
      <c r="C89" s="101">
        <v>46206</v>
      </c>
      <c r="D89" s="104">
        <v>4855.7</v>
      </c>
      <c r="E89" s="140">
        <v>6.0465356794343394</v>
      </c>
      <c r="F89" s="153">
        <v>1</v>
      </c>
      <c r="G89" s="46">
        <f>IrradDiaria_1[[#This Row],[Geração Diária (kWh)]]/(IrradDiaria_1[[#This Row],[Irradiação]]*994)</f>
        <v>0.80790229634751298</v>
      </c>
    </row>
    <row r="90" spans="2:7" hidden="1">
      <c r="B90" s="46" t="s">
        <v>29</v>
      </c>
      <c r="C90" s="101">
        <v>46207</v>
      </c>
      <c r="D90" s="104">
        <v>4079.5</v>
      </c>
      <c r="E90" s="140">
        <v>5.0363592747179071</v>
      </c>
      <c r="F90" s="153">
        <v>1</v>
      </c>
      <c r="G90" s="46">
        <f>IrradDiaria_1[[#This Row],[Geração Diária (kWh)]]/(IrradDiaria_1[[#This Row],[Irradiação]]*994)</f>
        <v>0.81489912149303978</v>
      </c>
    </row>
    <row r="91" spans="2:7" hidden="1">
      <c r="B91" s="46" t="s">
        <v>29</v>
      </c>
      <c r="C91" s="101">
        <v>46208</v>
      </c>
      <c r="D91" s="104">
        <v>5289.3</v>
      </c>
      <c r="E91" s="140">
        <v>6.5885526208609697</v>
      </c>
      <c r="F91" s="153">
        <v>1</v>
      </c>
      <c r="G91" s="46">
        <f>IrradDiaria_1[[#This Row],[Geração Diária (kWh)]]/(IrradDiaria_1[[#This Row],[Irradiação]]*994)</f>
        <v>0.8076473954745087</v>
      </c>
    </row>
    <row r="92" spans="2:7" hidden="1">
      <c r="B92" s="46" t="s">
        <v>29</v>
      </c>
      <c r="C92" s="101">
        <v>46209</v>
      </c>
      <c r="D92" s="104">
        <v>4850</v>
      </c>
      <c r="E92" s="140">
        <v>6.0270959963970459</v>
      </c>
      <c r="F92" s="153">
        <v>1</v>
      </c>
      <c r="G92" s="46">
        <f>IrradDiaria_1[[#This Row],[Geração Diária (kWh)]]/(IrradDiaria_1[[#This Row],[Irradiação]]*994)</f>
        <v>0.80955665163460755</v>
      </c>
    </row>
    <row r="93" spans="2:7" hidden="1">
      <c r="B93" s="46" t="s">
        <v>29</v>
      </c>
      <c r="C93" s="101">
        <v>46210</v>
      </c>
      <c r="D93" s="104">
        <v>5155.5</v>
      </c>
      <c r="E93" s="140">
        <v>6.3883720805544</v>
      </c>
      <c r="F93" s="153">
        <v>1</v>
      </c>
      <c r="G93" s="46">
        <f>IrradDiaria_1[[#This Row],[Geração Diária (kWh)]]/(IrradDiaria_1[[#This Row],[Irradiação]]*994)</f>
        <v>0.81188441326037331</v>
      </c>
    </row>
    <row r="94" spans="2:7" hidden="1">
      <c r="B94" s="46" t="s">
        <v>29</v>
      </c>
      <c r="C94" s="101">
        <v>46211</v>
      </c>
      <c r="D94" s="104">
        <v>5029.8</v>
      </c>
      <c r="E94" s="140">
        <v>6.1040000000000001</v>
      </c>
      <c r="F94" s="153">
        <v>1</v>
      </c>
      <c r="G94" s="46">
        <f>IrradDiaria_1[[#This Row],[Geração Diária (kWh)]]/(IrradDiaria_1[[#This Row],[Irradiação]]*994)</f>
        <v>0.82899098391133164</v>
      </c>
    </row>
    <row r="95" spans="2:7" hidden="1">
      <c r="B95" s="46" t="s">
        <v>459</v>
      </c>
      <c r="C95" s="101">
        <v>46218</v>
      </c>
      <c r="D95" s="104">
        <v>12982.78</v>
      </c>
      <c r="E95" s="140">
        <v>9.1999999999999998E-2</v>
      </c>
      <c r="F95" s="153">
        <v>1</v>
      </c>
      <c r="G95" s="46">
        <f>IrradDiaria_1[[#This Row],[Geração Diária (kWh)]]/(IrradDiaria_1[[#This Row],[Irradiação]]*994)</f>
        <v>141.968987840084</v>
      </c>
    </row>
    <row r="96" spans="2:7" hidden="1">
      <c r="B96" s="46" t="s">
        <v>482</v>
      </c>
      <c r="C96" s="101">
        <v>46216</v>
      </c>
      <c r="D96" s="104">
        <v>4903.95</v>
      </c>
      <c r="E96" s="140">
        <v>1.66</v>
      </c>
      <c r="F96" s="153">
        <v>1</v>
      </c>
      <c r="G96" s="46">
        <f>IrradDiaria_1[[#This Row],[Geração Diária (kWh)]]/(IrradDiaria_1[[#This Row],[Irradiação]]*994)</f>
        <v>2.9720188601488449</v>
      </c>
    </row>
    <row r="97" spans="2:7" hidden="1">
      <c r="B97" s="46" t="s">
        <v>185</v>
      </c>
      <c r="C97" s="101">
        <v>46216</v>
      </c>
      <c r="D97" s="104">
        <v>5033.7299999999996</v>
      </c>
      <c r="E97" s="140">
        <v>1.6819999999999999</v>
      </c>
      <c r="F97" s="153">
        <v>1</v>
      </c>
      <c r="G97" s="46">
        <f>IrradDiaria_1[[#This Row],[Geração Diária (kWh)]]/(IrradDiaria_1[[#This Row],[Irradiação]]*994)</f>
        <v>3.0107697313488542</v>
      </c>
    </row>
    <row r="98" spans="2:7" hidden="1">
      <c r="B98" s="46" t="s">
        <v>459</v>
      </c>
      <c r="C98" s="101">
        <v>46215</v>
      </c>
      <c r="D98" s="104">
        <v>7744.49</v>
      </c>
      <c r="E98" s="140">
        <v>2.61</v>
      </c>
      <c r="F98" s="153">
        <v>1</v>
      </c>
      <c r="G98" s="46">
        <f>IrradDiaria_1[[#This Row],[Geração Diária (kWh)]]/(IrradDiaria_1[[#This Row],[Irradiação]]*994)</f>
        <v>2.9851484385238636</v>
      </c>
    </row>
    <row r="99" spans="2:7" hidden="1">
      <c r="B99" s="46" t="s">
        <v>119</v>
      </c>
      <c r="C99" s="101">
        <v>46132</v>
      </c>
      <c r="D99" s="104">
        <v>20960.09</v>
      </c>
      <c r="E99" s="140">
        <v>7.9029999999999996</v>
      </c>
      <c r="F99" s="153">
        <v>1</v>
      </c>
      <c r="G99" s="46">
        <f>IrradDiaria_1[[#This Row],[Geração Diária (kWh)]]/(IrradDiaria_1[[#This Row],[Irradiação]]*994)</f>
        <v>2.6681778638425517</v>
      </c>
    </row>
    <row r="100" spans="2:7" hidden="1">
      <c r="B100" s="46" t="s">
        <v>119</v>
      </c>
      <c r="C100" s="101">
        <v>46127</v>
      </c>
      <c r="D100" s="104">
        <v>20948.5</v>
      </c>
      <c r="E100" s="140">
        <v>7.8105249999999993</v>
      </c>
      <c r="F100" s="153">
        <v>1</v>
      </c>
      <c r="G100" s="46">
        <f>IrradDiaria_1[[#This Row],[Geração Diária (kWh)]]/(IrradDiaria_1[[#This Row],[Irradiação]]*994)</f>
        <v>2.698275685461494</v>
      </c>
    </row>
    <row r="101" spans="2:7" hidden="1">
      <c r="B101" s="46" t="s">
        <v>165</v>
      </c>
      <c r="C101" s="101">
        <v>46215</v>
      </c>
      <c r="D101" s="104">
        <v>4692.17</v>
      </c>
      <c r="E101" s="140">
        <v>2.661</v>
      </c>
      <c r="F101" s="153">
        <v>1</v>
      </c>
      <c r="G101" s="46">
        <f>IrradDiaria_1[[#This Row],[Geração Diária (kWh)]]/(IrradDiaria_1[[#This Row],[Irradiação]]*994)</f>
        <v>1.7739545124939793</v>
      </c>
    </row>
    <row r="102" spans="2:7" hidden="1">
      <c r="B102" s="46" t="s">
        <v>51</v>
      </c>
      <c r="C102" s="101">
        <v>46113</v>
      </c>
      <c r="D102" s="104">
        <v>9192.4</v>
      </c>
      <c r="E102" s="140">
        <v>6.9</v>
      </c>
      <c r="F102" s="153">
        <v>1</v>
      </c>
      <c r="G102" s="46">
        <f>IrradDiaria_1[[#This Row],[Geração Diária (kWh)]]/(IrradDiaria_1[[#This Row],[Irradiação]]*994)</f>
        <v>1.3402735252092262</v>
      </c>
    </row>
    <row r="103" spans="2:7" hidden="1">
      <c r="B103" s="46" t="s">
        <v>51</v>
      </c>
      <c r="C103" s="101">
        <v>46114</v>
      </c>
      <c r="D103" s="104">
        <v>8711.4</v>
      </c>
      <c r="E103" s="140">
        <v>6.899</v>
      </c>
      <c r="F103" s="153">
        <v>1</v>
      </c>
      <c r="G103" s="46">
        <f>IrradDiaria_1[[#This Row],[Geração Diária (kWh)]]/(IrradDiaria_1[[#This Row],[Irradiação]]*994)</f>
        <v>1.2703267000174696</v>
      </c>
    </row>
    <row r="104" spans="2:7" hidden="1">
      <c r="B104" s="46" t="s">
        <v>51</v>
      </c>
      <c r="C104" s="101">
        <v>46115</v>
      </c>
      <c r="D104" s="104">
        <v>8924</v>
      </c>
      <c r="E104" s="140">
        <v>6.6790000000000003</v>
      </c>
      <c r="F104" s="153">
        <v>1</v>
      </c>
      <c r="G104" s="46">
        <f>IrradDiaria_1[[#This Row],[Geração Diária (kWh)]]/(IrradDiaria_1[[#This Row],[Irradiação]]*994)</f>
        <v>1.3441933228356513</v>
      </c>
    </row>
    <row r="105" spans="2:7" hidden="1">
      <c r="B105" s="46" t="s">
        <v>51</v>
      </c>
      <c r="C105" s="101">
        <v>46116</v>
      </c>
      <c r="D105" s="104">
        <v>6825.1</v>
      </c>
      <c r="E105" s="140">
        <v>6.7990000000000004</v>
      </c>
      <c r="F105" s="153">
        <v>1</v>
      </c>
      <c r="G105" s="46">
        <f>IrradDiaria_1[[#This Row],[Geração Diária (kWh)]]/(IrradDiaria_1[[#This Row],[Irradiação]]*994)</f>
        <v>1.0098981889572469</v>
      </c>
    </row>
    <row r="106" spans="2:7" hidden="1">
      <c r="B106" s="46" t="s">
        <v>51</v>
      </c>
      <c r="C106" s="101">
        <v>46117</v>
      </c>
      <c r="D106" s="104">
        <v>7215.5</v>
      </c>
      <c r="E106" s="140">
        <v>4.6879999999999997</v>
      </c>
      <c r="F106" s="153">
        <v>1</v>
      </c>
      <c r="G106" s="46">
        <f>IrradDiaria_1[[#This Row],[Geração Diária (kWh)]]/(IrradDiaria_1[[#This Row],[Irradiação]]*994)</f>
        <v>1.5484330900076226</v>
      </c>
    </row>
    <row r="107" spans="2:7" hidden="1">
      <c r="B107" s="46" t="s">
        <v>51</v>
      </c>
      <c r="C107" s="101">
        <v>46118</v>
      </c>
      <c r="D107" s="104">
        <v>7764.6</v>
      </c>
      <c r="E107" s="140">
        <v>5.2240000000000002</v>
      </c>
      <c r="F107" s="153">
        <v>1</v>
      </c>
      <c r="G107" s="46">
        <f>IrradDiaria_1[[#This Row],[Geração Diária (kWh)]]/(IrradDiaria_1[[#This Row],[Irradiação]]*994)</f>
        <v>1.4953041372276539</v>
      </c>
    </row>
    <row r="108" spans="2:7" hidden="1">
      <c r="B108" s="46" t="s">
        <v>51</v>
      </c>
      <c r="C108" s="101">
        <v>46119</v>
      </c>
      <c r="D108" s="104">
        <v>8907</v>
      </c>
      <c r="E108" s="140">
        <v>5.4960000000000004</v>
      </c>
      <c r="F108" s="153">
        <v>1</v>
      </c>
      <c r="G108" s="46">
        <f>IrradDiaria_1[[#This Row],[Geração Diária (kWh)]]/(IrradDiaria_1[[#This Row],[Irradiação]]*994)</f>
        <v>1.6304156818641102</v>
      </c>
    </row>
    <row r="109" spans="2:7" hidden="1">
      <c r="B109" s="46" t="s">
        <v>51</v>
      </c>
      <c r="C109" s="101">
        <v>46120</v>
      </c>
      <c r="D109" s="104">
        <v>4961.3</v>
      </c>
      <c r="E109" s="140">
        <v>4.2439999999999998</v>
      </c>
      <c r="F109" s="153">
        <v>1</v>
      </c>
      <c r="G109" s="46">
        <f>IrradDiaria_1[[#This Row],[Geração Diária (kWh)]]/(IrradDiaria_1[[#This Row],[Irradiação]]*994)</f>
        <v>1.1760715091681095</v>
      </c>
    </row>
    <row r="110" spans="2:7" hidden="1">
      <c r="B110" s="46" t="s">
        <v>51</v>
      </c>
      <c r="C110" s="101">
        <v>46121</v>
      </c>
      <c r="D110" s="104">
        <v>7506.5</v>
      </c>
      <c r="E110" s="140">
        <v>5.984</v>
      </c>
      <c r="F110" s="153">
        <v>1</v>
      </c>
      <c r="G110" s="46">
        <f>IrradDiaria_1[[#This Row],[Geração Diária (kWh)]]/(IrradDiaria_1[[#This Row],[Irradiação]]*994)</f>
        <v>1.2620004788086812</v>
      </c>
    </row>
    <row r="111" spans="2:7" hidden="1">
      <c r="B111" s="46" t="s">
        <v>51</v>
      </c>
      <c r="C111" s="101">
        <v>46122</v>
      </c>
      <c r="D111" s="104">
        <v>6467.3</v>
      </c>
      <c r="E111" s="140">
        <v>3.8929999999999998</v>
      </c>
      <c r="F111" s="153">
        <v>1</v>
      </c>
      <c r="G111" s="46">
        <f>IrradDiaria_1[[#This Row],[Geração Diária (kWh)]]/(IrradDiaria_1[[#This Row],[Irradiação]]*994)</f>
        <v>1.6712915561697956</v>
      </c>
    </row>
    <row r="112" spans="2:7" hidden="1">
      <c r="B112" s="46" t="s">
        <v>51</v>
      </c>
      <c r="C112" s="101">
        <v>46123</v>
      </c>
      <c r="D112" s="104">
        <v>8951.9</v>
      </c>
      <c r="E112" s="140">
        <v>5.4589999999999996</v>
      </c>
      <c r="F112" s="153">
        <v>1</v>
      </c>
      <c r="G112" s="46">
        <f>IrradDiaria_1[[#This Row],[Geração Diária (kWh)]]/(IrradDiaria_1[[#This Row],[Irradiação]]*994)</f>
        <v>1.6497409074339795</v>
      </c>
    </row>
    <row r="113" spans="2:7" hidden="1">
      <c r="B113" s="46" t="s">
        <v>51</v>
      </c>
      <c r="C113" s="101">
        <v>46124</v>
      </c>
      <c r="D113" s="104">
        <v>8941.7999999999993</v>
      </c>
      <c r="E113" s="140">
        <v>4.6719999999999997</v>
      </c>
      <c r="F113" s="153">
        <v>1</v>
      </c>
      <c r="G113" s="46">
        <f>IrradDiaria_1[[#This Row],[Geração Diária (kWh)]]/(IrradDiaria_1[[#This Row],[Irradiação]]*994)</f>
        <v>1.9254654640169786</v>
      </c>
    </row>
    <row r="114" spans="2:7" hidden="1">
      <c r="B114" s="46" t="s">
        <v>51</v>
      </c>
      <c r="C114" s="101">
        <v>46125</v>
      </c>
      <c r="D114" s="104">
        <v>3071.1</v>
      </c>
      <c r="E114" s="140">
        <v>2.4300000000000002</v>
      </c>
      <c r="F114" s="153">
        <v>1</v>
      </c>
      <c r="G114" s="46">
        <f>IrradDiaria_1[[#This Row],[Geração Diária (kWh)]]/(IrradDiaria_1[[#This Row],[Irradiação]]*994)</f>
        <v>1.2714558958690414</v>
      </c>
    </row>
    <row r="115" spans="2:7" hidden="1">
      <c r="B115" s="46" t="s">
        <v>51</v>
      </c>
      <c r="C115" s="101">
        <v>46126</v>
      </c>
      <c r="D115" s="104">
        <v>7784.4</v>
      </c>
      <c r="E115" s="140">
        <v>5.9480000000000004</v>
      </c>
      <c r="F115" s="153">
        <v>1</v>
      </c>
      <c r="G115" s="46">
        <f>IrradDiaria_1[[#This Row],[Geração Diária (kWh)]]/(IrradDiaria_1[[#This Row],[Irradiação]]*994)</f>
        <v>1.3166422881607058</v>
      </c>
    </row>
    <row r="116" spans="2:7" hidden="1">
      <c r="B116" s="46" t="s">
        <v>51</v>
      </c>
      <c r="C116" s="101">
        <v>46127</v>
      </c>
      <c r="D116" s="104">
        <v>8916</v>
      </c>
      <c r="E116" s="140">
        <v>6.1420000000000003</v>
      </c>
      <c r="F116" s="153">
        <v>1</v>
      </c>
      <c r="G116" s="46">
        <f>IrradDiaria_1[[#This Row],[Geração Diária (kWh)]]/(IrradDiaria_1[[#This Row],[Irradiação]]*994)</f>
        <v>1.4604068566396753</v>
      </c>
    </row>
    <row r="117" spans="2:7" hidden="1">
      <c r="B117" s="46" t="s">
        <v>51</v>
      </c>
      <c r="C117" s="101">
        <v>46128</v>
      </c>
      <c r="D117" s="104">
        <v>8863.7999999999993</v>
      </c>
      <c r="E117" s="140">
        <v>5.37</v>
      </c>
      <c r="F117" s="153">
        <v>1</v>
      </c>
      <c r="G117" s="46">
        <f>IrradDiaria_1[[#This Row],[Geração Diária (kWh)]]/(IrradDiaria_1[[#This Row],[Irradiação]]*994)</f>
        <v>1.6605779930982543</v>
      </c>
    </row>
    <row r="118" spans="2:7" hidden="1">
      <c r="B118" s="46" t="s">
        <v>51</v>
      </c>
      <c r="C118" s="101">
        <v>46129</v>
      </c>
      <c r="D118" s="104">
        <v>7585.8</v>
      </c>
      <c r="E118" s="140">
        <v>4.5599999999999996</v>
      </c>
      <c r="F118" s="153">
        <v>1</v>
      </c>
      <c r="G118" s="46">
        <f>IrradDiaria_1[[#This Row],[Geração Diária (kWh)]]/(IrradDiaria_1[[#This Row],[Irradiação]]*994)</f>
        <v>1.6735941967595047</v>
      </c>
    </row>
    <row r="119" spans="2:7" hidden="1">
      <c r="B119" s="46" t="s">
        <v>51</v>
      </c>
      <c r="C119" s="101">
        <v>46130</v>
      </c>
      <c r="D119" s="104">
        <v>7728.6</v>
      </c>
      <c r="E119" s="140">
        <v>7.1440000000000001</v>
      </c>
      <c r="F119" s="153">
        <v>1</v>
      </c>
      <c r="G119" s="46">
        <f>IrradDiaria_1[[#This Row],[Geração Diária (kWh)]]/(IrradDiaria_1[[#This Row],[Irradiação]]*994)</f>
        <v>1.0883610734958462</v>
      </c>
    </row>
    <row r="120" spans="2:7" hidden="1">
      <c r="B120" s="46" t="s">
        <v>51</v>
      </c>
      <c r="C120" s="101">
        <v>46131</v>
      </c>
      <c r="D120" s="104">
        <v>7329</v>
      </c>
      <c r="E120" s="140">
        <v>6.633</v>
      </c>
      <c r="F120" s="153">
        <v>1</v>
      </c>
      <c r="G120" s="46">
        <f>IrradDiaria_1[[#This Row],[Geração Diária (kWh)]]/(IrradDiaria_1[[#This Row],[Irradiação]]*994)</f>
        <v>1.1115994929322657</v>
      </c>
    </row>
    <row r="121" spans="2:7" hidden="1">
      <c r="B121" s="46" t="s">
        <v>51</v>
      </c>
      <c r="C121" s="101">
        <v>46132</v>
      </c>
      <c r="D121" s="104">
        <v>8559.1</v>
      </c>
      <c r="E121" s="140">
        <v>5.8769999999999998</v>
      </c>
      <c r="F121" s="153">
        <v>1</v>
      </c>
      <c r="G121" s="46">
        <f>IrradDiaria_1[[#This Row],[Geração Diária (kWh)]]/(IrradDiaria_1[[#This Row],[Irradiação]]*994)</f>
        <v>1.4651632784626769</v>
      </c>
    </row>
    <row r="122" spans="2:7" hidden="1">
      <c r="B122" s="46" t="s">
        <v>51</v>
      </c>
      <c r="C122" s="101">
        <v>46133</v>
      </c>
      <c r="D122" s="104">
        <v>8367.2999999999993</v>
      </c>
      <c r="E122" s="140">
        <v>7.5759999999999996</v>
      </c>
      <c r="F122" s="153">
        <v>1</v>
      </c>
      <c r="G122" s="46">
        <f>IrradDiaria_1[[#This Row],[Geração Diária (kWh)]]/(IrradDiaria_1[[#This Row],[Irradiação]]*994)</f>
        <v>1.1111149473397937</v>
      </c>
    </row>
    <row r="123" spans="2:7" hidden="1">
      <c r="B123" s="46" t="s">
        <v>51</v>
      </c>
      <c r="C123" s="101">
        <v>46134</v>
      </c>
      <c r="D123" s="104">
        <v>8953.7999999999993</v>
      </c>
      <c r="E123" s="140">
        <v>7.8330000000000002</v>
      </c>
      <c r="F123" s="153">
        <v>1</v>
      </c>
      <c r="G123" s="46">
        <f>IrradDiaria_1[[#This Row],[Geração Diária (kWh)]]/(IrradDiaria_1[[#This Row],[Irradiação]]*994)</f>
        <v>1.1499868610359976</v>
      </c>
    </row>
    <row r="124" spans="2:7" hidden="1">
      <c r="B124" s="46" t="s">
        <v>51</v>
      </c>
      <c r="C124" s="101">
        <v>46135</v>
      </c>
      <c r="D124" s="104">
        <v>8828.7000000000007</v>
      </c>
      <c r="E124" s="140">
        <v>6.133</v>
      </c>
      <c r="F124" s="153">
        <v>1</v>
      </c>
      <c r="G124" s="46">
        <f>IrradDiaria_1[[#This Row],[Geração Diária (kWh)]]/(IrradDiaria_1[[#This Row],[Irradiação]]*994)</f>
        <v>1.4482295698206851</v>
      </c>
    </row>
    <row r="125" spans="2:7" hidden="1">
      <c r="B125" s="46" t="s">
        <v>51</v>
      </c>
      <c r="C125" s="101">
        <v>46136</v>
      </c>
      <c r="D125" s="104">
        <v>8560.2000000000007</v>
      </c>
      <c r="E125" s="140">
        <v>5.9909999999999997</v>
      </c>
      <c r="F125" s="153">
        <v>1</v>
      </c>
      <c r="G125" s="46">
        <f>IrradDiaria_1[[#This Row],[Geração Diária (kWh)]]/(IrradDiaria_1[[#This Row],[Irradiação]]*994)</f>
        <v>1.4374680733373704</v>
      </c>
    </row>
    <row r="126" spans="2:7" hidden="1">
      <c r="B126" s="46" t="s">
        <v>51</v>
      </c>
      <c r="C126" s="101">
        <v>46137</v>
      </c>
      <c r="D126" s="104">
        <v>6684</v>
      </c>
      <c r="E126" s="140">
        <v>5.8239999999999998</v>
      </c>
      <c r="F126" s="153">
        <v>1</v>
      </c>
      <c r="G126" s="46">
        <f>IrradDiaria_1[[#This Row],[Geração Diária (kWh)]]/(IrradDiaria_1[[#This Row],[Irradiação]]*994)</f>
        <v>1.1545923895018464</v>
      </c>
    </row>
    <row r="127" spans="2:7" hidden="1">
      <c r="B127" s="46" t="s">
        <v>51</v>
      </c>
      <c r="C127" s="101">
        <v>46138</v>
      </c>
      <c r="D127" s="104">
        <v>6916</v>
      </c>
      <c r="E127" s="140">
        <v>5.2110000000000003</v>
      </c>
      <c r="F127" s="153">
        <v>1</v>
      </c>
      <c r="G127" s="46">
        <f>IrradDiaria_1[[#This Row],[Geração Diária (kWh)]]/(IrradDiaria_1[[#This Row],[Irradiação]]*994)</f>
        <v>1.3352036996494414</v>
      </c>
    </row>
    <row r="128" spans="2:7" hidden="1">
      <c r="B128" s="46" t="s">
        <v>51</v>
      </c>
      <c r="C128" s="101">
        <v>46139</v>
      </c>
      <c r="D128" s="104">
        <v>6703.6</v>
      </c>
      <c r="E128" s="140">
        <v>5.1100000000000003</v>
      </c>
      <c r="F128" s="153">
        <v>1</v>
      </c>
      <c r="G128" s="46">
        <f>IrradDiaria_1[[#This Row],[Geração Diária (kWh)]]/(IrradDiaria_1[[#This Row],[Irradiação]]*994)</f>
        <v>1.3197777664027217</v>
      </c>
    </row>
    <row r="129" spans="2:7" hidden="1">
      <c r="B129" s="46" t="s">
        <v>51</v>
      </c>
      <c r="C129" s="101">
        <v>46140</v>
      </c>
      <c r="D129" s="104">
        <v>8129.9</v>
      </c>
      <c r="E129" s="140">
        <v>7.2309999999999999</v>
      </c>
      <c r="F129" s="153">
        <v>1</v>
      </c>
      <c r="G129" s="46">
        <f>IrradDiaria_1[[#This Row],[Geração Diária (kWh)]]/(IrradDiaria_1[[#This Row],[Irradiação]]*994)</f>
        <v>1.1310985815320633</v>
      </c>
    </row>
    <row r="130" spans="2:7" hidden="1">
      <c r="B130" s="46" t="s">
        <v>51</v>
      </c>
      <c r="C130" s="101">
        <v>46141</v>
      </c>
      <c r="D130" s="104">
        <v>7635.8</v>
      </c>
      <c r="E130" s="140">
        <v>1.913</v>
      </c>
      <c r="F130" s="153">
        <v>1</v>
      </c>
      <c r="G130" s="46">
        <f>IrradDiaria_1[[#This Row],[Geração Diária (kWh)]]/(IrradDiaria_1[[#This Row],[Irradiação]]*994)</f>
        <v>4.0156253779866864</v>
      </c>
    </row>
    <row r="131" spans="2:7" hidden="1">
      <c r="B131" s="46" t="s">
        <v>51</v>
      </c>
      <c r="C131" s="101">
        <v>46142</v>
      </c>
      <c r="D131" s="104">
        <v>6540.2</v>
      </c>
      <c r="E131" s="140">
        <v>4.9550000000000001</v>
      </c>
      <c r="F131" s="153">
        <v>1</v>
      </c>
      <c r="G131" s="46">
        <f>IrradDiaria_1[[#This Row],[Geração Diária (kWh)]]/(IrradDiaria_1[[#This Row],[Irradiação]]*994)</f>
        <v>1.3278865930192658</v>
      </c>
    </row>
    <row r="132" spans="2:7" hidden="1">
      <c r="B132" s="46" t="s">
        <v>51</v>
      </c>
      <c r="C132" s="101">
        <v>46143</v>
      </c>
      <c r="D132" s="104">
        <v>8586.7999999999993</v>
      </c>
      <c r="E132" s="140">
        <v>7.7518073978871493</v>
      </c>
      <c r="F132" s="153">
        <v>1</v>
      </c>
      <c r="G132" s="46">
        <f>IrradDiaria_1[[#This Row],[Geração Diária (kWh)]]/(IrradDiaria_1[[#This Row],[Irradiação]]*994)</f>
        <v>1.1144022738618391</v>
      </c>
    </row>
    <row r="133" spans="2:7" hidden="1">
      <c r="B133" s="46" t="s">
        <v>51</v>
      </c>
      <c r="C133" s="101">
        <v>46144</v>
      </c>
      <c r="D133" s="104">
        <v>7399.5</v>
      </c>
      <c r="E133" s="140">
        <v>6.577724369625038</v>
      </c>
      <c r="F133" s="153">
        <v>1</v>
      </c>
      <c r="G133" s="46">
        <f>IrradDiaria_1[[#This Row],[Geração Diária (kWh)]]/(IrradDiaria_1[[#This Row],[Irradiação]]*994)</f>
        <v>1.131723461128243</v>
      </c>
    </row>
    <row r="134" spans="2:7" hidden="1">
      <c r="B134" s="46" t="s">
        <v>51</v>
      </c>
      <c r="C134" s="101">
        <v>46145</v>
      </c>
      <c r="D134" s="104">
        <v>7758.2</v>
      </c>
      <c r="E134" s="140">
        <v>7.0323860963443297</v>
      </c>
      <c r="F134" s="153">
        <v>1</v>
      </c>
      <c r="G134" s="46">
        <f>IrradDiaria_1[[#This Row],[Geração Diária (kWh)]]/(IrradDiaria_1[[#This Row],[Irradiação]]*994)</f>
        <v>1.109869406223847</v>
      </c>
    </row>
    <row r="135" spans="2:7" hidden="1">
      <c r="B135" s="46" t="s">
        <v>51</v>
      </c>
      <c r="C135" s="101">
        <v>46146</v>
      </c>
      <c r="D135" s="104">
        <v>8298.9</v>
      </c>
      <c r="E135" s="140">
        <v>7.3935355552033242</v>
      </c>
      <c r="F135" s="153">
        <v>1</v>
      </c>
      <c r="G135" s="46">
        <f>IrradDiaria_1[[#This Row],[Geração Diária (kWh)]]/(IrradDiaria_1[[#This Row],[Irradiação]]*994)</f>
        <v>1.1292288921106157</v>
      </c>
    </row>
    <row r="136" spans="2:7" hidden="1">
      <c r="B136" s="46" t="s">
        <v>51</v>
      </c>
      <c r="C136" s="101">
        <v>46147</v>
      </c>
      <c r="D136" s="104">
        <v>8484</v>
      </c>
      <c r="E136" s="140">
        <v>7.6171303546383475</v>
      </c>
      <c r="F136" s="153">
        <v>1</v>
      </c>
      <c r="G136" s="46">
        <f>IrradDiaria_1[[#This Row],[Geração Diária (kWh)]]/(IrradDiaria_1[[#This Row],[Irradiação]]*994)</f>
        <v>1.1205284497209942</v>
      </c>
    </row>
    <row r="137" spans="2:7" hidden="1">
      <c r="B137" s="46" t="s">
        <v>51</v>
      </c>
      <c r="C137" s="101">
        <v>46148</v>
      </c>
      <c r="D137" s="104">
        <v>8446.6</v>
      </c>
      <c r="E137" s="140">
        <v>7.6090376740717831</v>
      </c>
      <c r="F137" s="153">
        <v>1</v>
      </c>
      <c r="G137" s="46">
        <f>IrradDiaria_1[[#This Row],[Geração Diária (kWh)]]/(IrradDiaria_1[[#This Row],[Irradiação]]*994)</f>
        <v>1.1167753239065255</v>
      </c>
    </row>
    <row r="138" spans="2:7" hidden="1">
      <c r="B138" s="46" t="s">
        <v>51</v>
      </c>
      <c r="C138" s="101">
        <v>46149</v>
      </c>
      <c r="D138" s="104">
        <v>8092.8</v>
      </c>
      <c r="E138" s="140">
        <v>7.2689337690737075</v>
      </c>
      <c r="F138" s="153">
        <v>1</v>
      </c>
      <c r="G138" s="46">
        <f>IrradDiaria_1[[#This Row],[Geração Diária (kWh)]]/(IrradDiaria_1[[#This Row],[Irradiação]]*994)</f>
        <v>1.1200610925959618</v>
      </c>
    </row>
    <row r="139" spans="2:7" hidden="1">
      <c r="B139" s="46" t="s">
        <v>51</v>
      </c>
      <c r="C139" s="101">
        <v>46150</v>
      </c>
      <c r="D139" s="104">
        <v>7142.2</v>
      </c>
      <c r="E139" s="140">
        <v>6.427913224279612</v>
      </c>
      <c r="F139" s="153">
        <v>1</v>
      </c>
      <c r="G139" s="46">
        <f>IrradDiaria_1[[#This Row],[Geração Diária (kWh)]]/(IrradDiaria_1[[#This Row],[Irradiação]]*994)</f>
        <v>1.117829631564859</v>
      </c>
    </row>
    <row r="140" spans="2:7" hidden="1">
      <c r="B140" s="46" t="s">
        <v>51</v>
      </c>
      <c r="C140" s="101">
        <v>46151</v>
      </c>
      <c r="D140" s="104">
        <v>7085.6</v>
      </c>
      <c r="E140" s="140">
        <v>6.3651938825791117</v>
      </c>
      <c r="F140" s="153">
        <v>1</v>
      </c>
      <c r="G140" s="46">
        <f>IrradDiaria_1[[#This Row],[Geração Diária (kWh)]]/(IrradDiaria_1[[#This Row],[Irradiação]]*994)</f>
        <v>1.1198983648931091</v>
      </c>
    </row>
    <row r="141" spans="2:7" hidden="1">
      <c r="B141" s="46" t="s">
        <v>51</v>
      </c>
      <c r="C141" s="101">
        <v>46152</v>
      </c>
      <c r="D141" s="104">
        <v>1599.9</v>
      </c>
      <c r="E141" s="140">
        <v>1.1938502841131278</v>
      </c>
      <c r="F141" s="153">
        <v>1</v>
      </c>
      <c r="G141" s="46">
        <f>IrradDiaria_1[[#This Row],[Geração Diária (kWh)]]/(IrradDiaria_1[[#This Row],[Irradiação]]*994)</f>
        <v>1.3482070285388204</v>
      </c>
    </row>
    <row r="142" spans="2:7" hidden="1">
      <c r="B142" s="46" t="s">
        <v>51</v>
      </c>
      <c r="C142" s="101">
        <v>46153</v>
      </c>
      <c r="D142" s="104">
        <v>7464.7</v>
      </c>
      <c r="E142" s="140">
        <v>6.7724907771193843</v>
      </c>
      <c r="F142" s="153">
        <v>1</v>
      </c>
      <c r="G142" s="46">
        <f>IrradDiaria_1[[#This Row],[Geração Diária (kWh)]]/(IrradDiaria_1[[#This Row],[Irradiação]]*994)</f>
        <v>1.108862130411354</v>
      </c>
    </row>
    <row r="143" spans="2:7" hidden="1">
      <c r="B143" s="46" t="s">
        <v>51</v>
      </c>
      <c r="C143" s="101">
        <v>46154</v>
      </c>
      <c r="D143" s="104">
        <v>8381.6</v>
      </c>
      <c r="E143" s="140">
        <v>7.4301891670324842</v>
      </c>
      <c r="F143" s="153">
        <v>1</v>
      </c>
      <c r="G143" s="46">
        <f>IrradDiaria_1[[#This Row],[Geração Diária (kWh)]]/(IrradDiaria_1[[#This Row],[Irradiação]]*994)</f>
        <v>1.1348557848792193</v>
      </c>
    </row>
    <row r="144" spans="2:7" hidden="1">
      <c r="B144" s="46" t="s">
        <v>51</v>
      </c>
      <c r="C144" s="101">
        <v>46155</v>
      </c>
      <c r="D144" s="104">
        <v>7828.8</v>
      </c>
      <c r="E144" s="140">
        <v>6.9615540820752857</v>
      </c>
      <c r="F144" s="153">
        <v>1</v>
      </c>
      <c r="G144" s="46">
        <f>IrradDiaria_1[[#This Row],[Geração Diária (kWh)]]/(IrradDiaria_1[[#This Row],[Irradiação]]*994)</f>
        <v>1.1313646701829922</v>
      </c>
    </row>
    <row r="145" spans="2:7" hidden="1">
      <c r="B145" s="46" t="s">
        <v>51</v>
      </c>
      <c r="C145" s="101">
        <v>46156</v>
      </c>
      <c r="D145" s="104">
        <v>5943.1</v>
      </c>
      <c r="E145" s="140">
        <v>5.0268488618894018</v>
      </c>
      <c r="F145" s="153">
        <v>1</v>
      </c>
      <c r="G145" s="46">
        <f>IrradDiaria_1[[#This Row],[Geração Diária (kWh)]]/(IrradDiaria_1[[#This Row],[Irradiação]]*994)</f>
        <v>1.1894079188231412</v>
      </c>
    </row>
    <row r="146" spans="2:7" hidden="1">
      <c r="B146" s="46" t="s">
        <v>51</v>
      </c>
      <c r="C146" s="101">
        <v>46157</v>
      </c>
      <c r="D146" s="104">
        <v>2201.6999999999998</v>
      </c>
      <c r="E146" s="140">
        <v>1.7072821347039495</v>
      </c>
      <c r="F146" s="153">
        <v>1</v>
      </c>
      <c r="G146" s="46">
        <f>IrradDiaria_1[[#This Row],[Geração Diária (kWh)]]/(IrradDiaria_1[[#This Row],[Irradiação]]*994)</f>
        <v>1.2973777998455518</v>
      </c>
    </row>
    <row r="147" spans="2:7" hidden="1">
      <c r="B147" s="46" t="s">
        <v>51</v>
      </c>
      <c r="C147" s="101">
        <v>46158</v>
      </c>
      <c r="D147" s="104">
        <v>5114.1000000000004</v>
      </c>
      <c r="E147" s="140">
        <v>4.149362672080005</v>
      </c>
      <c r="F147" s="153">
        <v>1</v>
      </c>
      <c r="G147" s="46">
        <f>IrradDiaria_1[[#This Row],[Geração Diária (kWh)]]/(IrradDiaria_1[[#This Row],[Irradiação]]*994)</f>
        <v>1.2399421852258568</v>
      </c>
    </row>
    <row r="148" spans="2:7" hidden="1">
      <c r="B148" s="46" t="s">
        <v>51</v>
      </c>
      <c r="C148" s="101">
        <v>46159</v>
      </c>
      <c r="D148" s="104">
        <v>4835</v>
      </c>
      <c r="E148" s="140">
        <v>4.1552646738490679</v>
      </c>
      <c r="F148" s="153">
        <v>1</v>
      </c>
      <c r="G148" s="46">
        <f>IrradDiaria_1[[#This Row],[Geração Diária (kWh)]]/(IrradDiaria_1[[#This Row],[Irradiação]]*994)</f>
        <v>1.170607769289997</v>
      </c>
    </row>
    <row r="149" spans="2:7" hidden="1">
      <c r="B149" s="46" t="s">
        <v>51</v>
      </c>
      <c r="C149" s="101">
        <v>46160</v>
      </c>
      <c r="D149" s="104">
        <v>2355.8000000000002</v>
      </c>
      <c r="E149" s="140">
        <v>1.7812801167505707</v>
      </c>
      <c r="F149" s="153">
        <v>1</v>
      </c>
      <c r="G149" s="46">
        <f>IrradDiaria_1[[#This Row],[Geração Diária (kWh)]]/(IrradDiaria_1[[#This Row],[Irradiação]]*994)</f>
        <v>1.3305151157515647</v>
      </c>
    </row>
    <row r="150" spans="2:7" hidden="1">
      <c r="B150" s="46" t="s">
        <v>51</v>
      </c>
      <c r="C150" s="101">
        <v>46161</v>
      </c>
      <c r="D150" s="104">
        <v>1938.4</v>
      </c>
      <c r="E150" s="140">
        <v>1.426842271281682</v>
      </c>
      <c r="F150" s="153">
        <v>1</v>
      </c>
      <c r="G150" s="46">
        <f>IrradDiaria_1[[#This Row],[Geração Diária (kWh)]]/(IrradDiaria_1[[#This Row],[Irradiação]]*994)</f>
        <v>1.3667247199440089</v>
      </c>
    </row>
    <row r="151" spans="2:7" hidden="1">
      <c r="B151" s="46" t="s">
        <v>51</v>
      </c>
      <c r="C151" s="101">
        <v>46162</v>
      </c>
      <c r="D151" s="104">
        <v>2667.9</v>
      </c>
      <c r="E151" s="140">
        <v>2.0795051478498885</v>
      </c>
      <c r="F151" s="153">
        <v>1</v>
      </c>
      <c r="G151" s="46">
        <f>IrradDiaria_1[[#This Row],[Geração Diária (kWh)]]/(IrradDiaria_1[[#This Row],[Irradiação]]*994)</f>
        <v>1.2906936185851736</v>
      </c>
    </row>
    <row r="152" spans="2:7" hidden="1">
      <c r="B152" s="46" t="s">
        <v>51</v>
      </c>
      <c r="C152" s="101">
        <v>46170</v>
      </c>
      <c r="D152" s="104">
        <v>7299.3</v>
      </c>
      <c r="E152" s="140">
        <v>4.8243</v>
      </c>
      <c r="F152" s="153">
        <v>1</v>
      </c>
      <c r="G152" s="46">
        <f>IrradDiaria_1[[#This Row],[Geração Diária (kWh)]]/(IrradDiaria_1[[#This Row],[Irradiação]]*994)</f>
        <v>1.5221607613468888</v>
      </c>
    </row>
    <row r="153" spans="2:7" hidden="1">
      <c r="B153" s="46" t="s">
        <v>51</v>
      </c>
      <c r="C153" s="101">
        <v>46171</v>
      </c>
      <c r="D153" s="104">
        <v>6882.2</v>
      </c>
      <c r="E153" s="140">
        <v>4.7946999999999997</v>
      </c>
      <c r="F153" s="153">
        <v>1</v>
      </c>
      <c r="G153" s="46">
        <f>IrradDiaria_1[[#This Row],[Geração Diária (kWh)]]/(IrradDiaria_1[[#This Row],[Irradiação]]*994)</f>
        <v>1.4440408064588757</v>
      </c>
    </row>
    <row r="154" spans="2:7" hidden="1">
      <c r="B154" s="46" t="s">
        <v>51</v>
      </c>
      <c r="C154" s="101">
        <v>46172</v>
      </c>
      <c r="D154" s="104">
        <v>7601.5</v>
      </c>
      <c r="E154" s="140">
        <v>4.9909999999999997</v>
      </c>
      <c r="F154" s="153">
        <v>1</v>
      </c>
      <c r="G154" s="46">
        <f>IrradDiaria_1[[#This Row],[Geração Diária (kWh)]]/(IrradDiaria_1[[#This Row],[Irradiação]]*994)</f>
        <v>1.5322348839581266</v>
      </c>
    </row>
    <row r="155" spans="2:7" hidden="1">
      <c r="B155" s="46" t="s">
        <v>51</v>
      </c>
      <c r="C155" s="101">
        <v>46173</v>
      </c>
      <c r="D155" s="104">
        <v>7791.7</v>
      </c>
      <c r="E155" s="140">
        <v>5.0426000000000002</v>
      </c>
      <c r="F155" s="153">
        <v>1</v>
      </c>
      <c r="G155" s="46">
        <f>IrradDiaria_1[[#This Row],[Geração Diária (kWh)]]/(IrradDiaria_1[[#This Row],[Irradiação]]*994)</f>
        <v>1.5545021208039895</v>
      </c>
    </row>
    <row r="156" spans="2:7" hidden="1">
      <c r="B156" s="46" t="s">
        <v>51</v>
      </c>
      <c r="C156" s="101">
        <v>46174</v>
      </c>
      <c r="D156" s="104">
        <v>7818.2</v>
      </c>
      <c r="E156" s="140">
        <v>6.8794825129336656</v>
      </c>
      <c r="F156" s="153">
        <v>1</v>
      </c>
      <c r="G156" s="46">
        <f>IrradDiaria_1[[#This Row],[Geração Diária (kWh)]]/(IrradDiaria_1[[#This Row],[Irradiação]]*994)</f>
        <v>1.143311628358316</v>
      </c>
    </row>
    <row r="157" spans="2:7" hidden="1">
      <c r="B157" s="46" t="s">
        <v>51</v>
      </c>
      <c r="C157" s="101">
        <v>46175</v>
      </c>
      <c r="D157" s="104">
        <v>8016.7</v>
      </c>
      <c r="E157" s="140">
        <v>7.0709157400519995</v>
      </c>
      <c r="F157" s="153">
        <v>1</v>
      </c>
      <c r="G157" s="46">
        <f>IrradDiaria_1[[#This Row],[Geração Diária (kWh)]]/(IrradDiaria_1[[#This Row],[Irradiação]]*994)</f>
        <v>1.1406005727909079</v>
      </c>
    </row>
    <row r="158" spans="2:7" hidden="1">
      <c r="B158" s="46" t="s">
        <v>51</v>
      </c>
      <c r="C158" s="101">
        <v>46176</v>
      </c>
      <c r="D158" s="104">
        <v>7788.6</v>
      </c>
      <c r="E158" s="140">
        <v>6.8565077570846471</v>
      </c>
      <c r="F158" s="153">
        <v>1</v>
      </c>
      <c r="G158" s="46">
        <f>IrradDiaria_1[[#This Row],[Geração Diária (kWh)]]/(IrradDiaria_1[[#This Row],[Irradiação]]*994)</f>
        <v>1.1427995066433381</v>
      </c>
    </row>
    <row r="159" spans="2:7" hidden="1">
      <c r="B159" s="46" t="s">
        <v>51</v>
      </c>
      <c r="C159" s="101">
        <v>46177</v>
      </c>
      <c r="D159" s="104">
        <v>7156.6</v>
      </c>
      <c r="E159" s="140">
        <v>6.264459135537833</v>
      </c>
      <c r="F159" s="153">
        <v>1</v>
      </c>
      <c r="G159" s="46">
        <f>IrradDiaria_1[[#This Row],[Geração Diária (kWh)]]/(IrradDiaria_1[[#This Row],[Irradiação]]*994)</f>
        <v>1.1493089246783639</v>
      </c>
    </row>
    <row r="160" spans="2:7" hidden="1">
      <c r="B160" s="46" t="s">
        <v>51</v>
      </c>
      <c r="C160" s="101">
        <v>46178</v>
      </c>
      <c r="D160" s="104">
        <v>7677.2</v>
      </c>
      <c r="E160" s="140">
        <v>6.812136011162865</v>
      </c>
      <c r="F160" s="153">
        <v>1</v>
      </c>
      <c r="G160" s="46">
        <f>IrradDiaria_1[[#This Row],[Geração Diária (kWh)]]/(IrradDiaria_1[[#This Row],[Irradiação]]*994)</f>
        <v>1.1337914032879775</v>
      </c>
    </row>
    <row r="161" spans="2:7" hidden="1">
      <c r="B161" s="46" t="s">
        <v>51</v>
      </c>
      <c r="C161" s="101">
        <v>46179</v>
      </c>
      <c r="D161" s="104">
        <v>7814.9</v>
      </c>
      <c r="E161" s="140">
        <v>6.9006436803837579</v>
      </c>
      <c r="F161" s="153">
        <v>1</v>
      </c>
      <c r="G161" s="46">
        <f>IrradDiaria_1[[#This Row],[Geração Diária (kWh)]]/(IrradDiaria_1[[#This Row],[Irradiação]]*994)</f>
        <v>1.1393245034455135</v>
      </c>
    </row>
    <row r="162" spans="2:7" hidden="1">
      <c r="B162" s="46" t="s">
        <v>51</v>
      </c>
      <c r="C162" s="101">
        <v>46180</v>
      </c>
      <c r="D162" s="104">
        <v>7835.9</v>
      </c>
      <c r="E162" s="140">
        <v>6.9158576027718652</v>
      </c>
      <c r="F162" s="153">
        <v>1</v>
      </c>
      <c r="G162" s="46">
        <f>IrradDiaria_1[[#This Row],[Geração Diária (kWh)]]/(IrradDiaria_1[[#This Row],[Irradiação]]*994)</f>
        <v>1.1398729771433485</v>
      </c>
    </row>
    <row r="163" spans="2:7" hidden="1">
      <c r="B163" s="46" t="s">
        <v>51</v>
      </c>
      <c r="C163" s="101">
        <v>46181</v>
      </c>
      <c r="D163" s="104">
        <v>6679.7</v>
      </c>
      <c r="E163" s="140">
        <v>5.9698525883080684</v>
      </c>
      <c r="F163" s="153">
        <v>1</v>
      </c>
      <c r="G163" s="46">
        <f>IrradDiaria_1[[#This Row],[Geração Diária (kWh)]]/(IrradDiaria_1[[#This Row],[Irradiação]]*994)</f>
        <v>1.1256593058738966</v>
      </c>
    </row>
    <row r="164" spans="2:7" hidden="1">
      <c r="B164" s="46" t="s">
        <v>51</v>
      </c>
      <c r="C164" s="101">
        <v>46182</v>
      </c>
      <c r="D164" s="104">
        <v>6390</v>
      </c>
      <c r="E164" s="140">
        <v>5.5850136937651742</v>
      </c>
      <c r="F164" s="153">
        <v>1</v>
      </c>
      <c r="G164" s="46">
        <f>IrradDiaria_1[[#This Row],[Geração Diária (kWh)]]/(IrradDiaria_1[[#This Row],[Irradiação]]*994)</f>
        <v>1.151039510565204</v>
      </c>
    </row>
    <row r="165" spans="2:7" hidden="1">
      <c r="B165" s="46" t="s">
        <v>51</v>
      </c>
      <c r="C165" s="101">
        <v>46183</v>
      </c>
      <c r="D165" s="104">
        <v>5916.6</v>
      </c>
      <c r="E165" s="140">
        <v>4.9793817590108818</v>
      </c>
      <c r="F165" s="153">
        <v>1</v>
      </c>
      <c r="G165" s="46">
        <f>IrradDiaria_1[[#This Row],[Geração Diária (kWh)]]/(IrradDiaria_1[[#This Row],[Irradiação]]*994)</f>
        <v>1.1953921533588505</v>
      </c>
    </row>
    <row r="166" spans="2:7" hidden="1">
      <c r="B166" s="46" t="s">
        <v>51</v>
      </c>
      <c r="C166" s="101">
        <v>46184</v>
      </c>
      <c r="D166" s="104">
        <v>6315.8</v>
      </c>
      <c r="E166" s="140">
        <v>5.4894761330269839</v>
      </c>
      <c r="F166" s="153">
        <v>1</v>
      </c>
      <c r="G166" s="46">
        <f>IrradDiaria_1[[#This Row],[Geração Diária (kWh)]]/(IrradDiaria_1[[#This Row],[Irradiação]]*994)</f>
        <v>1.1574735707510639</v>
      </c>
    </row>
    <row r="167" spans="2:7" hidden="1">
      <c r="B167" s="46" t="s">
        <v>51</v>
      </c>
      <c r="C167" s="101">
        <v>46185</v>
      </c>
      <c r="D167" s="104">
        <v>5676.7</v>
      </c>
      <c r="E167" s="140">
        <v>4.8793611980075822</v>
      </c>
      <c r="F167" s="153">
        <v>1</v>
      </c>
      <c r="G167" s="46">
        <f>IrradDiaria_1[[#This Row],[Geração Diária (kWh)]]/(IrradDiaria_1[[#This Row],[Irradiação]]*994)</f>
        <v>1.170433088065012</v>
      </c>
    </row>
    <row r="168" spans="2:7" hidden="1">
      <c r="B168" s="46" t="s">
        <v>51</v>
      </c>
      <c r="C168" s="101">
        <v>46186</v>
      </c>
      <c r="D168" s="104">
        <v>428.1</v>
      </c>
      <c r="E168" s="140">
        <v>0.33745423765624649</v>
      </c>
      <c r="F168" s="153">
        <v>1</v>
      </c>
      <c r="G168" s="46">
        <f>IrradDiaria_1[[#This Row],[Geração Diária (kWh)]]/(IrradDiaria_1[[#This Row],[Irradiação]]*994)</f>
        <v>1.2762741034726324</v>
      </c>
    </row>
    <row r="169" spans="2:7" hidden="1">
      <c r="B169" s="46" t="s">
        <v>51</v>
      </c>
      <c r="C169" s="101">
        <v>46187</v>
      </c>
      <c r="D169" s="104">
        <v>501.9</v>
      </c>
      <c r="E169" s="140">
        <v>0.41276459393421577</v>
      </c>
      <c r="F169" s="153">
        <v>1</v>
      </c>
      <c r="G169" s="46">
        <f>IrradDiaria_1[[#This Row],[Geração Diária (kWh)]]/(IrradDiaria_1[[#This Row],[Irradiação]]*994)</f>
        <v>1.2232870379024361</v>
      </c>
    </row>
    <row r="170" spans="2:7" hidden="1">
      <c r="B170" s="46" t="s">
        <v>51</v>
      </c>
      <c r="C170" s="101">
        <v>46188</v>
      </c>
      <c r="D170" s="104">
        <v>3815.1</v>
      </c>
      <c r="E170" s="140">
        <v>3.081036659861121</v>
      </c>
      <c r="F170" s="153">
        <v>1</v>
      </c>
      <c r="G170" s="46">
        <f>IrradDiaria_1[[#This Row],[Geração Diária (kWh)]]/(IrradDiaria_1[[#This Row],[Irradiação]]*994)</f>
        <v>1.245726421447001</v>
      </c>
    </row>
    <row r="171" spans="2:7" hidden="1">
      <c r="B171" s="46" t="s">
        <v>51</v>
      </c>
      <c r="C171" s="101">
        <v>46189</v>
      </c>
      <c r="D171" s="104">
        <v>2029.1</v>
      </c>
      <c r="E171" s="140">
        <v>1.6272736089821991</v>
      </c>
      <c r="F171" s="153">
        <v>1</v>
      </c>
      <c r="G171" s="46">
        <f>IrradDiaria_1[[#This Row],[Geração Diária (kWh)]]/(IrradDiaria_1[[#This Row],[Irradiação]]*994)</f>
        <v>1.2544590395022608</v>
      </c>
    </row>
    <row r="172" spans="2:7" hidden="1">
      <c r="B172" s="46" t="s">
        <v>51</v>
      </c>
      <c r="C172" s="101">
        <v>46190</v>
      </c>
      <c r="D172" s="104">
        <v>6006.6</v>
      </c>
      <c r="E172" s="140">
        <v>5.27429559705734</v>
      </c>
      <c r="F172" s="153">
        <v>1</v>
      </c>
      <c r="G172" s="46">
        <f>IrradDiaria_1[[#This Row],[Geração Diária (kWh)]]/(IrradDiaria_1[[#This Row],[Irradiação]]*994)</f>
        <v>1.145718329899561</v>
      </c>
    </row>
    <row r="173" spans="2:7" hidden="1">
      <c r="B173" s="46" t="s">
        <v>51</v>
      </c>
      <c r="C173" s="101">
        <v>46191</v>
      </c>
      <c r="D173" s="104">
        <v>7793.9</v>
      </c>
      <c r="E173" s="140">
        <v>6.8040129577816852</v>
      </c>
      <c r="F173" s="153">
        <v>1</v>
      </c>
      <c r="G173" s="46">
        <f>IrradDiaria_1[[#This Row],[Geração Diária (kWh)]]/(IrradDiaria_1[[#This Row],[Irradiação]]*994)</f>
        <v>1.1524001677681477</v>
      </c>
    </row>
    <row r="174" spans="2:7" hidden="1">
      <c r="B174" s="46" t="s">
        <v>51</v>
      </c>
      <c r="C174" s="101">
        <v>46192</v>
      </c>
      <c r="D174" s="104">
        <v>7591.8</v>
      </c>
      <c r="E174" s="140">
        <v>6.6154062883870566</v>
      </c>
      <c r="F174" s="153">
        <v>1</v>
      </c>
      <c r="G174" s="46">
        <f>IrradDiaria_1[[#This Row],[Geração Diária (kWh)]]/(IrradDiaria_1[[#This Row],[Irradiação]]*994)</f>
        <v>1.1545210409728803</v>
      </c>
    </row>
    <row r="175" spans="2:7" hidden="1">
      <c r="B175" s="46" t="s">
        <v>51</v>
      </c>
      <c r="C175" s="101">
        <v>46193</v>
      </c>
      <c r="D175" s="104">
        <v>3005.4</v>
      </c>
      <c r="E175" s="140">
        <v>2.4263966421284966</v>
      </c>
      <c r="F175" s="153">
        <v>1</v>
      </c>
      <c r="G175" s="46">
        <f>IrradDiaria_1[[#This Row],[Geração Diária (kWh)]]/(IrradDiaria_1[[#This Row],[Irradiação]]*994)</f>
        <v>1.2461034585147557</v>
      </c>
    </row>
    <row r="176" spans="2:7" hidden="1">
      <c r="B176" s="46" t="s">
        <v>51</v>
      </c>
      <c r="C176" s="101">
        <v>46194</v>
      </c>
      <c r="D176" s="104">
        <v>7525.6</v>
      </c>
      <c r="E176" s="140">
        <v>6.6000468194491084</v>
      </c>
      <c r="F176" s="153">
        <v>1</v>
      </c>
      <c r="G176" s="46">
        <f>IrradDiaria_1[[#This Row],[Geração Diária (kWh)]]/(IrradDiaria_1[[#This Row],[Irradiação]]*994)</f>
        <v>1.1471170378111935</v>
      </c>
    </row>
    <row r="177" spans="2:7" hidden="1">
      <c r="B177" s="46" t="s">
        <v>51</v>
      </c>
      <c r="C177" s="101">
        <v>46195</v>
      </c>
      <c r="D177" s="104">
        <v>6098.2</v>
      </c>
      <c r="E177" s="140">
        <v>5.2063782155567244</v>
      </c>
      <c r="F177" s="153">
        <v>1</v>
      </c>
      <c r="G177" s="46">
        <f>IrradDiaria_1[[#This Row],[Geração Diária (kWh)]]/(IrradDiaria_1[[#This Row],[Irradiação]]*994)</f>
        <v>1.1783642690480465</v>
      </c>
    </row>
    <row r="178" spans="2:7" hidden="1">
      <c r="B178" s="46" t="s">
        <v>51</v>
      </c>
      <c r="C178" s="101">
        <v>46196</v>
      </c>
      <c r="D178" s="104">
        <v>884.3</v>
      </c>
      <c r="E178" s="140">
        <v>0.69724173046574223</v>
      </c>
      <c r="F178" s="153">
        <v>1</v>
      </c>
      <c r="G178" s="46">
        <f>IrradDiaria_1[[#This Row],[Geração Diária (kWh)]]/(IrradDiaria_1[[#This Row],[Irradiação]]*994)</f>
        <v>1.2759388718278695</v>
      </c>
    </row>
    <row r="179" spans="2:7" hidden="1">
      <c r="B179" s="46" t="s">
        <v>51</v>
      </c>
      <c r="C179" s="101">
        <v>46197</v>
      </c>
      <c r="D179" s="104">
        <v>899.2</v>
      </c>
      <c r="E179" s="140">
        <v>0.67697360972992027</v>
      </c>
      <c r="F179" s="153">
        <v>1</v>
      </c>
      <c r="G179" s="46">
        <f>IrradDiaria_1[[#This Row],[Geração Diária (kWh)]]/(IrradDiaria_1[[#This Row],[Irradiação]]*994)</f>
        <v>1.3362821734816226</v>
      </c>
    </row>
    <row r="180" spans="2:7" hidden="1">
      <c r="B180" s="46" t="s">
        <v>51</v>
      </c>
      <c r="C180" s="101">
        <v>46198</v>
      </c>
      <c r="D180" s="104">
        <v>710.7</v>
      </c>
      <c r="E180" s="140">
        <v>0.54610564118566618</v>
      </c>
      <c r="F180" s="153">
        <v>1</v>
      </c>
      <c r="G180" s="46">
        <f>IrradDiaria_1[[#This Row],[Geração Diária (kWh)]]/(IrradDiaria_1[[#This Row],[Irradiação]]*994)</f>
        <v>1.3092520672108259</v>
      </c>
    </row>
    <row r="181" spans="2:7" hidden="1">
      <c r="B181" s="46" t="s">
        <v>51</v>
      </c>
      <c r="C181" s="101">
        <v>46199</v>
      </c>
      <c r="D181" s="104">
        <v>59.5</v>
      </c>
      <c r="E181" s="140">
        <v>3.9962101713610361</v>
      </c>
      <c r="F181" s="153">
        <v>0.20388888888889001</v>
      </c>
      <c r="G181" s="46">
        <f>IrradDiaria_1[[#This Row],[Geração Diária (kWh)]]/(IrradDiaria_1[[#This Row],[Irradiação]]*994)</f>
        <v>1.4978980674880404E-2</v>
      </c>
    </row>
    <row r="182" spans="2:7" hidden="1">
      <c r="B182" s="46" t="s">
        <v>51</v>
      </c>
      <c r="C182" s="101">
        <v>46200</v>
      </c>
      <c r="D182" s="104">
        <v>7459.5</v>
      </c>
      <c r="E182" s="140">
        <v>6.6162370953657446</v>
      </c>
      <c r="F182" s="153">
        <v>1</v>
      </c>
      <c r="G182" s="46">
        <f>IrradDiaria_1[[#This Row],[Geração Diária (kWh)]]/(IrradDiaria_1[[#This Row],[Irradiação]]*994)</f>
        <v>1.1342591045043282</v>
      </c>
    </row>
    <row r="183" spans="2:7" hidden="1">
      <c r="B183" s="46" t="s">
        <v>51</v>
      </c>
      <c r="C183" s="101">
        <v>46201</v>
      </c>
      <c r="D183" s="104">
        <v>7369.4</v>
      </c>
      <c r="E183" s="140">
        <v>6.557881929552785</v>
      </c>
      <c r="F183" s="153">
        <v>1</v>
      </c>
      <c r="G183" s="46">
        <f>IrradDiaria_1[[#This Row],[Geração Diária (kWh)]]/(IrradDiaria_1[[#This Row],[Irradiação]]*994)</f>
        <v>1.1305301588899423</v>
      </c>
    </row>
    <row r="184" spans="2:7" hidden="1">
      <c r="B184" s="46" t="s">
        <v>51</v>
      </c>
      <c r="C184" s="101">
        <v>46202</v>
      </c>
      <c r="D184" s="104">
        <v>7228.9</v>
      </c>
      <c r="E184" s="140">
        <v>6.4108606556268537</v>
      </c>
      <c r="F184" s="153">
        <v>1</v>
      </c>
      <c r="G184" s="46">
        <f>IrradDiaria_1[[#This Row],[Geração Diária (kWh)]]/(IrradDiaria_1[[#This Row],[Irradiação]]*994)</f>
        <v>1.1344085610228409</v>
      </c>
    </row>
    <row r="185" spans="2:7" hidden="1">
      <c r="B185" s="46" t="s">
        <v>51</v>
      </c>
      <c r="C185" s="101">
        <v>46203</v>
      </c>
      <c r="D185" s="104">
        <v>7268.8</v>
      </c>
      <c r="E185" s="140">
        <v>6.4622093512048524</v>
      </c>
      <c r="F185" s="153">
        <v>1</v>
      </c>
      <c r="G185" s="46">
        <f>IrradDiaria_1[[#This Row],[Geração Diária (kWh)]]/(IrradDiaria_1[[#This Row],[Irradiação]]*994)</f>
        <v>1.1316061827948378</v>
      </c>
    </row>
    <row r="186" spans="2:7" hidden="1">
      <c r="B186" s="46" t="s">
        <v>51</v>
      </c>
      <c r="C186" s="101">
        <v>46204</v>
      </c>
      <c r="D186" s="104">
        <v>7460.7</v>
      </c>
      <c r="E186" s="140">
        <v>6.6478900991698273</v>
      </c>
      <c r="F186" s="153">
        <v>1</v>
      </c>
      <c r="G186" s="46">
        <f>IrradDiaria_1[[#This Row],[Geração Diária (kWh)]]/(IrradDiaria_1[[#This Row],[Irradiação]]*994)</f>
        <v>1.1290400855718012</v>
      </c>
    </row>
    <row r="187" spans="2:7" hidden="1">
      <c r="B187" s="46" t="s">
        <v>51</v>
      </c>
      <c r="C187" s="101">
        <v>46205</v>
      </c>
      <c r="D187" s="104">
        <v>7506.5</v>
      </c>
      <c r="E187" s="140">
        <v>6.7545233614925495</v>
      </c>
      <c r="F187" s="153">
        <v>1</v>
      </c>
      <c r="G187" s="46">
        <f>IrradDiaria_1[[#This Row],[Geração Diária (kWh)]]/(IrradDiaria_1[[#This Row],[Irradiação]]*994)</f>
        <v>1.11803756697977</v>
      </c>
    </row>
    <row r="188" spans="2:7" hidden="1">
      <c r="B188" s="46" t="s">
        <v>51</v>
      </c>
      <c r="C188" s="101">
        <v>46206</v>
      </c>
      <c r="D188" s="104">
        <v>6707.4</v>
      </c>
      <c r="E188" s="140">
        <v>6.0465356794343394</v>
      </c>
      <c r="F188" s="153">
        <v>1</v>
      </c>
      <c r="G188" s="46">
        <f>IrradDiaria_1[[#This Row],[Geração Diária (kWh)]]/(IrradDiaria_1[[#This Row],[Irradiação]]*994)</f>
        <v>1.1159923105878264</v>
      </c>
    </row>
    <row r="189" spans="2:7" hidden="1">
      <c r="B189" s="46" t="s">
        <v>51</v>
      </c>
      <c r="C189" s="101">
        <v>46207</v>
      </c>
      <c r="D189" s="104">
        <v>5793.1</v>
      </c>
      <c r="E189" s="140">
        <v>5.0363592747179071</v>
      </c>
      <c r="F189" s="153">
        <v>1</v>
      </c>
      <c r="G189" s="46">
        <f>IrradDiaria_1[[#This Row],[Geração Diária (kWh)]]/(IrradDiaria_1[[#This Row],[Irradiação]]*994)</f>
        <v>1.1571987009979972</v>
      </c>
    </row>
    <row r="190" spans="2:7" hidden="1">
      <c r="B190" s="46" t="s">
        <v>51</v>
      </c>
      <c r="C190" s="101">
        <v>46208</v>
      </c>
      <c r="D190" s="104">
        <v>7414.2</v>
      </c>
      <c r="E190" s="140">
        <v>6.5885526208609697</v>
      </c>
      <c r="F190" s="153">
        <v>1</v>
      </c>
      <c r="G190" s="46">
        <f>IrradDiaria_1[[#This Row],[Geração Diária (kWh)]]/(IrradDiaria_1[[#This Row],[Irradiação]]*994)</f>
        <v>1.1321080898279738</v>
      </c>
    </row>
    <row r="191" spans="2:7" hidden="1">
      <c r="B191" s="46" t="s">
        <v>51</v>
      </c>
      <c r="C191" s="101">
        <v>46209</v>
      </c>
      <c r="D191" s="104">
        <v>6828.6</v>
      </c>
      <c r="E191" s="140">
        <v>6.0270959963970459</v>
      </c>
      <c r="F191" s="153">
        <v>1</v>
      </c>
      <c r="G191" s="46">
        <f>IrradDiaria_1[[#This Row],[Geração Diária (kWh)]]/(IrradDiaria_1[[#This Row],[Irradiação]]*994)</f>
        <v>1.1398223817220787</v>
      </c>
    </row>
    <row r="192" spans="2:7" hidden="1">
      <c r="B192" s="46" t="s">
        <v>51</v>
      </c>
      <c r="C192" s="101">
        <v>46210</v>
      </c>
      <c r="D192" s="104">
        <v>7241.2</v>
      </c>
      <c r="E192" s="140">
        <v>6.3883720805544</v>
      </c>
      <c r="F192" s="153">
        <v>1</v>
      </c>
      <c r="G192" s="46">
        <f>IrradDiaria_1[[#This Row],[Geração Diária (kWh)]]/(IrradDiaria_1[[#This Row],[Irradiação]]*994)</f>
        <v>1.1403389415771537</v>
      </c>
    </row>
    <row r="193" spans="2:7" hidden="1">
      <c r="B193" s="46" t="s">
        <v>51</v>
      </c>
      <c r="C193" s="101">
        <v>46211</v>
      </c>
      <c r="D193" s="104">
        <v>7108.7</v>
      </c>
      <c r="E193" s="140">
        <v>6.0579999999999998</v>
      </c>
      <c r="F193" s="153">
        <v>1</v>
      </c>
      <c r="G193" s="46">
        <f>IrradDiaria_1[[#This Row],[Geração Diária (kWh)]]/(IrradDiaria_1[[#This Row],[Irradiação]]*994)</f>
        <v>1.1805232185453427</v>
      </c>
    </row>
    <row r="194" spans="2:7" hidden="1">
      <c r="B194" s="46" t="s">
        <v>482</v>
      </c>
      <c r="C194" s="101">
        <v>46215</v>
      </c>
      <c r="D194" s="104">
        <v>7917.55</v>
      </c>
      <c r="E194" s="140">
        <v>2.7839999999999998</v>
      </c>
      <c r="F194" s="153">
        <v>1</v>
      </c>
      <c r="G194" s="46">
        <f>IrradDiaria_1[[#This Row],[Geração Diária (kWh)]]/(IrradDiaria_1[[#This Row],[Irradiação]]*994)</f>
        <v>2.8611142429288376</v>
      </c>
    </row>
    <row r="195" spans="2:7" hidden="1">
      <c r="B195" s="46" t="s">
        <v>344</v>
      </c>
      <c r="C195" s="101">
        <v>46215</v>
      </c>
      <c r="D195" s="104">
        <v>6678.92</v>
      </c>
      <c r="E195" s="140">
        <v>2.79</v>
      </c>
      <c r="F195" s="153">
        <v>1</v>
      </c>
      <c r="G195" s="46">
        <f>IrradDiaria_1[[#This Row],[Geração Diária (kWh)]]/(IrradDiaria_1[[#This Row],[Irradiação]]*994)</f>
        <v>2.4083281048296947</v>
      </c>
    </row>
    <row r="196" spans="2:7" hidden="1">
      <c r="B196" s="46" t="s">
        <v>321</v>
      </c>
      <c r="C196" s="101">
        <v>46215</v>
      </c>
      <c r="D196" s="104">
        <v>7657.91</v>
      </c>
      <c r="E196" s="140">
        <v>2.831</v>
      </c>
      <c r="F196" s="153">
        <v>1</v>
      </c>
      <c r="G196" s="46">
        <f>IrradDiaria_1[[#This Row],[Geração Diária (kWh)]]/(IrradDiaria_1[[#This Row],[Irradiação]]*994)</f>
        <v>2.7213475128410871</v>
      </c>
    </row>
    <row r="197" spans="2:7" hidden="1">
      <c r="B197" s="46" t="s">
        <v>208</v>
      </c>
      <c r="C197" s="101">
        <v>46215</v>
      </c>
      <c r="D197" s="104">
        <v>7781.7</v>
      </c>
      <c r="E197" s="140">
        <v>2.892883333333343</v>
      </c>
      <c r="F197" s="153">
        <v>1</v>
      </c>
      <c r="G197" s="46">
        <f>IrradDiaria_1[[#This Row],[Geração Diária (kWh)]]/(IrradDiaria_1[[#This Row],[Irradiação]]*994)</f>
        <v>2.7061831156434923</v>
      </c>
    </row>
    <row r="198" spans="2:7">
      <c r="B198" s="46" t="s">
        <v>390</v>
      </c>
      <c r="C198" s="101">
        <v>46215</v>
      </c>
      <c r="D198" s="104">
        <v>7185.87</v>
      </c>
      <c r="E198" s="140">
        <v>2.923</v>
      </c>
      <c r="F198" s="153">
        <v>1</v>
      </c>
      <c r="G198" s="46">
        <f>IrradDiaria_1[[#This Row],[Geração Diária (kWh)]]/(IrradDiaria_1[[#This Row],[Irradiação]]*994)</f>
        <v>2.4732280098655566</v>
      </c>
    </row>
    <row r="199" spans="2:7" hidden="1">
      <c r="B199" s="46" t="s">
        <v>254</v>
      </c>
      <c r="C199" s="101">
        <v>46215</v>
      </c>
      <c r="D199" s="104">
        <v>7062.06</v>
      </c>
      <c r="E199" s="140">
        <v>2.9750000000000001</v>
      </c>
      <c r="F199" s="153">
        <v>0.94791000000000003</v>
      </c>
      <c r="G199" s="46">
        <f>IrradDiaria_1[[#This Row],[Geração Diária (kWh)]]/(IrradDiaria_1[[#This Row],[Irradiação]]*994)</f>
        <v>2.388130463452987</v>
      </c>
    </row>
    <row r="200" spans="2:7" hidden="1">
      <c r="B200" s="46" t="s">
        <v>231</v>
      </c>
      <c r="C200" s="101">
        <v>46215</v>
      </c>
      <c r="D200" s="104">
        <v>6956.16</v>
      </c>
      <c r="E200" s="140">
        <v>2.9750000000000001</v>
      </c>
      <c r="F200" s="153">
        <v>1</v>
      </c>
      <c r="G200" s="46">
        <f>IrradDiaria_1[[#This Row],[Geração Diária (kWh)]]/(IrradDiaria_1[[#This Row],[Irradiação]]*994)</f>
        <v>2.3523189557513144</v>
      </c>
    </row>
    <row r="201" spans="2:7" hidden="1">
      <c r="B201" s="46" t="s">
        <v>6</v>
      </c>
      <c r="C201" s="101">
        <v>46113</v>
      </c>
      <c r="D201" s="104">
        <v>15436.63</v>
      </c>
      <c r="E201" s="140">
        <v>7.1719999999999997</v>
      </c>
      <c r="F201" s="153">
        <v>1</v>
      </c>
      <c r="G201" s="46">
        <f>IrradDiaria_1[[#This Row],[Geração Diária (kWh)]]/(IrradDiaria_1[[#This Row],[Irradiação]]*994)</f>
        <v>2.1653386577131499</v>
      </c>
    </row>
    <row r="202" spans="2:7" hidden="1">
      <c r="B202" s="46" t="s">
        <v>6</v>
      </c>
      <c r="C202" s="101">
        <v>46114</v>
      </c>
      <c r="D202" s="104">
        <v>11050.79</v>
      </c>
      <c r="E202" s="140">
        <v>5.0880000000000001</v>
      </c>
      <c r="F202" s="153">
        <v>0.99833333333333396</v>
      </c>
      <c r="G202" s="46">
        <f>IrradDiaria_1[[#This Row],[Geração Diária (kWh)]]/(IrradDiaria_1[[#This Row],[Irradiação]]*994)</f>
        <v>2.1850422503574913</v>
      </c>
    </row>
    <row r="203" spans="2:7" hidden="1">
      <c r="B203" s="46" t="s">
        <v>6</v>
      </c>
      <c r="C203" s="101">
        <v>46115</v>
      </c>
      <c r="D203" s="104">
        <v>12652.91</v>
      </c>
      <c r="E203" s="140">
        <v>5.77</v>
      </c>
      <c r="F203" s="153">
        <v>1</v>
      </c>
      <c r="G203" s="46">
        <f>IrradDiaria_1[[#This Row],[Geração Diária (kWh)]]/(IrradDiaria_1[[#This Row],[Irradiação]]*994)</f>
        <v>2.2061153750928448</v>
      </c>
    </row>
    <row r="204" spans="2:7" hidden="1">
      <c r="B204" s="46" t="s">
        <v>6</v>
      </c>
      <c r="C204" s="101">
        <v>46116</v>
      </c>
      <c r="D204" s="104">
        <v>14331.87</v>
      </c>
      <c r="E204" s="140">
        <v>6.39</v>
      </c>
      <c r="F204" s="153">
        <v>1</v>
      </c>
      <c r="G204" s="46">
        <f>IrradDiaria_1[[#This Row],[Geração Diária (kWh)]]/(IrradDiaria_1[[#This Row],[Irradiação]]*994)</f>
        <v>2.2563975401706013</v>
      </c>
    </row>
    <row r="205" spans="2:7" hidden="1">
      <c r="B205" s="46" t="s">
        <v>6</v>
      </c>
      <c r="C205" s="101">
        <v>46117</v>
      </c>
      <c r="D205" s="104">
        <v>16282.53</v>
      </c>
      <c r="E205" s="140">
        <v>7.4850000000000003</v>
      </c>
      <c r="F205" s="153">
        <v>0.99166666666666703</v>
      </c>
      <c r="G205" s="46">
        <f>IrradDiaria_1[[#This Row],[Geração Diária (kWh)]]/(IrradDiaria_1[[#This Row],[Irradiação]]*994)</f>
        <v>2.1884856231577845</v>
      </c>
    </row>
    <row r="206" spans="2:7" hidden="1">
      <c r="B206" s="46" t="s">
        <v>6</v>
      </c>
      <c r="C206" s="101">
        <v>46118</v>
      </c>
      <c r="D206" s="104">
        <v>14557.02</v>
      </c>
      <c r="E206" s="140">
        <v>6.6539999999999999</v>
      </c>
      <c r="F206" s="153">
        <v>1</v>
      </c>
      <c r="G206" s="46">
        <f>IrradDiaria_1[[#This Row],[Geração Diária (kWh)]]/(IrradDiaria_1[[#This Row],[Irradiação]]*994)</f>
        <v>2.2009151391668316</v>
      </c>
    </row>
    <row r="207" spans="2:7" hidden="1">
      <c r="B207" s="46" t="s">
        <v>6</v>
      </c>
      <c r="C207" s="101">
        <v>46119</v>
      </c>
      <c r="D207" s="104">
        <v>15432.49</v>
      </c>
      <c r="E207" s="140">
        <v>7.0090000000000003</v>
      </c>
      <c r="F207" s="153">
        <v>1</v>
      </c>
      <c r="G207" s="46">
        <f>IrradDiaria_1[[#This Row],[Geração Diária (kWh)]]/(IrradDiaria_1[[#This Row],[Irradiação]]*994)</f>
        <v>2.2151011361362638</v>
      </c>
    </row>
    <row r="208" spans="2:7" hidden="1">
      <c r="B208" s="46" t="s">
        <v>6</v>
      </c>
      <c r="C208" s="101">
        <v>46120</v>
      </c>
      <c r="D208" s="104">
        <v>10012.549999999999</v>
      </c>
      <c r="E208" s="140">
        <v>4.1500000000000004</v>
      </c>
      <c r="F208" s="153">
        <v>1</v>
      </c>
      <c r="G208" s="46">
        <f>IrradDiaria_1[[#This Row],[Geração Diária (kWh)]]/(IrradDiaria_1[[#This Row],[Irradiação]]*994)</f>
        <v>2.4272260066422628</v>
      </c>
    </row>
    <row r="209" spans="2:7" hidden="1">
      <c r="B209" s="46" t="s">
        <v>6</v>
      </c>
      <c r="C209" s="101">
        <v>46121</v>
      </c>
      <c r="D209" s="104">
        <v>12464.07</v>
      </c>
      <c r="E209" s="140">
        <v>5.282</v>
      </c>
      <c r="F209" s="153">
        <v>1</v>
      </c>
      <c r="G209" s="46">
        <f>IrradDiaria_1[[#This Row],[Geração Diária (kWh)]]/(IrradDiaria_1[[#This Row],[Irradiação]]*994)</f>
        <v>2.3739692985630558</v>
      </c>
    </row>
    <row r="210" spans="2:7" hidden="1">
      <c r="B210" s="46" t="s">
        <v>6</v>
      </c>
      <c r="C210" s="101">
        <v>46122</v>
      </c>
      <c r="D210" s="104">
        <v>3588.43</v>
      </c>
      <c r="E210" s="140">
        <v>1.0660000000000001</v>
      </c>
      <c r="F210" s="153">
        <v>1</v>
      </c>
      <c r="G210" s="46">
        <f>IrradDiaria_1[[#This Row],[Geração Diária (kWh)]]/(IrradDiaria_1[[#This Row],[Irradiação]]*994)</f>
        <v>3.3865764946149692</v>
      </c>
    </row>
    <row r="211" spans="2:7" hidden="1">
      <c r="B211" s="46" t="s">
        <v>6</v>
      </c>
      <c r="C211" s="101">
        <v>46123</v>
      </c>
      <c r="D211" s="104">
        <v>15008.68</v>
      </c>
      <c r="E211" s="140">
        <v>5.9850000000000003</v>
      </c>
      <c r="F211" s="153">
        <v>1</v>
      </c>
      <c r="G211" s="46">
        <f>IrradDiaria_1[[#This Row],[Geração Diária (kWh)]]/(IrradDiaria_1[[#This Row],[Irradiação]]*994)</f>
        <v>2.5228530750081104</v>
      </c>
    </row>
    <row r="212" spans="2:7" hidden="1">
      <c r="B212" s="46" t="s">
        <v>6</v>
      </c>
      <c r="C212" s="101">
        <v>46124</v>
      </c>
      <c r="D212" s="104">
        <v>17671.96</v>
      </c>
      <c r="E212" s="140">
        <v>5.423</v>
      </c>
      <c r="F212" s="153">
        <v>1</v>
      </c>
      <c r="G212" s="46">
        <f>IrradDiaria_1[[#This Row],[Geração Diária (kWh)]]/(IrradDiaria_1[[#This Row],[Irradiação]]*994)</f>
        <v>3.2783757681623573</v>
      </c>
    </row>
    <row r="213" spans="2:7" hidden="1">
      <c r="B213" s="46" t="s">
        <v>6</v>
      </c>
      <c r="C213" s="101">
        <v>46125</v>
      </c>
      <c r="D213" s="104">
        <v>15803.83</v>
      </c>
      <c r="E213" s="140">
        <v>6.7969999999999997</v>
      </c>
      <c r="F213" s="153">
        <v>1</v>
      </c>
      <c r="G213" s="46">
        <f>IrradDiaria_1[[#This Row],[Geração Diária (kWh)]]/(IrradDiaria_1[[#This Row],[Irradiação]]*994)</f>
        <v>2.3391533547318928</v>
      </c>
    </row>
    <row r="214" spans="2:7" hidden="1">
      <c r="B214" s="46" t="s">
        <v>6</v>
      </c>
      <c r="C214" s="101">
        <v>46126</v>
      </c>
      <c r="D214" s="104">
        <v>17315.84</v>
      </c>
      <c r="E214" s="140">
        <v>7.77</v>
      </c>
      <c r="F214" s="153">
        <v>1</v>
      </c>
      <c r="G214" s="46">
        <f>IrradDiaria_1[[#This Row],[Geração Diária (kWh)]]/(IrradDiaria_1[[#This Row],[Irradiação]]*994)</f>
        <v>2.242002853672874</v>
      </c>
    </row>
    <row r="215" spans="2:7" hidden="1">
      <c r="B215" s="46" t="s">
        <v>6</v>
      </c>
      <c r="C215" s="101">
        <v>46127</v>
      </c>
      <c r="D215" s="104">
        <v>18493.75</v>
      </c>
      <c r="E215" s="140">
        <v>8.2799999999999994</v>
      </c>
      <c r="F215" s="153">
        <v>1</v>
      </c>
      <c r="G215" s="46">
        <f>IrradDiaria_1[[#This Row],[Geração Diária (kWh)]]/(IrradDiaria_1[[#This Row],[Irradiação]]*994)</f>
        <v>2.247026847072775</v>
      </c>
    </row>
    <row r="216" spans="2:7" hidden="1">
      <c r="B216" s="46" t="s">
        <v>6</v>
      </c>
      <c r="C216" s="101">
        <v>46128</v>
      </c>
      <c r="D216" s="104">
        <v>17325.240000000002</v>
      </c>
      <c r="E216" s="140">
        <v>7.3010000000000002</v>
      </c>
      <c r="F216" s="153">
        <v>1</v>
      </c>
      <c r="G216" s="46">
        <f>IrradDiaria_1[[#This Row],[Geração Diária (kWh)]]/(IrradDiaria_1[[#This Row],[Irradiação]]*994)</f>
        <v>2.3873193964499229</v>
      </c>
    </row>
    <row r="217" spans="2:7" hidden="1">
      <c r="B217" s="46" t="s">
        <v>6</v>
      </c>
      <c r="C217" s="101">
        <v>46129</v>
      </c>
      <c r="D217" s="104">
        <v>14555.53</v>
      </c>
      <c r="E217" s="140">
        <v>6.3419999999999996</v>
      </c>
      <c r="F217" s="153">
        <v>1</v>
      </c>
      <c r="G217" s="46">
        <f>IrradDiaria_1[[#This Row],[Geração Diária (kWh)]]/(IrradDiaria_1[[#This Row],[Irradiação]]*994)</f>
        <v>2.3089546423923553</v>
      </c>
    </row>
    <row r="218" spans="2:7" hidden="1">
      <c r="B218" s="46" t="s">
        <v>6</v>
      </c>
      <c r="C218" s="101">
        <v>46130</v>
      </c>
      <c r="D218" s="104">
        <v>13901.9</v>
      </c>
      <c r="E218" s="140">
        <v>6.056</v>
      </c>
      <c r="F218" s="153">
        <v>1</v>
      </c>
      <c r="G218" s="46">
        <f>IrradDiaria_1[[#This Row],[Geração Diária (kWh)]]/(IrradDiaria_1[[#This Row],[Irradiação]]*994)</f>
        <v>2.3094146118454453</v>
      </c>
    </row>
    <row r="219" spans="2:7" hidden="1">
      <c r="B219" s="46" t="s">
        <v>6</v>
      </c>
      <c r="C219" s="101">
        <v>46131</v>
      </c>
      <c r="D219" s="104">
        <v>16330</v>
      </c>
      <c r="E219" s="140">
        <v>7.5529999999999999</v>
      </c>
      <c r="F219" s="153">
        <v>1</v>
      </c>
      <c r="G219" s="46">
        <f>IrradDiaria_1[[#This Row],[Geração Diária (kWh)]]/(IrradDiaria_1[[#This Row],[Irradiação]]*994)</f>
        <v>2.1751054453291974</v>
      </c>
    </row>
    <row r="220" spans="2:7" hidden="1">
      <c r="B220" s="46" t="s">
        <v>6</v>
      </c>
      <c r="C220" s="101">
        <v>46132</v>
      </c>
      <c r="D220" s="104">
        <v>16727.25</v>
      </c>
      <c r="E220" s="140">
        <v>7.6719999999999997</v>
      </c>
      <c r="F220" s="153">
        <v>1</v>
      </c>
      <c r="G220" s="46">
        <f>IrradDiaria_1[[#This Row],[Geração Diária (kWh)]]/(IrradDiaria_1[[#This Row],[Irradiação]]*994)</f>
        <v>2.1934592434691571</v>
      </c>
    </row>
    <row r="221" spans="2:7" hidden="1">
      <c r="B221" s="46" t="s">
        <v>6</v>
      </c>
      <c r="C221" s="101">
        <v>46133</v>
      </c>
      <c r="D221" s="104">
        <v>16556.560000000001</v>
      </c>
      <c r="E221" s="140">
        <v>7.5469999999999997</v>
      </c>
      <c r="F221" s="153">
        <v>1</v>
      </c>
      <c r="G221" s="46">
        <f>IrradDiaria_1[[#This Row],[Geração Diária (kWh)]]/(IrradDiaria_1[[#This Row],[Irradiação]]*994)</f>
        <v>2.207035775005139</v>
      </c>
    </row>
    <row r="222" spans="2:7" hidden="1">
      <c r="B222" s="46" t="s">
        <v>6</v>
      </c>
      <c r="C222" s="101">
        <v>46134</v>
      </c>
      <c r="D222" s="104">
        <v>14212.64</v>
      </c>
      <c r="E222" s="140">
        <v>6.2279999999999998</v>
      </c>
      <c r="F222" s="153">
        <v>1</v>
      </c>
      <c r="G222" s="46">
        <f>IrradDiaria_1[[#This Row],[Geração Diária (kWh)]]/(IrradDiaria_1[[#This Row],[Irradiação]]*994)</f>
        <v>2.2958302157194934</v>
      </c>
    </row>
    <row r="223" spans="2:7" hidden="1">
      <c r="B223" s="46" t="s">
        <v>6</v>
      </c>
      <c r="C223" s="101">
        <v>46135</v>
      </c>
      <c r="D223" s="104">
        <v>15737.81</v>
      </c>
      <c r="E223" s="140">
        <v>5.6150000000000002</v>
      </c>
      <c r="F223" s="153">
        <v>1</v>
      </c>
      <c r="G223" s="46">
        <f>IrradDiaria_1[[#This Row],[Geração Diária (kWh)]]/(IrradDiaria_1[[#This Row],[Irradiação]]*994)</f>
        <v>2.8197340767669234</v>
      </c>
    </row>
    <row r="224" spans="2:7" hidden="1">
      <c r="B224" s="46" t="s">
        <v>6</v>
      </c>
      <c r="C224" s="101">
        <v>46136</v>
      </c>
      <c r="D224" s="104">
        <v>15656.9</v>
      </c>
      <c r="E224" s="140">
        <v>4.758</v>
      </c>
      <c r="F224" s="153">
        <v>1</v>
      </c>
      <c r="G224" s="46">
        <f>IrradDiaria_1[[#This Row],[Geração Diária (kWh)]]/(IrradDiaria_1[[#This Row],[Irradiação]]*994)</f>
        <v>3.3105103931702868</v>
      </c>
    </row>
    <row r="225" spans="2:7" hidden="1">
      <c r="B225" s="46" t="s">
        <v>6</v>
      </c>
      <c r="C225" s="101">
        <v>46137</v>
      </c>
      <c r="D225" s="104">
        <v>14985.54</v>
      </c>
      <c r="E225" s="140">
        <v>3.9950000000000001</v>
      </c>
      <c r="F225" s="153">
        <v>1</v>
      </c>
      <c r="G225" s="46">
        <f>IrradDiaria_1[[#This Row],[Geração Diária (kWh)]]/(IrradDiaria_1[[#This Row],[Irradiação]]*994)</f>
        <v>3.7737161391377048</v>
      </c>
    </row>
    <row r="226" spans="2:7" hidden="1">
      <c r="B226" s="46" t="s">
        <v>6</v>
      </c>
      <c r="C226" s="101">
        <v>46138</v>
      </c>
      <c r="D226" s="104">
        <v>15810.59</v>
      </c>
      <c r="E226" s="140">
        <v>5.875</v>
      </c>
      <c r="F226" s="153">
        <v>1</v>
      </c>
      <c r="G226" s="46">
        <f>IrradDiaria_1[[#This Row],[Geração Diária (kWh)]]/(IrradDiaria_1[[#This Row],[Irradiação]]*994)</f>
        <v>2.7074087075645363</v>
      </c>
    </row>
    <row r="227" spans="2:7" hidden="1">
      <c r="B227" s="46" t="s">
        <v>6</v>
      </c>
      <c r="C227" s="101">
        <v>46139</v>
      </c>
      <c r="D227" s="104">
        <v>13867.73</v>
      </c>
      <c r="E227" s="140">
        <v>4.9370000000000003</v>
      </c>
      <c r="F227" s="153">
        <v>1</v>
      </c>
      <c r="G227" s="46">
        <f>IrradDiaria_1[[#This Row],[Geração Diária (kWh)]]/(IrradDiaria_1[[#This Row],[Irradiação]]*994)</f>
        <v>2.825893990640215</v>
      </c>
    </row>
    <row r="228" spans="2:7" hidden="1">
      <c r="B228" s="46" t="s">
        <v>6</v>
      </c>
      <c r="C228" s="101">
        <v>46140</v>
      </c>
      <c r="D228" s="104">
        <v>9831.2800000000007</v>
      </c>
      <c r="E228" s="140">
        <v>4.0880000000000001</v>
      </c>
      <c r="F228" s="153">
        <v>1</v>
      </c>
      <c r="G228" s="46">
        <f>IrradDiaria_1[[#This Row],[Geração Diária (kWh)]]/(IrradDiaria_1[[#This Row],[Irradiação]]*994)</f>
        <v>2.4194285084282603</v>
      </c>
    </row>
    <row r="229" spans="2:7" hidden="1">
      <c r="B229" s="46" t="s">
        <v>6</v>
      </c>
      <c r="C229" s="101">
        <v>46141</v>
      </c>
      <c r="D229" s="104">
        <v>12716.08</v>
      </c>
      <c r="E229" s="140">
        <v>5.5330000000000004</v>
      </c>
      <c r="F229" s="153">
        <v>1</v>
      </c>
      <c r="G229" s="46">
        <f>IrradDiaria_1[[#This Row],[Geração Diária (kWh)]]/(IrradDiaria_1[[#This Row],[Irradiação]]*994)</f>
        <v>2.3120977809746601</v>
      </c>
    </row>
    <row r="230" spans="2:7" hidden="1">
      <c r="B230" s="46" t="s">
        <v>6</v>
      </c>
      <c r="C230" s="101">
        <v>46142</v>
      </c>
      <c r="D230" s="104">
        <v>14945.65</v>
      </c>
      <c r="E230" s="140">
        <v>6.016</v>
      </c>
      <c r="F230" s="153">
        <v>1</v>
      </c>
      <c r="G230" s="46">
        <f>IrradDiaria_1[[#This Row],[Geração Diária (kWh)]]/(IrradDiaria_1[[#This Row],[Irradiação]]*994)</f>
        <v>2.4993126979964893</v>
      </c>
    </row>
    <row r="231" spans="2:7" hidden="1">
      <c r="B231" s="46" t="s">
        <v>6</v>
      </c>
      <c r="C231" s="101">
        <v>46143</v>
      </c>
      <c r="D231" s="104">
        <v>12821.75</v>
      </c>
      <c r="E231" s="140">
        <v>5.6029990838766102</v>
      </c>
      <c r="F231" s="153">
        <v>1</v>
      </c>
      <c r="G231" s="46">
        <f>IrradDiaria_1[[#This Row],[Geração Diária (kWh)]]/(IrradDiaria_1[[#This Row],[Irradiação]]*994)</f>
        <v>2.3021857894523543</v>
      </c>
    </row>
    <row r="232" spans="2:7" hidden="1">
      <c r="B232" s="46" t="s">
        <v>6</v>
      </c>
      <c r="C232" s="101">
        <v>46144</v>
      </c>
      <c r="D232" s="104">
        <v>13653.57</v>
      </c>
      <c r="E232" s="140">
        <v>6.2465365788390237</v>
      </c>
      <c r="F232" s="153">
        <v>1</v>
      </c>
      <c r="G232" s="46">
        <f>IrradDiaria_1[[#This Row],[Geração Diária (kWh)]]/(IrradDiaria_1[[#This Row],[Irradiação]]*994)</f>
        <v>2.1989763034487693</v>
      </c>
    </row>
    <row r="233" spans="2:7" hidden="1">
      <c r="B233" s="46" t="s">
        <v>6</v>
      </c>
      <c r="C233" s="101">
        <v>46145</v>
      </c>
      <c r="D233" s="104">
        <v>4793.7</v>
      </c>
      <c r="E233" s="140">
        <v>1.8173116360406081</v>
      </c>
      <c r="F233" s="153">
        <v>1</v>
      </c>
      <c r="G233" s="46">
        <f>IrradDiaria_1[[#This Row],[Geração Diária (kWh)]]/(IrradDiaria_1[[#This Row],[Irradiação]]*994)</f>
        <v>2.6537197689420249</v>
      </c>
    </row>
    <row r="234" spans="2:7" hidden="1">
      <c r="B234" s="46" t="s">
        <v>6</v>
      </c>
      <c r="C234" s="101">
        <v>46146</v>
      </c>
      <c r="D234" s="104">
        <v>12960.16</v>
      </c>
      <c r="E234" s="140">
        <v>5.9624749298542739</v>
      </c>
      <c r="F234" s="153">
        <v>1</v>
      </c>
      <c r="G234" s="46">
        <f>IrradDiaria_1[[#This Row],[Geração Diária (kWh)]]/(IrradDiaria_1[[#This Row],[Irradiação]]*994)</f>
        <v>2.1867413272915814</v>
      </c>
    </row>
    <row r="235" spans="2:7" hidden="1">
      <c r="B235" s="46" t="s">
        <v>6</v>
      </c>
      <c r="C235" s="101">
        <v>46147</v>
      </c>
      <c r="D235" s="104">
        <v>14757.12</v>
      </c>
      <c r="E235" s="140">
        <v>6.7082724173665049</v>
      </c>
      <c r="F235" s="153">
        <v>1</v>
      </c>
      <c r="G235" s="46">
        <f>IrradDiaria_1[[#This Row],[Geração Diária (kWh)]]/(IrradDiaria_1[[#This Row],[Irradiação]]*994)</f>
        <v>2.2131178132635867</v>
      </c>
    </row>
    <row r="236" spans="2:7" hidden="1">
      <c r="B236" s="46" t="s">
        <v>6</v>
      </c>
      <c r="C236" s="101">
        <v>46148</v>
      </c>
      <c r="D236" s="104">
        <v>15082.18</v>
      </c>
      <c r="E236" s="140">
        <v>7.1278215384085977</v>
      </c>
      <c r="F236" s="153">
        <v>1</v>
      </c>
      <c r="G236" s="46">
        <f>IrradDiaria_1[[#This Row],[Geração Diária (kWh)]]/(IrradDiaria_1[[#This Row],[Irradiação]]*994)</f>
        <v>2.1287316516180681</v>
      </c>
    </row>
    <row r="237" spans="2:7" hidden="1">
      <c r="B237" s="46" t="s">
        <v>6</v>
      </c>
      <c r="C237" s="101">
        <v>46149</v>
      </c>
      <c r="D237" s="104">
        <v>14810.41</v>
      </c>
      <c r="E237" s="140">
        <v>6.9606315401395165</v>
      </c>
      <c r="F237" s="153">
        <v>1</v>
      </c>
      <c r="G237" s="46">
        <f>IrradDiaria_1[[#This Row],[Geração Diária (kWh)]]/(IrradDiaria_1[[#This Row],[Irradiação]]*994)</f>
        <v>2.1405829007320314</v>
      </c>
    </row>
    <row r="238" spans="2:7" hidden="1">
      <c r="B238" s="46" t="s">
        <v>6</v>
      </c>
      <c r="C238" s="101">
        <v>46150</v>
      </c>
      <c r="D238" s="104">
        <v>11636.93</v>
      </c>
      <c r="E238" s="140">
        <v>5.3598449158916868</v>
      </c>
      <c r="F238" s="153">
        <v>1</v>
      </c>
      <c r="G238" s="46">
        <f>IrradDiaria_1[[#This Row],[Geração Diária (kWh)]]/(IrradDiaria_1[[#This Row],[Irradiação]]*994)</f>
        <v>2.1842372721490806</v>
      </c>
    </row>
    <row r="239" spans="2:7" hidden="1">
      <c r="B239" s="46" t="s">
        <v>6</v>
      </c>
      <c r="C239" s="101">
        <v>46151</v>
      </c>
      <c r="D239" s="104">
        <v>10393.68</v>
      </c>
      <c r="E239" s="140">
        <v>4.4160307649970054</v>
      </c>
      <c r="F239" s="153">
        <v>1</v>
      </c>
      <c r="G239" s="46">
        <f>IrradDiaria_1[[#This Row],[Geração Diária (kWh)]]/(IrradDiaria_1[[#This Row],[Irradiação]]*994)</f>
        <v>2.3678318987149289</v>
      </c>
    </row>
    <row r="240" spans="2:7" hidden="1">
      <c r="B240" s="46" t="s">
        <v>6</v>
      </c>
      <c r="C240" s="101">
        <v>46152</v>
      </c>
      <c r="D240" s="104">
        <v>7116.05</v>
      </c>
      <c r="E240" s="140">
        <v>2.9488974658449489</v>
      </c>
      <c r="F240" s="153">
        <v>1</v>
      </c>
      <c r="G240" s="46">
        <f>IrradDiaria_1[[#This Row],[Geração Diária (kWh)]]/(IrradDiaria_1[[#This Row],[Irradiação]]*994)</f>
        <v>2.4276883503284497</v>
      </c>
    </row>
    <row r="241" spans="2:7" hidden="1">
      <c r="B241" s="46" t="s">
        <v>6</v>
      </c>
      <c r="C241" s="101">
        <v>46153</v>
      </c>
      <c r="D241" s="104">
        <v>7187.04</v>
      </c>
      <c r="E241" s="140">
        <v>2.7539524330993492</v>
      </c>
      <c r="F241" s="153">
        <v>1</v>
      </c>
      <c r="G241" s="46">
        <f>IrradDiaria_1[[#This Row],[Geração Diária (kWh)]]/(IrradDiaria_1[[#This Row],[Irradiação]]*994)</f>
        <v>2.6254711041156273</v>
      </c>
    </row>
    <row r="242" spans="2:7" hidden="1">
      <c r="B242" s="46" t="s">
        <v>6</v>
      </c>
      <c r="C242" s="101">
        <v>46154</v>
      </c>
      <c r="D242" s="104">
        <v>12161.17</v>
      </c>
      <c r="E242" s="140">
        <v>5.4810907609909769</v>
      </c>
      <c r="F242" s="153">
        <v>1</v>
      </c>
      <c r="G242" s="46">
        <f>IrradDiaria_1[[#This Row],[Geração Diária (kWh)]]/(IrradDiaria_1[[#This Row],[Irradiação]]*994)</f>
        <v>2.2321428340253813</v>
      </c>
    </row>
    <row r="243" spans="2:7" hidden="1">
      <c r="B243" s="46" t="s">
        <v>6</v>
      </c>
      <c r="C243" s="101">
        <v>46155</v>
      </c>
      <c r="D243" s="104">
        <v>14094.09</v>
      </c>
      <c r="E243" s="140">
        <v>6.4369833333333029</v>
      </c>
      <c r="F243" s="153">
        <v>1</v>
      </c>
      <c r="G243" s="46">
        <f>IrradDiaria_1[[#This Row],[Geração Diária (kWh)]]/(IrradDiaria_1[[#This Row],[Irradiação]]*994)</f>
        <v>2.2027655278388227</v>
      </c>
    </row>
    <row r="244" spans="2:7" hidden="1">
      <c r="B244" s="46" t="s">
        <v>6</v>
      </c>
      <c r="C244" s="101">
        <v>46156</v>
      </c>
      <c r="D244" s="104">
        <v>10602.32</v>
      </c>
      <c r="E244" s="140">
        <v>4.632693333333318</v>
      </c>
      <c r="F244" s="153">
        <v>1</v>
      </c>
      <c r="G244" s="46">
        <f>IrradDiaria_1[[#This Row],[Geração Diária (kWh)]]/(IrradDiaria_1[[#This Row],[Irradiação]]*994)</f>
        <v>2.3024010311017138</v>
      </c>
    </row>
    <row r="245" spans="2:7" hidden="1">
      <c r="B245" s="46" t="s">
        <v>6</v>
      </c>
      <c r="C245" s="101">
        <v>46157</v>
      </c>
      <c r="D245" s="104">
        <v>5922.82</v>
      </c>
      <c r="E245" s="140">
        <v>2.3137033333333319</v>
      </c>
      <c r="F245" s="153">
        <v>1</v>
      </c>
      <c r="G245" s="46">
        <f>IrradDiaria_1[[#This Row],[Geração Diária (kWh)]]/(IrradDiaria_1[[#This Row],[Irradiação]]*994)</f>
        <v>2.5753394321245873</v>
      </c>
    </row>
    <row r="246" spans="2:7" hidden="1">
      <c r="B246" s="46" t="s">
        <v>6</v>
      </c>
      <c r="C246" s="101">
        <v>46158</v>
      </c>
      <c r="D246" s="104">
        <v>10442.709999999999</v>
      </c>
      <c r="E246" s="140">
        <v>4.6841516666666116</v>
      </c>
      <c r="F246" s="153">
        <v>1</v>
      </c>
      <c r="G246" s="46">
        <f>IrradDiaria_1[[#This Row],[Geração Diária (kWh)]]/(IrradDiaria_1[[#This Row],[Irradiação]]*994)</f>
        <v>2.2428275628993499</v>
      </c>
    </row>
    <row r="247" spans="2:7" hidden="1">
      <c r="B247" s="46" t="s">
        <v>6</v>
      </c>
      <c r="C247" s="101">
        <v>46159</v>
      </c>
      <c r="D247" s="104">
        <v>6249.18</v>
      </c>
      <c r="E247" s="140">
        <v>2.4668150000000031</v>
      </c>
      <c r="F247" s="153">
        <v>1</v>
      </c>
      <c r="G247" s="46">
        <f>IrradDiaria_1[[#This Row],[Geração Diária (kWh)]]/(IrradDiaria_1[[#This Row],[Irradiação]]*994)</f>
        <v>2.5485905543993757</v>
      </c>
    </row>
    <row r="248" spans="2:7" hidden="1">
      <c r="B248" s="46" t="s">
        <v>6</v>
      </c>
      <c r="C248" s="101">
        <v>46160</v>
      </c>
      <c r="D248" s="104">
        <v>4809.51</v>
      </c>
      <c r="E248" s="140">
        <v>1.8998300000000043</v>
      </c>
      <c r="F248" s="153">
        <v>1</v>
      </c>
      <c r="G248" s="46">
        <f>IrradDiaria_1[[#This Row],[Geração Diária (kWh)]]/(IrradDiaria_1[[#This Row],[Irradiação]]*994)</f>
        <v>2.5468285307026939</v>
      </c>
    </row>
    <row r="249" spans="2:7" hidden="1">
      <c r="B249" s="46" t="s">
        <v>6</v>
      </c>
      <c r="C249" s="101">
        <v>46161</v>
      </c>
      <c r="D249" s="104">
        <v>4455.7</v>
      </c>
      <c r="E249" s="140">
        <v>1.6585683333333325</v>
      </c>
      <c r="F249" s="153">
        <v>1</v>
      </c>
      <c r="G249" s="46">
        <f>IrradDiaria_1[[#This Row],[Geração Diária (kWh)]]/(IrradDiaria_1[[#This Row],[Irradiação]]*994)</f>
        <v>2.7026897133817092</v>
      </c>
    </row>
    <row r="250" spans="2:7" hidden="1">
      <c r="B250" s="46" t="s">
        <v>6</v>
      </c>
      <c r="C250" s="101">
        <v>46162</v>
      </c>
      <c r="D250" s="104">
        <v>5713.65</v>
      </c>
      <c r="E250" s="140">
        <v>2.3038500000000055</v>
      </c>
      <c r="F250" s="153">
        <v>1</v>
      </c>
      <c r="G250" s="46">
        <f>IrradDiaria_1[[#This Row],[Geração Diária (kWh)]]/(IrradDiaria_1[[#This Row],[Irradiação]]*994)</f>
        <v>2.4950143598749808</v>
      </c>
    </row>
    <row r="251" spans="2:7" hidden="1">
      <c r="B251" s="46" t="s">
        <v>6</v>
      </c>
      <c r="C251" s="101">
        <v>46163</v>
      </c>
      <c r="D251" s="104">
        <v>6722.14</v>
      </c>
      <c r="E251" s="140">
        <v>2.7434500000000033</v>
      </c>
      <c r="F251" s="153">
        <v>1</v>
      </c>
      <c r="G251" s="46">
        <f>IrradDiaria_1[[#This Row],[Geração Diária (kWh)]]/(IrradDiaria_1[[#This Row],[Irradiação]]*994)</f>
        <v>2.4650408419277596</v>
      </c>
    </row>
    <row r="252" spans="2:7" hidden="1">
      <c r="B252" s="46" t="s">
        <v>6</v>
      </c>
      <c r="C252" s="101">
        <v>46164</v>
      </c>
      <c r="D252" s="104">
        <v>3917.58</v>
      </c>
      <c r="E252" s="140">
        <v>1.4957716666666663</v>
      </c>
      <c r="F252" s="153">
        <v>1</v>
      </c>
      <c r="G252" s="46">
        <f>IrradDiaria_1[[#This Row],[Geração Diária (kWh)]]/(IrradDiaria_1[[#This Row],[Irradiação]]*994)</f>
        <v>2.6349124348425135</v>
      </c>
    </row>
    <row r="253" spans="2:7" hidden="1">
      <c r="B253" s="46" t="s">
        <v>6</v>
      </c>
      <c r="C253" s="101">
        <v>46165</v>
      </c>
      <c r="D253" s="104">
        <v>7500.47</v>
      </c>
      <c r="E253" s="140">
        <v>3.1181250000000058</v>
      </c>
      <c r="F253" s="153">
        <v>1</v>
      </c>
      <c r="G253" s="46">
        <f>IrradDiaria_1[[#This Row],[Geração Diária (kWh)]]/(IrradDiaria_1[[#This Row],[Irradiação]]*994)</f>
        <v>2.4199621460976681</v>
      </c>
    </row>
    <row r="254" spans="2:7" hidden="1">
      <c r="B254" s="46" t="s">
        <v>6</v>
      </c>
      <c r="C254" s="101">
        <v>46166</v>
      </c>
      <c r="D254" s="104">
        <v>10880.24</v>
      </c>
      <c r="E254" s="140">
        <v>4.8583333333333281</v>
      </c>
      <c r="F254" s="153">
        <v>1</v>
      </c>
      <c r="G254" s="46">
        <f>IrradDiaria_1[[#This Row],[Geração Diária (kWh)]]/(IrradDiaria_1[[#This Row],[Irradiação]]*994)</f>
        <v>2.2530186263377892</v>
      </c>
    </row>
    <row r="255" spans="2:7" hidden="1">
      <c r="B255" s="46" t="s">
        <v>6</v>
      </c>
      <c r="C255" s="101">
        <v>46167</v>
      </c>
      <c r="D255" s="104">
        <v>6448.31</v>
      </c>
      <c r="E255" s="140">
        <v>2.6002933333333349</v>
      </c>
      <c r="F255" s="153">
        <v>1</v>
      </c>
      <c r="G255" s="46">
        <f>IrradDiaria_1[[#This Row],[Geração Diária (kWh)]]/(IrradDiaria_1[[#This Row],[Irradiação]]*994)</f>
        <v>2.4948083038333153</v>
      </c>
    </row>
    <row r="256" spans="2:7" hidden="1">
      <c r="B256" s="46" t="s">
        <v>6</v>
      </c>
      <c r="C256" s="101">
        <v>46168</v>
      </c>
      <c r="D256" s="104">
        <v>9465.0400000000009</v>
      </c>
      <c r="E256" s="140">
        <v>4.1038066666666531</v>
      </c>
      <c r="F256" s="153">
        <v>1</v>
      </c>
      <c r="G256" s="46">
        <f>IrradDiaria_1[[#This Row],[Geração Diária (kWh)]]/(IrradDiaria_1[[#This Row],[Irradiação]]*994)</f>
        <v>2.3203269090558383</v>
      </c>
    </row>
    <row r="257" spans="2:7" hidden="1">
      <c r="B257" s="46" t="s">
        <v>6</v>
      </c>
      <c r="C257" s="101">
        <v>46169</v>
      </c>
      <c r="D257" s="104">
        <v>8684.2000000000007</v>
      </c>
      <c r="E257" s="140">
        <v>3.6937500000000121</v>
      </c>
      <c r="F257" s="153">
        <v>1</v>
      </c>
      <c r="G257" s="46">
        <f>IrradDiaria_1[[#This Row],[Geração Diária (kWh)]]/(IrradDiaria_1[[#This Row],[Irradiação]]*994)</f>
        <v>2.3652439169705128</v>
      </c>
    </row>
    <row r="258" spans="2:7" hidden="1">
      <c r="B258" s="46" t="s">
        <v>6</v>
      </c>
      <c r="C258" s="101">
        <v>46170</v>
      </c>
      <c r="D258" s="104">
        <v>14518.25</v>
      </c>
      <c r="E258" s="140">
        <v>6.5698999999999996</v>
      </c>
      <c r="F258" s="153">
        <v>1</v>
      </c>
      <c r="G258" s="46">
        <f>IrradDiaria_1[[#This Row],[Geração Diária (kWh)]]/(IrradDiaria_1[[#This Row],[Irradiação]]*994)</f>
        <v>2.2231518458228021</v>
      </c>
    </row>
    <row r="259" spans="2:7" hidden="1">
      <c r="B259" s="46" t="s">
        <v>6</v>
      </c>
      <c r="C259" s="101">
        <v>46171</v>
      </c>
      <c r="D259" s="104">
        <v>7974.01</v>
      </c>
      <c r="E259" s="140">
        <v>3.2461000000000002</v>
      </c>
      <c r="F259" s="153">
        <v>1</v>
      </c>
      <c r="G259" s="46">
        <f>IrradDiaria_1[[#This Row],[Geração Diária (kWh)]]/(IrradDiaria_1[[#This Row],[Irradiação]]*994)</f>
        <v>2.47131722902648</v>
      </c>
    </row>
    <row r="260" spans="2:7" hidden="1">
      <c r="B260" s="46" t="s">
        <v>6</v>
      </c>
      <c r="C260" s="101">
        <v>46172</v>
      </c>
      <c r="D260" s="104">
        <v>10160.09</v>
      </c>
      <c r="E260" s="140">
        <v>3.9994000000000001</v>
      </c>
      <c r="F260" s="153">
        <v>1</v>
      </c>
      <c r="G260" s="46">
        <f>IrradDiaria_1[[#This Row],[Geração Diária (kWh)]]/(IrradDiaria_1[[#This Row],[Irradiação]]*994)</f>
        <v>2.5557379884648692</v>
      </c>
    </row>
    <row r="261" spans="2:7" hidden="1">
      <c r="B261" s="46" t="s">
        <v>6</v>
      </c>
      <c r="C261" s="101">
        <v>46173</v>
      </c>
      <c r="D261" s="104">
        <v>7961.2</v>
      </c>
      <c r="E261" s="140">
        <v>3.1145</v>
      </c>
      <c r="F261" s="153">
        <v>1</v>
      </c>
      <c r="G261" s="46">
        <f>IrradDiaria_1[[#This Row],[Geração Diária (kWh)]]/(IrradDiaria_1[[#This Row],[Irradiação]]*994)</f>
        <v>2.57160235453498</v>
      </c>
    </row>
    <row r="262" spans="2:7" hidden="1">
      <c r="B262" s="46" t="s">
        <v>6</v>
      </c>
      <c r="C262" s="101">
        <v>46174</v>
      </c>
      <c r="D262" s="104">
        <v>5912.2</v>
      </c>
      <c r="E262" s="140">
        <v>2.3158116666666633</v>
      </c>
      <c r="F262" s="153">
        <v>1</v>
      </c>
      <c r="G262" s="46">
        <f>IrradDiaria_1[[#This Row],[Geração Diária (kWh)]]/(IrradDiaria_1[[#This Row],[Irradiação]]*994)</f>
        <v>2.5683812762308698</v>
      </c>
    </row>
    <row r="263" spans="2:7" hidden="1">
      <c r="B263" s="46" t="s">
        <v>6</v>
      </c>
      <c r="C263" s="101">
        <v>46175</v>
      </c>
      <c r="D263" s="104">
        <v>8007.92</v>
      </c>
      <c r="E263" s="140">
        <v>3.2954083333333442</v>
      </c>
      <c r="F263" s="153">
        <v>1</v>
      </c>
      <c r="G263" s="46">
        <f>IrradDiaria_1[[#This Row],[Geração Diária (kWh)]]/(IrradDiaria_1[[#This Row],[Irradiação]]*994)</f>
        <v>2.4446917438976765</v>
      </c>
    </row>
    <row r="264" spans="2:7" hidden="1">
      <c r="B264" s="46" t="s">
        <v>6</v>
      </c>
      <c r="C264" s="101">
        <v>46176</v>
      </c>
      <c r="D264" s="104">
        <v>9545.0400000000009</v>
      </c>
      <c r="E264" s="140">
        <v>4.0089650000000177</v>
      </c>
      <c r="F264" s="153">
        <v>1</v>
      </c>
      <c r="G264" s="46">
        <f>IrradDiaria_1[[#This Row],[Geração Diária (kWh)]]/(IrradDiaria_1[[#This Row],[Irradiação]]*994)</f>
        <v>2.3952955278017245</v>
      </c>
    </row>
    <row r="265" spans="2:7" hidden="1">
      <c r="B265" s="46" t="s">
        <v>6</v>
      </c>
      <c r="C265" s="101">
        <v>46177</v>
      </c>
      <c r="D265" s="104">
        <v>11714.43</v>
      </c>
      <c r="E265" s="140">
        <v>5.1631149999999337</v>
      </c>
      <c r="F265" s="153">
        <v>0.97777777777777797</v>
      </c>
      <c r="G265" s="46">
        <f>IrradDiaria_1[[#This Row],[Geração Diária (kWh)]]/(IrradDiaria_1[[#This Row],[Irradiação]]*994)</f>
        <v>2.2825640809996628</v>
      </c>
    </row>
    <row r="266" spans="2:7" hidden="1">
      <c r="B266" s="46" t="s">
        <v>6</v>
      </c>
      <c r="C266" s="101">
        <v>46178</v>
      </c>
      <c r="D266" s="104">
        <v>15022.89</v>
      </c>
      <c r="E266" s="140">
        <v>6.4446649999998877</v>
      </c>
      <c r="F266" s="153">
        <v>1</v>
      </c>
      <c r="G266" s="46">
        <f>IrradDiaria_1[[#This Row],[Geração Diária (kWh)]]/(IrradDiaria_1[[#This Row],[Irradiação]]*994)</f>
        <v>2.3451290995841818</v>
      </c>
    </row>
    <row r="267" spans="2:7" hidden="1">
      <c r="B267" s="46" t="s">
        <v>6</v>
      </c>
      <c r="C267" s="101">
        <v>46179</v>
      </c>
      <c r="D267" s="104">
        <v>13522.94</v>
      </c>
      <c r="E267" s="140">
        <v>5.649276666666637</v>
      </c>
      <c r="F267" s="153">
        <v>1</v>
      </c>
      <c r="G267" s="46">
        <f>IrradDiaria_1[[#This Row],[Geração Diária (kWh)]]/(IrradDiaria_1[[#This Row],[Irradiação]]*994)</f>
        <v>2.4081963421440911</v>
      </c>
    </row>
    <row r="268" spans="2:7" hidden="1">
      <c r="B268" s="46" t="s">
        <v>6</v>
      </c>
      <c r="C268" s="101">
        <v>46180</v>
      </c>
      <c r="D268" s="104">
        <v>12299.87</v>
      </c>
      <c r="E268" s="140">
        <v>5.2889999999999997</v>
      </c>
      <c r="F268" s="153">
        <v>0.95209999999999995</v>
      </c>
      <c r="G268" s="46">
        <f>IrradDiaria_1[[#This Row],[Geração Diária (kWh)]]/(IrradDiaria_1[[#This Row],[Irradiação]]*994)</f>
        <v>2.3395943823272405</v>
      </c>
    </row>
    <row r="269" spans="2:7" hidden="1">
      <c r="B269" s="46" t="s">
        <v>6</v>
      </c>
      <c r="C269" s="101">
        <v>46181</v>
      </c>
      <c r="D269" s="104">
        <v>13455.41</v>
      </c>
      <c r="E269" s="140">
        <v>3.395</v>
      </c>
      <c r="F269" s="153">
        <v>0.95940000000000003</v>
      </c>
      <c r="G269" s="46">
        <f>IrradDiaria_1[[#This Row],[Geração Diária (kWh)]]/(IrradDiaria_1[[#This Row],[Irradiação]]*994)</f>
        <v>3.9872252661773291</v>
      </c>
    </row>
    <row r="270" spans="2:7" hidden="1">
      <c r="B270" s="46" t="s">
        <v>6</v>
      </c>
      <c r="C270" s="101">
        <v>46182</v>
      </c>
      <c r="D270" s="104">
        <v>13625.8</v>
      </c>
      <c r="E270" s="140">
        <v>3.0449999999999999</v>
      </c>
      <c r="F270" s="153">
        <v>1</v>
      </c>
      <c r="G270" s="46">
        <f>IrradDiaria_1[[#This Row],[Geração Diária (kWh)]]/(IrradDiaria_1[[#This Row],[Irradiação]]*994)</f>
        <v>4.501822098436266</v>
      </c>
    </row>
    <row r="271" spans="2:7" hidden="1">
      <c r="B271" s="46" t="s">
        <v>6</v>
      </c>
      <c r="C271" s="101">
        <v>46183</v>
      </c>
      <c r="D271" s="104">
        <v>11668.57</v>
      </c>
      <c r="E271" s="140">
        <v>4.7729999999999997</v>
      </c>
      <c r="F271" s="153">
        <v>1</v>
      </c>
      <c r="G271" s="46">
        <f>IrradDiaria_1[[#This Row],[Geração Diária (kWh)]]/(IrradDiaria_1[[#This Row],[Irradiação]]*994)</f>
        <v>2.4594603025654451</v>
      </c>
    </row>
    <row r="272" spans="2:7" hidden="1">
      <c r="B272" s="46" t="s">
        <v>6</v>
      </c>
      <c r="C272" s="101">
        <v>46184</v>
      </c>
      <c r="D272" s="104">
        <v>4735.71</v>
      </c>
      <c r="E272" s="140">
        <v>1.6459999999999999</v>
      </c>
      <c r="F272" s="153">
        <v>1</v>
      </c>
      <c r="G272" s="46">
        <f>IrradDiaria_1[[#This Row],[Geração Diária (kWh)]]/(IrradDiaria_1[[#This Row],[Irradiação]]*994)</f>
        <v>2.8944688788869306</v>
      </c>
    </row>
    <row r="273" spans="2:7" hidden="1">
      <c r="B273" s="46" t="s">
        <v>6</v>
      </c>
      <c r="C273" s="101">
        <v>46185</v>
      </c>
      <c r="D273" s="104">
        <v>5134.76</v>
      </c>
      <c r="E273" s="140">
        <v>1.8779999999999999</v>
      </c>
      <c r="F273" s="153">
        <v>1</v>
      </c>
      <c r="G273" s="46">
        <f>IrradDiaria_1[[#This Row],[Geração Diária (kWh)]]/(IrradDiaria_1[[#This Row],[Irradiação]]*994)</f>
        <v>2.7506680123338541</v>
      </c>
    </row>
    <row r="274" spans="2:7" hidden="1">
      <c r="B274" s="46" t="s">
        <v>6</v>
      </c>
      <c r="C274" s="101">
        <v>46186</v>
      </c>
      <c r="D274" s="104">
        <v>8328.2900000000009</v>
      </c>
      <c r="E274" s="140">
        <v>3.1539999999999999</v>
      </c>
      <c r="F274" s="153">
        <v>1</v>
      </c>
      <c r="G274" s="46">
        <f>IrradDiaria_1[[#This Row],[Geração Diária (kWh)]]/(IrradDiaria_1[[#This Row],[Irradiação]]*994)</f>
        <v>2.6564874344354017</v>
      </c>
    </row>
    <row r="275" spans="2:7" hidden="1">
      <c r="B275" s="46" t="s">
        <v>6</v>
      </c>
      <c r="C275" s="101">
        <v>46187</v>
      </c>
      <c r="D275" s="104">
        <v>8069.16</v>
      </c>
      <c r="E275" s="140">
        <v>3.0950000000000002</v>
      </c>
      <c r="F275" s="153">
        <v>1</v>
      </c>
      <c r="G275" s="46">
        <f>IrradDiaria_1[[#This Row],[Geração Diária (kWh)]]/(IrradDiaria_1[[#This Row],[Irradiação]]*994)</f>
        <v>2.6228973192954168</v>
      </c>
    </row>
    <row r="276" spans="2:7" hidden="1">
      <c r="B276" s="46" t="s">
        <v>6</v>
      </c>
      <c r="C276" s="101">
        <v>46188</v>
      </c>
      <c r="D276" s="104">
        <v>4931.04</v>
      </c>
      <c r="E276" s="140">
        <v>1.7050000000000001</v>
      </c>
      <c r="F276" s="153">
        <v>1</v>
      </c>
      <c r="G276" s="46">
        <f>IrradDiaria_1[[#This Row],[Geração Diária (kWh)]]/(IrradDiaria_1[[#This Row],[Irradiação]]*994)</f>
        <v>2.9095629495447759</v>
      </c>
    </row>
    <row r="277" spans="2:7" hidden="1">
      <c r="B277" s="46" t="s">
        <v>6</v>
      </c>
      <c r="C277" s="101">
        <v>46189</v>
      </c>
      <c r="D277" s="104">
        <v>7549.25</v>
      </c>
      <c r="E277" s="140">
        <v>3.044</v>
      </c>
      <c r="F277" s="153">
        <v>1</v>
      </c>
      <c r="G277" s="46">
        <f>IrradDiaria_1[[#This Row],[Geração Diária (kWh)]]/(IrradDiaria_1[[#This Row],[Irradiação]]*994)</f>
        <v>2.4950127836665197</v>
      </c>
    </row>
    <row r="278" spans="2:7" hidden="1">
      <c r="B278" s="46" t="s">
        <v>6</v>
      </c>
      <c r="C278" s="101">
        <v>46190</v>
      </c>
      <c r="D278" s="104">
        <v>13023.27</v>
      </c>
      <c r="E278" s="140">
        <v>5.19</v>
      </c>
      <c r="F278" s="153">
        <v>1</v>
      </c>
      <c r="G278" s="46">
        <f>IrradDiaria_1[[#This Row],[Geração Diária (kWh)]]/(IrradDiaria_1[[#This Row],[Irradiação]]*994)</f>
        <v>2.5244472616043079</v>
      </c>
    </row>
    <row r="279" spans="2:7" hidden="1">
      <c r="B279" s="46" t="s">
        <v>6</v>
      </c>
      <c r="C279" s="101">
        <v>46191</v>
      </c>
      <c r="D279" s="104">
        <v>12897.39</v>
      </c>
      <c r="E279" s="140">
        <v>5.1289999999999996</v>
      </c>
      <c r="F279" s="153">
        <v>1</v>
      </c>
      <c r="G279" s="46">
        <f>IrradDiaria_1[[#This Row],[Geração Diária (kWh)]]/(IrradDiaria_1[[#This Row],[Irradiação]]*994)</f>
        <v>2.529779966600147</v>
      </c>
    </row>
    <row r="280" spans="2:7" hidden="1">
      <c r="B280" s="46" t="s">
        <v>6</v>
      </c>
      <c r="C280" s="101">
        <v>46192</v>
      </c>
      <c r="D280" s="104">
        <v>15205.7</v>
      </c>
      <c r="E280" s="140">
        <v>6.0519999999999996</v>
      </c>
      <c r="F280" s="153">
        <v>1</v>
      </c>
      <c r="G280" s="46">
        <f>IrradDiaria_1[[#This Row],[Geração Diária (kWh)]]/(IrradDiaria_1[[#This Row],[Irradiação]]*994)</f>
        <v>2.5276743075771222</v>
      </c>
    </row>
    <row r="281" spans="2:7" hidden="1">
      <c r="B281" s="46" t="s">
        <v>6</v>
      </c>
      <c r="C281" s="101">
        <v>46193</v>
      </c>
      <c r="D281" s="104">
        <v>12043.78</v>
      </c>
      <c r="E281" s="140">
        <v>4.74</v>
      </c>
      <c r="F281" s="153">
        <v>1</v>
      </c>
      <c r="G281" s="46">
        <f>IrradDiaria_1[[#This Row],[Geração Diária (kWh)]]/(IrradDiaria_1[[#This Row],[Irradiação]]*994)</f>
        <v>2.5562191715695013</v>
      </c>
    </row>
    <row r="282" spans="2:7" hidden="1">
      <c r="B282" s="46" t="s">
        <v>6</v>
      </c>
      <c r="C282" s="101">
        <v>46194</v>
      </c>
      <c r="D282" s="104">
        <v>15523.75</v>
      </c>
      <c r="E282" s="140">
        <v>6.202</v>
      </c>
      <c r="F282" s="153">
        <v>1</v>
      </c>
      <c r="G282" s="46">
        <f>IrradDiaria_1[[#This Row],[Geração Diária (kWh)]]/(IrradDiaria_1[[#This Row],[Irradiação]]*994)</f>
        <v>2.5181320103789457</v>
      </c>
    </row>
    <row r="283" spans="2:7" hidden="1">
      <c r="B283" s="46" t="s">
        <v>6</v>
      </c>
      <c r="C283" s="101">
        <v>46195</v>
      </c>
      <c r="D283" s="104">
        <v>13947.13</v>
      </c>
      <c r="E283" s="140">
        <v>5.6020000000000003</v>
      </c>
      <c r="F283" s="153">
        <v>1</v>
      </c>
      <c r="G283" s="46">
        <f>IrradDiaria_1[[#This Row],[Geração Diária (kWh)]]/(IrradDiaria_1[[#This Row],[Irradiação]]*994)</f>
        <v>2.5046979484906582</v>
      </c>
    </row>
    <row r="284" spans="2:7" hidden="1">
      <c r="B284" s="46" t="s">
        <v>6</v>
      </c>
      <c r="C284" s="101">
        <v>46196</v>
      </c>
      <c r="D284" s="104">
        <v>6254.03</v>
      </c>
      <c r="E284" s="140">
        <v>2.2389999999999999</v>
      </c>
      <c r="F284" s="153">
        <v>1</v>
      </c>
      <c r="G284" s="46">
        <f>IrradDiaria_1[[#This Row],[Geração Diária (kWh)]]/(IrradDiaria_1[[#This Row],[Irradiação]]*994)</f>
        <v>2.8100851648524467</v>
      </c>
    </row>
    <row r="285" spans="2:7" hidden="1">
      <c r="B285" s="46" t="s">
        <v>6</v>
      </c>
      <c r="C285" s="101">
        <v>46197</v>
      </c>
      <c r="D285" s="104">
        <v>1358.91</v>
      </c>
      <c r="E285" s="140">
        <v>0.496</v>
      </c>
      <c r="F285" s="153">
        <v>1</v>
      </c>
      <c r="G285" s="46">
        <f>IrradDiaria_1[[#This Row],[Geração Diária (kWh)]]/(IrradDiaria_1[[#This Row],[Irradiação]]*994)</f>
        <v>2.756275556565198</v>
      </c>
    </row>
    <row r="286" spans="2:7" hidden="1">
      <c r="B286" s="46" t="s">
        <v>6</v>
      </c>
      <c r="C286" s="101">
        <v>46198</v>
      </c>
      <c r="D286" s="104">
        <v>2695.74</v>
      </c>
      <c r="E286" s="140">
        <v>0.93300000000000005</v>
      </c>
      <c r="F286" s="153">
        <v>1</v>
      </c>
      <c r="G286" s="46">
        <f>IrradDiaria_1[[#This Row],[Geração Diária (kWh)]]/(IrradDiaria_1[[#This Row],[Irradiação]]*994)</f>
        <v>2.9067653509481319</v>
      </c>
    </row>
    <row r="287" spans="2:7" hidden="1">
      <c r="B287" s="46" t="s">
        <v>6</v>
      </c>
      <c r="C287" s="101">
        <v>46199</v>
      </c>
      <c r="D287" s="104">
        <v>8749.08</v>
      </c>
      <c r="E287" s="140">
        <v>3.335</v>
      </c>
      <c r="F287" s="153">
        <v>1</v>
      </c>
      <c r="G287" s="46">
        <f>IrradDiaria_1[[#This Row],[Geração Diária (kWh)]]/(IrradDiaria_1[[#This Row],[Irradiação]]*994)</f>
        <v>2.6392477805362913</v>
      </c>
    </row>
    <row r="288" spans="2:7" hidden="1">
      <c r="B288" s="46" t="s">
        <v>6</v>
      </c>
      <c r="C288" s="101">
        <v>46200</v>
      </c>
      <c r="D288" s="104">
        <v>10488.27</v>
      </c>
      <c r="E288" s="140">
        <v>4.1639999999999997</v>
      </c>
      <c r="F288" s="153">
        <v>1</v>
      </c>
      <c r="G288" s="46">
        <f>IrradDiaria_1[[#This Row],[Geração Diária (kWh)]]/(IrradDiaria_1[[#This Row],[Irradiação]]*994)</f>
        <v>2.5340008349810681</v>
      </c>
    </row>
    <row r="289" spans="2:7" hidden="1">
      <c r="B289" s="46" t="s">
        <v>6</v>
      </c>
      <c r="C289" s="101">
        <v>46201</v>
      </c>
      <c r="D289" s="104">
        <v>12385.92</v>
      </c>
      <c r="E289" s="140">
        <v>4.8769999999999998</v>
      </c>
      <c r="F289" s="153">
        <v>1</v>
      </c>
      <c r="G289" s="46">
        <f>IrradDiaria_1[[#This Row],[Geração Diária (kWh)]]/(IrradDiaria_1[[#This Row],[Irradiação]]*994)</f>
        <v>2.5549895642049965</v>
      </c>
    </row>
    <row r="290" spans="2:7" hidden="1">
      <c r="B290" s="46" t="s">
        <v>6</v>
      </c>
      <c r="C290" s="101">
        <v>46202</v>
      </c>
      <c r="D290" s="104">
        <v>14927.17</v>
      </c>
      <c r="E290" s="140">
        <v>5.9379999999999997</v>
      </c>
      <c r="F290" s="153">
        <v>1</v>
      </c>
      <c r="G290" s="46">
        <f>IrradDiaria_1[[#This Row],[Geração Diária (kWh)]]/(IrradDiaria_1[[#This Row],[Irradiação]]*994)</f>
        <v>2.5290120649799777</v>
      </c>
    </row>
    <row r="291" spans="2:7" hidden="1">
      <c r="B291" s="46" t="s">
        <v>6</v>
      </c>
      <c r="C291" s="101">
        <v>46203</v>
      </c>
      <c r="D291" s="104">
        <v>12613.75</v>
      </c>
      <c r="E291" s="140">
        <v>4.9809999999999999</v>
      </c>
      <c r="F291" s="153">
        <v>1</v>
      </c>
      <c r="G291" s="46">
        <f>IrradDiaria_1[[#This Row],[Geração Diária (kWh)]]/(IrradDiaria_1[[#This Row],[Irradiação]]*994)</f>
        <v>2.5476589712941373</v>
      </c>
    </row>
    <row r="292" spans="2:7" hidden="1">
      <c r="B292" s="46" t="s">
        <v>6</v>
      </c>
      <c r="C292" s="101">
        <v>46204</v>
      </c>
      <c r="D292" s="104">
        <v>15206.96</v>
      </c>
      <c r="E292" s="140">
        <v>6.0890000000000004</v>
      </c>
      <c r="F292" s="153">
        <v>1</v>
      </c>
      <c r="G292" s="46">
        <f>IrradDiaria_1[[#This Row],[Geração Diária (kWh)]]/(IrradDiaria_1[[#This Row],[Irradiação]]*994)</f>
        <v>2.5125229947594909</v>
      </c>
    </row>
    <row r="293" spans="2:7" hidden="1">
      <c r="B293" s="46" t="s">
        <v>6</v>
      </c>
      <c r="C293" s="101">
        <v>46205</v>
      </c>
      <c r="D293" s="104">
        <v>15154.86</v>
      </c>
      <c r="E293" s="140">
        <v>6.0650000000000004</v>
      </c>
      <c r="F293" s="153">
        <v>1</v>
      </c>
      <c r="G293" s="46">
        <f>IrradDiaria_1[[#This Row],[Geração Diária (kWh)]]/(IrradDiaria_1[[#This Row],[Irradiação]]*994)</f>
        <v>2.5138232527896145</v>
      </c>
    </row>
    <row r="294" spans="2:7" hidden="1">
      <c r="B294" s="46" t="s">
        <v>6</v>
      </c>
      <c r="C294" s="101">
        <v>46206</v>
      </c>
      <c r="D294" s="104">
        <v>13297.29</v>
      </c>
      <c r="E294" s="140">
        <v>5.282</v>
      </c>
      <c r="F294" s="153">
        <v>1</v>
      </c>
      <c r="G294" s="46">
        <f>IrradDiaria_1[[#This Row],[Geração Diária (kWh)]]/(IrradDiaria_1[[#This Row],[Irradiação]]*994)</f>
        <v>2.5326685596349776</v>
      </c>
    </row>
    <row r="295" spans="2:7" hidden="1">
      <c r="B295" s="46" t="s">
        <v>6</v>
      </c>
      <c r="C295" s="101">
        <v>46207</v>
      </c>
      <c r="D295" s="104">
        <v>6973.25</v>
      </c>
      <c r="E295" s="140">
        <v>2.9620000000000002</v>
      </c>
      <c r="F295" s="153">
        <v>0.95138888888888895</v>
      </c>
      <c r="G295" s="46">
        <f>IrradDiaria_1[[#This Row],[Geração Diária (kWh)]]/(IrradDiaria_1[[#This Row],[Irradiação]]*994)</f>
        <v>2.368447688154586</v>
      </c>
    </row>
    <row r="296" spans="2:7" hidden="1">
      <c r="B296" s="46" t="s">
        <v>6</v>
      </c>
      <c r="C296" s="101">
        <v>46208</v>
      </c>
      <c r="D296" s="104">
        <v>8432.07</v>
      </c>
      <c r="E296" s="140">
        <v>3.278</v>
      </c>
      <c r="F296" s="153">
        <v>1</v>
      </c>
      <c r="G296" s="46">
        <f>IrradDiaria_1[[#This Row],[Geração Diária (kWh)]]/(IrradDiaria_1[[#This Row],[Irradiação]]*994)</f>
        <v>2.587848629298672</v>
      </c>
    </row>
    <row r="297" spans="2:7" hidden="1">
      <c r="B297" s="46" t="s">
        <v>6</v>
      </c>
      <c r="C297" s="101">
        <v>46209</v>
      </c>
      <c r="D297" s="104">
        <v>11401.03</v>
      </c>
      <c r="E297" s="140">
        <v>4.5209999999999999</v>
      </c>
      <c r="F297" s="153">
        <v>1</v>
      </c>
      <c r="G297" s="46">
        <f>IrradDiaria_1[[#This Row],[Geração Diária (kWh)]]/(IrradDiaria_1[[#This Row],[Irradiação]]*994)</f>
        <v>2.5370159465975237</v>
      </c>
    </row>
    <row r="298" spans="2:7" hidden="1">
      <c r="B298" s="46" t="s">
        <v>6</v>
      </c>
      <c r="C298" s="101">
        <v>46210</v>
      </c>
      <c r="D298" s="104">
        <v>7924.13</v>
      </c>
      <c r="E298" s="140">
        <v>2.9430000000000001</v>
      </c>
      <c r="F298" s="153">
        <v>1</v>
      </c>
      <c r="G298" s="46">
        <f>IrradDiaria_1[[#This Row],[Geração Diária (kWh)]]/(IrradDiaria_1[[#This Row],[Irradiação]]*994)</f>
        <v>2.7087875537287607</v>
      </c>
    </row>
    <row r="299" spans="2:7" hidden="1">
      <c r="B299" s="46" t="s">
        <v>6</v>
      </c>
      <c r="C299" s="101">
        <v>46211</v>
      </c>
      <c r="D299" s="104">
        <v>14692.59</v>
      </c>
      <c r="E299" s="140">
        <v>5.8209999999999997</v>
      </c>
      <c r="F299" s="153">
        <v>1</v>
      </c>
      <c r="G299" s="46">
        <f>IrradDiaria_1[[#This Row],[Geração Diária (kWh)]]/(IrradDiaria_1[[#This Row],[Irradiação]]*994)</f>
        <v>2.5393021243765634</v>
      </c>
    </row>
    <row r="300" spans="2:7" hidden="1">
      <c r="B300" s="46" t="s">
        <v>6</v>
      </c>
      <c r="C300" s="101">
        <v>46215</v>
      </c>
      <c r="D300" s="104">
        <v>8185.36</v>
      </c>
      <c r="E300" s="140">
        <v>3.0979999999999999</v>
      </c>
      <c r="F300" s="153">
        <v>1</v>
      </c>
      <c r="G300" s="46">
        <f>IrradDiaria_1[[#This Row],[Geração Diária (kWh)]]/(IrradDiaria_1[[#This Row],[Irradiação]]*994)</f>
        <v>2.6580918694867721</v>
      </c>
    </row>
    <row r="301" spans="2:7" hidden="1">
      <c r="B301" s="46" t="s">
        <v>367</v>
      </c>
      <c r="C301" s="101">
        <v>46215</v>
      </c>
      <c r="D301" s="104">
        <v>3559.72</v>
      </c>
      <c r="E301" s="140">
        <v>3.2090000000000001</v>
      </c>
      <c r="F301" s="153">
        <v>1</v>
      </c>
      <c r="G301" s="46">
        <f>IrradDiaria_1[[#This Row],[Geração Diária (kWh)]]/(IrradDiaria_1[[#This Row],[Irradiação]]*994)</f>
        <v>1.1159885457964365</v>
      </c>
    </row>
    <row r="302" spans="2:7" hidden="1">
      <c r="B302" s="46" t="s">
        <v>119</v>
      </c>
      <c r="C302" s="101">
        <v>46133</v>
      </c>
      <c r="D302" s="104">
        <v>20743.419999999998</v>
      </c>
      <c r="E302" s="140">
        <v>7.9269999999999996</v>
      </c>
      <c r="F302" s="153">
        <v>1</v>
      </c>
      <c r="G302" s="46">
        <f>IrradDiaria_1[[#This Row],[Geração Diária (kWh)]]/(IrradDiaria_1[[#This Row],[Irradiação]]*994)</f>
        <v>2.6326014621855012</v>
      </c>
    </row>
    <row r="303" spans="2:7" hidden="1">
      <c r="B303" s="46" t="s">
        <v>119</v>
      </c>
      <c r="C303" s="101">
        <v>46116</v>
      </c>
      <c r="D303" s="104">
        <v>20551.080000000002</v>
      </c>
      <c r="E303" s="140">
        <v>6.6944833333333369</v>
      </c>
      <c r="F303" s="153">
        <v>1</v>
      </c>
      <c r="G303" s="46">
        <f>IrradDiaria_1[[#This Row],[Geração Diária (kWh)]]/(IrradDiaria_1[[#This Row],[Irradiação]]*994)</f>
        <v>3.0883833382274819</v>
      </c>
    </row>
    <row r="304" spans="2:7" hidden="1">
      <c r="B304" s="46" t="s">
        <v>119</v>
      </c>
      <c r="C304" s="101">
        <v>46115</v>
      </c>
      <c r="D304" s="104">
        <v>20378.259999999998</v>
      </c>
      <c r="E304" s="140">
        <v>7.5099649999999958</v>
      </c>
      <c r="F304" s="153">
        <v>1</v>
      </c>
      <c r="G304" s="46">
        <f>IrradDiaria_1[[#This Row],[Geração Diária (kWh)]]/(IrradDiaria_1[[#This Row],[Irradiação]]*994)</f>
        <v>2.7298752531648032</v>
      </c>
    </row>
    <row r="305" spans="2:7" hidden="1">
      <c r="B305" s="46" t="s">
        <v>119</v>
      </c>
      <c r="C305" s="101">
        <v>46129</v>
      </c>
      <c r="D305" s="104">
        <v>20294.810000000001</v>
      </c>
      <c r="E305" s="140">
        <v>6.8789999999999996</v>
      </c>
      <c r="F305" s="153">
        <v>1</v>
      </c>
      <c r="G305" s="46">
        <f>IrradDiaria_1[[#This Row],[Geração Diária (kWh)]]/(IrradDiaria_1[[#This Row],[Irradiação]]*994)</f>
        <v>2.9680642365605179</v>
      </c>
    </row>
    <row r="306" spans="2:7" hidden="1">
      <c r="B306" s="46" t="s">
        <v>119</v>
      </c>
      <c r="C306" s="101">
        <v>46134</v>
      </c>
      <c r="D306" s="104">
        <v>20176.79</v>
      </c>
      <c r="E306" s="140">
        <v>7.2880000000000003</v>
      </c>
      <c r="F306" s="153">
        <v>1</v>
      </c>
      <c r="G306" s="46">
        <f>IrradDiaria_1[[#This Row],[Geração Diária (kWh)]]/(IrradDiaria_1[[#This Row],[Irradiação]]*994)</f>
        <v>2.7852060220819981</v>
      </c>
    </row>
    <row r="307" spans="2:7" hidden="1">
      <c r="B307" s="46" t="s">
        <v>73</v>
      </c>
      <c r="C307" s="101">
        <v>46113</v>
      </c>
      <c r="D307" s="104">
        <v>14437.02</v>
      </c>
      <c r="E307" s="140">
        <v>5.452</v>
      </c>
      <c r="F307" s="153">
        <v>1</v>
      </c>
      <c r="G307" s="46">
        <f>IrradDiaria_1[[#This Row],[Geração Diária (kWh)]]/(IrradDiaria_1[[#This Row],[Irradiação]]*994)</f>
        <v>2.6640067846551063</v>
      </c>
    </row>
    <row r="308" spans="2:7" hidden="1">
      <c r="B308" s="46" t="s">
        <v>73</v>
      </c>
      <c r="C308" s="101">
        <v>46114</v>
      </c>
      <c r="D308" s="104">
        <v>14443.26</v>
      </c>
      <c r="E308" s="140">
        <v>5.4089999999999998</v>
      </c>
      <c r="F308" s="153">
        <v>1</v>
      </c>
      <c r="G308" s="46">
        <f>IrradDiaria_1[[#This Row],[Geração Diária (kWh)]]/(IrradDiaria_1[[#This Row],[Irradiação]]*994)</f>
        <v>2.6863454716094686</v>
      </c>
    </row>
    <row r="309" spans="2:7" hidden="1">
      <c r="B309" s="46" t="s">
        <v>73</v>
      </c>
      <c r="C309" s="101">
        <v>46115</v>
      </c>
      <c r="D309" s="104">
        <v>14398.51</v>
      </c>
      <c r="E309" s="140">
        <v>5.5830000000000002</v>
      </c>
      <c r="F309" s="153">
        <v>1</v>
      </c>
      <c r="G309" s="46">
        <f>IrradDiaria_1[[#This Row],[Geração Diária (kWh)]]/(IrradDiaria_1[[#This Row],[Irradiação]]*994)</f>
        <v>2.5945589351981493</v>
      </c>
    </row>
    <row r="310" spans="2:7" hidden="1">
      <c r="B310" s="46" t="s">
        <v>73</v>
      </c>
      <c r="C310" s="101">
        <v>46116</v>
      </c>
      <c r="D310" s="104">
        <v>13540.23</v>
      </c>
      <c r="E310" s="140">
        <v>5.2279999999999998</v>
      </c>
      <c r="F310" s="153">
        <v>1</v>
      </c>
      <c r="G310" s="46">
        <f>IrradDiaria_1[[#This Row],[Geração Diária (kWh)]]/(IrradDiaria_1[[#This Row],[Irradiação]]*994)</f>
        <v>2.6055779974414199</v>
      </c>
    </row>
    <row r="311" spans="2:7" hidden="1">
      <c r="B311" s="46" t="s">
        <v>73</v>
      </c>
      <c r="C311" s="101">
        <v>46117</v>
      </c>
      <c r="D311" s="104">
        <v>21052.85</v>
      </c>
      <c r="E311" s="140">
        <v>8.3219999999999992</v>
      </c>
      <c r="F311" s="153">
        <v>1</v>
      </c>
      <c r="G311" s="46">
        <f>IrradDiaria_1[[#This Row],[Geração Diária (kWh)]]/(IrradDiaria_1[[#This Row],[Irradiação]]*994)</f>
        <v>2.545052821132515</v>
      </c>
    </row>
    <row r="312" spans="2:7" hidden="1">
      <c r="B312" s="46" t="s">
        <v>73</v>
      </c>
      <c r="C312" s="101">
        <v>46118</v>
      </c>
      <c r="D312" s="104">
        <v>18963.509999999998</v>
      </c>
      <c r="E312" s="140">
        <v>7.7450000000000001</v>
      </c>
      <c r="F312" s="153">
        <v>1</v>
      </c>
      <c r="G312" s="46">
        <f>IrradDiaria_1[[#This Row],[Geração Diária (kWh)]]/(IrradDiaria_1[[#This Row],[Irradiação]]*994)</f>
        <v>2.4632637659397312</v>
      </c>
    </row>
    <row r="313" spans="2:7" hidden="1">
      <c r="B313" s="46" t="s">
        <v>73</v>
      </c>
      <c r="C313" s="101">
        <v>46119</v>
      </c>
      <c r="D313" s="104">
        <v>8676.25</v>
      </c>
      <c r="E313" s="140">
        <v>6.0949999999999998</v>
      </c>
      <c r="F313" s="153">
        <v>0.67749999999999999</v>
      </c>
      <c r="G313" s="46">
        <f>IrradDiaria_1[[#This Row],[Geração Diária (kWh)]]/(IrradDiaria_1[[#This Row],[Irradiação]]*994)</f>
        <v>1.4320954438691214</v>
      </c>
    </row>
    <row r="314" spans="2:7" hidden="1">
      <c r="B314" s="46" t="s">
        <v>73</v>
      </c>
      <c r="C314" s="101">
        <v>46120</v>
      </c>
      <c r="D314" s="104">
        <v>11182.88</v>
      </c>
      <c r="E314" s="140">
        <v>3.8079999999999998</v>
      </c>
      <c r="F314" s="153">
        <v>1</v>
      </c>
      <c r="G314" s="46">
        <f>IrradDiaria_1[[#This Row],[Geração Diária (kWh)]]/(IrradDiaria_1[[#This Row],[Irradiação]]*994)</f>
        <v>2.9544071149586593</v>
      </c>
    </row>
    <row r="315" spans="2:7" hidden="1">
      <c r="B315" s="46" t="s">
        <v>73</v>
      </c>
      <c r="C315" s="101">
        <v>46121</v>
      </c>
      <c r="D315" s="104">
        <v>13869.48</v>
      </c>
      <c r="E315" s="140">
        <v>5.1260000000000003</v>
      </c>
      <c r="F315" s="153">
        <v>1</v>
      </c>
      <c r="G315" s="46">
        <f>IrradDiaria_1[[#This Row],[Geração Diária (kWh)]]/(IrradDiaria_1[[#This Row],[Irradiação]]*994)</f>
        <v>2.7220443221168598</v>
      </c>
    </row>
    <row r="316" spans="2:7" hidden="1">
      <c r="B316" s="46" t="s">
        <v>73</v>
      </c>
      <c r="C316" s="101">
        <v>46122</v>
      </c>
      <c r="D316" s="104">
        <v>8283.42</v>
      </c>
      <c r="E316" s="140">
        <v>2.8460000000000001</v>
      </c>
      <c r="F316" s="153">
        <v>1</v>
      </c>
      <c r="G316" s="46">
        <f>IrradDiaria_1[[#This Row],[Geração Diária (kWh)]]/(IrradDiaria_1[[#This Row],[Irradiação]]*994)</f>
        <v>2.9281168387697938</v>
      </c>
    </row>
    <row r="317" spans="2:7" hidden="1">
      <c r="B317" s="46" t="s">
        <v>73</v>
      </c>
      <c r="C317" s="101">
        <v>46123</v>
      </c>
      <c r="D317" s="104">
        <v>20513.82</v>
      </c>
      <c r="E317" s="140">
        <v>7.8879999999999999</v>
      </c>
      <c r="F317" s="153">
        <v>1</v>
      </c>
      <c r="G317" s="46">
        <f>IrradDiaria_1[[#This Row],[Geração Diária (kWh)]]/(IrradDiaria_1[[#This Row],[Irradiação]]*994)</f>
        <v>2.6163344162337108</v>
      </c>
    </row>
    <row r="318" spans="2:7" hidden="1">
      <c r="B318" s="46" t="s">
        <v>73</v>
      </c>
      <c r="C318" s="101">
        <v>46124</v>
      </c>
      <c r="D318" s="104">
        <v>19083.349999999999</v>
      </c>
      <c r="E318" s="140">
        <v>5.048</v>
      </c>
      <c r="F318" s="153">
        <v>1</v>
      </c>
      <c r="G318" s="46">
        <f>IrradDiaria_1[[#This Row],[Geração Diária (kWh)]]/(IrradDiaria_1[[#This Row],[Irradiação]]*994)</f>
        <v>3.8031975529882938</v>
      </c>
    </row>
    <row r="319" spans="2:7" hidden="1">
      <c r="B319" s="46" t="s">
        <v>73</v>
      </c>
      <c r="C319" s="101">
        <v>46125</v>
      </c>
      <c r="D319" s="104">
        <v>19118.419999999998</v>
      </c>
      <c r="E319" s="140">
        <v>7.2720000000000002</v>
      </c>
      <c r="F319" s="153">
        <v>1</v>
      </c>
      <c r="G319" s="46">
        <f>IrradDiaria_1[[#This Row],[Geração Diária (kWh)]]/(IrradDiaria_1[[#This Row],[Irradiação]]*994)</f>
        <v>2.6449151454380848</v>
      </c>
    </row>
    <row r="320" spans="2:7" hidden="1">
      <c r="B320" s="46" t="s">
        <v>73</v>
      </c>
      <c r="C320" s="101">
        <v>46126</v>
      </c>
      <c r="D320" s="104">
        <v>20950.59</v>
      </c>
      <c r="E320" s="140">
        <v>8.2210000000000001</v>
      </c>
      <c r="F320" s="153">
        <v>1</v>
      </c>
      <c r="G320" s="46">
        <f>IrradDiaria_1[[#This Row],[Geração Diária (kWh)]]/(IrradDiaria_1[[#This Row],[Irradiação]]*994)</f>
        <v>2.5638063877731785</v>
      </c>
    </row>
    <row r="321" spans="2:7" hidden="1">
      <c r="B321" s="46" t="s">
        <v>73</v>
      </c>
      <c r="C321" s="101">
        <v>46127</v>
      </c>
      <c r="D321" s="104">
        <v>18625.259999999998</v>
      </c>
      <c r="E321" s="140">
        <v>7.0460000000000003</v>
      </c>
      <c r="F321" s="153">
        <v>1</v>
      </c>
      <c r="G321" s="46">
        <f>IrradDiaria_1[[#This Row],[Geração Diária (kWh)]]/(IrradDiaria_1[[#This Row],[Irradiação]]*994)</f>
        <v>2.6593366614675276</v>
      </c>
    </row>
    <row r="322" spans="2:7" hidden="1">
      <c r="B322" s="46" t="s">
        <v>73</v>
      </c>
      <c r="C322" s="101">
        <v>46128</v>
      </c>
      <c r="D322" s="104">
        <v>20783.939999999999</v>
      </c>
      <c r="E322" s="140">
        <v>7.8259999999999996</v>
      </c>
      <c r="F322" s="153">
        <v>1</v>
      </c>
      <c r="G322" s="46">
        <f>IrradDiaria_1[[#This Row],[Geração Diária (kWh)]]/(IrradDiaria_1[[#This Row],[Irradiação]]*994)</f>
        <v>2.6717858903998999</v>
      </c>
    </row>
    <row r="323" spans="2:7" hidden="1">
      <c r="B323" s="46" t="s">
        <v>73</v>
      </c>
      <c r="C323" s="101">
        <v>46129</v>
      </c>
      <c r="D323" s="104">
        <v>19637.45</v>
      </c>
      <c r="E323" s="140">
        <v>6.9530000000000003</v>
      </c>
      <c r="F323" s="153">
        <v>1</v>
      </c>
      <c r="G323" s="46">
        <f>IrradDiaria_1[[#This Row],[Geração Diária (kWh)]]/(IrradDiaria_1[[#This Row],[Irradiação]]*994)</f>
        <v>2.841361414568238</v>
      </c>
    </row>
    <row r="324" spans="2:7" hidden="1">
      <c r="B324" s="46" t="s">
        <v>73</v>
      </c>
      <c r="C324" s="101">
        <v>46130</v>
      </c>
      <c r="D324" s="104">
        <v>15301.66</v>
      </c>
      <c r="E324" s="140">
        <v>5.484</v>
      </c>
      <c r="F324" s="153">
        <v>1</v>
      </c>
      <c r="G324" s="46">
        <f>IrradDiaria_1[[#This Row],[Geração Diária (kWh)]]/(IrradDiaria_1[[#This Row],[Irradiação]]*994)</f>
        <v>2.8070795304283767</v>
      </c>
    </row>
    <row r="325" spans="2:7" hidden="1">
      <c r="B325" s="46" t="s">
        <v>73</v>
      </c>
      <c r="C325" s="101">
        <v>46131</v>
      </c>
      <c r="D325" s="104">
        <v>21146.46</v>
      </c>
      <c r="E325" s="140">
        <v>7.9539999999999997</v>
      </c>
      <c r="F325" s="153">
        <v>1</v>
      </c>
      <c r="G325" s="46">
        <f>IrradDiaria_1[[#This Row],[Geração Diária (kWh)]]/(IrradDiaria_1[[#This Row],[Irradiação]]*994)</f>
        <v>2.6746422715321345</v>
      </c>
    </row>
    <row r="326" spans="2:7" hidden="1">
      <c r="B326" s="46" t="s">
        <v>73</v>
      </c>
      <c r="C326" s="101">
        <v>46132</v>
      </c>
      <c r="D326" s="104">
        <v>21194.639999999999</v>
      </c>
      <c r="E326" s="140">
        <v>8.0069999999999997</v>
      </c>
      <c r="F326" s="153">
        <v>1</v>
      </c>
      <c r="G326" s="46">
        <f>IrradDiaria_1[[#This Row],[Geração Diária (kWh)]]/(IrradDiaria_1[[#This Row],[Irradiação]]*994)</f>
        <v>2.6629918137525039</v>
      </c>
    </row>
    <row r="327" spans="2:7" hidden="1">
      <c r="B327" s="46" t="s">
        <v>73</v>
      </c>
      <c r="C327" s="101">
        <v>46133</v>
      </c>
      <c r="D327" s="104">
        <v>21211.47</v>
      </c>
      <c r="E327" s="140">
        <v>7.5759999999999996</v>
      </c>
      <c r="F327" s="153">
        <v>1</v>
      </c>
      <c r="G327" s="46">
        <f>IrradDiaria_1[[#This Row],[Geração Diária (kWh)]]/(IrradDiaria_1[[#This Row],[Irradiação]]*994)</f>
        <v>2.8167247943840446</v>
      </c>
    </row>
    <row r="328" spans="2:7" hidden="1">
      <c r="B328" s="46" t="s">
        <v>73</v>
      </c>
      <c r="C328" s="101">
        <v>46134</v>
      </c>
      <c r="D328" s="104">
        <v>19409.97</v>
      </c>
      <c r="E328" s="140">
        <v>7.891</v>
      </c>
      <c r="F328" s="153">
        <v>1</v>
      </c>
      <c r="G328" s="46">
        <f>IrradDiaria_1[[#This Row],[Geração Diária (kWh)]]/(IrradDiaria_1[[#This Row],[Irradiação]]*994)</f>
        <v>2.4746081354429963</v>
      </c>
    </row>
    <row r="329" spans="2:7" hidden="1">
      <c r="B329" s="46" t="s">
        <v>73</v>
      </c>
      <c r="C329" s="101">
        <v>46135</v>
      </c>
      <c r="D329" s="104">
        <v>19216.34</v>
      </c>
      <c r="E329" s="140">
        <v>6.133</v>
      </c>
      <c r="F329" s="153">
        <v>1</v>
      </c>
      <c r="G329" s="46">
        <f>IrradDiaria_1[[#This Row],[Geração Diária (kWh)]]/(IrradDiaria_1[[#This Row],[Irradiação]]*994)</f>
        <v>3.1521822931720438</v>
      </c>
    </row>
    <row r="330" spans="2:7" hidden="1">
      <c r="B330" s="46" t="s">
        <v>73</v>
      </c>
      <c r="C330" s="101">
        <v>46136</v>
      </c>
      <c r="D330" s="104">
        <v>18236.98</v>
      </c>
      <c r="E330" s="140">
        <v>6.09</v>
      </c>
      <c r="F330" s="153">
        <v>1</v>
      </c>
      <c r="G330" s="46">
        <f>IrradDiaria_1[[#This Row],[Geração Diária (kWh)]]/(IrradDiaria_1[[#This Row],[Irradiação]]*994)</f>
        <v>3.0126539202373519</v>
      </c>
    </row>
    <row r="331" spans="2:7" hidden="1">
      <c r="B331" s="46" t="s">
        <v>73</v>
      </c>
      <c r="C331" s="101">
        <v>46137</v>
      </c>
      <c r="D331" s="104">
        <v>17039</v>
      </c>
      <c r="E331" s="140">
        <v>5.7190000000000003</v>
      </c>
      <c r="F331" s="153">
        <v>1</v>
      </c>
      <c r="G331" s="46">
        <f>IrradDiaria_1[[#This Row],[Geração Diária (kWh)]]/(IrradDiaria_1[[#This Row],[Irradiação]]*994)</f>
        <v>2.9973511289805623</v>
      </c>
    </row>
    <row r="332" spans="2:7" hidden="1">
      <c r="B332" s="46" t="s">
        <v>73</v>
      </c>
      <c r="C332" s="101">
        <v>46138</v>
      </c>
      <c r="D332" s="104">
        <v>19006.259999999998</v>
      </c>
      <c r="E332" s="140">
        <v>5.2110000000000003</v>
      </c>
      <c r="F332" s="153">
        <v>1</v>
      </c>
      <c r="G332" s="46">
        <f>IrradDiaria_1[[#This Row],[Geração Diária (kWh)]]/(IrradDiaria_1[[#This Row],[Irradiação]]*994)</f>
        <v>3.6693505882734514</v>
      </c>
    </row>
    <row r="333" spans="2:7" hidden="1">
      <c r="B333" s="46" t="s">
        <v>73</v>
      </c>
      <c r="C333" s="101">
        <v>46139</v>
      </c>
      <c r="D333" s="104">
        <v>6326.46</v>
      </c>
      <c r="E333" s="140">
        <v>5.0990000000000002</v>
      </c>
      <c r="F333" s="153">
        <v>1</v>
      </c>
      <c r="G333" s="46">
        <f>IrradDiaria_1[[#This Row],[Geração Diária (kWh)]]/(IrradDiaria_1[[#This Row],[Irradiação]]*994)</f>
        <v>1.2482149220090104</v>
      </c>
    </row>
    <row r="334" spans="2:7" hidden="1">
      <c r="B334" s="46" t="s">
        <v>73</v>
      </c>
      <c r="C334" s="101">
        <v>46140</v>
      </c>
      <c r="D334" s="104">
        <v>7840.9</v>
      </c>
      <c r="E334" s="140">
        <v>7.2309999999999999</v>
      </c>
      <c r="F334" s="153">
        <v>0.780555555555556</v>
      </c>
      <c r="G334" s="46">
        <f>IrradDiaria_1[[#This Row],[Geração Diária (kWh)]]/(IrradDiaria_1[[#This Row],[Irradiação]]*994)</f>
        <v>1.0908905236146516</v>
      </c>
    </row>
    <row r="335" spans="2:7" hidden="1">
      <c r="B335" s="46" t="s">
        <v>73</v>
      </c>
      <c r="C335" s="101">
        <v>46141</v>
      </c>
      <c r="D335" s="104">
        <v>9585.5300000000007</v>
      </c>
      <c r="E335" s="140">
        <v>1.9139999999999999</v>
      </c>
      <c r="F335" s="153">
        <v>1</v>
      </c>
      <c r="G335" s="46">
        <f>IrradDiaria_1[[#This Row],[Geração Diária (kWh)]]/(IrradDiaria_1[[#This Row],[Irradiação]]*994)</f>
        <v>5.0383439613648457</v>
      </c>
    </row>
    <row r="336" spans="2:7" hidden="1">
      <c r="B336" s="46" t="s">
        <v>73</v>
      </c>
      <c r="C336" s="101">
        <v>46142</v>
      </c>
      <c r="D336" s="104">
        <v>13452.47</v>
      </c>
      <c r="E336" s="140">
        <v>4.46</v>
      </c>
      <c r="F336" s="153">
        <v>1</v>
      </c>
      <c r="G336" s="46">
        <f>IrradDiaria_1[[#This Row],[Geração Diária (kWh)]]/(IrradDiaria_1[[#This Row],[Irradiação]]*994)</f>
        <v>3.0344556125993631</v>
      </c>
    </row>
    <row r="337" spans="2:7" hidden="1">
      <c r="B337" s="46" t="s">
        <v>73</v>
      </c>
      <c r="C337" s="101">
        <v>46143</v>
      </c>
      <c r="D337" s="104">
        <v>16587.009999999998</v>
      </c>
      <c r="E337" s="140">
        <v>6.1695673880328732</v>
      </c>
      <c r="F337" s="153">
        <v>1</v>
      </c>
      <c r="G337" s="46">
        <f>IrradDiaria_1[[#This Row],[Geração Diária (kWh)]]/(IrradDiaria_1[[#This Row],[Irradiação]]*994)</f>
        <v>2.7047492550529166</v>
      </c>
    </row>
    <row r="338" spans="2:7" hidden="1">
      <c r="B338" s="46" t="s">
        <v>73</v>
      </c>
      <c r="C338" s="101">
        <v>46144</v>
      </c>
      <c r="D338" s="104">
        <v>12431.15</v>
      </c>
      <c r="E338" s="140">
        <v>4.5647157598634562</v>
      </c>
      <c r="F338" s="153">
        <v>0.99583333333333302</v>
      </c>
      <c r="G338" s="46">
        <f>IrradDiaria_1[[#This Row],[Geração Diária (kWh)]]/(IrradDiaria_1[[#This Row],[Irradiação]]*994)</f>
        <v>2.7397515597138766</v>
      </c>
    </row>
    <row r="339" spans="2:7" hidden="1">
      <c r="B339" s="46" t="s">
        <v>73</v>
      </c>
      <c r="C339" s="101">
        <v>46145</v>
      </c>
      <c r="D339" s="104">
        <v>6558.62</v>
      </c>
      <c r="E339" s="140">
        <v>2.1136349815924964</v>
      </c>
      <c r="F339" s="153">
        <v>1</v>
      </c>
      <c r="G339" s="46">
        <f>IrradDiaria_1[[#This Row],[Geração Diária (kWh)]]/(IrradDiaria_1[[#This Row],[Irradiação]]*994)</f>
        <v>3.1217354524298453</v>
      </c>
    </row>
    <row r="340" spans="2:7" hidden="1">
      <c r="B340" s="46" t="s">
        <v>73</v>
      </c>
      <c r="C340" s="101">
        <v>46146</v>
      </c>
      <c r="D340" s="104">
        <v>18346.740000000002</v>
      </c>
      <c r="E340" s="140">
        <v>6.6367690622260174</v>
      </c>
      <c r="F340" s="153">
        <v>1</v>
      </c>
      <c r="G340" s="46">
        <f>IrradDiaria_1[[#This Row],[Geração Diária (kWh)]]/(IrradDiaria_1[[#This Row],[Irradiação]]*994)</f>
        <v>2.7810949479182234</v>
      </c>
    </row>
    <row r="341" spans="2:7" hidden="1">
      <c r="B341" s="46" t="s">
        <v>73</v>
      </c>
      <c r="C341" s="101">
        <v>46147</v>
      </c>
      <c r="D341" s="104">
        <v>18120.59</v>
      </c>
      <c r="E341" s="140">
        <v>6.6677540487100684</v>
      </c>
      <c r="F341" s="153">
        <v>1</v>
      </c>
      <c r="G341" s="46">
        <f>IrradDiaria_1[[#This Row],[Geração Diária (kWh)]]/(IrradDiaria_1[[#This Row],[Irradiação]]*994)</f>
        <v>2.734049529382419</v>
      </c>
    </row>
    <row r="342" spans="2:7" hidden="1">
      <c r="B342" s="46" t="s">
        <v>73</v>
      </c>
      <c r="C342" s="101">
        <v>46148</v>
      </c>
      <c r="D342" s="104">
        <v>17879.63</v>
      </c>
      <c r="E342" s="140">
        <v>6.6573099027176701</v>
      </c>
      <c r="F342" s="153">
        <v>0.98611111111111105</v>
      </c>
      <c r="G342" s="46">
        <f>IrradDiaria_1[[#This Row],[Geração Diária (kWh)]]/(IrradDiaria_1[[#This Row],[Irradiação]]*994)</f>
        <v>2.7019254916537703</v>
      </c>
    </row>
    <row r="343" spans="2:7" hidden="1">
      <c r="B343" s="46" t="s">
        <v>73</v>
      </c>
      <c r="C343" s="101">
        <v>46149</v>
      </c>
      <c r="D343" s="104">
        <v>17268.169999999998</v>
      </c>
      <c r="E343" s="140">
        <v>6.3990431922276816</v>
      </c>
      <c r="F343" s="153">
        <v>1</v>
      </c>
      <c r="G343" s="46">
        <f>IrradDiaria_1[[#This Row],[Geração Diária (kWh)]]/(IrradDiaria_1[[#This Row],[Irradiação]]*994)</f>
        <v>2.7148440641344611</v>
      </c>
    </row>
    <row r="344" spans="2:7" hidden="1">
      <c r="B344" s="46" t="s">
        <v>73</v>
      </c>
      <c r="C344" s="101">
        <v>46150</v>
      </c>
      <c r="D344" s="104">
        <v>10730.94</v>
      </c>
      <c r="E344" s="140">
        <v>3.7594916174411774</v>
      </c>
      <c r="F344" s="153">
        <v>0.98597494553381504</v>
      </c>
      <c r="G344" s="46">
        <f>IrradDiaria_1[[#This Row],[Geração Diária (kWh)]]/(IrradDiaria_1[[#This Row],[Irradiação]]*994)</f>
        <v>2.8715888700563652</v>
      </c>
    </row>
    <row r="345" spans="2:7" hidden="1">
      <c r="B345" s="46" t="s">
        <v>73</v>
      </c>
      <c r="C345" s="101">
        <v>46151</v>
      </c>
      <c r="D345" s="104">
        <v>6293.42</v>
      </c>
      <c r="E345" s="140">
        <v>2.1022716314494612</v>
      </c>
      <c r="F345" s="153">
        <v>1</v>
      </c>
      <c r="G345" s="46">
        <f>IrradDiaria_1[[#This Row],[Geração Diária (kWh)]]/(IrradDiaria_1[[#This Row],[Irradiação]]*994)</f>
        <v>3.0116985626347841</v>
      </c>
    </row>
    <row r="346" spans="2:7" hidden="1">
      <c r="B346" s="46" t="s">
        <v>73</v>
      </c>
      <c r="C346" s="101">
        <v>46152</v>
      </c>
      <c r="D346" s="104">
        <v>1608.44</v>
      </c>
      <c r="E346" s="140">
        <v>0.50937083584070209</v>
      </c>
      <c r="F346" s="153">
        <v>1</v>
      </c>
      <c r="G346" s="46">
        <f>IrradDiaria_1[[#This Row],[Geração Diária (kWh)]]/(IrradDiaria_1[[#This Row],[Irradiação]]*994)</f>
        <v>3.1767599939039544</v>
      </c>
    </row>
    <row r="347" spans="2:7" hidden="1">
      <c r="B347" s="46" t="s">
        <v>73</v>
      </c>
      <c r="C347" s="101">
        <v>46153</v>
      </c>
      <c r="D347" s="104">
        <v>12916.94</v>
      </c>
      <c r="E347" s="140">
        <v>4.308973264724016</v>
      </c>
      <c r="F347" s="153">
        <v>1</v>
      </c>
      <c r="G347" s="46">
        <f>IrradDiaria_1[[#This Row],[Geração Diária (kWh)]]/(IrradDiaria_1[[#This Row],[Irradiação]]*994)</f>
        <v>3.0157786225143242</v>
      </c>
    </row>
    <row r="348" spans="2:7" hidden="1">
      <c r="B348" s="46" t="s">
        <v>73</v>
      </c>
      <c r="C348" s="101">
        <v>46154</v>
      </c>
      <c r="D348" s="104">
        <v>19967.830000000002</v>
      </c>
      <c r="E348" s="140">
        <v>7.2014798967887961</v>
      </c>
      <c r="F348" s="153">
        <v>1</v>
      </c>
      <c r="G348" s="46">
        <f>IrradDiaria_1[[#This Row],[Geração Diária (kWh)]]/(IrradDiaria_1[[#This Row],[Irradiação]]*994)</f>
        <v>2.7894766699166063</v>
      </c>
    </row>
    <row r="349" spans="2:7" hidden="1">
      <c r="B349" s="46" t="s">
        <v>73</v>
      </c>
      <c r="C349" s="101">
        <v>46155</v>
      </c>
      <c r="D349" s="104">
        <v>16699.740000000002</v>
      </c>
      <c r="E349" s="140">
        <v>5.9690798333333479</v>
      </c>
      <c r="F349" s="153">
        <v>1</v>
      </c>
      <c r="G349" s="46">
        <f>IrradDiaria_1[[#This Row],[Geração Diária (kWh)]]/(IrradDiaria_1[[#This Row],[Irradiação]]*994)</f>
        <v>2.81459516854465</v>
      </c>
    </row>
    <row r="350" spans="2:7" hidden="1">
      <c r="B350" s="46" t="s">
        <v>73</v>
      </c>
      <c r="C350" s="101">
        <v>46156</v>
      </c>
      <c r="D350" s="104">
        <v>16811.66</v>
      </c>
      <c r="E350" s="140">
        <v>5.9857968333333371</v>
      </c>
      <c r="F350" s="153">
        <v>1</v>
      </c>
      <c r="G350" s="46">
        <f>IrradDiaria_1[[#This Row],[Geração Diária (kWh)]]/(IrradDiaria_1[[#This Row],[Irradiação]]*994)</f>
        <v>2.8255450867983258</v>
      </c>
    </row>
    <row r="351" spans="2:7" hidden="1">
      <c r="B351" s="46" t="s">
        <v>73</v>
      </c>
      <c r="C351" s="101">
        <v>46157</v>
      </c>
      <c r="D351" s="104">
        <v>2904.9</v>
      </c>
      <c r="E351" s="140">
        <v>0.89431450000000001</v>
      </c>
      <c r="F351" s="153">
        <v>1</v>
      </c>
      <c r="G351" s="46">
        <f>IrradDiaria_1[[#This Row],[Geração Diária (kWh)]]/(IrradDiaria_1[[#This Row],[Irradiação]]*994)</f>
        <v>3.2677929382179034</v>
      </c>
    </row>
    <row r="352" spans="2:7" hidden="1">
      <c r="B352" s="46" t="s">
        <v>73</v>
      </c>
      <c r="C352" s="101">
        <v>46158</v>
      </c>
      <c r="D352" s="104">
        <v>13692.33</v>
      </c>
      <c r="E352" s="140">
        <v>4.9381579999999987</v>
      </c>
      <c r="F352" s="153">
        <v>1</v>
      </c>
      <c r="G352" s="46">
        <f>IrradDiaria_1[[#This Row],[Geração Diária (kWh)]]/(IrradDiaria_1[[#This Row],[Irradiação]]*994)</f>
        <v>2.7894975979455614</v>
      </c>
    </row>
    <row r="353" spans="2:7" hidden="1">
      <c r="B353" s="46" t="s">
        <v>73</v>
      </c>
      <c r="C353" s="101">
        <v>46159</v>
      </c>
      <c r="D353" s="104">
        <v>2885.77</v>
      </c>
      <c r="E353" s="140">
        <v>0.91869183333333271</v>
      </c>
      <c r="F353" s="153">
        <v>1</v>
      </c>
      <c r="G353" s="46">
        <f>IrradDiaria_1[[#This Row],[Geração Diária (kWh)]]/(IrradDiaria_1[[#This Row],[Irradiação]]*994)</f>
        <v>3.1601338223232873</v>
      </c>
    </row>
    <row r="354" spans="2:7" hidden="1">
      <c r="B354" s="46" t="s">
        <v>73</v>
      </c>
      <c r="C354" s="101">
        <v>46160</v>
      </c>
      <c r="D354" s="104">
        <v>3278.47</v>
      </c>
      <c r="E354" s="140">
        <v>1.0641094999999996</v>
      </c>
      <c r="F354" s="153">
        <v>0.99722222222222201</v>
      </c>
      <c r="G354" s="46">
        <f>IrradDiaria_1[[#This Row],[Geração Diária (kWh)]]/(IrradDiaria_1[[#This Row],[Irradiação]]*994)</f>
        <v>3.0995490194797299</v>
      </c>
    </row>
    <row r="355" spans="2:7" hidden="1">
      <c r="B355" s="46" t="s">
        <v>73</v>
      </c>
      <c r="C355" s="101">
        <v>46161</v>
      </c>
      <c r="D355" s="104">
        <v>4175.7</v>
      </c>
      <c r="E355" s="140">
        <v>1.3252231666666652</v>
      </c>
      <c r="F355" s="153">
        <v>1</v>
      </c>
      <c r="G355" s="46">
        <f>IrradDiaria_1[[#This Row],[Geração Diária (kWh)]]/(IrradDiaria_1[[#This Row],[Irradiação]]*994)</f>
        <v>3.1699607569962076</v>
      </c>
    </row>
    <row r="356" spans="2:7" hidden="1">
      <c r="B356" s="46" t="s">
        <v>73</v>
      </c>
      <c r="C356" s="101">
        <v>46162</v>
      </c>
      <c r="D356" s="104">
        <v>9738.99</v>
      </c>
      <c r="E356" s="140">
        <v>3.4140674999999967</v>
      </c>
      <c r="F356" s="153">
        <v>1</v>
      </c>
      <c r="G356" s="46">
        <f>IrradDiaria_1[[#This Row],[Geração Diária (kWh)]]/(IrradDiaria_1[[#This Row],[Irradiação]]*994)</f>
        <v>2.8698251162168784</v>
      </c>
    </row>
    <row r="357" spans="2:7" hidden="1">
      <c r="B357" s="46" t="s">
        <v>73</v>
      </c>
      <c r="C357" s="101">
        <v>46163</v>
      </c>
      <c r="D357" s="104">
        <v>13420.78</v>
      </c>
      <c r="E357" s="140">
        <v>4.6972990000000108</v>
      </c>
      <c r="F357" s="153">
        <v>1</v>
      </c>
      <c r="G357" s="46">
        <f>IrradDiaria_1[[#This Row],[Geração Diária (kWh)]]/(IrradDiaria_1[[#This Row],[Irradiação]]*994)</f>
        <v>2.8743732822770642</v>
      </c>
    </row>
    <row r="358" spans="2:7" hidden="1">
      <c r="B358" s="46" t="s">
        <v>73</v>
      </c>
      <c r="C358" s="101">
        <v>46164</v>
      </c>
      <c r="D358" s="104">
        <v>7610.75</v>
      </c>
      <c r="E358" s="140">
        <v>2.4965001666666651</v>
      </c>
      <c r="F358" s="153">
        <v>1</v>
      </c>
      <c r="G358" s="46">
        <f>IrradDiaria_1[[#This Row],[Geração Diária (kWh)]]/(IrradDiaria_1[[#This Row],[Irradiação]]*994)</f>
        <v>3.0669696093264465</v>
      </c>
    </row>
    <row r="359" spans="2:7" hidden="1">
      <c r="B359" s="46" t="s">
        <v>73</v>
      </c>
      <c r="C359" s="101">
        <v>46165</v>
      </c>
      <c r="D359" s="104">
        <v>2648.99</v>
      </c>
      <c r="E359" s="140">
        <v>0.8775516666666674</v>
      </c>
      <c r="F359" s="153">
        <v>1</v>
      </c>
      <c r="G359" s="46">
        <f>IrradDiaria_1[[#This Row],[Geração Diária (kWh)]]/(IrradDiaria_1[[#This Row],[Irradiação]]*994)</f>
        <v>3.0368353004199009</v>
      </c>
    </row>
    <row r="360" spans="2:7" hidden="1">
      <c r="B360" s="46" t="s">
        <v>73</v>
      </c>
      <c r="C360" s="101">
        <v>46166</v>
      </c>
      <c r="D360" s="104">
        <v>7977.13</v>
      </c>
      <c r="E360" s="140">
        <v>2.708159666666663</v>
      </c>
      <c r="F360" s="153">
        <v>1</v>
      </c>
      <c r="G360" s="46">
        <f>IrradDiaria_1[[#This Row],[Geração Diária (kWh)]]/(IrradDiaria_1[[#This Row],[Irradiação]]*994)</f>
        <v>2.963370952207836</v>
      </c>
    </row>
    <row r="361" spans="2:7" hidden="1">
      <c r="B361" s="46" t="s">
        <v>73</v>
      </c>
      <c r="C361" s="101">
        <v>46167</v>
      </c>
      <c r="D361" s="104">
        <v>12492.72</v>
      </c>
      <c r="E361" s="140">
        <v>4.3652676666666714</v>
      </c>
      <c r="F361" s="153">
        <v>1</v>
      </c>
      <c r="G361" s="46">
        <f>IrradDiaria_1[[#This Row],[Geração Diária (kWh)]]/(IrradDiaria_1[[#This Row],[Irradiação]]*994)</f>
        <v>2.8791198460993495</v>
      </c>
    </row>
    <row r="362" spans="2:7" hidden="1">
      <c r="B362" s="46" t="s">
        <v>73</v>
      </c>
      <c r="C362" s="101">
        <v>46168</v>
      </c>
      <c r="D362" s="104">
        <v>12943.24</v>
      </c>
      <c r="E362" s="140">
        <v>4.7413938333333379</v>
      </c>
      <c r="F362" s="153">
        <v>1</v>
      </c>
      <c r="G362" s="46">
        <f>IrradDiaria_1[[#This Row],[Geração Diária (kWh)]]/(IrradDiaria_1[[#This Row],[Irradiação]]*994)</f>
        <v>2.7463165193558985</v>
      </c>
    </row>
    <row r="363" spans="2:7" hidden="1">
      <c r="B363" s="46" t="s">
        <v>73</v>
      </c>
      <c r="C363" s="101">
        <v>46169</v>
      </c>
      <c r="D363" s="104">
        <v>13494.91</v>
      </c>
      <c r="E363" s="140">
        <v>4.8164248333333353</v>
      </c>
      <c r="F363" s="153">
        <v>1</v>
      </c>
      <c r="G363" s="46">
        <f>IrradDiaria_1[[#This Row],[Geração Diária (kWh)]]/(IrradDiaria_1[[#This Row],[Irradiação]]*994)</f>
        <v>2.8187646810756197</v>
      </c>
    </row>
    <row r="364" spans="2:7" hidden="1">
      <c r="B364" s="46" t="s">
        <v>73</v>
      </c>
      <c r="C364" s="101">
        <v>46170</v>
      </c>
      <c r="D364" s="104">
        <v>18188.04</v>
      </c>
      <c r="E364" s="140">
        <v>6.4728000000000003</v>
      </c>
      <c r="F364" s="153">
        <v>1</v>
      </c>
      <c r="G364" s="46">
        <f>IrradDiaria_1[[#This Row],[Geração Diária (kWh)]]/(IrradDiaria_1[[#This Row],[Irradiação]]*994)</f>
        <v>2.8268797061195503</v>
      </c>
    </row>
    <row r="365" spans="2:7" hidden="1">
      <c r="B365" s="46" t="s">
        <v>73</v>
      </c>
      <c r="C365" s="101">
        <v>46171</v>
      </c>
      <c r="D365" s="104">
        <v>15975.7</v>
      </c>
      <c r="E365" s="140">
        <v>5.6360999999999999</v>
      </c>
      <c r="F365" s="153">
        <v>1</v>
      </c>
      <c r="G365" s="46">
        <f>IrradDiaria_1[[#This Row],[Geração Diária (kWh)]]/(IrradDiaria_1[[#This Row],[Irradiação]]*994)</f>
        <v>2.8516408148863017</v>
      </c>
    </row>
    <row r="366" spans="2:7" hidden="1">
      <c r="B366" s="46" t="s">
        <v>73</v>
      </c>
      <c r="C366" s="101">
        <v>46172</v>
      </c>
      <c r="D366" s="104">
        <v>13572.46</v>
      </c>
      <c r="E366" s="140">
        <v>4.7850999999999999</v>
      </c>
      <c r="F366" s="153">
        <v>1</v>
      </c>
      <c r="G366" s="46">
        <f>IrradDiaria_1[[#This Row],[Geração Diária (kWh)]]/(IrradDiaria_1[[#This Row],[Irradiação]]*994)</f>
        <v>2.8535216229352458</v>
      </c>
    </row>
    <row r="367" spans="2:7" hidden="1">
      <c r="B367" s="46" t="s">
        <v>73</v>
      </c>
      <c r="C367" s="101">
        <v>46173</v>
      </c>
      <c r="D367" s="104">
        <v>11395.27</v>
      </c>
      <c r="E367" s="140">
        <v>3.9247000000000001</v>
      </c>
      <c r="F367" s="153">
        <v>0.97916666666666596</v>
      </c>
      <c r="G367" s="46">
        <f>IrradDiaria_1[[#This Row],[Geração Diária (kWh)]]/(IrradDiaria_1[[#This Row],[Irradiação]]*994)</f>
        <v>2.9210014334740833</v>
      </c>
    </row>
    <row r="368" spans="2:7" hidden="1">
      <c r="B368" s="46" t="s">
        <v>73</v>
      </c>
      <c r="C368" s="101">
        <v>46174</v>
      </c>
      <c r="D368" s="104">
        <v>17669.349999999999</v>
      </c>
      <c r="E368" s="140">
        <v>6.2119999999999997</v>
      </c>
      <c r="F368" s="153">
        <v>1</v>
      </c>
      <c r="G368" s="46">
        <f>IrradDiaria_1[[#This Row],[Geração Diária (kWh)]]/(IrradDiaria_1[[#This Row],[Irradiação]]*994)</f>
        <v>2.8615592460105121</v>
      </c>
    </row>
    <row r="369" spans="2:7" hidden="1">
      <c r="B369" s="46" t="s">
        <v>73</v>
      </c>
      <c r="C369" s="101">
        <v>46175</v>
      </c>
      <c r="D369" s="104">
        <v>16104.27</v>
      </c>
      <c r="E369" s="140">
        <v>5.508</v>
      </c>
      <c r="F369" s="153">
        <v>1</v>
      </c>
      <c r="G369" s="46">
        <f>IrradDiaria_1[[#This Row],[Geração Diária (kWh)]]/(IrradDiaria_1[[#This Row],[Irradiação]]*994)</f>
        <v>2.9414449660928534</v>
      </c>
    </row>
    <row r="370" spans="2:7" hidden="1">
      <c r="B370" s="46" t="s">
        <v>73</v>
      </c>
      <c r="C370" s="101">
        <v>46176</v>
      </c>
      <c r="D370" s="104">
        <v>15124.96</v>
      </c>
      <c r="E370" s="140">
        <v>4.9029999999999996</v>
      </c>
      <c r="F370" s="153">
        <v>1</v>
      </c>
      <c r="G370" s="46">
        <f>IrradDiaria_1[[#This Row],[Geração Diária (kWh)]]/(IrradDiaria_1[[#This Row],[Irradiação]]*994)</f>
        <v>3.1034586060109381</v>
      </c>
    </row>
    <row r="371" spans="2:7" hidden="1">
      <c r="B371" s="46" t="s">
        <v>73</v>
      </c>
      <c r="C371" s="101">
        <v>46177</v>
      </c>
      <c r="D371" s="104">
        <v>16486.55</v>
      </c>
      <c r="E371" s="140">
        <v>5.6390000000000002</v>
      </c>
      <c r="F371" s="153">
        <v>1</v>
      </c>
      <c r="G371" s="46">
        <f>IrradDiaria_1[[#This Row],[Geração Diária (kWh)]]/(IrradDiaria_1[[#This Row],[Irradiação]]*994)</f>
        <v>2.9413134240805712</v>
      </c>
    </row>
    <row r="372" spans="2:7" hidden="1">
      <c r="B372" s="46" t="s">
        <v>73</v>
      </c>
      <c r="C372" s="101">
        <v>46178</v>
      </c>
      <c r="D372" s="104">
        <v>17062.900000000001</v>
      </c>
      <c r="E372" s="140">
        <v>5.367</v>
      </c>
      <c r="F372" s="153">
        <v>1</v>
      </c>
      <c r="G372" s="46">
        <f>IrradDiaria_1[[#This Row],[Geração Diária (kWh)]]/(IrradDiaria_1[[#This Row],[Irradiação]]*994)</f>
        <v>3.1984153851748469</v>
      </c>
    </row>
    <row r="373" spans="2:7" hidden="1">
      <c r="B373" s="46" t="s">
        <v>73</v>
      </c>
      <c r="C373" s="101">
        <v>46179</v>
      </c>
      <c r="D373" s="104">
        <v>17365.48</v>
      </c>
      <c r="E373" s="140">
        <v>5.6029999999999998</v>
      </c>
      <c r="F373" s="153">
        <v>1</v>
      </c>
      <c r="G373" s="46">
        <f>IrradDiaria_1[[#This Row],[Geração Diária (kWh)]]/(IrradDiaria_1[[#This Row],[Irradiação]]*994)</f>
        <v>3.1180263806648565</v>
      </c>
    </row>
    <row r="374" spans="2:7" hidden="1">
      <c r="B374" s="46" t="s">
        <v>73</v>
      </c>
      <c r="C374" s="101">
        <v>46180</v>
      </c>
      <c r="D374" s="104">
        <v>17472.87</v>
      </c>
      <c r="E374" s="140">
        <v>6.2389999999999999</v>
      </c>
      <c r="F374" s="153">
        <v>1</v>
      </c>
      <c r="G374" s="46">
        <f>IrradDiaria_1[[#This Row],[Geração Diária (kWh)]]/(IrradDiaria_1[[#This Row],[Irradiação]]*994)</f>
        <v>2.8174931944608828</v>
      </c>
    </row>
    <row r="375" spans="2:7" hidden="1">
      <c r="B375" s="46" t="s">
        <v>73</v>
      </c>
      <c r="C375" s="101">
        <v>46181</v>
      </c>
      <c r="D375" s="104">
        <v>16922.439999999999</v>
      </c>
      <c r="E375" s="140">
        <v>6.032</v>
      </c>
      <c r="F375" s="153">
        <v>1</v>
      </c>
      <c r="G375" s="46">
        <f>IrradDiaria_1[[#This Row],[Geração Diária (kWh)]]/(IrradDiaria_1[[#This Row],[Irradiação]]*994)</f>
        <v>2.8223785684931872</v>
      </c>
    </row>
    <row r="376" spans="2:7" hidden="1">
      <c r="B376" s="46" t="s">
        <v>73</v>
      </c>
      <c r="C376" s="101">
        <v>46182</v>
      </c>
      <c r="D376" s="104">
        <v>13157.66</v>
      </c>
      <c r="E376" s="140">
        <v>4.6310000000000002</v>
      </c>
      <c r="F376" s="153">
        <v>1</v>
      </c>
      <c r="G376" s="46">
        <f>IrradDiaria_1[[#This Row],[Geração Diária (kWh)]]/(IrradDiaria_1[[#This Row],[Irradiação]]*994)</f>
        <v>2.85836374324548</v>
      </c>
    </row>
    <row r="377" spans="2:7" hidden="1">
      <c r="B377" s="46" t="s">
        <v>73</v>
      </c>
      <c r="C377" s="101">
        <v>46183</v>
      </c>
      <c r="D377" s="104">
        <v>10459.040000000001</v>
      </c>
      <c r="E377" s="140">
        <v>3.6429999999999998</v>
      </c>
      <c r="F377" s="153">
        <v>1</v>
      </c>
      <c r="G377" s="46">
        <f>IrradDiaria_1[[#This Row],[Geração Diária (kWh)]]/(IrradDiaria_1[[#This Row],[Irradiação]]*994)</f>
        <v>2.8883263898515996</v>
      </c>
    </row>
    <row r="378" spans="2:7" hidden="1">
      <c r="B378" s="46" t="s">
        <v>73</v>
      </c>
      <c r="C378" s="101">
        <v>46184</v>
      </c>
      <c r="D378" s="104">
        <v>5330.73</v>
      </c>
      <c r="E378" s="140">
        <v>1.724</v>
      </c>
      <c r="F378" s="153">
        <v>1</v>
      </c>
      <c r="G378" s="46">
        <f>IrradDiaria_1[[#This Row],[Geração Diária (kWh)]]/(IrradDiaria_1[[#This Row],[Irradiação]]*994)</f>
        <v>3.1107351767215823</v>
      </c>
    </row>
    <row r="379" spans="2:7" hidden="1">
      <c r="B379" s="46" t="s">
        <v>73</v>
      </c>
      <c r="C379" s="101">
        <v>46185</v>
      </c>
      <c r="D379" s="104">
        <v>4714.82</v>
      </c>
      <c r="E379" s="140">
        <v>1.54</v>
      </c>
      <c r="F379" s="153">
        <v>1</v>
      </c>
      <c r="G379" s="46">
        <f>IrradDiaria_1[[#This Row],[Geração Diária (kWh)]]/(IrradDiaria_1[[#This Row],[Irradiação]]*994)</f>
        <v>3.0800517390054614</v>
      </c>
    </row>
    <row r="380" spans="2:7" hidden="1">
      <c r="B380" s="46" t="s">
        <v>73</v>
      </c>
      <c r="C380" s="101">
        <v>46186</v>
      </c>
      <c r="D380" s="104">
        <v>6748.26</v>
      </c>
      <c r="E380" s="140">
        <v>2.4729999999999999</v>
      </c>
      <c r="F380" s="153">
        <v>1</v>
      </c>
      <c r="G380" s="46">
        <f>IrradDiaria_1[[#This Row],[Geração Diária (kWh)]]/(IrradDiaria_1[[#This Row],[Irradiação]]*994)</f>
        <v>2.7452462449586319</v>
      </c>
    </row>
    <row r="381" spans="2:7" hidden="1">
      <c r="B381" s="46" t="s">
        <v>73</v>
      </c>
      <c r="C381" s="101">
        <v>46187</v>
      </c>
      <c r="D381" s="104">
        <v>3216.11</v>
      </c>
      <c r="E381" s="140">
        <v>1.052</v>
      </c>
      <c r="F381" s="153">
        <v>1</v>
      </c>
      <c r="G381" s="46">
        <f>IrradDiaria_1[[#This Row],[Geração Diária (kWh)]]/(IrradDiaria_1[[#This Row],[Irradiação]]*994)</f>
        <v>3.0755923372937239</v>
      </c>
    </row>
    <row r="382" spans="2:7" hidden="1">
      <c r="B382" s="46" t="s">
        <v>73</v>
      </c>
      <c r="C382" s="101">
        <v>46188</v>
      </c>
      <c r="D382" s="104">
        <v>1362.33</v>
      </c>
      <c r="E382" s="140">
        <v>0.40899999999999997</v>
      </c>
      <c r="F382" s="153">
        <v>0.50388888888889205</v>
      </c>
      <c r="G382" s="46">
        <f>IrradDiaria_1[[#This Row],[Geração Diária (kWh)]]/(IrradDiaria_1[[#This Row],[Irradiação]]*994)</f>
        <v>3.3509861122726576</v>
      </c>
    </row>
    <row r="383" spans="2:7" hidden="1">
      <c r="B383" s="46" t="s">
        <v>73</v>
      </c>
      <c r="C383" s="101">
        <v>46189</v>
      </c>
      <c r="D383" s="104">
        <v>14835.89</v>
      </c>
      <c r="E383" s="140">
        <v>5.242</v>
      </c>
      <c r="F383" s="153">
        <v>1</v>
      </c>
      <c r="G383" s="46">
        <f>IrradDiaria_1[[#This Row],[Geração Diária (kWh)]]/(IrradDiaria_1[[#This Row],[Irradiação]]*994)</f>
        <v>2.8472801709148441</v>
      </c>
    </row>
    <row r="384" spans="2:7" hidden="1">
      <c r="B384" s="46" t="s">
        <v>73</v>
      </c>
      <c r="C384" s="101">
        <v>46190</v>
      </c>
      <c r="D384" s="104">
        <v>17396.3</v>
      </c>
      <c r="E384" s="140">
        <v>6.2169999999999996</v>
      </c>
      <c r="F384" s="153">
        <v>1</v>
      </c>
      <c r="G384" s="46">
        <f>IrradDiaria_1[[#This Row],[Geração Diária (kWh)]]/(IrradDiaria_1[[#This Row],[Irradiação]]*994)</f>
        <v>2.8150728401290808</v>
      </c>
    </row>
    <row r="385" spans="2:7" hidden="1">
      <c r="B385" s="46" t="s">
        <v>73</v>
      </c>
      <c r="C385" s="101">
        <v>46191</v>
      </c>
      <c r="D385" s="104">
        <v>17526.32</v>
      </c>
      <c r="E385" s="140">
        <v>6.2409999999999997</v>
      </c>
      <c r="F385" s="153">
        <v>1</v>
      </c>
      <c r="G385" s="46">
        <f>IrradDiaria_1[[#This Row],[Geração Diária (kWh)]]/(IrradDiaria_1[[#This Row],[Irradiação]]*994)</f>
        <v>2.8252063252774136</v>
      </c>
    </row>
    <row r="386" spans="2:7" hidden="1">
      <c r="B386" s="46" t="s">
        <v>73</v>
      </c>
      <c r="C386" s="101">
        <v>46192</v>
      </c>
      <c r="D386" s="104">
        <v>15881.4</v>
      </c>
      <c r="E386" s="140">
        <v>5.6630000000000003</v>
      </c>
      <c r="F386" s="153">
        <v>1</v>
      </c>
      <c r="G386" s="46">
        <f>IrradDiaria_1[[#This Row],[Geração Diária (kWh)]]/(IrradDiaria_1[[#This Row],[Irradiação]]*994)</f>
        <v>2.821342677289234</v>
      </c>
    </row>
    <row r="387" spans="2:7" hidden="1">
      <c r="B387" s="46" t="s">
        <v>73</v>
      </c>
      <c r="C387" s="101">
        <v>46193</v>
      </c>
      <c r="D387" s="104">
        <v>2231.7399999999998</v>
      </c>
      <c r="E387" s="140">
        <v>0.73199999999999998</v>
      </c>
      <c r="F387" s="153">
        <v>1</v>
      </c>
      <c r="G387" s="46">
        <f>IrradDiaria_1[[#This Row],[Geração Diária (kWh)]]/(IrradDiaria_1[[#This Row],[Irradiação]]*994)</f>
        <v>3.0672285076579695</v>
      </c>
    </row>
    <row r="388" spans="2:7" hidden="1">
      <c r="B388" s="46" t="s">
        <v>73</v>
      </c>
      <c r="C388" s="101">
        <v>46194</v>
      </c>
      <c r="D388" s="104">
        <v>13718.17</v>
      </c>
      <c r="E388" s="140">
        <v>4.9950000000000001</v>
      </c>
      <c r="F388" s="153">
        <v>1</v>
      </c>
      <c r="G388" s="46">
        <f>IrradDiaria_1[[#This Row],[Geração Diária (kWh)]]/(IrradDiaria_1[[#This Row],[Irradiação]]*994)</f>
        <v>2.7629581291553125</v>
      </c>
    </row>
    <row r="389" spans="2:7" hidden="1">
      <c r="B389" s="46" t="s">
        <v>73</v>
      </c>
      <c r="C389" s="101">
        <v>46195</v>
      </c>
      <c r="D389" s="104">
        <v>16758.63</v>
      </c>
      <c r="E389" s="140">
        <v>5.9969999999999999</v>
      </c>
      <c r="F389" s="153">
        <v>1</v>
      </c>
      <c r="G389" s="46">
        <f>IrradDiaria_1[[#This Row],[Geração Diária (kWh)]]/(IrradDiaria_1[[#This Row],[Irradiação]]*994)</f>
        <v>2.811370473969379</v>
      </c>
    </row>
    <row r="390" spans="2:7" hidden="1">
      <c r="B390" s="46" t="s">
        <v>73</v>
      </c>
      <c r="C390" s="101">
        <v>46196</v>
      </c>
      <c r="D390" s="104">
        <v>2478.58</v>
      </c>
      <c r="E390" s="140">
        <v>0.82399999999999995</v>
      </c>
      <c r="F390" s="153">
        <v>1</v>
      </c>
      <c r="G390" s="46">
        <f>IrradDiaria_1[[#This Row],[Geração Diária (kWh)]]/(IrradDiaria_1[[#This Row],[Irradiação]]*994)</f>
        <v>3.0261422906370261</v>
      </c>
    </row>
    <row r="391" spans="2:7" hidden="1">
      <c r="B391" s="46" t="s">
        <v>73</v>
      </c>
      <c r="C391" s="101">
        <v>46197</v>
      </c>
      <c r="D391" s="104">
        <v>1504.48</v>
      </c>
      <c r="E391" s="140">
        <v>0.47899999999999998</v>
      </c>
      <c r="F391" s="153">
        <v>1</v>
      </c>
      <c r="G391" s="46">
        <f>IrradDiaria_1[[#This Row],[Geração Diária (kWh)]]/(IrradDiaria_1[[#This Row],[Irradiação]]*994)</f>
        <v>3.1598358417729764</v>
      </c>
    </row>
    <row r="392" spans="2:7" hidden="1">
      <c r="B392" s="46" t="s">
        <v>73</v>
      </c>
      <c r="C392" s="101">
        <v>46198</v>
      </c>
      <c r="D392" s="104">
        <v>3571.57</v>
      </c>
      <c r="E392" s="140">
        <v>1.083</v>
      </c>
      <c r="F392" s="153">
        <v>1</v>
      </c>
      <c r="G392" s="46">
        <f>IrradDiaria_1[[#This Row],[Geração Diária (kWh)]]/(IrradDiaria_1[[#This Row],[Irradiação]]*994)</f>
        <v>3.3177550993867175</v>
      </c>
    </row>
    <row r="393" spans="2:7" hidden="1">
      <c r="B393" s="46" t="s">
        <v>73</v>
      </c>
      <c r="C393" s="101">
        <v>46199</v>
      </c>
      <c r="D393" s="104">
        <v>11805.46</v>
      </c>
      <c r="E393" s="140">
        <v>3.891</v>
      </c>
      <c r="F393" s="153">
        <v>1</v>
      </c>
      <c r="G393" s="46">
        <f>IrradDiaria_1[[#This Row],[Geração Diária (kWh)]]/(IrradDiaria_1[[#This Row],[Irradiação]]*994)</f>
        <v>3.0523568033748623</v>
      </c>
    </row>
    <row r="394" spans="2:7" hidden="1">
      <c r="B394" s="46" t="s">
        <v>73</v>
      </c>
      <c r="C394" s="101">
        <v>46200</v>
      </c>
      <c r="D394" s="104">
        <v>12483.82</v>
      </c>
      <c r="E394" s="140">
        <v>4.3789999999999996</v>
      </c>
      <c r="F394" s="153">
        <v>1</v>
      </c>
      <c r="G394" s="46">
        <f>IrradDiaria_1[[#This Row],[Geração Diária (kWh)]]/(IrradDiaria_1[[#This Row],[Irradiação]]*994)</f>
        <v>2.8680463691029483</v>
      </c>
    </row>
    <row r="395" spans="2:7" hidden="1">
      <c r="B395" s="46" t="s">
        <v>73</v>
      </c>
      <c r="C395" s="101">
        <v>46201</v>
      </c>
      <c r="D395" s="104">
        <v>16234.51</v>
      </c>
      <c r="E395" s="140">
        <v>5.87</v>
      </c>
      <c r="F395" s="153">
        <v>1</v>
      </c>
      <c r="G395" s="46">
        <f>IrradDiaria_1[[#This Row],[Geração Diária (kWh)]]/(IrradDiaria_1[[#This Row],[Irradiação]]*994)</f>
        <v>2.7823688296730982</v>
      </c>
    </row>
    <row r="396" spans="2:7" hidden="1">
      <c r="B396" s="46" t="s">
        <v>73</v>
      </c>
      <c r="C396" s="101">
        <v>46202</v>
      </c>
      <c r="D396" s="104">
        <v>14456.68</v>
      </c>
      <c r="E396" s="140">
        <v>5.1790000000000003</v>
      </c>
      <c r="F396" s="153">
        <v>1</v>
      </c>
      <c r="G396" s="46">
        <f>IrradDiaria_1[[#This Row],[Geração Diária (kWh)]]/(IrradDiaria_1[[#This Row],[Irradiação]]*994)</f>
        <v>2.8082532654898302</v>
      </c>
    </row>
    <row r="397" spans="2:7" hidden="1">
      <c r="B397" s="46" t="s">
        <v>73</v>
      </c>
      <c r="C397" s="101">
        <v>46203</v>
      </c>
      <c r="D397" s="104">
        <v>15616.25</v>
      </c>
      <c r="E397" s="140">
        <v>5.6609999999999996</v>
      </c>
      <c r="F397" s="153">
        <v>1</v>
      </c>
      <c r="G397" s="46">
        <f>IrradDiaria_1[[#This Row],[Geração Diária (kWh)]]/(IrradDiaria_1[[#This Row],[Irradiação]]*994)</f>
        <v>2.7752187031391671</v>
      </c>
    </row>
    <row r="398" spans="2:7" hidden="1">
      <c r="B398" s="46" t="s">
        <v>73</v>
      </c>
      <c r="C398" s="101">
        <v>46204</v>
      </c>
      <c r="D398" s="104">
        <v>15403.89</v>
      </c>
      <c r="E398" s="140">
        <v>5.6369999999999996</v>
      </c>
      <c r="F398" s="153">
        <v>1</v>
      </c>
      <c r="G398" s="46">
        <f>IrradDiaria_1[[#This Row],[Geração Diária (kWh)]]/(IrradDiaria_1[[#This Row],[Irradiação]]*994)</f>
        <v>2.7491345090232722</v>
      </c>
    </row>
    <row r="399" spans="2:7" hidden="1">
      <c r="B399" s="46" t="s">
        <v>73</v>
      </c>
      <c r="C399" s="101">
        <v>46205</v>
      </c>
      <c r="D399" s="104">
        <v>16237.2</v>
      </c>
      <c r="E399" s="140">
        <v>5.9950000000000001</v>
      </c>
      <c r="F399" s="153">
        <v>1</v>
      </c>
      <c r="G399" s="46">
        <f>IrradDiaria_1[[#This Row],[Geração Diária (kWh)]]/(IrradDiaria_1[[#This Row],[Irradiação]]*994)</f>
        <v>2.7248058828366366</v>
      </c>
    </row>
    <row r="400" spans="2:7" hidden="1">
      <c r="B400" s="46" t="s">
        <v>73</v>
      </c>
      <c r="C400" s="101">
        <v>46206</v>
      </c>
      <c r="D400" s="104">
        <v>15787.11</v>
      </c>
      <c r="E400" s="140">
        <v>5.8319999999999999</v>
      </c>
      <c r="F400" s="153">
        <v>1</v>
      </c>
      <c r="G400" s="46">
        <f>IrradDiaria_1[[#This Row],[Geração Diária (kWh)]]/(IrradDiaria_1[[#This Row],[Irradiação]]*994)</f>
        <v>2.7233203749244441</v>
      </c>
    </row>
    <row r="401" spans="2:7" hidden="1">
      <c r="B401" s="46" t="s">
        <v>73</v>
      </c>
      <c r="C401" s="101">
        <v>46207</v>
      </c>
      <c r="D401" s="104">
        <v>12479.15</v>
      </c>
      <c r="E401" s="140">
        <v>4.431</v>
      </c>
      <c r="F401" s="153">
        <v>1</v>
      </c>
      <c r="G401" s="46">
        <f>IrradDiaria_1[[#This Row],[Geração Diária (kWh)]]/(IrradDiaria_1[[#This Row],[Irradiação]]*994)</f>
        <v>2.8333281112992559</v>
      </c>
    </row>
    <row r="402" spans="2:7" hidden="1">
      <c r="B402" s="46" t="s">
        <v>73</v>
      </c>
      <c r="C402" s="101">
        <v>46208</v>
      </c>
      <c r="D402" s="104">
        <v>13639.08</v>
      </c>
      <c r="E402" s="140">
        <v>4.8739999999999997</v>
      </c>
      <c r="F402" s="153">
        <v>1</v>
      </c>
      <c r="G402" s="46">
        <f>IrradDiaria_1[[#This Row],[Geração Diária (kWh)]]/(IrradDiaria_1[[#This Row],[Irradiação]]*994)</f>
        <v>2.815225369451011</v>
      </c>
    </row>
    <row r="403" spans="2:7" hidden="1">
      <c r="B403" s="46" t="s">
        <v>73</v>
      </c>
      <c r="C403" s="101">
        <v>46209</v>
      </c>
      <c r="D403" s="104">
        <v>16115.07</v>
      </c>
      <c r="E403" s="140">
        <v>5.8339999999999996</v>
      </c>
      <c r="F403" s="153">
        <v>1</v>
      </c>
      <c r="G403" s="46">
        <f>IrradDiaria_1[[#This Row],[Geração Diária (kWh)]]/(IrradDiaria_1[[#This Row],[Irradiação]]*994)</f>
        <v>2.7789413891646073</v>
      </c>
    </row>
    <row r="404" spans="2:7" hidden="1">
      <c r="B404" s="46" t="s">
        <v>73</v>
      </c>
      <c r="C404" s="101">
        <v>46210</v>
      </c>
      <c r="D404" s="104">
        <v>11521.24</v>
      </c>
      <c r="E404" s="140">
        <v>4.1829999999999998</v>
      </c>
      <c r="F404" s="153">
        <v>1</v>
      </c>
      <c r="G404" s="46">
        <f>IrradDiaria_1[[#This Row],[Geração Diária (kWh)]]/(IrradDiaria_1[[#This Row],[Irradiação]]*994)</f>
        <v>2.7709262988882375</v>
      </c>
    </row>
    <row r="405" spans="2:7" hidden="1">
      <c r="B405" s="46" t="s">
        <v>73</v>
      </c>
      <c r="C405" s="101">
        <v>46211</v>
      </c>
      <c r="D405" s="104">
        <v>16731.88</v>
      </c>
      <c r="E405" s="140">
        <v>5.9450000000000003</v>
      </c>
      <c r="F405" s="153">
        <v>1</v>
      </c>
      <c r="G405" s="46">
        <f>IrradDiaria_1[[#This Row],[Geração Diária (kWh)]]/(IrradDiaria_1[[#This Row],[Irradiação]]*994)</f>
        <v>2.8314343588867099</v>
      </c>
    </row>
    <row r="406" spans="2:7" hidden="1">
      <c r="B406" s="46" t="s">
        <v>119</v>
      </c>
      <c r="C406" s="101">
        <v>46117</v>
      </c>
      <c r="D406" s="104">
        <v>19953.919999999998</v>
      </c>
      <c r="E406" s="140">
        <v>6.4261216666666607</v>
      </c>
      <c r="F406" s="153">
        <v>1</v>
      </c>
      <c r="G406" s="46">
        <f>IrradDiaria_1[[#This Row],[Geração Diária (kWh)]]/(IrradDiaria_1[[#This Row],[Irradiação]]*994)</f>
        <v>3.1238696119483857</v>
      </c>
    </row>
    <row r="407" spans="2:7" hidden="1">
      <c r="B407" s="46" t="s">
        <v>119</v>
      </c>
      <c r="C407" s="101">
        <v>46124</v>
      </c>
      <c r="D407" s="104">
        <v>19875.45</v>
      </c>
      <c r="E407" s="140">
        <v>7.562250000000005</v>
      </c>
      <c r="F407" s="153">
        <v>1</v>
      </c>
      <c r="G407" s="46">
        <f>IrradDiaria_1[[#This Row],[Geração Diária (kWh)]]/(IrradDiaria_1[[#This Row],[Irradiação]]*994)</f>
        <v>2.644110223175808</v>
      </c>
    </row>
    <row r="408" spans="2:7" hidden="1">
      <c r="B408" s="46" t="s">
        <v>119</v>
      </c>
      <c r="C408" s="101">
        <v>46154</v>
      </c>
      <c r="D408" s="104">
        <v>19746.73</v>
      </c>
      <c r="E408" s="140">
        <v>7.3423466559577113</v>
      </c>
      <c r="F408" s="153">
        <v>1</v>
      </c>
      <c r="G408" s="46">
        <f>IrradDiaria_1[[#This Row],[Geração Diária (kWh)]]/(IrradDiaria_1[[#This Row],[Irradiação]]*994)</f>
        <v>2.7056643446820035</v>
      </c>
    </row>
    <row r="409" spans="2:7" hidden="1">
      <c r="B409" s="46" t="s">
        <v>459</v>
      </c>
      <c r="C409" s="101">
        <v>46216</v>
      </c>
      <c r="D409" s="104">
        <v>8427.1200000000008</v>
      </c>
      <c r="E409" s="140">
        <v>3.2440000000000002</v>
      </c>
      <c r="F409" s="153">
        <v>1</v>
      </c>
      <c r="G409" s="46">
        <f>IrradDiaria_1[[#This Row],[Geração Diária (kWh)]]/(IrradDiaria_1[[#This Row],[Irradiação]]*994)</f>
        <v>2.6134364758216377</v>
      </c>
    </row>
    <row r="410" spans="2:7" hidden="1">
      <c r="B410" s="46" t="s">
        <v>459</v>
      </c>
      <c r="C410" s="101">
        <v>46217</v>
      </c>
      <c r="D410" s="104">
        <v>11310.5</v>
      </c>
      <c r="E410" s="140">
        <v>3.48</v>
      </c>
      <c r="F410" s="153">
        <v>1</v>
      </c>
      <c r="G410" s="46">
        <f>IrradDiaria_1[[#This Row],[Geração Diária (kWh)]]/(IrradDiaria_1[[#This Row],[Irradiação]]*994)</f>
        <v>3.2697622516709455</v>
      </c>
    </row>
    <row r="411" spans="2:7" hidden="1">
      <c r="B411" s="46" t="s">
        <v>482</v>
      </c>
      <c r="C411" s="101">
        <v>46212</v>
      </c>
      <c r="D411" s="104">
        <v>9939.57</v>
      </c>
      <c r="E411" s="140">
        <v>3.5619999999999998</v>
      </c>
      <c r="F411" s="153">
        <v>1</v>
      </c>
      <c r="G411" s="46">
        <f>IrradDiaria_1[[#This Row],[Geração Diária (kWh)]]/(IrradDiaria_1[[#This Row],[Irradiação]]*994)</f>
        <v>2.8072901191540032</v>
      </c>
    </row>
    <row r="412" spans="2:7" hidden="1">
      <c r="B412" s="46" t="s">
        <v>459</v>
      </c>
      <c r="C412" s="101">
        <v>46212</v>
      </c>
      <c r="D412" s="104">
        <v>9460.5</v>
      </c>
      <c r="E412" s="140">
        <v>3.5630000000000002</v>
      </c>
      <c r="F412" s="153">
        <v>1</v>
      </c>
      <c r="G412" s="46">
        <f>IrradDiaria_1[[#This Row],[Geração Diária (kWh)]]/(IrradDiaria_1[[#This Row],[Irradiação]]*994)</f>
        <v>2.6712336889707595</v>
      </c>
    </row>
    <row r="413" spans="2:7" hidden="1">
      <c r="B413" s="46" t="s">
        <v>96</v>
      </c>
      <c r="C413" s="101">
        <v>46113</v>
      </c>
      <c r="D413" s="104">
        <v>13294</v>
      </c>
      <c r="E413" s="140">
        <v>5.4160000000000004</v>
      </c>
      <c r="F413" s="153">
        <v>1</v>
      </c>
      <c r="G413" s="46">
        <f>IrradDiaria_1[[#This Row],[Geração Diária (kWh)]]/(IrradDiaria_1[[#This Row],[Irradiação]]*994)</f>
        <v>2.4693953974957572</v>
      </c>
    </row>
    <row r="414" spans="2:7" hidden="1">
      <c r="B414" s="46" t="s">
        <v>96</v>
      </c>
      <c r="C414" s="101">
        <v>46114</v>
      </c>
      <c r="D414" s="104">
        <v>13368.35</v>
      </c>
      <c r="E414" s="140">
        <v>5.4589999999999996</v>
      </c>
      <c r="F414" s="153">
        <v>1</v>
      </c>
      <c r="G414" s="46">
        <f>IrradDiaria_1[[#This Row],[Geração Diária (kWh)]]/(IrradDiaria_1[[#This Row],[Irradiação]]*994)</f>
        <v>2.463646137679715</v>
      </c>
    </row>
    <row r="415" spans="2:7" hidden="1">
      <c r="B415" s="46" t="s">
        <v>96</v>
      </c>
      <c r="C415" s="101">
        <v>46115</v>
      </c>
      <c r="D415" s="104">
        <v>13493.05</v>
      </c>
      <c r="E415" s="140">
        <v>5.484</v>
      </c>
      <c r="F415" s="153">
        <v>1</v>
      </c>
      <c r="G415" s="46">
        <f>IrradDiaria_1[[#This Row],[Geração Diária (kWh)]]/(IrradDiaria_1[[#This Row],[Irradiação]]*994)</f>
        <v>2.4752912074929521</v>
      </c>
    </row>
    <row r="416" spans="2:7" hidden="1">
      <c r="B416" s="46" t="s">
        <v>96</v>
      </c>
      <c r="C416" s="101">
        <v>46116</v>
      </c>
      <c r="D416" s="104">
        <v>12510.91</v>
      </c>
      <c r="E416" s="140">
        <v>5.28</v>
      </c>
      <c r="F416" s="153">
        <v>0.99722222500000002</v>
      </c>
      <c r="G416" s="46">
        <f>IrradDiaria_1[[#This Row],[Geração Diária (kWh)]]/(IrradDiaria_1[[#This Row],[Irradiação]]*994)</f>
        <v>2.3837932900432897</v>
      </c>
    </row>
    <row r="417" spans="2:7" hidden="1">
      <c r="B417" s="46" t="s">
        <v>96</v>
      </c>
      <c r="C417" s="101">
        <v>46117</v>
      </c>
      <c r="D417" s="104">
        <v>19980.13</v>
      </c>
      <c r="E417" s="140">
        <v>8.3179999999999996</v>
      </c>
      <c r="F417" s="153">
        <v>1</v>
      </c>
      <c r="G417" s="46">
        <f>IrradDiaria_1[[#This Row],[Geração Diária (kWh)]]/(IrradDiaria_1[[#This Row],[Irradiação]]*994)</f>
        <v>2.4165345523489585</v>
      </c>
    </row>
    <row r="418" spans="2:7" hidden="1">
      <c r="B418" s="46" t="s">
        <v>96</v>
      </c>
      <c r="C418" s="101">
        <v>46118</v>
      </c>
      <c r="D418" s="104">
        <v>18305.34</v>
      </c>
      <c r="E418" s="140">
        <v>7.75</v>
      </c>
      <c r="F418" s="153">
        <v>1</v>
      </c>
      <c r="G418" s="46">
        <f>IrradDiaria_1[[#This Row],[Geração Diária (kWh)]]/(IrradDiaria_1[[#This Row],[Irradiação]]*994)</f>
        <v>2.3762367754916598</v>
      </c>
    </row>
    <row r="419" spans="2:7" hidden="1">
      <c r="B419" s="46" t="s">
        <v>96</v>
      </c>
      <c r="C419" s="101">
        <v>46119</v>
      </c>
      <c r="D419" s="104">
        <v>8103.7</v>
      </c>
      <c r="E419" s="140">
        <v>6.1639999999999997</v>
      </c>
      <c r="F419" s="153">
        <v>0.67749999999999999</v>
      </c>
      <c r="G419" s="46">
        <f>IrradDiaria_1[[#This Row],[Geração Diária (kWh)]]/(IrradDiaria_1[[#This Row],[Irradiação]]*994)</f>
        <v>1.3226177310455858</v>
      </c>
    </row>
    <row r="420" spans="2:7" hidden="1">
      <c r="B420" s="46" t="s">
        <v>96</v>
      </c>
      <c r="C420" s="101">
        <v>46120</v>
      </c>
      <c r="D420" s="104">
        <v>10242.26</v>
      </c>
      <c r="E420" s="140">
        <v>3.8220000000000001</v>
      </c>
      <c r="F420" s="153">
        <v>1</v>
      </c>
      <c r="G420" s="46">
        <f>IrradDiaria_1[[#This Row],[Geração Diária (kWh)]]/(IrradDiaria_1[[#This Row],[Irradiação]]*994)</f>
        <v>2.6959928066567906</v>
      </c>
    </row>
    <row r="421" spans="2:7" hidden="1">
      <c r="B421" s="46" t="s">
        <v>96</v>
      </c>
      <c r="C421" s="101">
        <v>46121</v>
      </c>
      <c r="D421" s="104">
        <v>13016.01</v>
      </c>
      <c r="E421" s="140">
        <v>5.077</v>
      </c>
      <c r="F421" s="153">
        <v>1</v>
      </c>
      <c r="G421" s="46">
        <f>IrradDiaria_1[[#This Row],[Geração Diária (kWh)]]/(IrradDiaria_1[[#This Row],[Irradiação]]*994)</f>
        <v>2.5791958764602589</v>
      </c>
    </row>
    <row r="422" spans="2:7" hidden="1">
      <c r="B422" s="46" t="s">
        <v>96</v>
      </c>
      <c r="C422" s="101">
        <v>46122</v>
      </c>
      <c r="D422" s="104">
        <v>7691.37</v>
      </c>
      <c r="E422" s="140">
        <v>2.8740000000000001</v>
      </c>
      <c r="F422" s="153">
        <v>1</v>
      </c>
      <c r="G422" s="46">
        <f>IrradDiaria_1[[#This Row],[Geração Diária (kWh)]]/(IrradDiaria_1[[#This Row],[Irradiação]]*994)</f>
        <v>2.692344043383474</v>
      </c>
    </row>
    <row r="423" spans="2:7" hidden="1">
      <c r="B423" s="46" t="s">
        <v>96</v>
      </c>
      <c r="C423" s="101">
        <v>46123</v>
      </c>
      <c r="D423" s="104">
        <v>19723.830000000002</v>
      </c>
      <c r="E423" s="140">
        <v>8.0340000000000007</v>
      </c>
      <c r="F423" s="153">
        <v>1</v>
      </c>
      <c r="G423" s="46">
        <f>IrradDiaria_1[[#This Row],[Geração Diária (kWh)]]/(IrradDiaria_1[[#This Row],[Irradiação]]*994)</f>
        <v>2.4698639935204958</v>
      </c>
    </row>
    <row r="424" spans="2:7" hidden="1">
      <c r="B424" s="46" t="s">
        <v>96</v>
      </c>
      <c r="C424" s="101">
        <v>46124</v>
      </c>
      <c r="D424" s="104">
        <v>18000.13</v>
      </c>
      <c r="E424" s="140">
        <v>5.194</v>
      </c>
      <c r="F424" s="153">
        <v>1</v>
      </c>
      <c r="G424" s="46">
        <f>IrradDiaria_1[[#This Row],[Geração Diária (kWh)]]/(IrradDiaria_1[[#This Row],[Irradiação]]*994)</f>
        <v>3.4864810735804896</v>
      </c>
    </row>
    <row r="425" spans="2:7" hidden="1">
      <c r="B425" s="46" t="s">
        <v>96</v>
      </c>
      <c r="C425" s="101">
        <v>46125</v>
      </c>
      <c r="D425" s="104">
        <v>17923.849999999999</v>
      </c>
      <c r="E425" s="140">
        <v>7.2619999999999996</v>
      </c>
      <c r="F425" s="153">
        <v>1</v>
      </c>
      <c r="G425" s="46">
        <f>IrradDiaria_1[[#This Row],[Geração Diária (kWh)]]/(IrradDiaria_1[[#This Row],[Irradiação]]*994)</f>
        <v>2.4830683356542447</v>
      </c>
    </row>
    <row r="426" spans="2:7" hidden="1">
      <c r="B426" s="46" t="s">
        <v>96</v>
      </c>
      <c r="C426" s="101">
        <v>46126</v>
      </c>
      <c r="D426" s="104">
        <v>19727.64</v>
      </c>
      <c r="E426" s="140">
        <v>8.2349999999999994</v>
      </c>
      <c r="F426" s="153">
        <v>1</v>
      </c>
      <c r="G426" s="46">
        <f>IrradDiaria_1[[#This Row],[Geração Diária (kWh)]]/(IrradDiaria_1[[#This Row],[Irradiação]]*994)</f>
        <v>2.4100449692691672</v>
      </c>
    </row>
    <row r="427" spans="2:7" hidden="1">
      <c r="B427" s="46" t="s">
        <v>96</v>
      </c>
      <c r="C427" s="101">
        <v>46127</v>
      </c>
      <c r="D427" s="104">
        <v>17305.009999999998</v>
      </c>
      <c r="E427" s="140">
        <v>7.04</v>
      </c>
      <c r="F427" s="153">
        <v>1</v>
      </c>
      <c r="G427" s="46">
        <f>IrradDiaria_1[[#This Row],[Geração Diária (kWh)]]/(IrradDiaria_1[[#This Row],[Irradiação]]*994)</f>
        <v>2.4729356251143222</v>
      </c>
    </row>
    <row r="428" spans="2:7" hidden="1">
      <c r="B428" s="46" t="s">
        <v>96</v>
      </c>
      <c r="C428" s="101">
        <v>46128</v>
      </c>
      <c r="D428" s="104">
        <v>19425.23</v>
      </c>
      <c r="E428" s="140">
        <v>7.8289999999999997</v>
      </c>
      <c r="F428" s="153">
        <v>1</v>
      </c>
      <c r="G428" s="46">
        <f>IrradDiaria_1[[#This Row],[Geração Diária (kWh)]]/(IrradDiaria_1[[#This Row],[Irradiação]]*994)</f>
        <v>2.4961661654689924</v>
      </c>
    </row>
    <row r="429" spans="2:7" hidden="1">
      <c r="B429" s="46" t="s">
        <v>96</v>
      </c>
      <c r="C429" s="101">
        <v>46129</v>
      </c>
      <c r="D429" s="104">
        <v>17993.45</v>
      </c>
      <c r="E429" s="140">
        <v>6.9829999999999997</v>
      </c>
      <c r="F429" s="153">
        <v>1</v>
      </c>
      <c r="G429" s="46">
        <f>IrradDiaria_1[[#This Row],[Geração Diária (kWh)]]/(IrradDiaria_1[[#This Row],[Irradiação]]*994)</f>
        <v>2.5923045072670017</v>
      </c>
    </row>
    <row r="430" spans="2:7" hidden="1">
      <c r="B430" s="46" t="s">
        <v>96</v>
      </c>
      <c r="C430" s="101">
        <v>46130</v>
      </c>
      <c r="D430" s="104">
        <v>14206.42</v>
      </c>
      <c r="E430" s="140">
        <v>5.492</v>
      </c>
      <c r="F430" s="153">
        <v>1</v>
      </c>
      <c r="G430" s="46">
        <f>IrradDiaria_1[[#This Row],[Geração Diária (kWh)]]/(IrradDiaria_1[[#This Row],[Irradiação]]*994)</f>
        <v>2.6023621701073156</v>
      </c>
    </row>
    <row r="431" spans="2:7" hidden="1">
      <c r="B431" s="46" t="s">
        <v>96</v>
      </c>
      <c r="C431" s="101">
        <v>46131</v>
      </c>
      <c r="D431" s="104">
        <v>19586.95</v>
      </c>
      <c r="E431" s="140">
        <v>7.9550000000000001</v>
      </c>
      <c r="F431" s="153">
        <v>0.96545138888888904</v>
      </c>
      <c r="G431" s="46">
        <f>IrradDiaria_1[[#This Row],[Geração Diária (kWh)]]/(IrradDiaria_1[[#This Row],[Irradiação]]*994)</f>
        <v>2.4770812176642507</v>
      </c>
    </row>
    <row r="432" spans="2:7" hidden="1">
      <c r="B432" s="46" t="s">
        <v>96</v>
      </c>
      <c r="C432" s="101">
        <v>46132</v>
      </c>
      <c r="D432" s="104">
        <v>19867.59</v>
      </c>
      <c r="E432" s="140">
        <v>8.0060000000000002</v>
      </c>
      <c r="F432" s="153">
        <v>0.99027777777777803</v>
      </c>
      <c r="G432" s="46">
        <f>IrradDiaria_1[[#This Row],[Geração Diária (kWh)]]/(IrradDiaria_1[[#This Row],[Irradiação]]*994)</f>
        <v>2.4965669610970846</v>
      </c>
    </row>
    <row r="433" spans="2:7" hidden="1">
      <c r="B433" s="46" t="s">
        <v>96</v>
      </c>
      <c r="C433" s="101">
        <v>46133</v>
      </c>
      <c r="D433" s="104">
        <v>19924.080000000002</v>
      </c>
      <c r="E433" s="140">
        <v>7.5759999999999996</v>
      </c>
      <c r="F433" s="153">
        <v>1</v>
      </c>
      <c r="G433" s="46">
        <f>IrradDiaria_1[[#This Row],[Geração Diária (kWh)]]/(IrradDiaria_1[[#This Row],[Irradiação]]*994)</f>
        <v>2.6457690174839961</v>
      </c>
    </row>
    <row r="434" spans="2:7" hidden="1">
      <c r="B434" s="46" t="s">
        <v>96</v>
      </c>
      <c r="C434" s="101">
        <v>46134</v>
      </c>
      <c r="D434" s="104">
        <v>18120.830000000002</v>
      </c>
      <c r="E434" s="140">
        <v>7.8330000000000002</v>
      </c>
      <c r="F434" s="153">
        <v>1</v>
      </c>
      <c r="G434" s="46">
        <f>IrradDiaria_1[[#This Row],[Geração Diária (kWh)]]/(IrradDiaria_1[[#This Row],[Irradiação]]*994)</f>
        <v>2.3273600494836759</v>
      </c>
    </row>
    <row r="435" spans="2:7" hidden="1">
      <c r="B435" s="46" t="s">
        <v>96</v>
      </c>
      <c r="C435" s="101">
        <v>46135</v>
      </c>
      <c r="D435" s="104">
        <v>17812.63</v>
      </c>
      <c r="E435" s="140">
        <v>6.133</v>
      </c>
      <c r="F435" s="153">
        <v>1</v>
      </c>
      <c r="G435" s="46">
        <f>IrradDiaria_1[[#This Row],[Geração Diária (kWh)]]/(IrradDiaria_1[[#This Row],[Irradiação]]*994)</f>
        <v>2.9219225347191582</v>
      </c>
    </row>
    <row r="436" spans="2:7" hidden="1">
      <c r="B436" s="46" t="s">
        <v>96</v>
      </c>
      <c r="C436" s="101">
        <v>46136</v>
      </c>
      <c r="D436" s="104">
        <v>16874.669999999998</v>
      </c>
      <c r="E436" s="140">
        <v>5.9909999999999997</v>
      </c>
      <c r="F436" s="153">
        <v>1</v>
      </c>
      <c r="G436" s="46">
        <f>IrradDiaria_1[[#This Row],[Geração Diária (kWh)]]/(IrradDiaria_1[[#This Row],[Irradiação]]*994)</f>
        <v>2.8336720372308961</v>
      </c>
    </row>
    <row r="437" spans="2:7" hidden="1">
      <c r="B437" s="46" t="s">
        <v>96</v>
      </c>
      <c r="C437" s="101">
        <v>46137</v>
      </c>
      <c r="D437" s="104">
        <v>15853.79</v>
      </c>
      <c r="E437" s="140">
        <v>5.8239999999999998</v>
      </c>
      <c r="F437" s="153">
        <v>1</v>
      </c>
      <c r="G437" s="46">
        <f>IrradDiaria_1[[#This Row],[Geração Diária (kWh)]]/(IrradDiaria_1[[#This Row],[Irradiação]]*994)</f>
        <v>2.7385794851526746</v>
      </c>
    </row>
    <row r="438" spans="2:7" hidden="1">
      <c r="B438" s="46" t="s">
        <v>96</v>
      </c>
      <c r="C438" s="101">
        <v>46138</v>
      </c>
      <c r="D438" s="104">
        <v>17584.09</v>
      </c>
      <c r="E438" s="140">
        <v>5.2110000000000003</v>
      </c>
      <c r="F438" s="153">
        <v>1</v>
      </c>
      <c r="G438" s="46">
        <f>IrradDiaria_1[[#This Row],[Geração Diária (kWh)]]/(IrradDiaria_1[[#This Row],[Irradiação]]*994)</f>
        <v>3.3947862959758162</v>
      </c>
    </row>
    <row r="439" spans="2:7" hidden="1">
      <c r="B439" s="46" t="s">
        <v>96</v>
      </c>
      <c r="C439" s="101">
        <v>46139</v>
      </c>
      <c r="D439" s="104">
        <v>5829.49</v>
      </c>
      <c r="E439" s="140">
        <v>5.1100000000000003</v>
      </c>
      <c r="F439" s="153">
        <v>1</v>
      </c>
      <c r="G439" s="46">
        <f>IrradDiaria_1[[#This Row],[Geração Diária (kWh)]]/(IrradDiaria_1[[#This Row],[Irradiação]]*994)</f>
        <v>1.1476865104521452</v>
      </c>
    </row>
    <row r="440" spans="2:7" hidden="1">
      <c r="B440" s="46" t="s">
        <v>96</v>
      </c>
      <c r="C440" s="101">
        <v>46140</v>
      </c>
      <c r="D440" s="104">
        <v>7158.58</v>
      </c>
      <c r="E440" s="140">
        <v>7.2309999999999999</v>
      </c>
      <c r="F440" s="153">
        <v>0.780555555555556</v>
      </c>
      <c r="G440" s="46">
        <f>IrradDiaria_1[[#This Row],[Geração Diária (kWh)]]/(IrradDiaria_1[[#This Row],[Irradiação]]*994)</f>
        <v>0.99596055102569503</v>
      </c>
    </row>
    <row r="441" spans="2:7" hidden="1">
      <c r="B441" s="46" t="s">
        <v>96</v>
      </c>
      <c r="C441" s="101">
        <v>46141</v>
      </c>
      <c r="D441" s="104">
        <v>8766.17</v>
      </c>
      <c r="E441" s="140">
        <v>1.9139999999999999</v>
      </c>
      <c r="F441" s="153">
        <v>1</v>
      </c>
      <c r="G441" s="46">
        <f>IrradDiaria_1[[#This Row],[Geração Diária (kWh)]]/(IrradDiaria_1[[#This Row],[Irradiação]]*994)</f>
        <v>4.6076721562394223</v>
      </c>
    </row>
    <row r="442" spans="2:7" hidden="1">
      <c r="B442" s="46" t="s">
        <v>96</v>
      </c>
      <c r="C442" s="101">
        <v>46142</v>
      </c>
      <c r="D442" s="104">
        <v>12587.65</v>
      </c>
      <c r="E442" s="140">
        <v>4.4400000000000004</v>
      </c>
      <c r="F442" s="153">
        <v>1</v>
      </c>
      <c r="G442" s="46">
        <f>IrradDiaria_1[[#This Row],[Geração Diária (kWh)]]/(IrradDiaria_1[[#This Row],[Irradiação]]*994)</f>
        <v>2.8521693222397442</v>
      </c>
    </row>
    <row r="443" spans="2:7" hidden="1">
      <c r="B443" s="46" t="s">
        <v>96</v>
      </c>
      <c r="C443" s="101">
        <v>46143</v>
      </c>
      <c r="D443" s="104">
        <v>15135.9</v>
      </c>
      <c r="E443" s="140">
        <v>6.1695673880328732</v>
      </c>
      <c r="F443" s="153">
        <v>1</v>
      </c>
      <c r="G443" s="46">
        <f>IrradDiaria_1[[#This Row],[Geração Diária (kWh)]]/(IrradDiaria_1[[#This Row],[Irradiação]]*994)</f>
        <v>2.4681250116540259</v>
      </c>
    </row>
    <row r="444" spans="2:7" hidden="1">
      <c r="B444" s="46" t="s">
        <v>96</v>
      </c>
      <c r="C444" s="101">
        <v>46144</v>
      </c>
      <c r="D444" s="104">
        <v>11421.11</v>
      </c>
      <c r="E444" s="140">
        <v>4.5647157598634562</v>
      </c>
      <c r="F444" s="153">
        <v>0.99583333333333302</v>
      </c>
      <c r="G444" s="46">
        <f>IrradDiaria_1[[#This Row],[Geração Diária (kWh)]]/(IrradDiaria_1[[#This Row],[Irradiação]]*994)</f>
        <v>2.517144748165999</v>
      </c>
    </row>
    <row r="445" spans="2:7" hidden="1">
      <c r="B445" s="46" t="s">
        <v>96</v>
      </c>
      <c r="C445" s="101">
        <v>46145</v>
      </c>
      <c r="D445" s="104">
        <v>5971.98</v>
      </c>
      <c r="E445" s="140">
        <v>2.1136349815924964</v>
      </c>
      <c r="F445" s="153">
        <v>1</v>
      </c>
      <c r="G445" s="46">
        <f>IrradDiaria_1[[#This Row],[Geração Diária (kWh)]]/(IrradDiaria_1[[#This Row],[Irradiação]]*994)</f>
        <v>2.8425098095639001</v>
      </c>
    </row>
    <row r="446" spans="2:7" hidden="1">
      <c r="B446" s="46" t="s">
        <v>96</v>
      </c>
      <c r="C446" s="101">
        <v>46146</v>
      </c>
      <c r="D446" s="104">
        <v>16770.47</v>
      </c>
      <c r="E446" s="140">
        <v>6.6367690622260174</v>
      </c>
      <c r="F446" s="153">
        <v>1</v>
      </c>
      <c r="G446" s="46">
        <f>IrradDiaria_1[[#This Row],[Geração Diária (kWh)]]/(IrradDiaria_1[[#This Row],[Irradiação]]*994)</f>
        <v>2.5421556849453433</v>
      </c>
    </row>
    <row r="447" spans="2:7" hidden="1">
      <c r="B447" s="46" t="s">
        <v>96</v>
      </c>
      <c r="C447" s="101">
        <v>46147</v>
      </c>
      <c r="D447" s="104">
        <v>16608.66</v>
      </c>
      <c r="E447" s="140">
        <v>6.6677540487100684</v>
      </c>
      <c r="F447" s="153">
        <v>1</v>
      </c>
      <c r="G447" s="46">
        <f>IrradDiaria_1[[#This Row],[Geração Diária (kWh)]]/(IrradDiaria_1[[#This Row],[Irradiação]]*994)</f>
        <v>2.5059282869196093</v>
      </c>
    </row>
    <row r="448" spans="2:7" hidden="1">
      <c r="B448" s="46" t="s">
        <v>96</v>
      </c>
      <c r="C448" s="101">
        <v>46148</v>
      </c>
      <c r="D448" s="104">
        <v>15808.2</v>
      </c>
      <c r="E448" s="140">
        <v>6.6573099027176701</v>
      </c>
      <c r="F448" s="153">
        <v>1</v>
      </c>
      <c r="G448" s="46">
        <f>IrradDiaria_1[[#This Row],[Geração Diária (kWh)]]/(IrradDiaria_1[[#This Row],[Irradiação]]*994)</f>
        <v>2.388896110107487</v>
      </c>
    </row>
    <row r="449" spans="2:7" hidden="1">
      <c r="B449" s="46" t="s">
        <v>96</v>
      </c>
      <c r="C449" s="101">
        <v>46149</v>
      </c>
      <c r="D449" s="104">
        <v>16499.310000000001</v>
      </c>
      <c r="E449" s="140">
        <v>6.3990431922276816</v>
      </c>
      <c r="F449" s="153">
        <v>1</v>
      </c>
      <c r="G449" s="46">
        <f>IrradDiaria_1[[#This Row],[Geração Diária (kWh)]]/(IrradDiaria_1[[#This Row],[Irradiação]]*994)</f>
        <v>2.5939664605927764</v>
      </c>
    </row>
    <row r="450" spans="2:7" hidden="1">
      <c r="B450" s="46" t="s">
        <v>96</v>
      </c>
      <c r="C450" s="101">
        <v>46150</v>
      </c>
      <c r="D450" s="104">
        <v>9953.64</v>
      </c>
      <c r="E450" s="140">
        <v>3.7594916174411774</v>
      </c>
      <c r="F450" s="153">
        <v>1</v>
      </c>
      <c r="G450" s="46">
        <f>IrradDiaria_1[[#This Row],[Geração Diária (kWh)]]/(IrradDiaria_1[[#This Row],[Irradiação]]*994)</f>
        <v>2.6635841632278097</v>
      </c>
    </row>
    <row r="451" spans="2:7" hidden="1">
      <c r="B451" s="46" t="s">
        <v>96</v>
      </c>
      <c r="C451" s="101">
        <v>46151</v>
      </c>
      <c r="D451" s="104">
        <v>5780.02</v>
      </c>
      <c r="E451" s="140">
        <v>2.1022716314494612</v>
      </c>
      <c r="F451" s="153">
        <v>1</v>
      </c>
      <c r="G451" s="46">
        <f>IrradDiaria_1[[#This Row],[Geração Diária (kWh)]]/(IrradDiaria_1[[#This Row],[Irradiação]]*994)</f>
        <v>2.766012426629767</v>
      </c>
    </row>
    <row r="452" spans="2:7" hidden="1">
      <c r="B452" s="46" t="s">
        <v>96</v>
      </c>
      <c r="C452" s="101">
        <v>46152</v>
      </c>
      <c r="D452" s="104">
        <v>1464.81</v>
      </c>
      <c r="E452" s="140">
        <v>0.50937083584070209</v>
      </c>
      <c r="F452" s="153">
        <v>1</v>
      </c>
      <c r="G452" s="46">
        <f>IrradDiaria_1[[#This Row],[Geração Diária (kWh)]]/(IrradDiaria_1[[#This Row],[Irradiação]]*994)</f>
        <v>2.8930826183571976</v>
      </c>
    </row>
    <row r="453" spans="2:7" hidden="1">
      <c r="B453" s="46" t="s">
        <v>96</v>
      </c>
      <c r="C453" s="101">
        <v>46153</v>
      </c>
      <c r="D453" s="104">
        <v>11793.94</v>
      </c>
      <c r="E453" s="140">
        <v>4.308973264724016</v>
      </c>
      <c r="F453" s="153">
        <v>1</v>
      </c>
      <c r="G453" s="46">
        <f>IrradDiaria_1[[#This Row],[Geração Diária (kWh)]]/(IrradDiaria_1[[#This Row],[Irradiação]]*994)</f>
        <v>2.7535865404048163</v>
      </c>
    </row>
    <row r="454" spans="2:7" hidden="1">
      <c r="B454" s="46" t="s">
        <v>96</v>
      </c>
      <c r="C454" s="101">
        <v>46154</v>
      </c>
      <c r="D454" s="104">
        <v>18366.97</v>
      </c>
      <c r="E454" s="140">
        <v>7.2014798967887961</v>
      </c>
      <c r="F454" s="153">
        <v>1</v>
      </c>
      <c r="G454" s="46">
        <f>IrradDiaria_1[[#This Row],[Geração Diária (kWh)]]/(IrradDiaria_1[[#This Row],[Irradiação]]*994)</f>
        <v>2.5658388674211574</v>
      </c>
    </row>
    <row r="455" spans="2:7" hidden="1">
      <c r="B455" s="46" t="s">
        <v>96</v>
      </c>
      <c r="C455" s="101">
        <v>46155</v>
      </c>
      <c r="D455" s="104">
        <v>15442.28</v>
      </c>
      <c r="E455" s="140">
        <v>5.9690798333333479</v>
      </c>
      <c r="F455" s="153">
        <v>1</v>
      </c>
      <c r="G455" s="46">
        <f>IrradDiaria_1[[#This Row],[Geração Diária (kWh)]]/(IrradDiaria_1[[#This Row],[Irradiação]]*994)</f>
        <v>2.6026612797153534</v>
      </c>
    </row>
    <row r="456" spans="2:7" hidden="1">
      <c r="B456" s="46" t="s">
        <v>96</v>
      </c>
      <c r="C456" s="101">
        <v>46156</v>
      </c>
      <c r="D456" s="104">
        <v>15437.49</v>
      </c>
      <c r="E456" s="140">
        <v>5.9857968333333371</v>
      </c>
      <c r="F456" s="153">
        <v>1</v>
      </c>
      <c r="G456" s="46">
        <f>IrradDiaria_1[[#This Row],[Geração Diária (kWh)]]/(IrradDiaria_1[[#This Row],[Irradiação]]*994)</f>
        <v>2.5945875673192469</v>
      </c>
    </row>
    <row r="457" spans="2:7" hidden="1">
      <c r="B457" s="46" t="s">
        <v>96</v>
      </c>
      <c r="C457" s="101">
        <v>46157</v>
      </c>
      <c r="D457" s="104">
        <v>2658.67</v>
      </c>
      <c r="E457" s="140">
        <v>0.89431450000000001</v>
      </c>
      <c r="F457" s="153">
        <v>1</v>
      </c>
      <c r="G457" s="46">
        <f>IrradDiaria_1[[#This Row],[Geração Diária (kWh)]]/(IrradDiaria_1[[#This Row],[Irradiação]]*994)</f>
        <v>2.9908027990814809</v>
      </c>
    </row>
    <row r="458" spans="2:7" hidden="1">
      <c r="B458" s="46" t="s">
        <v>96</v>
      </c>
      <c r="C458" s="101">
        <v>46158</v>
      </c>
      <c r="D458" s="104">
        <v>12645.14</v>
      </c>
      <c r="E458" s="140">
        <v>4.9381579999999987</v>
      </c>
      <c r="F458" s="153">
        <v>1</v>
      </c>
      <c r="G458" s="46">
        <f>IrradDiaria_1[[#This Row],[Geração Diária (kWh)]]/(IrradDiaria_1[[#This Row],[Irradiação]]*994)</f>
        <v>2.5761566990925089</v>
      </c>
    </row>
    <row r="459" spans="2:7" hidden="1">
      <c r="B459" s="46" t="s">
        <v>96</v>
      </c>
      <c r="C459" s="101">
        <v>46159</v>
      </c>
      <c r="D459" s="104">
        <v>2654.48</v>
      </c>
      <c r="E459" s="140">
        <v>0.91869183333333271</v>
      </c>
      <c r="F459" s="153">
        <v>1</v>
      </c>
      <c r="G459" s="46">
        <f>IrradDiaria_1[[#This Row],[Geração Diária (kWh)]]/(IrradDiaria_1[[#This Row],[Irradiação]]*994)</f>
        <v>2.9068539865203116</v>
      </c>
    </row>
    <row r="460" spans="2:7" hidden="1">
      <c r="B460" s="46" t="s">
        <v>96</v>
      </c>
      <c r="C460" s="101">
        <v>46160</v>
      </c>
      <c r="D460" s="104">
        <v>3008.45</v>
      </c>
      <c r="E460" s="140">
        <v>1.0641094999999996</v>
      </c>
      <c r="F460" s="153">
        <v>0.99722222222222201</v>
      </c>
      <c r="G460" s="46">
        <f>IrradDiaria_1[[#This Row],[Geração Diária (kWh)]]/(IrradDiaria_1[[#This Row],[Irradiação]]*994)</f>
        <v>2.8442652358123741</v>
      </c>
    </row>
    <row r="461" spans="2:7" hidden="1">
      <c r="B461" s="46" t="s">
        <v>96</v>
      </c>
      <c r="C461" s="101">
        <v>46161</v>
      </c>
      <c r="D461" s="104">
        <v>3812.89</v>
      </c>
      <c r="E461" s="140">
        <v>1.3252231666666652</v>
      </c>
      <c r="F461" s="153">
        <v>1</v>
      </c>
      <c r="G461" s="46">
        <f>IrradDiaria_1[[#This Row],[Geração Diária (kWh)]]/(IrradDiaria_1[[#This Row],[Irradiação]]*994)</f>
        <v>2.8945354481268462</v>
      </c>
    </row>
    <row r="462" spans="2:7" hidden="1">
      <c r="B462" s="46" t="s">
        <v>96</v>
      </c>
      <c r="C462" s="101">
        <v>46162</v>
      </c>
      <c r="D462" s="104">
        <v>8627</v>
      </c>
      <c r="E462" s="140">
        <v>3.4140674999999967</v>
      </c>
      <c r="F462" s="153">
        <v>1</v>
      </c>
      <c r="G462" s="46">
        <f>IrradDiaria_1[[#This Row],[Geração Diária (kWh)]]/(IrradDiaria_1[[#This Row],[Irradiação]]*994)</f>
        <v>2.5421508059463056</v>
      </c>
    </row>
    <row r="463" spans="2:7" hidden="1">
      <c r="B463" s="46" t="s">
        <v>96</v>
      </c>
      <c r="C463" s="101">
        <v>46163</v>
      </c>
      <c r="D463" s="104">
        <v>12534.8</v>
      </c>
      <c r="E463" s="140">
        <v>4.6972990000000108</v>
      </c>
      <c r="F463" s="153">
        <v>1</v>
      </c>
      <c r="G463" s="46">
        <f>IrradDiaria_1[[#This Row],[Geração Diária (kWh)]]/(IrradDiaria_1[[#This Row],[Irradiação]]*994)</f>
        <v>2.6846199862218545</v>
      </c>
    </row>
    <row r="464" spans="2:7" hidden="1">
      <c r="B464" s="46" t="s">
        <v>96</v>
      </c>
      <c r="C464" s="101">
        <v>46164</v>
      </c>
      <c r="D464" s="104">
        <v>7010.07</v>
      </c>
      <c r="E464" s="140">
        <v>2.4965001666666651</v>
      </c>
      <c r="F464" s="153">
        <v>1</v>
      </c>
      <c r="G464" s="46">
        <f>IrradDiaria_1[[#This Row],[Geração Diária (kWh)]]/(IrradDiaria_1[[#This Row],[Irradiação]]*994)</f>
        <v>2.8249084057748632</v>
      </c>
    </row>
    <row r="465" spans="2:7" hidden="1">
      <c r="B465" s="46" t="s">
        <v>96</v>
      </c>
      <c r="C465" s="101">
        <v>46165</v>
      </c>
      <c r="D465" s="104">
        <v>2410.0700000000002</v>
      </c>
      <c r="E465" s="140">
        <v>0.8775516666666674</v>
      </c>
      <c r="F465" s="153">
        <v>1</v>
      </c>
      <c r="G465" s="46">
        <f>IrradDiaria_1[[#This Row],[Geração Diária (kWh)]]/(IrradDiaria_1[[#This Row],[Irradiação]]*994)</f>
        <v>2.7629344212258227</v>
      </c>
    </row>
    <row r="466" spans="2:7" hidden="1">
      <c r="B466" s="46" t="s">
        <v>96</v>
      </c>
      <c r="C466" s="101">
        <v>46166</v>
      </c>
      <c r="D466" s="104">
        <v>7463.12</v>
      </c>
      <c r="E466" s="140">
        <v>2.708159666666663</v>
      </c>
      <c r="F466" s="153">
        <v>1</v>
      </c>
      <c r="G466" s="46">
        <f>IrradDiaria_1[[#This Row],[Geração Diária (kWh)]]/(IrradDiaria_1[[#This Row],[Irradiação]]*994)</f>
        <v>2.7724247969935734</v>
      </c>
    </row>
    <row r="467" spans="2:7" hidden="1">
      <c r="B467" s="46" t="s">
        <v>96</v>
      </c>
      <c r="C467" s="101">
        <v>46167</v>
      </c>
      <c r="D467" s="104">
        <v>11510.74</v>
      </c>
      <c r="E467" s="140">
        <v>4.3652676666666714</v>
      </c>
      <c r="F467" s="153">
        <v>1</v>
      </c>
      <c r="G467" s="46">
        <f>IrradDiaria_1[[#This Row],[Geração Diária (kWh)]]/(IrradDiaria_1[[#This Row],[Irradiação]]*994)</f>
        <v>2.652808994141358</v>
      </c>
    </row>
    <row r="468" spans="2:7" hidden="1">
      <c r="B468" s="46" t="s">
        <v>96</v>
      </c>
      <c r="C468" s="101">
        <v>46168</v>
      </c>
      <c r="D468" s="104">
        <v>12180.5</v>
      </c>
      <c r="E468" s="140">
        <v>4.7413938333333379</v>
      </c>
      <c r="F468" s="153">
        <v>1</v>
      </c>
      <c r="G468" s="46">
        <f>IrradDiaria_1[[#This Row],[Geração Diária (kWh)]]/(IrradDiaria_1[[#This Row],[Irradiação]]*994)</f>
        <v>2.5844771760405063</v>
      </c>
    </row>
    <row r="469" spans="2:7" hidden="1">
      <c r="B469" s="46" t="s">
        <v>96</v>
      </c>
      <c r="C469" s="101">
        <v>46169</v>
      </c>
      <c r="D469" s="104">
        <v>12605.3</v>
      </c>
      <c r="E469" s="140">
        <v>4.8164248333333353</v>
      </c>
      <c r="F469" s="153">
        <v>1</v>
      </c>
      <c r="G469" s="46">
        <f>IrradDiaria_1[[#This Row],[Geração Diária (kWh)]]/(IrradDiaria_1[[#This Row],[Irradiação]]*994)</f>
        <v>2.6329463801064632</v>
      </c>
    </row>
    <row r="470" spans="2:7" hidden="1">
      <c r="B470" s="46" t="s">
        <v>96</v>
      </c>
      <c r="C470" s="101">
        <v>46170</v>
      </c>
      <c r="D470" s="104">
        <v>17083.900000000001</v>
      </c>
      <c r="E470" s="140">
        <v>6.4728000000000003</v>
      </c>
      <c r="F470" s="153">
        <v>1</v>
      </c>
      <c r="G470" s="46">
        <f>IrradDiaria_1[[#This Row],[Geração Diária (kWh)]]/(IrradDiaria_1[[#This Row],[Irradiação]]*994)</f>
        <v>2.6552685287351352</v>
      </c>
    </row>
    <row r="471" spans="2:7" hidden="1">
      <c r="B471" s="46" t="s">
        <v>96</v>
      </c>
      <c r="C471" s="101">
        <v>46171</v>
      </c>
      <c r="D471" s="104">
        <v>14945.73</v>
      </c>
      <c r="E471" s="140">
        <v>5.6360999999999999</v>
      </c>
      <c r="F471" s="153">
        <v>1</v>
      </c>
      <c r="G471" s="46">
        <f>IrradDiaria_1[[#This Row],[Geração Diária (kWh)]]/(IrradDiaria_1[[#This Row],[Irradiação]]*994)</f>
        <v>2.6677925647245906</v>
      </c>
    </row>
    <row r="472" spans="2:7" hidden="1">
      <c r="B472" s="46" t="s">
        <v>96</v>
      </c>
      <c r="C472" s="101">
        <v>46172</v>
      </c>
      <c r="D472" s="104">
        <v>12846.2</v>
      </c>
      <c r="E472" s="140">
        <v>4.7953999999999999</v>
      </c>
      <c r="F472" s="153">
        <v>1</v>
      </c>
      <c r="G472" s="46">
        <f>IrradDiaria_1[[#This Row],[Geração Diária (kWh)]]/(IrradDiaria_1[[#This Row],[Irradiação]]*994)</f>
        <v>2.6950290809376427</v>
      </c>
    </row>
    <row r="473" spans="2:7" hidden="1">
      <c r="B473" s="46" t="s">
        <v>96</v>
      </c>
      <c r="C473" s="101">
        <v>46173</v>
      </c>
      <c r="D473" s="104">
        <v>10569.74</v>
      </c>
      <c r="E473" s="140">
        <v>4.0415999999999999</v>
      </c>
      <c r="F473" s="153">
        <v>0.97916666666666596</v>
      </c>
      <c r="G473" s="46">
        <f>IrradDiaria_1[[#This Row],[Geração Diária (kWh)]]/(IrradDiaria_1[[#This Row],[Irradiação]]*994)</f>
        <v>2.6310226760404074</v>
      </c>
    </row>
    <row r="474" spans="2:7" hidden="1">
      <c r="B474" s="46" t="s">
        <v>96</v>
      </c>
      <c r="C474" s="101">
        <v>46174</v>
      </c>
      <c r="D474" s="104">
        <v>16251.23</v>
      </c>
      <c r="E474" s="140">
        <v>6.2119999999999997</v>
      </c>
      <c r="F474" s="153">
        <v>1</v>
      </c>
      <c r="G474" s="46">
        <f>IrradDiaria_1[[#This Row],[Geração Diária (kWh)]]/(IrradDiaria_1[[#This Row],[Irradiação]]*994)</f>
        <v>2.6318940688561505</v>
      </c>
    </row>
    <row r="475" spans="2:7" hidden="1">
      <c r="B475" s="46" t="s">
        <v>96</v>
      </c>
      <c r="C475" s="101">
        <v>46175</v>
      </c>
      <c r="D475" s="104">
        <v>15235.39</v>
      </c>
      <c r="E475" s="140">
        <v>5.508</v>
      </c>
      <c r="F475" s="153">
        <v>1</v>
      </c>
      <c r="G475" s="46">
        <f>IrradDiaria_1[[#This Row],[Geração Diária (kWh)]]/(IrradDiaria_1[[#This Row],[Irradiação]]*994)</f>
        <v>2.782744031363197</v>
      </c>
    </row>
    <row r="476" spans="2:7" hidden="1">
      <c r="B476" s="46" t="s">
        <v>96</v>
      </c>
      <c r="C476" s="101">
        <v>46176</v>
      </c>
      <c r="D476" s="104">
        <v>13919.59</v>
      </c>
      <c r="E476" s="140">
        <v>4.9029999999999996</v>
      </c>
      <c r="F476" s="153">
        <v>1</v>
      </c>
      <c r="G476" s="46">
        <f>IrradDiaria_1[[#This Row],[Geração Diária (kWh)]]/(IrradDiaria_1[[#This Row],[Irradiação]]*994)</f>
        <v>2.8561312808525643</v>
      </c>
    </row>
    <row r="477" spans="2:7" hidden="1">
      <c r="B477" s="46" t="s">
        <v>96</v>
      </c>
      <c r="C477" s="101">
        <v>46177</v>
      </c>
      <c r="D477" s="104">
        <v>15205.45</v>
      </c>
      <c r="E477" s="140">
        <v>5.6390000000000002</v>
      </c>
      <c r="F477" s="153">
        <v>1</v>
      </c>
      <c r="G477" s="46">
        <f>IrradDiaria_1[[#This Row],[Geração Diária (kWh)]]/(IrradDiaria_1[[#This Row],[Irradiação]]*994)</f>
        <v>2.712756410782482</v>
      </c>
    </row>
    <row r="478" spans="2:7" hidden="1">
      <c r="B478" s="46" t="s">
        <v>96</v>
      </c>
      <c r="C478" s="101">
        <v>46178</v>
      </c>
      <c r="D478" s="104">
        <v>15748.93</v>
      </c>
      <c r="E478" s="140">
        <v>5.367</v>
      </c>
      <c r="F478" s="153">
        <v>1</v>
      </c>
      <c r="G478" s="46">
        <f>IrradDiaria_1[[#This Row],[Geração Diária (kWh)]]/(IrradDiaria_1[[#This Row],[Irradiação]]*994)</f>
        <v>2.9521136507886525</v>
      </c>
    </row>
    <row r="479" spans="2:7" hidden="1">
      <c r="B479" s="46" t="s">
        <v>96</v>
      </c>
      <c r="C479" s="101">
        <v>46179</v>
      </c>
      <c r="D479" s="104">
        <v>16091.66</v>
      </c>
      <c r="E479" s="140">
        <v>5.6029999999999998</v>
      </c>
      <c r="F479" s="153">
        <v>1</v>
      </c>
      <c r="G479" s="46">
        <f>IrradDiaria_1[[#This Row],[Geração Diária (kWh)]]/(IrradDiaria_1[[#This Row],[Irradiação]]*994)</f>
        <v>2.8893080058074667</v>
      </c>
    </row>
    <row r="480" spans="2:7" hidden="1">
      <c r="B480" s="46" t="s">
        <v>96</v>
      </c>
      <c r="C480" s="101">
        <v>46180</v>
      </c>
      <c r="D480" s="104">
        <v>16204.55</v>
      </c>
      <c r="E480" s="140">
        <v>6.2389999999999999</v>
      </c>
      <c r="F480" s="153">
        <v>1</v>
      </c>
      <c r="G480" s="46">
        <f>IrradDiaria_1[[#This Row],[Geração Diária (kWh)]]/(IrradDiaria_1[[#This Row],[Irradiação]]*994)</f>
        <v>2.6129771093301271</v>
      </c>
    </row>
    <row r="481" spans="2:7" hidden="1">
      <c r="B481" s="46" t="s">
        <v>96</v>
      </c>
      <c r="C481" s="101">
        <v>46181</v>
      </c>
      <c r="D481" s="104">
        <v>15670.31</v>
      </c>
      <c r="E481" s="140">
        <v>6.032</v>
      </c>
      <c r="F481" s="153">
        <v>1</v>
      </c>
      <c r="G481" s="46">
        <f>IrradDiaria_1[[#This Row],[Geração Diária (kWh)]]/(IrradDiaria_1[[#This Row],[Irradiação]]*994)</f>
        <v>2.6135443296383074</v>
      </c>
    </row>
    <row r="482" spans="2:7" hidden="1">
      <c r="B482" s="46" t="s">
        <v>96</v>
      </c>
      <c r="C482" s="101">
        <v>46182</v>
      </c>
      <c r="D482" s="104">
        <v>12177.35</v>
      </c>
      <c r="E482" s="140">
        <v>4.6740000000000004</v>
      </c>
      <c r="F482" s="153">
        <v>1</v>
      </c>
      <c r="G482" s="46">
        <f>IrradDiaria_1[[#This Row],[Geração Diária (kWh)]]/(IrradDiaria_1[[#This Row],[Irradiação]]*994)</f>
        <v>2.6210644267832066</v>
      </c>
    </row>
    <row r="483" spans="2:7" hidden="1">
      <c r="B483" s="46" t="s">
        <v>96</v>
      </c>
      <c r="C483" s="101">
        <v>46183</v>
      </c>
      <c r="D483" s="104">
        <v>9778.17</v>
      </c>
      <c r="E483" s="140">
        <v>3.6219999999999999</v>
      </c>
      <c r="F483" s="153">
        <v>1</v>
      </c>
      <c r="G483" s="46">
        <f>IrradDiaria_1[[#This Row],[Geração Diária (kWh)]]/(IrradDiaria_1[[#This Row],[Irradiação]]*994)</f>
        <v>2.7159561454869472</v>
      </c>
    </row>
    <row r="484" spans="2:7" hidden="1">
      <c r="B484" s="46" t="s">
        <v>96</v>
      </c>
      <c r="C484" s="101">
        <v>46184</v>
      </c>
      <c r="D484" s="104">
        <v>4842.82</v>
      </c>
      <c r="E484" s="140">
        <v>1.7450000000000001</v>
      </c>
      <c r="F484" s="153">
        <v>1</v>
      </c>
      <c r="G484" s="46">
        <f>IrradDiaria_1[[#This Row],[Geração Diária (kWh)]]/(IrradDiaria_1[[#This Row],[Irradiação]]*994)</f>
        <v>2.7920070566666468</v>
      </c>
    </row>
    <row r="485" spans="2:7" hidden="1">
      <c r="B485" s="46" t="s">
        <v>96</v>
      </c>
      <c r="C485" s="101">
        <v>46185</v>
      </c>
      <c r="D485" s="104">
        <v>4317.25</v>
      </c>
      <c r="E485" s="140">
        <v>1.536</v>
      </c>
      <c r="F485" s="153">
        <v>1</v>
      </c>
      <c r="G485" s="46">
        <f>IrradDiaria_1[[#This Row],[Geração Diária (kWh)]]/(IrradDiaria_1[[#This Row],[Irradiação]]*994)</f>
        <v>2.8276756895539905</v>
      </c>
    </row>
    <row r="486" spans="2:7" hidden="1">
      <c r="B486" s="46" t="s">
        <v>96</v>
      </c>
      <c r="C486" s="101">
        <v>46186</v>
      </c>
      <c r="D486" s="104">
        <v>6428.48</v>
      </c>
      <c r="E486" s="140">
        <v>2.4729999999999999</v>
      </c>
      <c r="F486" s="153">
        <v>1</v>
      </c>
      <c r="G486" s="46">
        <f>IrradDiaria_1[[#This Row],[Geração Diária (kWh)]]/(IrradDiaria_1[[#This Row],[Irradiação]]*994)</f>
        <v>2.6151571784121632</v>
      </c>
    </row>
    <row r="487" spans="2:7" hidden="1">
      <c r="B487" s="46" t="s">
        <v>96</v>
      </c>
      <c r="C487" s="101">
        <v>46187</v>
      </c>
      <c r="D487" s="104">
        <v>2945.99</v>
      </c>
      <c r="E487" s="140">
        <v>1.052</v>
      </c>
      <c r="F487" s="153">
        <v>1</v>
      </c>
      <c r="G487" s="46">
        <f>IrradDiaria_1[[#This Row],[Geração Diária (kWh)]]/(IrradDiaria_1[[#This Row],[Irradiação]]*994)</f>
        <v>2.8172743686453314</v>
      </c>
    </row>
    <row r="488" spans="2:7" hidden="1">
      <c r="B488" s="46" t="s">
        <v>96</v>
      </c>
      <c r="C488" s="101">
        <v>46188</v>
      </c>
      <c r="D488" s="104">
        <v>1281.04</v>
      </c>
      <c r="E488" s="140">
        <v>0.40899999999999997</v>
      </c>
      <c r="F488" s="153">
        <v>0.50388888888889205</v>
      </c>
      <c r="G488" s="46">
        <f>IrradDiaria_1[[#This Row],[Geração Diária (kWh)]]/(IrradDiaria_1[[#This Row],[Irradiação]]*994)</f>
        <v>3.1510333394007075</v>
      </c>
    </row>
    <row r="489" spans="2:7" hidden="1">
      <c r="B489" s="46" t="s">
        <v>96</v>
      </c>
      <c r="C489" s="101">
        <v>46189</v>
      </c>
      <c r="D489" s="104">
        <v>13644.66</v>
      </c>
      <c r="E489" s="140">
        <v>5.242</v>
      </c>
      <c r="F489" s="153">
        <v>1</v>
      </c>
      <c r="G489" s="46">
        <f>IrradDiaria_1[[#This Row],[Geração Diária (kWh)]]/(IrradDiaria_1[[#This Row],[Irradiação]]*994)</f>
        <v>2.6186612233492523</v>
      </c>
    </row>
    <row r="490" spans="2:7" hidden="1">
      <c r="B490" s="46" t="s">
        <v>96</v>
      </c>
      <c r="C490" s="101">
        <v>46190</v>
      </c>
      <c r="D490" s="104">
        <v>16220.56</v>
      </c>
      <c r="E490" s="140">
        <v>6.2169999999999996</v>
      </c>
      <c r="F490" s="153">
        <v>1</v>
      </c>
      <c r="G490" s="46">
        <f>IrradDiaria_1[[#This Row],[Geração Diária (kWh)]]/(IrradDiaria_1[[#This Row],[Irradiação]]*994)</f>
        <v>2.6248143517692939</v>
      </c>
    </row>
    <row r="491" spans="2:7" hidden="1">
      <c r="B491" s="46" t="s">
        <v>96</v>
      </c>
      <c r="C491" s="101">
        <v>46191</v>
      </c>
      <c r="D491" s="104">
        <v>16329.53</v>
      </c>
      <c r="E491" s="140">
        <v>6.2409999999999997</v>
      </c>
      <c r="F491" s="153">
        <v>1</v>
      </c>
      <c r="G491" s="46">
        <f>IrradDiaria_1[[#This Row],[Geração Diária (kWh)]]/(IrradDiaria_1[[#This Row],[Irradiação]]*994)</f>
        <v>2.6322862668721831</v>
      </c>
    </row>
    <row r="492" spans="2:7" hidden="1">
      <c r="B492" s="46" t="s">
        <v>96</v>
      </c>
      <c r="C492" s="101">
        <v>46192</v>
      </c>
      <c r="D492" s="104">
        <v>14793.08</v>
      </c>
      <c r="E492" s="140">
        <v>5.6749999999999998</v>
      </c>
      <c r="F492" s="153">
        <v>1</v>
      </c>
      <c r="G492" s="46">
        <f>IrradDiaria_1[[#This Row],[Geração Diária (kWh)]]/(IrradDiaria_1[[#This Row],[Irradiação]]*994)</f>
        <v>2.6224448009643768</v>
      </c>
    </row>
    <row r="493" spans="2:7" hidden="1">
      <c r="B493" s="46" t="s">
        <v>96</v>
      </c>
      <c r="C493" s="101">
        <v>46193</v>
      </c>
      <c r="D493" s="104">
        <v>2065.04</v>
      </c>
      <c r="E493" s="140">
        <v>0.72799999999999998</v>
      </c>
      <c r="F493" s="153">
        <v>1</v>
      </c>
      <c r="G493" s="46">
        <f>IrradDiaria_1[[#This Row],[Geração Diária (kWh)]]/(IrradDiaria_1[[#This Row],[Irradiação]]*994)</f>
        <v>2.8537157007981961</v>
      </c>
    </row>
    <row r="494" spans="2:7" hidden="1">
      <c r="B494" s="46" t="s">
        <v>96</v>
      </c>
      <c r="C494" s="101">
        <v>46194</v>
      </c>
      <c r="D494" s="104">
        <v>12970.6</v>
      </c>
      <c r="E494" s="140">
        <v>4.9950000000000001</v>
      </c>
      <c r="F494" s="153">
        <v>1</v>
      </c>
      <c r="G494" s="46">
        <f>IrradDiaria_1[[#This Row],[Geração Diária (kWh)]]/(IrradDiaria_1[[#This Row],[Irradiação]]*994)</f>
        <v>2.6123910630952887</v>
      </c>
    </row>
    <row r="495" spans="2:7" hidden="1">
      <c r="B495" s="46" t="s">
        <v>96</v>
      </c>
      <c r="C495" s="101">
        <v>46195</v>
      </c>
      <c r="D495" s="104">
        <v>15572.95</v>
      </c>
      <c r="E495" s="140">
        <v>5.9969999999999999</v>
      </c>
      <c r="F495" s="153">
        <v>1</v>
      </c>
      <c r="G495" s="46">
        <f>IrradDiaria_1[[#This Row],[Geração Diária (kWh)]]/(IrradDiaria_1[[#This Row],[Irradiação]]*994)</f>
        <v>2.6124648508023296</v>
      </c>
    </row>
    <row r="496" spans="2:7" hidden="1">
      <c r="B496" s="46" t="s">
        <v>96</v>
      </c>
      <c r="C496" s="101">
        <v>46196</v>
      </c>
      <c r="D496" s="104">
        <v>2287.09</v>
      </c>
      <c r="E496" s="140">
        <v>0.82399999999999995</v>
      </c>
      <c r="F496" s="153">
        <v>1</v>
      </c>
      <c r="G496" s="46">
        <f>IrradDiaria_1[[#This Row],[Geração Diária (kWh)]]/(IrradDiaria_1[[#This Row],[Irradiação]]*994)</f>
        <v>2.792348752710438</v>
      </c>
    </row>
    <row r="497" spans="2:7" hidden="1">
      <c r="B497" s="46" t="s">
        <v>96</v>
      </c>
      <c r="C497" s="101">
        <v>46197</v>
      </c>
      <c r="D497" s="104">
        <v>1391.08</v>
      </c>
      <c r="E497" s="140">
        <v>0.47899999999999998</v>
      </c>
      <c r="F497" s="153">
        <v>1</v>
      </c>
      <c r="G497" s="46">
        <f>IrradDiaria_1[[#This Row],[Geração Diária (kWh)]]/(IrradDiaria_1[[#This Row],[Irradiação]]*994)</f>
        <v>2.9216635932505262</v>
      </c>
    </row>
    <row r="498" spans="2:7" hidden="1">
      <c r="B498" s="46" t="s">
        <v>96</v>
      </c>
      <c r="C498" s="101">
        <v>46198</v>
      </c>
      <c r="D498" s="104">
        <v>3305.17</v>
      </c>
      <c r="E498" s="140">
        <v>1.083</v>
      </c>
      <c r="F498" s="153">
        <v>1</v>
      </c>
      <c r="G498" s="46">
        <f>IrradDiaria_1[[#This Row],[Geração Diária (kWh)]]/(IrradDiaria_1[[#This Row],[Irradiação]]*994)</f>
        <v>3.0702869107535333</v>
      </c>
    </row>
    <row r="499" spans="2:7" hidden="1">
      <c r="B499" s="46" t="s">
        <v>96</v>
      </c>
      <c r="C499" s="101">
        <v>46199</v>
      </c>
      <c r="D499" s="104">
        <v>10644</v>
      </c>
      <c r="E499" s="140">
        <v>3.891</v>
      </c>
      <c r="F499" s="153">
        <v>1</v>
      </c>
      <c r="G499" s="46">
        <f>IrradDiaria_1[[#This Row],[Geração Diária (kWh)]]/(IrradDiaria_1[[#This Row],[Irradiação]]*994)</f>
        <v>2.752055897451013</v>
      </c>
    </row>
    <row r="500" spans="2:7" hidden="1">
      <c r="B500" s="46" t="s">
        <v>96</v>
      </c>
      <c r="C500" s="101">
        <v>46200</v>
      </c>
      <c r="D500" s="104">
        <v>11619.43</v>
      </c>
      <c r="E500" s="140">
        <v>4.3789999999999996</v>
      </c>
      <c r="F500" s="153">
        <v>1</v>
      </c>
      <c r="G500" s="46">
        <f>IrradDiaria_1[[#This Row],[Geração Diária (kWh)]]/(IrradDiaria_1[[#This Row],[Irradiação]]*994)</f>
        <v>2.6694604714378993</v>
      </c>
    </row>
    <row r="501" spans="2:7" hidden="1">
      <c r="B501" s="46" t="s">
        <v>96</v>
      </c>
      <c r="C501" s="101">
        <v>46201</v>
      </c>
      <c r="D501" s="104">
        <v>15105.55</v>
      </c>
      <c r="E501" s="140">
        <v>5.87</v>
      </c>
      <c r="F501" s="153">
        <v>1</v>
      </c>
      <c r="G501" s="46">
        <f>IrradDiaria_1[[#This Row],[Geração Diária (kWh)]]/(IrradDiaria_1[[#This Row],[Irradiação]]*994)</f>
        <v>2.5888808147008113</v>
      </c>
    </row>
    <row r="502" spans="2:7" hidden="1">
      <c r="B502" s="46" t="s">
        <v>96</v>
      </c>
      <c r="C502" s="101">
        <v>46202</v>
      </c>
      <c r="D502" s="104">
        <v>13475.36</v>
      </c>
      <c r="E502" s="140">
        <v>5.1790000000000003</v>
      </c>
      <c r="F502" s="153">
        <v>1</v>
      </c>
      <c r="G502" s="46">
        <f>IrradDiaria_1[[#This Row],[Geração Diária (kWh)]]/(IrradDiaria_1[[#This Row],[Irradiação]]*994)</f>
        <v>2.6176289247359033</v>
      </c>
    </row>
    <row r="503" spans="2:7" hidden="1">
      <c r="B503" s="46" t="s">
        <v>96</v>
      </c>
      <c r="C503" s="101">
        <v>46203</v>
      </c>
      <c r="D503" s="104">
        <v>14449.32</v>
      </c>
      <c r="E503" s="140">
        <v>5.6619999999999999</v>
      </c>
      <c r="F503" s="153">
        <v>1</v>
      </c>
      <c r="G503" s="46">
        <f>IrradDiaria_1[[#This Row],[Geração Diária (kWh)]]/(IrradDiaria_1[[#This Row],[Irradiação]]*994)</f>
        <v>2.5673859476178866</v>
      </c>
    </row>
    <row r="504" spans="2:7" hidden="1">
      <c r="B504" s="46" t="s">
        <v>96</v>
      </c>
      <c r="C504" s="101">
        <v>46204</v>
      </c>
      <c r="D504" s="104">
        <v>14398.3</v>
      </c>
      <c r="E504" s="140">
        <v>5.6369999999999996</v>
      </c>
      <c r="F504" s="153">
        <v>1</v>
      </c>
      <c r="G504" s="46">
        <f>IrradDiaria_1[[#This Row],[Geração Diária (kWh)]]/(IrradDiaria_1[[#This Row],[Irradiação]]*994)</f>
        <v>2.5696667141397258</v>
      </c>
    </row>
    <row r="505" spans="2:7" hidden="1">
      <c r="B505" s="46" t="s">
        <v>96</v>
      </c>
      <c r="C505" s="101">
        <v>46205</v>
      </c>
      <c r="D505" s="104">
        <v>15109.63</v>
      </c>
      <c r="E505" s="140">
        <v>5.9950000000000001</v>
      </c>
      <c r="F505" s="153">
        <v>1</v>
      </c>
      <c r="G505" s="46">
        <f>IrradDiaria_1[[#This Row],[Geração Diária (kWh)]]/(IrradDiaria_1[[#This Row],[Irradiação]]*994)</f>
        <v>2.5355854895847143</v>
      </c>
    </row>
    <row r="506" spans="2:7" hidden="1">
      <c r="B506" s="46" t="s">
        <v>96</v>
      </c>
      <c r="C506" s="101">
        <v>46206</v>
      </c>
      <c r="D506" s="104">
        <v>14736.31</v>
      </c>
      <c r="E506" s="140">
        <v>5.8319999999999999</v>
      </c>
      <c r="F506" s="153">
        <v>1</v>
      </c>
      <c r="G506" s="46">
        <f>IrradDiaria_1[[#This Row],[Geração Diária (kWh)]]/(IrradDiaria_1[[#This Row],[Irradiação]]*994)</f>
        <v>2.5420544529177809</v>
      </c>
    </row>
    <row r="507" spans="2:7" hidden="1">
      <c r="B507" s="46" t="s">
        <v>96</v>
      </c>
      <c r="C507" s="101">
        <v>46207</v>
      </c>
      <c r="D507" s="104">
        <v>11588.32</v>
      </c>
      <c r="E507" s="140">
        <v>4.431</v>
      </c>
      <c r="F507" s="153">
        <v>1</v>
      </c>
      <c r="G507" s="46">
        <f>IrradDiaria_1[[#This Row],[Geração Diária (kWh)]]/(IrradDiaria_1[[#This Row],[Irradiação]]*994)</f>
        <v>2.6310696496741679</v>
      </c>
    </row>
    <row r="508" spans="2:7" hidden="1">
      <c r="B508" s="46" t="s">
        <v>96</v>
      </c>
      <c r="C508" s="101">
        <v>46208</v>
      </c>
      <c r="D508" s="104">
        <v>12962.74</v>
      </c>
      <c r="E508" s="140">
        <v>4.8739999999999997</v>
      </c>
      <c r="F508" s="153">
        <v>1</v>
      </c>
      <c r="G508" s="46">
        <f>IrradDiaria_1[[#This Row],[Geração Diária (kWh)]]/(IrradDiaria_1[[#This Row],[Irradiação]]*994)</f>
        <v>2.6756228796661796</v>
      </c>
    </row>
    <row r="509" spans="2:7" hidden="1">
      <c r="B509" s="46" t="s">
        <v>96</v>
      </c>
      <c r="C509" s="101">
        <v>46209</v>
      </c>
      <c r="D509" s="104">
        <v>14016.98</v>
      </c>
      <c r="E509" s="140">
        <v>5.8339999999999996</v>
      </c>
      <c r="F509" s="153">
        <v>0.83333333333333404</v>
      </c>
      <c r="G509" s="46">
        <f>IrradDiaria_1[[#This Row],[Geração Diária (kWh)]]/(IrradDiaria_1[[#This Row],[Irradiação]]*994)</f>
        <v>2.4171391047691708</v>
      </c>
    </row>
    <row r="510" spans="2:7" hidden="1">
      <c r="B510" s="46" t="s">
        <v>96</v>
      </c>
      <c r="C510" s="101">
        <v>46210</v>
      </c>
      <c r="D510" s="104">
        <v>10672.5</v>
      </c>
      <c r="E510" s="140">
        <v>4.1829999999999998</v>
      </c>
      <c r="F510" s="153">
        <v>1</v>
      </c>
      <c r="G510" s="46">
        <f>IrradDiaria_1[[#This Row],[Geração Diária (kWh)]]/(IrradDiaria_1[[#This Row],[Irradiação]]*994)</f>
        <v>2.5667993136923379</v>
      </c>
    </row>
    <row r="511" spans="2:7" hidden="1">
      <c r="B511" s="46" t="s">
        <v>96</v>
      </c>
      <c r="C511" s="101">
        <v>46211</v>
      </c>
      <c r="D511" s="104">
        <v>15441.11</v>
      </c>
      <c r="E511" s="140">
        <v>5.9450000000000003</v>
      </c>
      <c r="F511" s="153">
        <v>1</v>
      </c>
      <c r="G511" s="46">
        <f>IrradDiaria_1[[#This Row],[Geração Diária (kWh)]]/(IrradDiaria_1[[#This Row],[Irradiação]]*994)</f>
        <v>2.6130051968666499</v>
      </c>
    </row>
    <row r="512" spans="2:7" hidden="1">
      <c r="B512" s="46" t="s">
        <v>51</v>
      </c>
      <c r="C512" s="101">
        <v>46215</v>
      </c>
      <c r="D512" s="104">
        <v>4310.6000000000004</v>
      </c>
      <c r="E512" s="140">
        <v>3.633</v>
      </c>
      <c r="F512" s="153">
        <v>1</v>
      </c>
      <c r="G512" s="46">
        <f>IrradDiaria_1[[#This Row],[Geração Diária (kWh)]]/(IrradDiaria_1[[#This Row],[Irradiação]]*994)</f>
        <v>1.1936745715138617</v>
      </c>
    </row>
    <row r="513" spans="2:7" hidden="1">
      <c r="B513" s="46" t="s">
        <v>29</v>
      </c>
      <c r="C513" s="101">
        <v>46215</v>
      </c>
      <c r="D513" s="104">
        <v>3074.8</v>
      </c>
      <c r="E513" s="140">
        <v>3.665</v>
      </c>
      <c r="F513" s="153">
        <v>1</v>
      </c>
      <c r="G513" s="46">
        <f>IrradDiaria_1[[#This Row],[Geração Diária (kWh)]]/(IrradDiaria_1[[#This Row],[Irradiação]]*994)</f>
        <v>0.84402732904933009</v>
      </c>
    </row>
    <row r="514" spans="2:7" hidden="1">
      <c r="B514" s="46" t="s">
        <v>459</v>
      </c>
      <c r="C514" s="101">
        <v>46213</v>
      </c>
      <c r="D514" s="104">
        <v>10133.370000000001</v>
      </c>
      <c r="E514" s="140">
        <v>3.762</v>
      </c>
      <c r="F514" s="153">
        <v>1</v>
      </c>
      <c r="G514" s="46">
        <f>IrradDiaria_1[[#This Row],[Geração Diária (kWh)]]/(IrradDiaria_1[[#This Row],[Irradiação]]*994)</f>
        <v>2.7098716702126637</v>
      </c>
    </row>
    <row r="515" spans="2:7" hidden="1">
      <c r="B515" s="46" t="s">
        <v>119</v>
      </c>
      <c r="C515" s="101">
        <v>46123</v>
      </c>
      <c r="D515" s="104">
        <v>19736.43</v>
      </c>
      <c r="E515" s="140">
        <v>6.7429716666666648</v>
      </c>
      <c r="F515" s="153">
        <v>1</v>
      </c>
      <c r="G515" s="46">
        <f>IrradDiaria_1[[#This Row],[Geração Diária (kWh)]]/(IrradDiaria_1[[#This Row],[Irradiação]]*994)</f>
        <v>2.9446309968105102</v>
      </c>
    </row>
    <row r="516" spans="2:7" hidden="1">
      <c r="B516" s="46" t="s">
        <v>119</v>
      </c>
      <c r="C516" s="101">
        <v>46128</v>
      </c>
      <c r="D516" s="104">
        <v>19601.39</v>
      </c>
      <c r="E516" s="140">
        <v>6.3179999999999996</v>
      </c>
      <c r="F516" s="153">
        <v>1</v>
      </c>
      <c r="G516" s="46">
        <f>IrradDiaria_1[[#This Row],[Geração Diária (kWh)]]/(IrradDiaria_1[[#This Row],[Irradiação]]*994)</f>
        <v>3.1211947213512161</v>
      </c>
    </row>
    <row r="517" spans="2:7" hidden="1">
      <c r="B517" s="46" t="s">
        <v>459</v>
      </c>
      <c r="C517" s="101">
        <v>46214</v>
      </c>
      <c r="D517" s="104">
        <v>12327.65</v>
      </c>
      <c r="E517" s="140">
        <v>3.952</v>
      </c>
      <c r="F517" s="153">
        <v>1</v>
      </c>
      <c r="G517" s="46">
        <f>IrradDiaria_1[[#This Row],[Geração Diária (kWh)]]/(IrradDiaria_1[[#This Row],[Irradiação]]*994)</f>
        <v>3.1381736776936924</v>
      </c>
    </row>
    <row r="518" spans="2:7" hidden="1">
      <c r="B518" s="46" t="s">
        <v>73</v>
      </c>
      <c r="C518" s="101">
        <v>46215</v>
      </c>
      <c r="D518" s="104">
        <v>11569.05</v>
      </c>
      <c r="E518" s="140">
        <v>4.1050000000000004</v>
      </c>
      <c r="F518" s="153">
        <v>0.9506</v>
      </c>
      <c r="G518" s="46">
        <f>IrradDiaria_1[[#This Row],[Geração Diária (kWh)]]/(IrradDiaria_1[[#This Row],[Irradiação]]*994)</f>
        <v>2.8352943483066482</v>
      </c>
    </row>
    <row r="519" spans="2:7" hidden="1">
      <c r="B519" s="46" t="s">
        <v>119</v>
      </c>
      <c r="C519" s="101">
        <v>46126</v>
      </c>
      <c r="D519" s="104">
        <v>19469.259999999998</v>
      </c>
      <c r="E519" s="140">
        <v>7.0658766666666706</v>
      </c>
      <c r="F519" s="153">
        <v>1</v>
      </c>
      <c r="G519" s="46">
        <f>IrradDiaria_1[[#This Row],[Geração Diária (kWh)]]/(IrradDiaria_1[[#This Row],[Irradiação]]*994)</f>
        <v>2.772024139128471</v>
      </c>
    </row>
    <row r="520" spans="2:7" hidden="1">
      <c r="B520" s="46" t="s">
        <v>119</v>
      </c>
      <c r="C520" s="101">
        <v>46118</v>
      </c>
      <c r="D520" s="104">
        <v>19266.57</v>
      </c>
      <c r="E520" s="140">
        <v>6.9411449999999872</v>
      </c>
      <c r="F520" s="153">
        <v>1</v>
      </c>
      <c r="G520" s="46">
        <f>IrradDiaria_1[[#This Row],[Geração Diária (kWh)]]/(IrradDiaria_1[[#This Row],[Irradiação]]*994)</f>
        <v>2.7924596306833167</v>
      </c>
    </row>
    <row r="521" spans="2:7" hidden="1">
      <c r="B521" s="46" t="s">
        <v>119</v>
      </c>
      <c r="C521" s="101">
        <v>46135</v>
      </c>
      <c r="D521" s="104">
        <v>18984.72</v>
      </c>
      <c r="E521" s="140">
        <v>3.3719999999999999</v>
      </c>
      <c r="F521" s="153">
        <v>1</v>
      </c>
      <c r="G521" s="46">
        <f>IrradDiaria_1[[#This Row],[Geração Diária (kWh)]]/(IrradDiaria_1[[#This Row],[Irradiação]]*994)</f>
        <v>5.6640913094223704</v>
      </c>
    </row>
    <row r="522" spans="2:7" hidden="1">
      <c r="B522" s="46" t="s">
        <v>119</v>
      </c>
      <c r="C522" s="101">
        <v>46145</v>
      </c>
      <c r="D522" s="104">
        <v>18557.21</v>
      </c>
      <c r="E522" s="140">
        <v>6.9139475100391232</v>
      </c>
      <c r="F522" s="153">
        <v>1</v>
      </c>
      <c r="G522" s="46">
        <f>IrradDiaria_1[[#This Row],[Geração Diária (kWh)]]/(IrradDiaria_1[[#This Row],[Irradiação]]*994)</f>
        <v>2.7002266541660558</v>
      </c>
    </row>
    <row r="523" spans="2:7" hidden="1">
      <c r="B523" s="46" t="s">
        <v>119</v>
      </c>
      <c r="C523" s="101">
        <v>46137</v>
      </c>
      <c r="D523" s="104">
        <v>18550.39</v>
      </c>
      <c r="E523" s="140">
        <v>2.129</v>
      </c>
      <c r="F523" s="153">
        <v>1</v>
      </c>
      <c r="G523" s="46">
        <f>IrradDiaria_1[[#This Row],[Geração Diária (kWh)]]/(IrradDiaria_1[[#This Row],[Irradiação]]*994)</f>
        <v>8.7657887201083433</v>
      </c>
    </row>
    <row r="524" spans="2:7" hidden="1">
      <c r="B524" s="46" t="s">
        <v>119</v>
      </c>
      <c r="C524" s="101">
        <v>46217</v>
      </c>
      <c r="D524" s="104">
        <v>18500.57</v>
      </c>
      <c r="E524" s="140">
        <v>3.8660000000000001</v>
      </c>
      <c r="F524" s="153">
        <v>1</v>
      </c>
      <c r="G524" s="46">
        <f>IrradDiaria_1[[#This Row],[Geração Diária (kWh)]]/(IrradDiaria_1[[#This Row],[Irradiação]]*994)</f>
        <v>4.8143412986975136</v>
      </c>
    </row>
    <row r="525" spans="2:7" hidden="1">
      <c r="B525" s="46" t="s">
        <v>119</v>
      </c>
      <c r="C525" s="101">
        <v>46148</v>
      </c>
      <c r="D525" s="104">
        <v>18280.71</v>
      </c>
      <c r="E525" s="140">
        <v>7.0946058170804758</v>
      </c>
      <c r="F525" s="153">
        <v>1</v>
      </c>
      <c r="G525" s="46">
        <f>IrradDiaria_1[[#This Row],[Geração Diária (kWh)]]/(IrradDiaria_1[[#This Row],[Irradiação]]*994)</f>
        <v>2.592259078545442</v>
      </c>
    </row>
    <row r="526" spans="2:7" hidden="1">
      <c r="B526" s="46" t="s">
        <v>119</v>
      </c>
      <c r="C526" s="101">
        <v>46138</v>
      </c>
      <c r="D526" s="104">
        <v>18241.34</v>
      </c>
      <c r="E526" s="140">
        <v>4.7309999999999999</v>
      </c>
      <c r="F526" s="153">
        <v>1</v>
      </c>
      <c r="G526" s="46">
        <f>IrradDiaria_1[[#This Row],[Geração Diária (kWh)]]/(IrradDiaria_1[[#This Row],[Irradiação]]*994)</f>
        <v>3.8789787977495074</v>
      </c>
    </row>
    <row r="527" spans="2:7" hidden="1">
      <c r="B527" s="46" t="s">
        <v>119</v>
      </c>
      <c r="C527" s="101">
        <v>46131</v>
      </c>
      <c r="D527" s="104">
        <v>18204.59</v>
      </c>
      <c r="E527" s="140">
        <v>6.6040000000000001</v>
      </c>
      <c r="F527" s="153">
        <v>1</v>
      </c>
      <c r="G527" s="46">
        <f>IrradDiaria_1[[#This Row],[Geração Diária (kWh)]]/(IrradDiaria_1[[#This Row],[Irradiação]]*994)</f>
        <v>2.7732399850343734</v>
      </c>
    </row>
    <row r="528" spans="2:7" hidden="1">
      <c r="B528" s="46" t="s">
        <v>119</v>
      </c>
      <c r="C528" s="101">
        <v>46155</v>
      </c>
      <c r="D528" s="104">
        <v>18011.84</v>
      </c>
      <c r="E528" s="140">
        <v>6.4836316648917274</v>
      </c>
      <c r="F528" s="153">
        <v>1</v>
      </c>
      <c r="G528" s="46">
        <f>IrradDiaria_1[[#This Row],[Geração Diária (kWh)]]/(IrradDiaria_1[[#This Row],[Irradiação]]*994)</f>
        <v>2.794816904606547</v>
      </c>
    </row>
    <row r="529" spans="2:7" hidden="1">
      <c r="B529" s="46" t="s">
        <v>119</v>
      </c>
      <c r="C529" s="101">
        <v>46147</v>
      </c>
      <c r="D529" s="104">
        <v>17920.04</v>
      </c>
      <c r="E529" s="140">
        <v>6.9010316880188576</v>
      </c>
      <c r="F529" s="153">
        <v>1</v>
      </c>
      <c r="G529" s="46">
        <f>IrradDiaria_1[[#This Row],[Geração Diária (kWh)]]/(IrradDiaria_1[[#This Row],[Irradiação]]*994)</f>
        <v>2.6123933450171886</v>
      </c>
    </row>
    <row r="530" spans="2:7" hidden="1">
      <c r="B530" s="46" t="s">
        <v>119</v>
      </c>
      <c r="C530" s="101">
        <v>46218</v>
      </c>
      <c r="D530" s="104">
        <v>17913.919999999998</v>
      </c>
      <c r="E530" s="140">
        <v>4.8079999999999998</v>
      </c>
      <c r="F530" s="153">
        <v>1</v>
      </c>
      <c r="G530" s="46">
        <f>IrradDiaria_1[[#This Row],[Geração Diária (kWh)]]/(IrradDiaria_1[[#This Row],[Irradiação]]*994)</f>
        <v>3.7483469870805526</v>
      </c>
    </row>
    <row r="531" spans="2:7" hidden="1">
      <c r="B531" s="46" t="s">
        <v>119</v>
      </c>
      <c r="C531" s="101">
        <v>46153</v>
      </c>
      <c r="D531" s="104">
        <v>17622.900000000001</v>
      </c>
      <c r="E531" s="140">
        <v>5.957033349936518</v>
      </c>
      <c r="F531" s="153">
        <v>1</v>
      </c>
      <c r="G531" s="46">
        <f>IrradDiaria_1[[#This Row],[Geração Diária (kWh)]]/(IrradDiaria_1[[#This Row],[Irradiação]]*994)</f>
        <v>2.9761921098045354</v>
      </c>
    </row>
    <row r="532" spans="2:7" hidden="1">
      <c r="B532" s="46" t="s">
        <v>119</v>
      </c>
      <c r="C532" s="101">
        <v>46191</v>
      </c>
      <c r="D532" s="104">
        <v>17441.150000000001</v>
      </c>
      <c r="E532" s="140">
        <v>6.7039999999999997</v>
      </c>
      <c r="F532" s="153">
        <v>1</v>
      </c>
      <c r="G532" s="46">
        <f>IrradDiaria_1[[#This Row],[Geração Diária (kWh)]]/(IrradDiaria_1[[#This Row],[Irradiação]]*994)</f>
        <v>2.6173073644732359</v>
      </c>
    </row>
    <row r="533" spans="2:7" hidden="1">
      <c r="B533" s="46" t="s">
        <v>119</v>
      </c>
      <c r="C533" s="101">
        <v>46212</v>
      </c>
      <c r="D533" s="104">
        <v>17280.75</v>
      </c>
      <c r="E533" s="140">
        <v>3.2360000000000002</v>
      </c>
      <c r="F533" s="153">
        <v>1</v>
      </c>
      <c r="G533" s="46">
        <f>IrradDiaria_1[[#This Row],[Geração Diária (kWh)]]/(IrradDiaria_1[[#This Row],[Irradiação]]*994)</f>
        <v>5.3723919536999496</v>
      </c>
    </row>
    <row r="534" spans="2:7" hidden="1">
      <c r="B534" s="46" t="s">
        <v>119</v>
      </c>
      <c r="C534" s="101">
        <v>46144</v>
      </c>
      <c r="D534" s="104">
        <v>17243.57</v>
      </c>
      <c r="E534" s="140">
        <v>6.2780550277211393</v>
      </c>
      <c r="F534" s="153">
        <v>1</v>
      </c>
      <c r="G534" s="46">
        <f>IrradDiaria_1[[#This Row],[Geração Diária (kWh)]]/(IrradDiaria_1[[#This Row],[Irradiação]]*994)</f>
        <v>2.7632213892700901</v>
      </c>
    </row>
    <row r="535" spans="2:7" hidden="1">
      <c r="B535" s="46" t="s">
        <v>119</v>
      </c>
      <c r="C535" s="101">
        <v>46149</v>
      </c>
      <c r="D535" s="104">
        <v>17170.23</v>
      </c>
      <c r="E535" s="140">
        <v>6.6692416514658062</v>
      </c>
      <c r="F535" s="153">
        <v>1</v>
      </c>
      <c r="G535" s="46">
        <f>IrradDiaria_1[[#This Row],[Geração Diária (kWh)]]/(IrradDiaria_1[[#This Row],[Irradiação]]*994)</f>
        <v>2.5900805731998124</v>
      </c>
    </row>
    <row r="536" spans="2:7" hidden="1">
      <c r="B536" s="46" t="s">
        <v>119</v>
      </c>
      <c r="C536" s="101">
        <v>46216</v>
      </c>
      <c r="D536" s="104">
        <v>17058.240000000002</v>
      </c>
      <c r="E536" s="140">
        <v>2.6179999999999999</v>
      </c>
      <c r="F536" s="153">
        <v>1</v>
      </c>
      <c r="G536" s="46">
        <f>IrradDiaria_1[[#This Row],[Geração Diária (kWh)]]/(IrradDiaria_1[[#This Row],[Irradiação]]*994)</f>
        <v>6.55508298069548</v>
      </c>
    </row>
    <row r="537" spans="2:7" hidden="1">
      <c r="B537" s="46" t="s">
        <v>119</v>
      </c>
      <c r="C537" s="101">
        <v>46136</v>
      </c>
      <c r="D537" s="104">
        <v>17034.75</v>
      </c>
      <c r="E537" s="140">
        <v>3.919</v>
      </c>
      <c r="F537" s="153">
        <v>1</v>
      </c>
      <c r="G537" s="46">
        <f>IrradDiaria_1[[#This Row],[Geração Diária (kWh)]]/(IrradDiaria_1[[#This Row],[Irradiação]]*994)</f>
        <v>4.3729460200858119</v>
      </c>
    </row>
    <row r="538" spans="2:7" hidden="1">
      <c r="B538" s="46" t="s">
        <v>119</v>
      </c>
      <c r="C538" s="101">
        <v>46146</v>
      </c>
      <c r="D538" s="104">
        <v>16952.47</v>
      </c>
      <c r="E538" s="140">
        <v>6.4085208341119193</v>
      </c>
      <c r="F538" s="153">
        <v>1</v>
      </c>
      <c r="G538" s="46">
        <f>IrradDiaria_1[[#This Row],[Geração Diária (kWh)]]/(IrradDiaria_1[[#This Row],[Irradiação]]*994)</f>
        <v>2.6612691499691383</v>
      </c>
    </row>
    <row r="539" spans="2:7" hidden="1">
      <c r="B539" s="46" t="s">
        <v>119</v>
      </c>
      <c r="C539" s="101">
        <v>46180</v>
      </c>
      <c r="D539" s="104">
        <v>16939.73</v>
      </c>
      <c r="E539" s="140">
        <v>6.4649999999999999</v>
      </c>
      <c r="F539" s="153">
        <v>1</v>
      </c>
      <c r="G539" s="46">
        <f>IrradDiaria_1[[#This Row],[Geração Diária (kWh)]]/(IrradDiaria_1[[#This Row],[Irradiação]]*994)</f>
        <v>2.6360374155217459</v>
      </c>
    </row>
    <row r="540" spans="2:7" hidden="1">
      <c r="B540" s="46" t="s">
        <v>119</v>
      </c>
      <c r="C540" s="101">
        <v>46178</v>
      </c>
      <c r="D540" s="104">
        <v>16902.89</v>
      </c>
      <c r="E540" s="140">
        <v>3.6259999999999999</v>
      </c>
      <c r="F540" s="153">
        <v>1</v>
      </c>
      <c r="G540" s="46">
        <f>IrradDiaria_1[[#This Row],[Geração Diária (kWh)]]/(IrradDiaria_1[[#This Row],[Irradiação]]*994)</f>
        <v>4.689718565113794</v>
      </c>
    </row>
    <row r="541" spans="2:7" hidden="1">
      <c r="B541" s="46" t="s">
        <v>119</v>
      </c>
      <c r="C541" s="101">
        <v>46213</v>
      </c>
      <c r="D541" s="104">
        <v>16805.650000000001</v>
      </c>
      <c r="E541" s="140">
        <v>3.2360000000000002</v>
      </c>
      <c r="F541" s="153">
        <v>1</v>
      </c>
      <c r="G541" s="46">
        <f>IrradDiaria_1[[#This Row],[Geração Diária (kWh)]]/(IrradDiaria_1[[#This Row],[Irradiação]]*994)</f>
        <v>5.2246886759369566</v>
      </c>
    </row>
    <row r="542" spans="2:7" hidden="1">
      <c r="B542" s="46" t="s">
        <v>119</v>
      </c>
      <c r="C542" s="101">
        <v>46143</v>
      </c>
      <c r="D542" s="104">
        <v>16775.099999999999</v>
      </c>
      <c r="E542" s="140">
        <v>6.2503949932272853</v>
      </c>
      <c r="F542" s="153">
        <v>1</v>
      </c>
      <c r="G542" s="46">
        <f>IrradDiaria_1[[#This Row],[Geração Diária (kWh)]]/(IrradDiaria_1[[#This Row],[Irradiação]]*994)</f>
        <v>2.7000466637996485</v>
      </c>
    </row>
    <row r="543" spans="2:7" hidden="1">
      <c r="B543" s="46" t="s">
        <v>119</v>
      </c>
      <c r="C543" s="101">
        <v>46205</v>
      </c>
      <c r="D543" s="104">
        <v>16740.650000000001</v>
      </c>
      <c r="E543" s="140">
        <v>4.5419999999999998</v>
      </c>
      <c r="F543" s="153">
        <v>1</v>
      </c>
      <c r="G543" s="46">
        <f>IrradDiaria_1[[#This Row],[Geração Diária (kWh)]]/(IrradDiaria_1[[#This Row],[Irradiação]]*994)</f>
        <v>3.7079921182754836</v>
      </c>
    </row>
    <row r="544" spans="2:7" hidden="1">
      <c r="B544" s="46" t="s">
        <v>119</v>
      </c>
      <c r="C544" s="101">
        <v>46201</v>
      </c>
      <c r="D544" s="104">
        <v>16608.88</v>
      </c>
      <c r="E544" s="140">
        <v>4.45</v>
      </c>
      <c r="F544" s="153">
        <v>1</v>
      </c>
      <c r="G544" s="46">
        <f>IrradDiaria_1[[#This Row],[Geração Diária (kWh)]]/(IrradDiaria_1[[#This Row],[Irradiação]]*994)</f>
        <v>3.7548617547984535</v>
      </c>
    </row>
    <row r="545" spans="2:7" hidden="1">
      <c r="B545" s="46" t="s">
        <v>119</v>
      </c>
      <c r="C545" s="101">
        <v>46181</v>
      </c>
      <c r="D545" s="104">
        <v>16574.64</v>
      </c>
      <c r="E545" s="140">
        <v>6.2939999999999996</v>
      </c>
      <c r="F545" s="153">
        <v>1</v>
      </c>
      <c r="G545" s="46">
        <f>IrradDiaria_1[[#This Row],[Geração Diária (kWh)]]/(IrradDiaria_1[[#This Row],[Irradiação]]*994)</f>
        <v>2.6492990353944448</v>
      </c>
    </row>
    <row r="546" spans="2:7" hidden="1">
      <c r="B546" s="46" t="s">
        <v>119</v>
      </c>
      <c r="C546" s="101">
        <v>46192</v>
      </c>
      <c r="D546" s="104">
        <v>16530.080000000002</v>
      </c>
      <c r="E546" s="140">
        <v>6.4080000000000004</v>
      </c>
      <c r="F546" s="153">
        <v>1</v>
      </c>
      <c r="G546" s="46">
        <f>IrradDiaria_1[[#This Row],[Geração Diária (kWh)]]/(IrradDiaria_1[[#This Row],[Irradiação]]*994)</f>
        <v>2.5951715285470627</v>
      </c>
    </row>
    <row r="547" spans="2:7" hidden="1">
      <c r="B547" s="46" t="s">
        <v>119</v>
      </c>
      <c r="C547" s="101">
        <v>46204</v>
      </c>
      <c r="D547" s="104">
        <v>16495.8</v>
      </c>
      <c r="E547" s="140">
        <v>4.4640000000000004</v>
      </c>
      <c r="F547" s="153">
        <v>1</v>
      </c>
      <c r="G547" s="46">
        <f>IrradDiaria_1[[#This Row],[Geração Diária (kWh)]]/(IrradDiaria_1[[#This Row],[Irradiação]]*994)</f>
        <v>3.7176013067653226</v>
      </c>
    </row>
    <row r="548" spans="2:7" hidden="1">
      <c r="B548" s="46" t="s">
        <v>119</v>
      </c>
      <c r="C548" s="101">
        <v>46206</v>
      </c>
      <c r="D548" s="104">
        <v>16319.43</v>
      </c>
      <c r="E548" s="140">
        <v>4.4809999999999999</v>
      </c>
      <c r="F548" s="153">
        <v>1</v>
      </c>
      <c r="G548" s="46">
        <f>IrradDiaria_1[[#This Row],[Geração Diária (kWh)]]/(IrradDiaria_1[[#This Row],[Irradiação]]*994)</f>
        <v>3.6639003851270986</v>
      </c>
    </row>
    <row r="549" spans="2:7" hidden="1">
      <c r="B549" s="46" t="s">
        <v>119</v>
      </c>
      <c r="C549" s="101">
        <v>46200</v>
      </c>
      <c r="D549" s="104">
        <v>16184.41</v>
      </c>
      <c r="E549" s="140">
        <v>4.3540000000000001</v>
      </c>
      <c r="F549" s="153">
        <v>1</v>
      </c>
      <c r="G549" s="46">
        <f>IrradDiaria_1[[#This Row],[Geração Diária (kWh)]]/(IrradDiaria_1[[#This Row],[Irradiação]]*994)</f>
        <v>3.7395734073711906</v>
      </c>
    </row>
    <row r="550" spans="2:7" hidden="1">
      <c r="B550" s="46" t="s">
        <v>119</v>
      </c>
      <c r="C550" s="101">
        <v>46130</v>
      </c>
      <c r="D550" s="104">
        <v>16176.55</v>
      </c>
      <c r="E550" s="140">
        <v>5.3529999999999998</v>
      </c>
      <c r="F550" s="153">
        <v>1</v>
      </c>
      <c r="G550" s="46">
        <f>IrradDiaria_1[[#This Row],[Geração Diária (kWh)]]/(IrradDiaria_1[[#This Row],[Irradiação]]*994)</f>
        <v>3.0402008539185799</v>
      </c>
    </row>
    <row r="551" spans="2:7" hidden="1">
      <c r="B551" s="46" t="s">
        <v>119</v>
      </c>
      <c r="C551" s="101">
        <v>46142</v>
      </c>
      <c r="D551" s="104">
        <v>16118.2</v>
      </c>
      <c r="E551" s="140">
        <v>4.9039999999999999</v>
      </c>
      <c r="F551" s="153">
        <v>1</v>
      </c>
      <c r="G551" s="46">
        <f>IrradDiaria_1[[#This Row],[Geração Diária (kWh)]]/(IrradDiaria_1[[#This Row],[Irradiação]]*994)</f>
        <v>3.3065850240102934</v>
      </c>
    </row>
    <row r="552" spans="2:7" hidden="1">
      <c r="B552" s="46" t="s">
        <v>119</v>
      </c>
      <c r="C552" s="101">
        <v>46195</v>
      </c>
      <c r="D552" s="104">
        <v>16008.34</v>
      </c>
      <c r="E552" s="140">
        <v>5.92</v>
      </c>
      <c r="F552" s="153">
        <v>1</v>
      </c>
      <c r="G552" s="46">
        <f>IrradDiaria_1[[#This Row],[Geração Diária (kWh)]]/(IrradDiaria_1[[#This Row],[Irradiação]]*994)</f>
        <v>2.7204340910326827</v>
      </c>
    </row>
    <row r="553" spans="2:7" hidden="1">
      <c r="B553" s="46" t="s">
        <v>119</v>
      </c>
      <c r="C553" s="101">
        <v>46207</v>
      </c>
      <c r="D553" s="104">
        <v>15842.31</v>
      </c>
      <c r="E553" s="140">
        <v>4.3419999999999996</v>
      </c>
      <c r="F553" s="153">
        <v>1</v>
      </c>
      <c r="G553" s="46">
        <f>IrradDiaria_1[[#This Row],[Geração Diária (kWh)]]/(IrradDiaria_1[[#This Row],[Irradiação]]*994)</f>
        <v>3.6706443173087355</v>
      </c>
    </row>
    <row r="554" spans="2:7" hidden="1">
      <c r="B554" s="46" t="s">
        <v>119</v>
      </c>
      <c r="C554" s="101">
        <v>46113</v>
      </c>
      <c r="D554" s="104">
        <v>15788.12</v>
      </c>
      <c r="E554" s="140">
        <v>6.923691666666663</v>
      </c>
      <c r="F554" s="153">
        <v>1</v>
      </c>
      <c r="G554" s="46">
        <f>IrradDiaria_1[[#This Row],[Geração Diária (kWh)]]/(IrradDiaria_1[[#This Row],[Irradiação]]*994)</f>
        <v>2.2940681485872316</v>
      </c>
    </row>
    <row r="555" spans="2:7" hidden="1">
      <c r="B555" s="46" t="s">
        <v>119</v>
      </c>
      <c r="C555" s="101">
        <v>46177</v>
      </c>
      <c r="D555" s="104">
        <v>15676.88</v>
      </c>
      <c r="E555" s="140">
        <v>2.9750000000000001</v>
      </c>
      <c r="F555" s="153">
        <v>0.96389999999999998</v>
      </c>
      <c r="G555" s="46">
        <f>IrradDiaria_1[[#This Row],[Geração Diária (kWh)]]/(IrradDiaria_1[[#This Row],[Irradiação]]*994)</f>
        <v>5.3013475812860351</v>
      </c>
    </row>
    <row r="556" spans="2:7" hidden="1">
      <c r="B556" s="46" t="s">
        <v>119</v>
      </c>
      <c r="C556" s="101">
        <v>46175</v>
      </c>
      <c r="D556" s="104">
        <v>15540.69</v>
      </c>
      <c r="E556" s="140">
        <v>4.8040000000000003</v>
      </c>
      <c r="F556" s="153">
        <v>1</v>
      </c>
      <c r="G556" s="46">
        <f>IrradDiaria_1[[#This Row],[Geração Diária (kWh)]]/(IrradDiaria_1[[#This Row],[Irradiação]]*994)</f>
        <v>3.2544748088866253</v>
      </c>
    </row>
    <row r="557" spans="2:7" hidden="1">
      <c r="B557" s="46" t="s">
        <v>119</v>
      </c>
      <c r="C557" s="101">
        <v>46202</v>
      </c>
      <c r="D557" s="104">
        <v>15532.79</v>
      </c>
      <c r="E557" s="140">
        <v>4.2220000000000004</v>
      </c>
      <c r="F557" s="153">
        <v>1</v>
      </c>
      <c r="G557" s="46">
        <f>IrradDiaria_1[[#This Row],[Geração Diária (kWh)]]/(IrradDiaria_1[[#This Row],[Irradiação]]*994)</f>
        <v>3.701219634243166</v>
      </c>
    </row>
    <row r="558" spans="2:7" hidden="1">
      <c r="B558" s="46" t="s">
        <v>119</v>
      </c>
      <c r="C558" s="101">
        <v>46203</v>
      </c>
      <c r="D558" s="104">
        <v>15519.71</v>
      </c>
      <c r="E558" s="140">
        <v>4.1619999999999999</v>
      </c>
      <c r="F558" s="153">
        <v>1</v>
      </c>
      <c r="G558" s="46">
        <f>IrradDiaria_1[[#This Row],[Geração Diária (kWh)]]/(IrradDiaria_1[[#This Row],[Irradiação]]*994)</f>
        <v>3.7514152671918097</v>
      </c>
    </row>
    <row r="559" spans="2:7" hidden="1">
      <c r="B559" s="46" t="s">
        <v>119</v>
      </c>
      <c r="C559" s="101">
        <v>46190</v>
      </c>
      <c r="D559" s="104">
        <v>15479.95</v>
      </c>
      <c r="E559" s="140">
        <v>5.7859999999999996</v>
      </c>
      <c r="F559" s="153">
        <v>1</v>
      </c>
      <c r="G559" s="46">
        <f>IrradDiaria_1[[#This Row],[Geração Diária (kWh)]]/(IrradDiaria_1[[#This Row],[Irradiação]]*994)</f>
        <v>2.6915641794075902</v>
      </c>
    </row>
    <row r="560" spans="2:7" hidden="1">
      <c r="B560" s="46" t="s">
        <v>119</v>
      </c>
      <c r="C560" s="101">
        <v>46211</v>
      </c>
      <c r="D560" s="104">
        <v>15477.57</v>
      </c>
      <c r="E560" s="140">
        <v>3.18</v>
      </c>
      <c r="F560" s="153">
        <v>1</v>
      </c>
      <c r="G560" s="46">
        <f>IrradDiaria_1[[#This Row],[Geração Diária (kWh)]]/(IrradDiaria_1[[#This Row],[Irradiação]]*994)</f>
        <v>4.8965396150487832</v>
      </c>
    </row>
    <row r="561" spans="2:7" hidden="1">
      <c r="B561" s="46" t="s">
        <v>119</v>
      </c>
      <c r="C561" s="101">
        <v>46173</v>
      </c>
      <c r="D561" s="104">
        <v>15290.38</v>
      </c>
      <c r="E561" s="140">
        <v>6.5026000000000002</v>
      </c>
      <c r="F561" s="153">
        <v>0.8</v>
      </c>
      <c r="G561" s="46">
        <f>IrradDiaria_1[[#This Row],[Geração Diária (kWh)]]/(IrradDiaria_1[[#This Row],[Irradiação]]*994)</f>
        <v>2.3656192994091638</v>
      </c>
    </row>
    <row r="562" spans="2:7" hidden="1">
      <c r="B562" s="46" t="s">
        <v>119</v>
      </c>
      <c r="C562" s="101">
        <v>46174</v>
      </c>
      <c r="D562" s="104">
        <v>15224.52</v>
      </c>
      <c r="E562" s="140">
        <v>4.008</v>
      </c>
      <c r="F562" s="153">
        <v>1</v>
      </c>
      <c r="G562" s="46">
        <f>IrradDiaria_1[[#This Row],[Geração Diária (kWh)]]/(IrradDiaria_1[[#This Row],[Irradiação]]*994)</f>
        <v>3.8214617043578838</v>
      </c>
    </row>
    <row r="563" spans="2:7" hidden="1">
      <c r="B563" s="46" t="s">
        <v>119</v>
      </c>
      <c r="C563" s="101">
        <v>46150</v>
      </c>
      <c r="D563" s="104">
        <v>15178.16</v>
      </c>
      <c r="E563" s="140">
        <v>3.7511708399790029</v>
      </c>
      <c r="F563" s="153">
        <v>1</v>
      </c>
      <c r="G563" s="46">
        <f>IrradDiaria_1[[#This Row],[Geração Diária (kWh)]]/(IrradDiaria_1[[#This Row],[Irradiação]]*994)</f>
        <v>4.0706700183555666</v>
      </c>
    </row>
    <row r="564" spans="2:7" hidden="1">
      <c r="B564" s="46" t="s">
        <v>119</v>
      </c>
      <c r="C564" s="101">
        <v>46210</v>
      </c>
      <c r="D564" s="104">
        <v>15150.92</v>
      </c>
      <c r="E564" s="140">
        <v>4.9340000000000002</v>
      </c>
      <c r="F564" s="153">
        <v>1</v>
      </c>
      <c r="G564" s="46">
        <f>IrradDiaria_1[[#This Row],[Geração Diária (kWh)]]/(IrradDiaria_1[[#This Row],[Irradiação]]*994)</f>
        <v>3.0892529885433397</v>
      </c>
    </row>
    <row r="565" spans="2:7" hidden="1">
      <c r="B565" s="46" t="s">
        <v>119</v>
      </c>
      <c r="C565" s="101">
        <v>46194</v>
      </c>
      <c r="D565" s="104">
        <v>15143.14</v>
      </c>
      <c r="E565" s="140">
        <v>5.7510000000000003</v>
      </c>
      <c r="F565" s="153">
        <v>1</v>
      </c>
      <c r="G565" s="46">
        <f>IrradDiaria_1[[#This Row],[Geração Diária (kWh)]]/(IrradDiaria_1[[#This Row],[Irradiação]]*994)</f>
        <v>2.6490257839857785</v>
      </c>
    </row>
    <row r="566" spans="2:7" hidden="1">
      <c r="B566" s="46" t="s">
        <v>119</v>
      </c>
      <c r="C566" s="101">
        <v>46141</v>
      </c>
      <c r="D566" s="104">
        <v>14963.27</v>
      </c>
      <c r="E566" s="140">
        <v>4.51</v>
      </c>
      <c r="F566" s="153">
        <v>1</v>
      </c>
      <c r="G566" s="46">
        <f>IrradDiaria_1[[#This Row],[Geração Diária (kWh)]]/(IrradDiaria_1[[#This Row],[Irradiação]]*994)</f>
        <v>3.3378251772274448</v>
      </c>
    </row>
    <row r="567" spans="2:7" hidden="1">
      <c r="B567" s="46" t="s">
        <v>119</v>
      </c>
      <c r="C567" s="101">
        <v>46158</v>
      </c>
      <c r="D567" s="104">
        <v>14869.77</v>
      </c>
      <c r="E567" s="140">
        <v>5.216289142850786</v>
      </c>
      <c r="F567" s="153">
        <v>1</v>
      </c>
      <c r="G567" s="46">
        <f>IrradDiaria_1[[#This Row],[Geração Diária (kWh)]]/(IrradDiaria_1[[#This Row],[Irradiação]]*994)</f>
        <v>2.8678485324151803</v>
      </c>
    </row>
    <row r="568" spans="2:7" hidden="1">
      <c r="B568" s="46" t="s">
        <v>119</v>
      </c>
      <c r="C568" s="101">
        <v>46122</v>
      </c>
      <c r="D568" s="104">
        <v>14835.49</v>
      </c>
      <c r="E568" s="140">
        <v>5.1560400000000097</v>
      </c>
      <c r="F568" s="153">
        <v>1</v>
      </c>
      <c r="G568" s="46">
        <f>IrradDiaria_1[[#This Row],[Geração Diária (kWh)]]/(IrradDiaria_1[[#This Row],[Irradiação]]*994)</f>
        <v>2.8946711510090424</v>
      </c>
    </row>
    <row r="569" spans="2:7" hidden="1">
      <c r="B569" s="46" t="s">
        <v>119</v>
      </c>
      <c r="C569" s="101">
        <v>46176</v>
      </c>
      <c r="D569" s="104">
        <v>14781.04</v>
      </c>
      <c r="E569" s="140">
        <v>2.899</v>
      </c>
      <c r="F569" s="153">
        <v>1</v>
      </c>
      <c r="G569" s="46">
        <f>IrradDiaria_1[[#This Row],[Geração Diária (kWh)]]/(IrradDiaria_1[[#This Row],[Irradiação]]*994)</f>
        <v>5.129445177446188</v>
      </c>
    </row>
    <row r="570" spans="2:7" hidden="1">
      <c r="B570" s="46" t="s">
        <v>119</v>
      </c>
      <c r="C570" s="101">
        <v>46209</v>
      </c>
      <c r="D570" s="104">
        <v>14743.24</v>
      </c>
      <c r="E570" s="140">
        <v>4.1890000000000001</v>
      </c>
      <c r="F570" s="153">
        <v>1</v>
      </c>
      <c r="G570" s="46">
        <f>IrradDiaria_1[[#This Row],[Geração Diária (kWh)]]/(IrradDiaria_1[[#This Row],[Irradiação]]*994)</f>
        <v>3.5407575555985713</v>
      </c>
    </row>
    <row r="571" spans="2:7" hidden="1">
      <c r="B571" s="46" t="s">
        <v>119</v>
      </c>
      <c r="C571" s="101">
        <v>46156</v>
      </c>
      <c r="D571" s="104">
        <v>14739.89</v>
      </c>
      <c r="E571" s="140">
        <v>4.9086925175487996</v>
      </c>
      <c r="F571" s="153">
        <v>1</v>
      </c>
      <c r="G571" s="46">
        <f>IrradDiaria_1[[#This Row],[Geração Diária (kWh)]]/(IrradDiaria_1[[#This Row],[Irradiação]]*994)</f>
        <v>3.0209395121125606</v>
      </c>
    </row>
    <row r="572" spans="2:7" hidden="1">
      <c r="B572" s="46" t="s">
        <v>119</v>
      </c>
      <c r="C572" s="101">
        <v>46199</v>
      </c>
      <c r="D572" s="104">
        <v>14739.47</v>
      </c>
      <c r="E572" s="140">
        <v>3.5423</v>
      </c>
      <c r="F572" s="153">
        <v>1</v>
      </c>
      <c r="G572" s="46">
        <f>IrradDiaria_1[[#This Row],[Geração Diária (kWh)]]/(IrradDiaria_1[[#This Row],[Irradiação]]*994)</f>
        <v>4.1861052547393438</v>
      </c>
    </row>
    <row r="573" spans="2:7" hidden="1">
      <c r="B573" s="46" t="s">
        <v>119</v>
      </c>
      <c r="C573" s="101">
        <v>46140</v>
      </c>
      <c r="D573" s="104">
        <v>14663.41</v>
      </c>
      <c r="E573" s="140">
        <v>5.109</v>
      </c>
      <c r="F573" s="153">
        <v>1</v>
      </c>
      <c r="G573" s="46">
        <f>IrradDiaria_1[[#This Row],[Geração Diária (kWh)]]/(IrradDiaria_1[[#This Row],[Irradiação]]*994)</f>
        <v>2.88743815407615</v>
      </c>
    </row>
    <row r="574" spans="2:7" hidden="1">
      <c r="B574" s="46" t="s">
        <v>119</v>
      </c>
      <c r="C574" s="101">
        <v>46172</v>
      </c>
      <c r="D574" s="104">
        <v>14321.67</v>
      </c>
      <c r="E574" s="140">
        <v>5.8277000000000001</v>
      </c>
      <c r="F574" s="153">
        <v>0.8</v>
      </c>
      <c r="G574" s="46">
        <f>IrradDiaria_1[[#This Row],[Geração Diária (kWh)]]/(IrradDiaria_1[[#This Row],[Irradiação]]*994)</f>
        <v>2.4723507922977577</v>
      </c>
    </row>
    <row r="575" spans="2:7" hidden="1">
      <c r="B575" s="46" t="s">
        <v>119</v>
      </c>
      <c r="C575" s="101">
        <v>46114</v>
      </c>
      <c r="D575" s="104">
        <v>14257.16</v>
      </c>
      <c r="E575" s="140">
        <v>5.7008999999999999</v>
      </c>
      <c r="F575" s="153">
        <v>1</v>
      </c>
      <c r="G575" s="46">
        <f>IrradDiaria_1[[#This Row],[Geração Diária (kWh)]]/(IrradDiaria_1[[#This Row],[Irradiação]]*994)</f>
        <v>2.5159570095766233</v>
      </c>
    </row>
    <row r="576" spans="2:7" hidden="1">
      <c r="B576" s="46" t="s">
        <v>119</v>
      </c>
      <c r="C576" s="101">
        <v>46125</v>
      </c>
      <c r="D576" s="104">
        <v>14241.51</v>
      </c>
      <c r="E576" s="140">
        <v>6.3585883333333291</v>
      </c>
      <c r="F576" s="153">
        <v>1</v>
      </c>
      <c r="G576" s="46">
        <f>IrradDiaria_1[[#This Row],[Geração Diária (kWh)]]/(IrradDiaria_1[[#This Row],[Irradiação]]*994)</f>
        <v>2.2532477490304439</v>
      </c>
    </row>
    <row r="577" spans="2:7" hidden="1">
      <c r="B577" s="46" t="s">
        <v>119</v>
      </c>
      <c r="C577" s="101">
        <v>46171</v>
      </c>
      <c r="D577" s="104">
        <v>14218.6</v>
      </c>
      <c r="E577" s="140">
        <v>6.5959000000000003</v>
      </c>
      <c r="F577" s="153">
        <v>0.8</v>
      </c>
      <c r="G577" s="46">
        <f>IrradDiaria_1[[#This Row],[Geração Diária (kWh)]]/(IrradDiaria_1[[#This Row],[Irradiação]]*994)</f>
        <v>2.1686845706205577</v>
      </c>
    </row>
    <row r="578" spans="2:7" hidden="1">
      <c r="B578" s="46" t="s">
        <v>119</v>
      </c>
      <c r="C578" s="101">
        <v>46182</v>
      </c>
      <c r="D578" s="104">
        <v>14207.15</v>
      </c>
      <c r="E578" s="140">
        <v>5.1150000000000002</v>
      </c>
      <c r="F578" s="153">
        <v>1</v>
      </c>
      <c r="G578" s="46">
        <f>IrradDiaria_1[[#This Row],[Geração Diária (kWh)]]/(IrradDiaria_1[[#This Row],[Irradiação]]*994)</f>
        <v>2.7943123058979484</v>
      </c>
    </row>
    <row r="579" spans="2:7" hidden="1">
      <c r="B579" s="46" t="s">
        <v>119</v>
      </c>
      <c r="C579" s="101">
        <v>46214</v>
      </c>
      <c r="D579" s="104">
        <v>14047.02</v>
      </c>
      <c r="E579" s="140">
        <v>3.2360000000000002</v>
      </c>
      <c r="F579" s="153">
        <v>1</v>
      </c>
      <c r="G579" s="46">
        <f>IrradDiaria_1[[#This Row],[Geração Diária (kWh)]]/(IrradDiaria_1[[#This Row],[Irradiação]]*994)</f>
        <v>4.3670614540145696</v>
      </c>
    </row>
    <row r="580" spans="2:7" hidden="1">
      <c r="B580" s="46" t="s">
        <v>119</v>
      </c>
      <c r="C580" s="101">
        <v>46121</v>
      </c>
      <c r="D580" s="104">
        <v>13797.94</v>
      </c>
      <c r="E580" s="140">
        <v>5.1672733333333349</v>
      </c>
      <c r="F580" s="153">
        <v>1</v>
      </c>
      <c r="G580" s="46">
        <f>IrradDiaria_1[[#This Row],[Geração Diária (kWh)]]/(IrradDiaria_1[[#This Row],[Irradiação]]*994)</f>
        <v>2.6863737349908154</v>
      </c>
    </row>
    <row r="581" spans="2:7" hidden="1">
      <c r="B581" s="46" t="s">
        <v>119</v>
      </c>
      <c r="C581" s="101">
        <v>46208</v>
      </c>
      <c r="D581" s="104">
        <v>13698.6</v>
      </c>
      <c r="E581" s="140">
        <v>3.9710000000000001</v>
      </c>
      <c r="F581" s="153">
        <v>1</v>
      </c>
      <c r="G581" s="46">
        <f>IrradDiaria_1[[#This Row],[Geração Diária (kWh)]]/(IrradDiaria_1[[#This Row],[Irradiação]]*994)</f>
        <v>3.4704829328527196</v>
      </c>
    </row>
    <row r="582" spans="2:7" hidden="1">
      <c r="B582" s="46" t="s">
        <v>119</v>
      </c>
      <c r="C582" s="101">
        <v>46164</v>
      </c>
      <c r="D582" s="104">
        <v>13290.86</v>
      </c>
      <c r="E582" s="140">
        <v>4.4861239384709988</v>
      </c>
      <c r="F582" s="153">
        <v>1</v>
      </c>
      <c r="G582" s="46">
        <f>IrradDiaria_1[[#This Row],[Geração Diária (kWh)]]/(IrradDiaria_1[[#This Row],[Irradiação]]*994)</f>
        <v>2.9805432713194153</v>
      </c>
    </row>
    <row r="583" spans="2:7" hidden="1">
      <c r="B583" s="46" t="s">
        <v>119</v>
      </c>
      <c r="C583" s="101">
        <v>46151</v>
      </c>
      <c r="D583" s="104">
        <v>12806.92</v>
      </c>
      <c r="E583" s="140">
        <v>3.3200633392985912</v>
      </c>
      <c r="F583" s="153">
        <v>1</v>
      </c>
      <c r="G583" s="46">
        <f>IrradDiaria_1[[#This Row],[Geração Diária (kWh)]]/(IrradDiaria_1[[#This Row],[Irradiação]]*994)</f>
        <v>3.8807167319990481</v>
      </c>
    </row>
    <row r="584" spans="2:7" hidden="1">
      <c r="B584" s="46" t="s">
        <v>119</v>
      </c>
      <c r="C584" s="101">
        <v>46170</v>
      </c>
      <c r="D584" s="104">
        <v>12527.1</v>
      </c>
      <c r="E584" s="140">
        <v>6.1473000000000004</v>
      </c>
      <c r="F584" s="153">
        <v>0.8</v>
      </c>
      <c r="G584" s="46">
        <f>IrradDiaria_1[[#This Row],[Geração Diária (kWh)]]/(IrradDiaria_1[[#This Row],[Irradiação]]*994)</f>
        <v>2.050122215897503</v>
      </c>
    </row>
    <row r="585" spans="2:7" hidden="1">
      <c r="B585" s="46" t="s">
        <v>119</v>
      </c>
      <c r="C585" s="101">
        <v>46119</v>
      </c>
      <c r="D585" s="104">
        <v>12330.8</v>
      </c>
      <c r="E585" s="140">
        <v>3.7118483333333243</v>
      </c>
      <c r="F585" s="153">
        <v>1</v>
      </c>
      <c r="G585" s="46">
        <f>IrradDiaria_1[[#This Row],[Geração Diária (kWh)]]/(IrradDiaria_1[[#This Row],[Irradiação]]*994)</f>
        <v>3.342063110964935</v>
      </c>
    </row>
    <row r="586" spans="2:7" hidden="1">
      <c r="B586" s="46" t="s">
        <v>119</v>
      </c>
      <c r="C586" s="101">
        <v>46120</v>
      </c>
      <c r="D586" s="104">
        <v>12234.99</v>
      </c>
      <c r="E586" s="140">
        <v>4.6347216666666622</v>
      </c>
      <c r="F586" s="153">
        <v>1</v>
      </c>
      <c r="G586" s="46">
        <f>IrradDiaria_1[[#This Row],[Geração Diária (kWh)]]/(IrradDiaria_1[[#This Row],[Irradiação]]*994)</f>
        <v>2.6557890513418347</v>
      </c>
    </row>
    <row r="587" spans="2:7" hidden="1">
      <c r="B587" s="46" t="s">
        <v>119</v>
      </c>
      <c r="C587" s="101">
        <v>46183</v>
      </c>
      <c r="D587" s="104">
        <v>11841.93</v>
      </c>
      <c r="E587" s="140">
        <v>4.3479999999999999</v>
      </c>
      <c r="F587" s="153">
        <v>1</v>
      </c>
      <c r="G587" s="46">
        <f>IrradDiaria_1[[#This Row],[Geração Diária (kWh)]]/(IrradDiaria_1[[#This Row],[Irradiação]]*994)</f>
        <v>2.7399748074463339</v>
      </c>
    </row>
    <row r="588" spans="2:7" hidden="1">
      <c r="B588" s="46" t="s">
        <v>119</v>
      </c>
      <c r="C588" s="101">
        <v>46169</v>
      </c>
      <c r="D588" s="104">
        <v>11278.68</v>
      </c>
      <c r="E588" s="140">
        <v>5.5109521492491593</v>
      </c>
      <c r="F588" s="153">
        <v>0.8</v>
      </c>
      <c r="G588" s="46">
        <f>IrradDiaria_1[[#This Row],[Geração Diária (kWh)]]/(IrradDiaria_1[[#This Row],[Irradiação]]*994)</f>
        <v>2.0589473934964619</v>
      </c>
    </row>
    <row r="589" spans="2:7" hidden="1">
      <c r="B589" s="46" t="s">
        <v>119</v>
      </c>
      <c r="C589" s="101">
        <v>46163</v>
      </c>
      <c r="D589" s="104">
        <v>10901.91</v>
      </c>
      <c r="E589" s="140">
        <v>3.6877224354876015</v>
      </c>
      <c r="F589" s="153">
        <v>1</v>
      </c>
      <c r="G589" s="46">
        <f>IrradDiaria_1[[#This Row],[Geração Diária (kWh)]]/(IrradDiaria_1[[#This Row],[Irradiação]]*994)</f>
        <v>2.974116542026715</v>
      </c>
    </row>
    <row r="590" spans="2:7" hidden="1">
      <c r="B590" s="46" t="s">
        <v>119</v>
      </c>
      <c r="C590" s="101">
        <v>46168</v>
      </c>
      <c r="D590" s="104">
        <v>10704.38</v>
      </c>
      <c r="E590" s="140">
        <v>5.0515803512106707</v>
      </c>
      <c r="F590" s="153">
        <v>0.8</v>
      </c>
      <c r="G590" s="46">
        <f>IrradDiaria_1[[#This Row],[Geração Diária (kWh)]]/(IrradDiaria_1[[#This Row],[Irradiação]]*994)</f>
        <v>2.1318069227982841</v>
      </c>
    </row>
    <row r="591" spans="2:7" hidden="1">
      <c r="B591" s="46" t="s">
        <v>119</v>
      </c>
      <c r="C591" s="101">
        <v>46139</v>
      </c>
      <c r="D591" s="104">
        <v>10548.03</v>
      </c>
      <c r="E591" s="140">
        <v>1.0529999999999999</v>
      </c>
      <c r="F591" s="153">
        <v>1</v>
      </c>
      <c r="G591" s="46">
        <f>IrradDiaria_1[[#This Row],[Geração Diária (kWh)]]/(IrradDiaria_1[[#This Row],[Irradiação]]*994)</f>
        <v>10.077588035334514</v>
      </c>
    </row>
    <row r="592" spans="2:7" hidden="1">
      <c r="B592" s="46" t="s">
        <v>142</v>
      </c>
      <c r="C592" s="101">
        <v>46118</v>
      </c>
      <c r="D592" s="104">
        <v>10364.219999999999</v>
      </c>
      <c r="E592" s="140">
        <v>6.9411449999999872</v>
      </c>
      <c r="F592" s="153">
        <v>1</v>
      </c>
      <c r="G592" s="46">
        <f>IrradDiaria_1[[#This Row],[Geração Diária (kWh)]]/(IrradDiaria_1[[#This Row],[Irradiação]]*994)</f>
        <v>1.5021701295830365</v>
      </c>
    </row>
    <row r="593" spans="2:7" hidden="1">
      <c r="B593" s="46" t="s">
        <v>142</v>
      </c>
      <c r="C593" s="101">
        <v>46123</v>
      </c>
      <c r="D593" s="104">
        <v>10264.01</v>
      </c>
      <c r="E593" s="140">
        <v>6.7429716666666648</v>
      </c>
      <c r="F593" s="153">
        <v>1</v>
      </c>
      <c r="G593" s="46">
        <f>IrradDiaria_1[[#This Row],[Geração Diária (kWh)]]/(IrradDiaria_1[[#This Row],[Irradiação]]*994)</f>
        <v>1.5313672228246469</v>
      </c>
    </row>
    <row r="594" spans="2:7" hidden="1">
      <c r="B594" s="46" t="s">
        <v>119</v>
      </c>
      <c r="C594" s="101">
        <v>46166</v>
      </c>
      <c r="D594" s="104">
        <v>10217.73</v>
      </c>
      <c r="E594" s="140">
        <v>3.3808598592961721</v>
      </c>
      <c r="F594" s="153">
        <v>1</v>
      </c>
      <c r="G594" s="46">
        <f>IrradDiaria_1[[#This Row],[Geração Diária (kWh)]]/(IrradDiaria_1[[#This Row],[Irradiação]]*994)</f>
        <v>3.0404710240701189</v>
      </c>
    </row>
    <row r="595" spans="2:7" hidden="1">
      <c r="B595" s="46" t="s">
        <v>142</v>
      </c>
      <c r="C595" s="101">
        <v>46124</v>
      </c>
      <c r="D595" s="104">
        <v>10174.25</v>
      </c>
      <c r="E595" s="140">
        <v>7.562250000000005</v>
      </c>
      <c r="F595" s="153">
        <v>1</v>
      </c>
      <c r="G595" s="46">
        <f>IrradDiaria_1[[#This Row],[Geração Diária (kWh)]]/(IrradDiaria_1[[#This Row],[Irradiação]]*994)</f>
        <v>1.3535209737714853</v>
      </c>
    </row>
    <row r="596" spans="2:7" hidden="1">
      <c r="B596" s="46" t="s">
        <v>142</v>
      </c>
      <c r="C596" s="101">
        <v>46128</v>
      </c>
      <c r="D596" s="104">
        <v>9957.91</v>
      </c>
      <c r="E596" s="140">
        <v>6.3179999999999996</v>
      </c>
      <c r="F596" s="153">
        <v>1</v>
      </c>
      <c r="G596" s="46">
        <f>IrradDiaria_1[[#This Row],[Geração Diária (kWh)]]/(IrradDiaria_1[[#This Row],[Irradiação]]*994)</f>
        <v>1.5856312296061905</v>
      </c>
    </row>
    <row r="597" spans="2:7" hidden="1">
      <c r="B597" s="46" t="s">
        <v>142</v>
      </c>
      <c r="C597" s="101">
        <v>46127</v>
      </c>
      <c r="D597" s="104">
        <v>9844.52</v>
      </c>
      <c r="E597" s="140">
        <v>7.8105249999999993</v>
      </c>
      <c r="F597" s="153">
        <v>1</v>
      </c>
      <c r="G597" s="46">
        <f>IrradDiaria_1[[#This Row],[Geração Diária (kWh)]]/(IrradDiaria_1[[#This Row],[Irradiação]]*994)</f>
        <v>1.268025345539747</v>
      </c>
    </row>
    <row r="598" spans="2:7" hidden="1">
      <c r="B598" s="46" t="s">
        <v>142</v>
      </c>
      <c r="C598" s="101">
        <v>46116</v>
      </c>
      <c r="D598" s="104">
        <v>9826.1200000000008</v>
      </c>
      <c r="E598" s="140">
        <v>6.6944833333333369</v>
      </c>
      <c r="F598" s="153">
        <v>1</v>
      </c>
      <c r="G598" s="46">
        <f>IrradDiaria_1[[#This Row],[Geração Diária (kWh)]]/(IrradDiaria_1[[#This Row],[Irradiação]]*994)</f>
        <v>1.4766535523886737</v>
      </c>
    </row>
    <row r="599" spans="2:7" hidden="1">
      <c r="B599" s="46" t="s">
        <v>142</v>
      </c>
      <c r="C599" s="101">
        <v>46117</v>
      </c>
      <c r="D599" s="104">
        <v>9738.8799999999992</v>
      </c>
      <c r="E599" s="140">
        <v>6.4261216666666607</v>
      </c>
      <c r="F599" s="153">
        <v>1</v>
      </c>
      <c r="G599" s="46">
        <f>IrradDiaria_1[[#This Row],[Geração Diária (kWh)]]/(IrradDiaria_1[[#This Row],[Irradiação]]*994)</f>
        <v>1.5246623864589963</v>
      </c>
    </row>
    <row r="600" spans="2:7" hidden="1">
      <c r="B600" s="46" t="s">
        <v>142</v>
      </c>
      <c r="C600" s="101">
        <v>46126</v>
      </c>
      <c r="D600" s="104">
        <v>9680.6200000000008</v>
      </c>
      <c r="E600" s="140">
        <v>7.0658766666666706</v>
      </c>
      <c r="F600" s="153">
        <v>1</v>
      </c>
      <c r="G600" s="46">
        <f>IrradDiaria_1[[#This Row],[Geração Diária (kWh)]]/(IrradDiaria_1[[#This Row],[Irradiação]]*994)</f>
        <v>1.3783221510077868</v>
      </c>
    </row>
    <row r="601" spans="2:7" hidden="1">
      <c r="B601" s="46" t="s">
        <v>142</v>
      </c>
      <c r="C601" s="101">
        <v>46132</v>
      </c>
      <c r="D601" s="104">
        <v>9657.68</v>
      </c>
      <c r="E601" s="140">
        <v>7.9029999999999996</v>
      </c>
      <c r="F601" s="153">
        <v>1</v>
      </c>
      <c r="G601" s="46">
        <f>IrradDiaria_1[[#This Row],[Geração Diária (kWh)]]/(IrradDiaria_1[[#This Row],[Irradiação]]*994)</f>
        <v>1.2294034993206107</v>
      </c>
    </row>
    <row r="602" spans="2:7" hidden="1">
      <c r="B602" s="46" t="s">
        <v>142</v>
      </c>
      <c r="C602" s="101">
        <v>46115</v>
      </c>
      <c r="D602" s="104">
        <v>9475.36</v>
      </c>
      <c r="E602" s="140">
        <v>7.5099649999999958</v>
      </c>
      <c r="F602" s="153">
        <v>1</v>
      </c>
      <c r="G602" s="46">
        <f>IrradDiaria_1[[#This Row],[Geração Diária (kWh)]]/(IrradDiaria_1[[#This Row],[Irradiação]]*994)</f>
        <v>1.2693208732653158</v>
      </c>
    </row>
    <row r="603" spans="2:7" hidden="1">
      <c r="B603" s="46" t="s">
        <v>142</v>
      </c>
      <c r="C603" s="101">
        <v>46133</v>
      </c>
      <c r="D603" s="104">
        <v>9409.94</v>
      </c>
      <c r="E603" s="140">
        <v>7.9269999999999996</v>
      </c>
      <c r="F603" s="153">
        <v>1</v>
      </c>
      <c r="G603" s="46">
        <f>IrradDiaria_1[[#This Row],[Geração Diária (kWh)]]/(IrradDiaria_1[[#This Row],[Irradiação]]*994)</f>
        <v>1.1942399952890044</v>
      </c>
    </row>
    <row r="604" spans="2:7" hidden="1">
      <c r="B604" s="46" t="s">
        <v>119</v>
      </c>
      <c r="C604" s="101">
        <v>46165</v>
      </c>
      <c r="D604" s="104">
        <v>9377.57</v>
      </c>
      <c r="E604" s="140">
        <v>3.1179011301241113</v>
      </c>
      <c r="F604" s="153">
        <v>1</v>
      </c>
      <c r="G604" s="46">
        <f>IrradDiaria_1[[#This Row],[Geração Diária (kWh)]]/(IrradDiaria_1[[#This Row],[Irradiação]]*994)</f>
        <v>3.0258095611666405</v>
      </c>
    </row>
    <row r="605" spans="2:7" hidden="1">
      <c r="B605" s="46" t="s">
        <v>142</v>
      </c>
      <c r="C605" s="101">
        <v>46134</v>
      </c>
      <c r="D605" s="104">
        <v>9369.58</v>
      </c>
      <c r="E605" s="140">
        <v>7.2370000000000001</v>
      </c>
      <c r="F605" s="153">
        <v>1</v>
      </c>
      <c r="G605" s="46">
        <f>IrradDiaria_1[[#This Row],[Geração Diária (kWh)]]/(IrradDiaria_1[[#This Row],[Irradiação]]*994)</f>
        <v>1.3024923063321201</v>
      </c>
    </row>
    <row r="606" spans="2:7" hidden="1">
      <c r="B606" s="46" t="s">
        <v>119</v>
      </c>
      <c r="C606" s="101">
        <v>46179</v>
      </c>
      <c r="D606" s="104">
        <v>9348.43</v>
      </c>
      <c r="E606" s="140">
        <v>3.6760000000000002</v>
      </c>
      <c r="F606" s="153">
        <v>0.68055555555555602</v>
      </c>
      <c r="G606" s="46">
        <f>IrradDiaria_1[[#This Row],[Geração Diária (kWh)]]/(IrradDiaria_1[[#This Row],[Irradiação]]*994)</f>
        <v>2.5584491716348143</v>
      </c>
    </row>
    <row r="607" spans="2:7" hidden="1">
      <c r="B607" s="46" t="s">
        <v>142</v>
      </c>
      <c r="C607" s="101">
        <v>46129</v>
      </c>
      <c r="D607" s="104">
        <v>9340.59</v>
      </c>
      <c r="E607" s="140">
        <v>6.8789999999999996</v>
      </c>
      <c r="F607" s="153">
        <v>1</v>
      </c>
      <c r="G607" s="46">
        <f>IrradDiaria_1[[#This Row],[Geração Diária (kWh)]]/(IrradDiaria_1[[#This Row],[Irradiação]]*994)</f>
        <v>1.3660374808818021</v>
      </c>
    </row>
    <row r="608" spans="2:7" hidden="1">
      <c r="B608" s="46" t="s">
        <v>142</v>
      </c>
      <c r="C608" s="101">
        <v>46217</v>
      </c>
      <c r="D608" s="104">
        <v>9213.24</v>
      </c>
      <c r="E608" s="140">
        <v>3.8660000000000001</v>
      </c>
      <c r="F608" s="153">
        <v>1</v>
      </c>
      <c r="G608" s="46">
        <f>IrradDiaria_1[[#This Row],[Geração Diária (kWh)]]/(IrradDiaria_1[[#This Row],[Irradiação]]*994)</f>
        <v>2.3975305532106241</v>
      </c>
    </row>
    <row r="609" spans="2:7" hidden="1">
      <c r="B609" s="46" t="s">
        <v>142</v>
      </c>
      <c r="C609" s="101">
        <v>46135</v>
      </c>
      <c r="D609" s="104">
        <v>9109.27</v>
      </c>
      <c r="E609" s="140">
        <v>3.6869999999999998</v>
      </c>
      <c r="F609" s="153">
        <v>1</v>
      </c>
      <c r="G609" s="46">
        <f>IrradDiaria_1[[#This Row],[Geração Diária (kWh)]]/(IrradDiaria_1[[#This Row],[Irradiação]]*994)</f>
        <v>2.4855588644424182</v>
      </c>
    </row>
    <row r="610" spans="2:7" hidden="1">
      <c r="B610" s="46" t="s">
        <v>142</v>
      </c>
      <c r="C610" s="101">
        <v>46137</v>
      </c>
      <c r="D610" s="104">
        <v>9069.2000000000007</v>
      </c>
      <c r="E610" s="140">
        <v>1.875</v>
      </c>
      <c r="F610" s="153">
        <v>1</v>
      </c>
      <c r="G610" s="46">
        <f>IrradDiaria_1[[#This Row],[Geração Diária (kWh)]]/(IrradDiaria_1[[#This Row],[Irradiação]]*994)</f>
        <v>4.8661032863849769</v>
      </c>
    </row>
    <row r="611" spans="2:7" hidden="1">
      <c r="B611" s="46" t="s">
        <v>142</v>
      </c>
      <c r="C611" s="101">
        <v>46218</v>
      </c>
      <c r="D611" s="104">
        <v>8964.99</v>
      </c>
      <c r="E611" s="140">
        <v>4.8079999999999998</v>
      </c>
      <c r="F611" s="153">
        <v>1</v>
      </c>
      <c r="G611" s="46">
        <f>IrradDiaria_1[[#This Row],[Geração Diária (kWh)]]/(IrradDiaria_1[[#This Row],[Irradiação]]*994)</f>
        <v>1.8758537079381445</v>
      </c>
    </row>
    <row r="612" spans="2:7" hidden="1">
      <c r="B612" s="46" t="s">
        <v>119</v>
      </c>
      <c r="C612" s="101">
        <v>46167</v>
      </c>
      <c r="D612" s="104">
        <v>8900.11</v>
      </c>
      <c r="E612" s="140">
        <v>3.9218240432470921</v>
      </c>
      <c r="F612" s="153">
        <v>0.8</v>
      </c>
      <c r="G612" s="46">
        <f>IrradDiaria_1[[#This Row],[Geração Diária (kWh)]]/(IrradDiaria_1[[#This Row],[Irradiação]]*994)</f>
        <v>2.2830787152231751</v>
      </c>
    </row>
    <row r="613" spans="2:7" hidden="1">
      <c r="B613" s="46" t="s">
        <v>142</v>
      </c>
      <c r="C613" s="101">
        <v>46154</v>
      </c>
      <c r="D613" s="104">
        <v>8831.26</v>
      </c>
      <c r="E613" s="140">
        <v>7.3423466559577113</v>
      </c>
      <c r="F613" s="153">
        <v>1</v>
      </c>
      <c r="G613" s="46">
        <f>IrradDiaria_1[[#This Row],[Geração Diária (kWh)]]/(IrradDiaria_1[[#This Row],[Irradiação]]*994)</f>
        <v>1.2100446656543331</v>
      </c>
    </row>
    <row r="614" spans="2:7" hidden="1">
      <c r="B614" s="46" t="s">
        <v>142</v>
      </c>
      <c r="C614" s="101">
        <v>46155</v>
      </c>
      <c r="D614" s="104">
        <v>8674.8799999999992</v>
      </c>
      <c r="E614" s="140">
        <v>6.4836316648917274</v>
      </c>
      <c r="F614" s="153">
        <v>1</v>
      </c>
      <c r="G614" s="46">
        <f>IrradDiaria_1[[#This Row],[Geração Diária (kWh)]]/(IrradDiaria_1[[#This Row],[Irradiação]]*994)</f>
        <v>1.3460424514893115</v>
      </c>
    </row>
    <row r="615" spans="2:7" hidden="1">
      <c r="B615" s="46" t="s">
        <v>142</v>
      </c>
      <c r="C615" s="101">
        <v>46138</v>
      </c>
      <c r="D615" s="104">
        <v>8667.4599999999991</v>
      </c>
      <c r="E615" s="140">
        <v>4.7960000000000003</v>
      </c>
      <c r="F615" s="153">
        <v>1</v>
      </c>
      <c r="G615" s="46">
        <f>IrradDiaria_1[[#This Row],[Geração Diária (kWh)]]/(IrradDiaria_1[[#This Row],[Irradiação]]*994)</f>
        <v>1.818135669731483</v>
      </c>
    </row>
    <row r="616" spans="2:7" hidden="1">
      <c r="B616" s="46" t="s">
        <v>142</v>
      </c>
      <c r="C616" s="101">
        <v>46131</v>
      </c>
      <c r="D616" s="104">
        <v>8656.75</v>
      </c>
      <c r="E616" s="140">
        <v>6.6040000000000001</v>
      </c>
      <c r="F616" s="153">
        <v>1</v>
      </c>
      <c r="G616" s="46">
        <f>IrradDiaria_1[[#This Row],[Geração Diária (kWh)]]/(IrradDiaria_1[[#This Row],[Irradiação]]*994)</f>
        <v>1.3187468237651225</v>
      </c>
    </row>
    <row r="617" spans="2:7" hidden="1">
      <c r="B617" s="46" t="s">
        <v>142</v>
      </c>
      <c r="C617" s="101">
        <v>46216</v>
      </c>
      <c r="D617" s="104">
        <v>8638.89</v>
      </c>
      <c r="E617" s="140">
        <v>2.6179999999999999</v>
      </c>
      <c r="F617" s="153">
        <v>1</v>
      </c>
      <c r="G617" s="46">
        <f>IrradDiaria_1[[#This Row],[Geração Diária (kWh)]]/(IrradDiaria_1[[#This Row],[Irradiação]]*994)</f>
        <v>3.3197235360213226</v>
      </c>
    </row>
    <row r="618" spans="2:7" hidden="1">
      <c r="B618" s="46" t="s">
        <v>96</v>
      </c>
      <c r="C618" s="101">
        <v>46215</v>
      </c>
      <c r="D618" s="104">
        <v>10842.75</v>
      </c>
      <c r="E618" s="140">
        <v>4.1050000000000004</v>
      </c>
      <c r="F618" s="153">
        <v>1</v>
      </c>
      <c r="G618" s="46">
        <f>IrradDiaria_1[[#This Row],[Geração Diária (kWh)]]/(IrradDiaria_1[[#This Row],[Irradiação]]*994)</f>
        <v>2.6572957844509197</v>
      </c>
    </row>
    <row r="619" spans="2:7">
      <c r="B619" s="46" t="s">
        <v>390</v>
      </c>
      <c r="C619" s="101">
        <v>46216</v>
      </c>
      <c r="D619" s="104">
        <v>10450.549999999999</v>
      </c>
      <c r="E619" s="140">
        <v>4.1779999999999999</v>
      </c>
      <c r="F619" s="153">
        <v>1</v>
      </c>
      <c r="G619" s="46">
        <f>IrradDiaria_1[[#This Row],[Geração Diária (kWh)]]/(IrradDiaria_1[[#This Row],[Irradiação]]*994)</f>
        <v>2.5164269484788098</v>
      </c>
    </row>
    <row r="620" spans="2:7" hidden="1">
      <c r="B620" s="46" t="s">
        <v>321</v>
      </c>
      <c r="C620" s="101">
        <v>46216</v>
      </c>
      <c r="D620" s="104">
        <v>11063.67</v>
      </c>
      <c r="E620" s="140">
        <v>4.2830000000000004</v>
      </c>
      <c r="F620" s="153">
        <v>1</v>
      </c>
      <c r="G620" s="46">
        <f>IrradDiaria_1[[#This Row],[Geração Diária (kWh)]]/(IrradDiaria_1[[#This Row],[Irradiação]]*994)</f>
        <v>2.5987515097589973</v>
      </c>
    </row>
    <row r="621" spans="2:7" hidden="1">
      <c r="B621" s="46" t="s">
        <v>6</v>
      </c>
      <c r="C621" s="101">
        <v>46213</v>
      </c>
      <c r="D621" s="104">
        <v>10954.1</v>
      </c>
      <c r="E621" s="140">
        <v>4.3239999999999998</v>
      </c>
      <c r="F621" s="153">
        <v>1</v>
      </c>
      <c r="G621" s="46">
        <f>IrradDiaria_1[[#This Row],[Geração Diária (kWh)]]/(IrradDiaria_1[[#This Row],[Irradiação]]*994)</f>
        <v>2.5486173283921851</v>
      </c>
    </row>
    <row r="622" spans="2:7" hidden="1">
      <c r="B622" s="46" t="s">
        <v>321</v>
      </c>
      <c r="C622" s="101">
        <v>46213</v>
      </c>
      <c r="D622" s="104">
        <v>11418.14</v>
      </c>
      <c r="E622" s="140">
        <v>4.3940000000000001</v>
      </c>
      <c r="F622" s="153">
        <v>1</v>
      </c>
      <c r="G622" s="46">
        <f>IrradDiaria_1[[#This Row],[Geração Diária (kWh)]]/(IrradDiaria_1[[#This Row],[Irradiação]]*994)</f>
        <v>2.614260895367654</v>
      </c>
    </row>
    <row r="623" spans="2:7" hidden="1">
      <c r="B623" s="46" t="s">
        <v>6</v>
      </c>
      <c r="C623" s="101">
        <v>46212</v>
      </c>
      <c r="D623" s="104">
        <v>11155.31</v>
      </c>
      <c r="E623" s="140">
        <v>4.407</v>
      </c>
      <c r="F623" s="153">
        <v>1</v>
      </c>
      <c r="G623" s="46">
        <f>IrradDiaria_1[[#This Row],[Geração Diária (kWh)]]/(IrradDiaria_1[[#This Row],[Irradiação]]*994)</f>
        <v>2.5465500057298636</v>
      </c>
    </row>
    <row r="624" spans="2:7">
      <c r="B624" s="46" t="s">
        <v>390</v>
      </c>
      <c r="C624" s="101">
        <v>46214</v>
      </c>
      <c r="D624" s="104">
        <v>11066.4</v>
      </c>
      <c r="E624" s="140">
        <v>4.516</v>
      </c>
      <c r="F624" s="153">
        <v>1</v>
      </c>
      <c r="G624" s="46">
        <f>IrradDiaria_1[[#This Row],[Geração Diária (kWh)]]/(IrradDiaria_1[[#This Row],[Irradiação]]*994)</f>
        <v>2.4652788297544341</v>
      </c>
    </row>
    <row r="625" spans="2:7" hidden="1">
      <c r="B625" s="46" t="s">
        <v>142</v>
      </c>
      <c r="C625" s="101">
        <v>46191</v>
      </c>
      <c r="D625" s="104">
        <v>8626.67</v>
      </c>
      <c r="E625" s="140">
        <v>6.7039999999999997</v>
      </c>
      <c r="F625" s="153">
        <v>1</v>
      </c>
      <c r="G625" s="46">
        <f>IrradDiaria_1[[#This Row],[Geração Diária (kWh)]]/(IrradDiaria_1[[#This Row],[Irradiação]]*994)</f>
        <v>1.2945618220060218</v>
      </c>
    </row>
    <row r="626" spans="2:7" hidden="1">
      <c r="B626" s="46" t="s">
        <v>119</v>
      </c>
      <c r="C626" s="101">
        <v>46215</v>
      </c>
      <c r="D626" s="104">
        <v>8577.66</v>
      </c>
      <c r="E626" s="140">
        <v>3.2360000000000002</v>
      </c>
      <c r="F626" s="153">
        <v>1</v>
      </c>
      <c r="G626" s="46">
        <f>IrradDiaria_1[[#This Row],[Geração Diária (kWh)]]/(IrradDiaria_1[[#This Row],[Irradiação]]*994)</f>
        <v>2.6666985845853861</v>
      </c>
    </row>
    <row r="627" spans="2:7" hidden="1">
      <c r="B627" s="46" t="s">
        <v>142</v>
      </c>
      <c r="C627" s="101">
        <v>46212</v>
      </c>
      <c r="D627" s="104">
        <v>8523.98</v>
      </c>
      <c r="E627" s="140">
        <v>3.2360000000000002</v>
      </c>
      <c r="F627" s="153">
        <v>1</v>
      </c>
      <c r="G627" s="46">
        <f>IrradDiaria_1[[#This Row],[Geração Diária (kWh)]]/(IrradDiaria_1[[#This Row],[Irradiação]]*994)</f>
        <v>2.6500100727977256</v>
      </c>
    </row>
    <row r="628" spans="2:7" hidden="1">
      <c r="B628" s="46" t="s">
        <v>142</v>
      </c>
      <c r="C628" s="101">
        <v>46145</v>
      </c>
      <c r="D628" s="104">
        <v>8391.07</v>
      </c>
      <c r="E628" s="140">
        <v>6.9139475100391232</v>
      </c>
      <c r="F628" s="153">
        <v>1</v>
      </c>
      <c r="G628" s="46">
        <f>IrradDiaria_1[[#This Row],[Geração Diária (kWh)]]/(IrradDiaria_1[[#This Row],[Irradiação]]*994)</f>
        <v>1.2209696862283268</v>
      </c>
    </row>
    <row r="629" spans="2:7" hidden="1">
      <c r="B629" s="46" t="s">
        <v>142</v>
      </c>
      <c r="C629" s="101">
        <v>46130</v>
      </c>
      <c r="D629" s="104">
        <v>8386.2800000000007</v>
      </c>
      <c r="E629" s="140">
        <v>5.3529999999999998</v>
      </c>
      <c r="F629" s="153">
        <v>1</v>
      </c>
      <c r="G629" s="46">
        <f>IrradDiaria_1[[#This Row],[Geração Diária (kWh)]]/(IrradDiaria_1[[#This Row],[Irradiação]]*994)</f>
        <v>1.576107119082889</v>
      </c>
    </row>
    <row r="630" spans="2:7" hidden="1">
      <c r="B630" s="46" t="s">
        <v>142</v>
      </c>
      <c r="C630" s="101">
        <v>46149</v>
      </c>
      <c r="D630" s="104">
        <v>8371.75</v>
      </c>
      <c r="E630" s="140">
        <v>6.6692416514658062</v>
      </c>
      <c r="F630" s="153">
        <v>1</v>
      </c>
      <c r="G630" s="46">
        <f>IrradDiaria_1[[#This Row],[Geração Diária (kWh)]]/(IrradDiaria_1[[#This Row],[Irradiação]]*994)</f>
        <v>1.2628547805524755</v>
      </c>
    </row>
    <row r="631" spans="2:7" hidden="1">
      <c r="B631" s="46" t="s">
        <v>142</v>
      </c>
      <c r="C631" s="101">
        <v>46147</v>
      </c>
      <c r="D631" s="104">
        <v>8350.91</v>
      </c>
      <c r="E631" s="140">
        <v>6.9010316880188576</v>
      </c>
      <c r="F631" s="153">
        <v>1</v>
      </c>
      <c r="G631" s="46">
        <f>IrradDiaria_1[[#This Row],[Geração Diária (kWh)]]/(IrradDiaria_1[[#This Row],[Irradiação]]*994)</f>
        <v>1.2174002797336105</v>
      </c>
    </row>
    <row r="632" spans="2:7" hidden="1">
      <c r="B632" s="46" t="s">
        <v>142</v>
      </c>
      <c r="C632" s="101">
        <v>46148</v>
      </c>
      <c r="D632" s="104">
        <v>8338.16</v>
      </c>
      <c r="E632" s="140">
        <v>7.0946058170804758</v>
      </c>
      <c r="F632" s="153">
        <v>1</v>
      </c>
      <c r="G632" s="46">
        <f>IrradDiaria_1[[#This Row],[Geração Diária (kWh)]]/(IrradDiaria_1[[#This Row],[Irradiação]]*994)</f>
        <v>1.1823759010653561</v>
      </c>
    </row>
    <row r="633" spans="2:7" hidden="1">
      <c r="B633" s="46" t="s">
        <v>142</v>
      </c>
      <c r="C633" s="101">
        <v>46136</v>
      </c>
      <c r="D633" s="104">
        <v>8298.68</v>
      </c>
      <c r="E633" s="140">
        <v>4.2409999999999997</v>
      </c>
      <c r="F633" s="153">
        <v>1</v>
      </c>
      <c r="G633" s="46">
        <f>IrradDiaria_1[[#This Row],[Geração Diária (kWh)]]/(IrradDiaria_1[[#This Row],[Irradiação]]*994)</f>
        <v>1.9685858608382196</v>
      </c>
    </row>
    <row r="634" spans="2:7" hidden="1">
      <c r="B634" s="46" t="s">
        <v>142</v>
      </c>
      <c r="C634" s="101">
        <v>46175</v>
      </c>
      <c r="D634" s="104">
        <v>8290.25</v>
      </c>
      <c r="E634" s="140">
        <v>4.8040000000000003</v>
      </c>
      <c r="F634" s="153">
        <v>1</v>
      </c>
      <c r="G634" s="46">
        <f>IrradDiaria_1[[#This Row],[Geração Diária (kWh)]]/(IrradDiaria_1[[#This Row],[Irradiação]]*994)</f>
        <v>1.7361140196717355</v>
      </c>
    </row>
    <row r="635" spans="2:7" hidden="1">
      <c r="B635" s="46" t="s">
        <v>142</v>
      </c>
      <c r="C635" s="101">
        <v>46213</v>
      </c>
      <c r="D635" s="104">
        <v>8284.61</v>
      </c>
      <c r="E635" s="140">
        <v>3.2360000000000002</v>
      </c>
      <c r="F635" s="153">
        <v>1</v>
      </c>
      <c r="G635" s="158">
        <f>IrradDiaria_1[[#This Row],[Geração Diária (kWh)]]/(IrradDiaria_1[[#This Row],[Irradiação]]*994)</f>
        <v>2.5755926162662002</v>
      </c>
    </row>
    <row r="636" spans="2:7" hidden="1">
      <c r="B636" s="46" t="s">
        <v>142</v>
      </c>
      <c r="C636" s="101">
        <v>46205</v>
      </c>
      <c r="D636" s="104">
        <v>8265.1200000000008</v>
      </c>
      <c r="E636" s="140">
        <v>4.5419999999999998</v>
      </c>
      <c r="F636" s="153">
        <v>1</v>
      </c>
      <c r="G636" s="46">
        <f>IrradDiaria_1[[#This Row],[Geração Diária (kWh)]]/(IrradDiaria_1[[#This Row],[Irradiação]]*994)</f>
        <v>1.8306935403703599</v>
      </c>
    </row>
    <row r="637" spans="2:7" hidden="1">
      <c r="B637" s="46" t="s">
        <v>142</v>
      </c>
      <c r="C637" s="101">
        <v>46194</v>
      </c>
      <c r="D637" s="104">
        <v>8261.43</v>
      </c>
      <c r="E637" s="140">
        <v>5.7510000000000003</v>
      </c>
      <c r="F637" s="153">
        <v>1</v>
      </c>
      <c r="G637" s="158">
        <f>IrradDiaria_1[[#This Row],[Geração Diária (kWh)]]/(IrradDiaria_1[[#This Row],[Irradiação]]*994)</f>
        <v>1.4451917556460305</v>
      </c>
    </row>
    <row r="638" spans="2:7" hidden="1">
      <c r="B638" s="46" t="s">
        <v>142</v>
      </c>
      <c r="C638" s="101">
        <v>46192</v>
      </c>
      <c r="D638" s="104">
        <v>8252.14</v>
      </c>
      <c r="E638" s="140">
        <v>6.4189999999999996</v>
      </c>
      <c r="F638" s="153">
        <v>1</v>
      </c>
      <c r="G638" s="46">
        <f>IrradDiaria_1[[#This Row],[Geração Diária (kWh)]]/(IrradDiaria_1[[#This Row],[Irradiação]]*994)</f>
        <v>1.2933403505626373</v>
      </c>
    </row>
    <row r="639" spans="2:7" hidden="1">
      <c r="B639" s="46" t="s">
        <v>142</v>
      </c>
      <c r="C639" s="101">
        <v>46153</v>
      </c>
      <c r="D639" s="104">
        <v>8234.3700000000008</v>
      </c>
      <c r="E639" s="140">
        <v>5.957033349936518</v>
      </c>
      <c r="F639" s="153">
        <v>1</v>
      </c>
      <c r="G639" s="46">
        <f>IrradDiaria_1[[#This Row],[Geração Diária (kWh)]]/(IrradDiaria_1[[#This Row],[Irradiação]]*994)</f>
        <v>1.3906375808301228</v>
      </c>
    </row>
    <row r="640" spans="2:7" hidden="1">
      <c r="B640" s="46" t="s">
        <v>142</v>
      </c>
      <c r="C640" s="101">
        <v>46201</v>
      </c>
      <c r="D640" s="104">
        <v>8222.41</v>
      </c>
      <c r="E640" s="140">
        <v>4.45</v>
      </c>
      <c r="F640" s="153">
        <v>1</v>
      </c>
      <c r="G640" s="46">
        <f>IrradDiaria_1[[#This Row],[Geração Diária (kWh)]]/(IrradDiaria_1[[#This Row],[Irradiação]]*994)</f>
        <v>1.8588858996676689</v>
      </c>
    </row>
    <row r="641" spans="2:7" hidden="1">
      <c r="B641" s="46" t="s">
        <v>142</v>
      </c>
      <c r="C641" s="101">
        <v>46204</v>
      </c>
      <c r="D641" s="104">
        <v>8177.54</v>
      </c>
      <c r="E641" s="140">
        <v>4.4640000000000004</v>
      </c>
      <c r="F641" s="153">
        <v>1</v>
      </c>
      <c r="G641" s="46">
        <f>IrradDiaria_1[[#This Row],[Geração Diária (kWh)]]/(IrradDiaria_1[[#This Row],[Irradiação]]*994)</f>
        <v>1.8429438639002471</v>
      </c>
    </row>
    <row r="642" spans="2:7" hidden="1">
      <c r="B642" s="46" t="s">
        <v>142</v>
      </c>
      <c r="C642" s="101">
        <v>46114</v>
      </c>
      <c r="D642" s="104">
        <v>8164.9</v>
      </c>
      <c r="E642" s="140">
        <v>5.7008999999999999</v>
      </c>
      <c r="F642" s="153">
        <v>1</v>
      </c>
      <c r="G642" s="46">
        <f>IrradDiaria_1[[#This Row],[Geração Diária (kWh)]]/(IrradDiaria_1[[#This Row],[Irradiação]]*994)</f>
        <v>1.440857603301932</v>
      </c>
    </row>
    <row r="643" spans="2:7" hidden="1">
      <c r="B643" s="46" t="s">
        <v>142</v>
      </c>
      <c r="C643" s="101">
        <v>46113</v>
      </c>
      <c r="D643" s="104">
        <v>8159.09</v>
      </c>
      <c r="E643" s="140">
        <v>6.923691666666663</v>
      </c>
      <c r="F643" s="153">
        <v>1</v>
      </c>
      <c r="G643" s="46">
        <f>IrradDiaria_1[[#This Row],[Geração Diária (kWh)]]/(IrradDiaria_1[[#This Row],[Irradiação]]*994)</f>
        <v>1.1855438450212308</v>
      </c>
    </row>
    <row r="644" spans="2:7" hidden="1">
      <c r="B644" s="46" t="s">
        <v>142</v>
      </c>
      <c r="C644" s="101">
        <v>46195</v>
      </c>
      <c r="D644" s="104">
        <v>8144.19</v>
      </c>
      <c r="E644" s="140">
        <v>5.92</v>
      </c>
      <c r="F644" s="153">
        <v>1</v>
      </c>
      <c r="G644" s="46">
        <f>IrradDiaria_1[[#This Row],[Geração Diária (kWh)]]/(IrradDiaria_1[[#This Row],[Irradiação]]*994)</f>
        <v>1.3840118413181794</v>
      </c>
    </row>
    <row r="645" spans="2:7" hidden="1">
      <c r="B645" s="46" t="s">
        <v>142</v>
      </c>
      <c r="C645" s="101">
        <v>46206</v>
      </c>
      <c r="D645" s="104">
        <v>8132.31</v>
      </c>
      <c r="E645" s="140">
        <v>4.4800000000000004</v>
      </c>
      <c r="F645" s="153">
        <v>1</v>
      </c>
      <c r="G645" s="46">
        <f>IrradDiaria_1[[#This Row],[Geração Diária (kWh)]]/(IrradDiaria_1[[#This Row],[Irradiação]]*994)</f>
        <v>1.8262049978442079</v>
      </c>
    </row>
    <row r="646" spans="2:7" hidden="1">
      <c r="B646" s="46" t="s">
        <v>119</v>
      </c>
      <c r="C646" s="101">
        <v>46160</v>
      </c>
      <c r="D646" s="104">
        <v>8098.98</v>
      </c>
      <c r="E646" s="140">
        <v>2.6347341721025295</v>
      </c>
      <c r="F646" s="153">
        <v>1</v>
      </c>
      <c r="G646" s="46">
        <f>IrradDiaria_1[[#This Row],[Geração Diária (kWh)]]/(IrradDiaria_1[[#This Row],[Irradiação]]*994)</f>
        <v>3.0924816968222952</v>
      </c>
    </row>
    <row r="647" spans="2:7" hidden="1">
      <c r="B647" s="46" t="s">
        <v>142</v>
      </c>
      <c r="C647" s="101">
        <v>46180</v>
      </c>
      <c r="D647" s="104">
        <v>8091.43</v>
      </c>
      <c r="E647" s="140">
        <v>6.43</v>
      </c>
      <c r="F647" s="153">
        <v>1</v>
      </c>
      <c r="G647" s="46">
        <f>IrradDiaria_1[[#This Row],[Geração Diária (kWh)]]/(IrradDiaria_1[[#This Row],[Irradiação]]*994)</f>
        <v>1.2659831461553146</v>
      </c>
    </row>
    <row r="648" spans="2:7" hidden="1">
      <c r="B648" s="46" t="s">
        <v>142</v>
      </c>
      <c r="C648" s="101">
        <v>46144</v>
      </c>
      <c r="D648" s="104">
        <v>8090.38</v>
      </c>
      <c r="E648" s="140">
        <v>6.2780550277211393</v>
      </c>
      <c r="F648" s="153">
        <v>1</v>
      </c>
      <c r="G648" s="46">
        <f>IrradDiaria_1[[#This Row],[Geração Diária (kWh)]]/(IrradDiaria_1[[#This Row],[Irradiação]]*994)</f>
        <v>1.2964549141113444</v>
      </c>
    </row>
    <row r="649" spans="2:7" hidden="1">
      <c r="B649" s="46" t="s">
        <v>142</v>
      </c>
      <c r="C649" s="101">
        <v>46179</v>
      </c>
      <c r="D649" s="104">
        <v>8087.63</v>
      </c>
      <c r="E649" s="140">
        <v>3.6760000000000002</v>
      </c>
      <c r="F649" s="153">
        <v>1</v>
      </c>
      <c r="G649" s="46">
        <f>IrradDiaria_1[[#This Row],[Geração Diária (kWh)]]/(IrradDiaria_1[[#This Row],[Irradiação]]*994)</f>
        <v>2.213397359127562</v>
      </c>
    </row>
    <row r="650" spans="2:7" hidden="1">
      <c r="B650" s="46" t="s">
        <v>142</v>
      </c>
      <c r="C650" s="101">
        <v>46178</v>
      </c>
      <c r="D650" s="104">
        <v>8069.47</v>
      </c>
      <c r="E650" s="140">
        <v>3.6259999999999999</v>
      </c>
      <c r="F650" s="153">
        <v>1</v>
      </c>
      <c r="G650" s="46">
        <f>IrradDiaria_1[[#This Row],[Geração Diária (kWh)]]/(IrradDiaria_1[[#This Row],[Irradiação]]*994)</f>
        <v>2.2388800536256706</v>
      </c>
    </row>
    <row r="651" spans="2:7" hidden="1">
      <c r="B651" s="46" t="s">
        <v>142</v>
      </c>
      <c r="C651" s="101">
        <v>46200</v>
      </c>
      <c r="D651" s="104">
        <v>8033.53</v>
      </c>
      <c r="E651" s="140">
        <v>4.3540000000000001</v>
      </c>
      <c r="F651" s="153">
        <v>1</v>
      </c>
      <c r="G651" s="46">
        <f>IrradDiaria_1[[#This Row],[Geração Diária (kWh)]]/(IrradDiaria_1[[#This Row],[Irradiação]]*994)</f>
        <v>1.8562292450153377</v>
      </c>
    </row>
    <row r="652" spans="2:7" hidden="1">
      <c r="B652" s="46" t="s">
        <v>142</v>
      </c>
      <c r="C652" s="101">
        <v>46143</v>
      </c>
      <c r="D652" s="104">
        <v>8026.6</v>
      </c>
      <c r="E652" s="140">
        <v>6.2503949932272853</v>
      </c>
      <c r="F652" s="153">
        <v>1</v>
      </c>
      <c r="G652" s="46">
        <f>IrradDiaria_1[[#This Row],[Geração Diária (kWh)]]/(IrradDiaria_1[[#This Row],[Irradiação]]*994)</f>
        <v>1.291926399941238</v>
      </c>
    </row>
    <row r="653" spans="2:7" hidden="1">
      <c r="B653" s="46" t="s">
        <v>142</v>
      </c>
      <c r="C653" s="101">
        <v>46190</v>
      </c>
      <c r="D653" s="104">
        <v>7995.09</v>
      </c>
      <c r="E653" s="140">
        <v>5.7880000000000003</v>
      </c>
      <c r="F653" s="153">
        <v>1</v>
      </c>
      <c r="G653" s="46">
        <f>IrradDiaria_1[[#This Row],[Geração Diária (kWh)]]/(IrradDiaria_1[[#This Row],[Irradiação]]*994)</f>
        <v>1.3896596580172118</v>
      </c>
    </row>
    <row r="654" spans="2:7" hidden="1">
      <c r="B654" s="46" t="s">
        <v>142</v>
      </c>
      <c r="C654" s="101">
        <v>46122</v>
      </c>
      <c r="D654" s="104">
        <v>7967.36</v>
      </c>
      <c r="E654" s="140">
        <v>5.1560400000000097</v>
      </c>
      <c r="F654" s="153">
        <v>1</v>
      </c>
      <c r="G654" s="46">
        <f>IrradDiaria_1[[#This Row],[Geração Diária (kWh)]]/(IrradDiaria_1[[#This Row],[Irradiação]]*994)</f>
        <v>1.5545753555631396</v>
      </c>
    </row>
    <row r="655" spans="2:7" hidden="1">
      <c r="B655" s="46" t="s">
        <v>142</v>
      </c>
      <c r="C655" s="101">
        <v>46207</v>
      </c>
      <c r="D655" s="104">
        <v>7953.47</v>
      </c>
      <c r="E655" s="140">
        <v>4.3419999999999996</v>
      </c>
      <c r="F655" s="153">
        <v>1</v>
      </c>
      <c r="G655" s="46">
        <f>IrradDiaria_1[[#This Row],[Geração Diária (kWh)]]/(IrradDiaria_1[[#This Row],[Irradiação]]*994)</f>
        <v>1.8428095055825513</v>
      </c>
    </row>
    <row r="656" spans="2:7" hidden="1">
      <c r="B656" s="46" t="s">
        <v>142</v>
      </c>
      <c r="C656" s="101">
        <v>46146</v>
      </c>
      <c r="D656" s="104">
        <v>7952.83</v>
      </c>
      <c r="E656" s="140">
        <v>6.4085208341119193</v>
      </c>
      <c r="F656" s="153">
        <v>1</v>
      </c>
      <c r="G656" s="46">
        <f>IrradDiaria_1[[#This Row],[Geração Diária (kWh)]]/(IrradDiaria_1[[#This Row],[Irradiação]]*994)</f>
        <v>1.2484682842057269</v>
      </c>
    </row>
    <row r="657" spans="2:7" hidden="1">
      <c r="B657" s="46" t="s">
        <v>142</v>
      </c>
      <c r="C657" s="101">
        <v>46177</v>
      </c>
      <c r="D657" s="104">
        <v>7944.08</v>
      </c>
      <c r="E657" s="140">
        <v>2.9750000000000001</v>
      </c>
      <c r="F657" s="153">
        <v>1</v>
      </c>
      <c r="G657" s="46">
        <f>IrradDiaria_1[[#This Row],[Geração Diária (kWh)]]/(IrradDiaria_1[[#This Row],[Irradiação]]*994)</f>
        <v>2.6863973758517492</v>
      </c>
    </row>
    <row r="658" spans="2:7" hidden="1">
      <c r="B658" s="46" t="s">
        <v>142</v>
      </c>
      <c r="C658" s="101">
        <v>46140</v>
      </c>
      <c r="D658" s="104">
        <v>7885.38</v>
      </c>
      <c r="E658" s="140">
        <v>5.109</v>
      </c>
      <c r="F658" s="153">
        <v>1</v>
      </c>
      <c r="G658" s="46">
        <f>IrradDiaria_1[[#This Row],[Geração Diária (kWh)]]/(IrradDiaria_1[[#This Row],[Irradiação]]*994)</f>
        <v>1.5527457168140968</v>
      </c>
    </row>
    <row r="659" spans="2:7" hidden="1">
      <c r="B659" s="46" t="s">
        <v>142</v>
      </c>
      <c r="C659" s="101">
        <v>46181</v>
      </c>
      <c r="D659" s="104">
        <v>7883.5</v>
      </c>
      <c r="E659" s="140">
        <v>6.3019999999999996</v>
      </c>
      <c r="F659" s="153">
        <v>1</v>
      </c>
      <c r="G659" s="46">
        <f>IrradDiaria_1[[#This Row],[Geração Diária (kWh)]]/(IrradDiaria_1[[#This Row],[Irradiação]]*994)</f>
        <v>1.2585030972889066</v>
      </c>
    </row>
    <row r="660" spans="2:7" hidden="1">
      <c r="B660" s="46" t="s">
        <v>142</v>
      </c>
      <c r="C660" s="101">
        <v>46150</v>
      </c>
      <c r="D660" s="104">
        <v>7850.69</v>
      </c>
      <c r="E660" s="140">
        <v>3.7511708399790029</v>
      </c>
      <c r="F660" s="153">
        <v>1</v>
      </c>
      <c r="G660" s="46">
        <f>IrradDiaria_1[[#This Row],[Geração Diária (kWh)]]/(IrradDiaria_1[[#This Row],[Irradiação]]*994)</f>
        <v>2.1054968722430032</v>
      </c>
    </row>
    <row r="661" spans="2:7" hidden="1">
      <c r="B661" s="46" t="s">
        <v>142</v>
      </c>
      <c r="C661" s="101">
        <v>46125</v>
      </c>
      <c r="D661" s="104">
        <v>7789.81</v>
      </c>
      <c r="E661" s="140">
        <v>6.3585883333333291</v>
      </c>
      <c r="F661" s="153">
        <v>1</v>
      </c>
      <c r="G661" s="46">
        <f>IrradDiaria_1[[#This Row],[Geração Diária (kWh)]]/(IrradDiaria_1[[#This Row],[Irradiação]]*994)</f>
        <v>1.2324796912599045</v>
      </c>
    </row>
    <row r="662" spans="2:7" hidden="1">
      <c r="B662" s="46" t="s">
        <v>142</v>
      </c>
      <c r="C662" s="101">
        <v>46202</v>
      </c>
      <c r="D662" s="104">
        <v>7785.09</v>
      </c>
      <c r="E662" s="140">
        <v>4.2220000000000004</v>
      </c>
      <c r="F662" s="153">
        <v>1</v>
      </c>
      <c r="G662" s="46">
        <f>IrradDiaria_1[[#This Row],[Geração Diária (kWh)]]/(IrradDiaria_1[[#This Row],[Irradiação]]*994)</f>
        <v>1.8550645416792557</v>
      </c>
    </row>
    <row r="663" spans="2:7" hidden="1">
      <c r="B663" s="46" t="s">
        <v>142</v>
      </c>
      <c r="C663" s="101">
        <v>46176</v>
      </c>
      <c r="D663" s="104">
        <v>7783.21</v>
      </c>
      <c r="E663" s="140">
        <v>2.899</v>
      </c>
      <c r="F663" s="153">
        <v>1</v>
      </c>
      <c r="G663" s="46">
        <f>IrradDiaria_1[[#This Row],[Geração Diária (kWh)]]/(IrradDiaria_1[[#This Row],[Irradiação]]*994)</f>
        <v>2.7009972910939246</v>
      </c>
    </row>
    <row r="664" spans="2:7" hidden="1">
      <c r="B664" s="46" t="s">
        <v>142</v>
      </c>
      <c r="C664" s="101">
        <v>46203</v>
      </c>
      <c r="D664" s="104">
        <v>7742.94</v>
      </c>
      <c r="E664" s="140">
        <v>4.1619999999999999</v>
      </c>
      <c r="F664" s="153">
        <v>1</v>
      </c>
      <c r="G664" s="46">
        <f>IrradDiaria_1[[#This Row],[Geração Diária (kWh)]]/(IrradDiaria_1[[#This Row],[Irradiação]]*994)</f>
        <v>1.8716189496421101</v>
      </c>
    </row>
    <row r="665" spans="2:7" hidden="1">
      <c r="B665" s="46" t="s">
        <v>142</v>
      </c>
      <c r="C665" s="101">
        <v>46210</v>
      </c>
      <c r="D665" s="104">
        <v>7692.27</v>
      </c>
      <c r="E665" s="140">
        <v>4.9329999999999998</v>
      </c>
      <c r="F665" s="153">
        <v>1</v>
      </c>
      <c r="G665" s="46">
        <f>IrradDiaria_1[[#This Row],[Geração Diária (kWh)]]/(IrradDiaria_1[[#This Row],[Irradiação]]*994)</f>
        <v>1.5687618514655743</v>
      </c>
    </row>
    <row r="666" spans="2:7" hidden="1">
      <c r="B666" s="46" t="s">
        <v>142</v>
      </c>
      <c r="C666" s="101">
        <v>46211</v>
      </c>
      <c r="D666" s="104">
        <v>7691.93</v>
      </c>
      <c r="E666" s="140">
        <v>3.18</v>
      </c>
      <c r="F666" s="153">
        <v>1</v>
      </c>
      <c r="G666" s="46">
        <f>IrradDiaria_1[[#This Row],[Geração Diária (kWh)]]/(IrradDiaria_1[[#This Row],[Irradiação]]*994)</f>
        <v>2.4334465914986776</v>
      </c>
    </row>
    <row r="667" spans="2:7" hidden="1">
      <c r="B667" s="46" t="s">
        <v>142</v>
      </c>
      <c r="C667" s="101">
        <v>46209</v>
      </c>
      <c r="D667" s="104">
        <v>7688.53</v>
      </c>
      <c r="E667" s="140">
        <v>4.1890000000000001</v>
      </c>
      <c r="F667" s="153">
        <v>1</v>
      </c>
      <c r="G667" s="46">
        <f>IrradDiaria_1[[#This Row],[Geração Diária (kWh)]]/(IrradDiaria_1[[#This Row],[Irradiação]]*994)</f>
        <v>1.8464883355996566</v>
      </c>
    </row>
    <row r="668" spans="2:7" hidden="1">
      <c r="B668" s="46" t="s">
        <v>142</v>
      </c>
      <c r="C668" s="101">
        <v>46158</v>
      </c>
      <c r="D668" s="104">
        <v>7670.22</v>
      </c>
      <c r="E668" s="140">
        <v>5.216289142850786</v>
      </c>
      <c r="F668" s="153">
        <v>1</v>
      </c>
      <c r="G668" s="46">
        <f>IrradDiaria_1[[#This Row],[Geração Diária (kWh)]]/(IrradDiaria_1[[#This Row],[Irradiação]]*994)</f>
        <v>1.4793119981211253</v>
      </c>
    </row>
    <row r="669" spans="2:7" hidden="1">
      <c r="B669" s="46" t="s">
        <v>119</v>
      </c>
      <c r="C669" s="101">
        <v>46184</v>
      </c>
      <c r="D669" s="104">
        <v>7607.2</v>
      </c>
      <c r="E669" s="140">
        <v>2.48</v>
      </c>
      <c r="F669" s="153">
        <v>1</v>
      </c>
      <c r="G669" s="46">
        <f>IrradDiaria_1[[#This Row],[Geração Diária (kWh)]]/(IrradDiaria_1[[#This Row],[Irradiação]]*994)</f>
        <v>3.0859349646264684</v>
      </c>
    </row>
    <row r="670" spans="2:7" hidden="1">
      <c r="B670" s="46" t="s">
        <v>142</v>
      </c>
      <c r="C670" s="101">
        <v>46156</v>
      </c>
      <c r="D670" s="104">
        <v>7598.26</v>
      </c>
      <c r="E670" s="140">
        <v>4.9086925175487996</v>
      </c>
      <c r="F670" s="153">
        <v>1</v>
      </c>
      <c r="G670" s="46">
        <f>IrradDiaria_1[[#This Row],[Geração Diária (kWh)]]/(IrradDiaria_1[[#This Row],[Irradiação]]*994)</f>
        <v>1.5572629006935863</v>
      </c>
    </row>
    <row r="671" spans="2:7" hidden="1">
      <c r="B671" s="46" t="s">
        <v>142</v>
      </c>
      <c r="C671" s="101">
        <v>46141</v>
      </c>
      <c r="D671" s="104">
        <v>7560.22</v>
      </c>
      <c r="E671" s="140">
        <v>4.274</v>
      </c>
      <c r="F671" s="153">
        <v>1</v>
      </c>
      <c r="G671" s="46">
        <f>IrradDiaria_1[[#This Row],[Geração Diária (kWh)]]/(IrradDiaria_1[[#This Row],[Irradiação]]*994)</f>
        <v>1.7795636712177607</v>
      </c>
    </row>
    <row r="672" spans="2:7" hidden="1">
      <c r="B672" s="46" t="s">
        <v>142</v>
      </c>
      <c r="C672" s="101">
        <v>46199</v>
      </c>
      <c r="D672" s="104">
        <v>7551.64</v>
      </c>
      <c r="E672" s="140">
        <v>3.5423</v>
      </c>
      <c r="F672" s="153">
        <v>1</v>
      </c>
      <c r="G672" s="46">
        <f>IrradDiaria_1[[#This Row],[Geração Diária (kWh)]]/(IrradDiaria_1[[#This Row],[Irradiação]]*994)</f>
        <v>2.1447148293595237</v>
      </c>
    </row>
    <row r="673" spans="2:7" hidden="1">
      <c r="B673" s="46" t="s">
        <v>119</v>
      </c>
      <c r="C673" s="101">
        <v>46189</v>
      </c>
      <c r="D673" s="104">
        <v>7531.37</v>
      </c>
      <c r="E673" s="140">
        <v>2.7610000000000001</v>
      </c>
      <c r="F673" s="153">
        <v>1</v>
      </c>
      <c r="G673" s="46">
        <f>IrradDiaria_1[[#This Row],[Geração Diária (kWh)]]/(IrradDiaria_1[[#This Row],[Irradiação]]*994)</f>
        <v>2.7442343302844954</v>
      </c>
    </row>
    <row r="674" spans="2:7" hidden="1">
      <c r="B674" s="46" t="s">
        <v>142</v>
      </c>
      <c r="C674" s="101">
        <v>46142</v>
      </c>
      <c r="D674" s="104">
        <v>7349.55</v>
      </c>
      <c r="E674" s="140">
        <v>4.4269999999999996</v>
      </c>
      <c r="F674" s="153">
        <v>1</v>
      </c>
      <c r="G674" s="46">
        <f>IrradDiaria_1[[#This Row],[Geração Diária (kWh)]]/(IrradDiaria_1[[#This Row],[Irradiação]]*994)</f>
        <v>1.6701860133014035</v>
      </c>
    </row>
    <row r="675" spans="2:7" hidden="1">
      <c r="B675" s="46" t="s">
        <v>142</v>
      </c>
      <c r="C675" s="101">
        <v>46208</v>
      </c>
      <c r="D675" s="104">
        <v>7327.94</v>
      </c>
      <c r="E675" s="140">
        <v>3.972</v>
      </c>
      <c r="F675" s="153">
        <v>1</v>
      </c>
      <c r="G675" s="46">
        <f>IrradDiaria_1[[#This Row],[Geração Diária (kWh)]]/(IrradDiaria_1[[#This Row],[Irradiação]]*994)</f>
        <v>1.8560355081141429</v>
      </c>
    </row>
    <row r="676" spans="2:7" hidden="1">
      <c r="B676" s="46" t="s">
        <v>142</v>
      </c>
      <c r="C676" s="101">
        <v>46214</v>
      </c>
      <c r="D676" s="104">
        <v>7269.46</v>
      </c>
      <c r="E676" s="140">
        <v>3.2360000000000002</v>
      </c>
      <c r="F676" s="153">
        <v>1</v>
      </c>
      <c r="G676" s="46">
        <f>IrradDiaria_1[[#This Row],[Geração Diária (kWh)]]/(IrradDiaria_1[[#This Row],[Irradiação]]*994)</f>
        <v>2.2599938319658368</v>
      </c>
    </row>
    <row r="677" spans="2:7" hidden="1">
      <c r="B677" s="46" t="s">
        <v>119</v>
      </c>
      <c r="C677" s="101">
        <v>46185</v>
      </c>
      <c r="D677" s="104">
        <v>6927.77</v>
      </c>
      <c r="E677" s="140">
        <v>2.234</v>
      </c>
      <c r="F677" s="153">
        <v>1</v>
      </c>
      <c r="G677" s="46">
        <f>IrradDiaria_1[[#This Row],[Geração Diária (kWh)]]/(IrradDiaria_1[[#This Row],[Irradiação]]*994)</f>
        <v>3.1197795546781135</v>
      </c>
    </row>
    <row r="678" spans="2:7" hidden="1">
      <c r="B678" s="46" t="s">
        <v>142</v>
      </c>
      <c r="C678" s="101">
        <v>46121</v>
      </c>
      <c r="D678" s="104">
        <v>6878.3</v>
      </c>
      <c r="E678" s="140">
        <v>5.1672733333333349</v>
      </c>
      <c r="F678" s="153">
        <v>1</v>
      </c>
      <c r="G678" s="46">
        <f>IrradDiaria_1[[#This Row],[Geração Diária (kWh)]]/(IrradDiaria_1[[#This Row],[Irradiação]]*994)</f>
        <v>1.3391625461037899</v>
      </c>
    </row>
    <row r="679" spans="2:7" hidden="1">
      <c r="B679" s="46" t="s">
        <v>142</v>
      </c>
      <c r="C679" s="101">
        <v>46182</v>
      </c>
      <c r="D679" s="104">
        <v>6868.93</v>
      </c>
      <c r="E679" s="140">
        <v>5.2389999999999999</v>
      </c>
      <c r="F679" s="153">
        <v>1</v>
      </c>
      <c r="G679" s="46">
        <f>IrradDiaria_1[[#This Row],[Geração Diária (kWh)]]/(IrradDiaria_1[[#This Row],[Irradiação]]*994)</f>
        <v>1.3190288898882896</v>
      </c>
    </row>
    <row r="680" spans="2:7" hidden="1">
      <c r="B680" s="46" t="s">
        <v>142</v>
      </c>
      <c r="C680" s="101">
        <v>46164</v>
      </c>
      <c r="D680" s="104">
        <v>6865.08</v>
      </c>
      <c r="E680" s="140">
        <v>4.4861239384709988</v>
      </c>
      <c r="F680" s="153">
        <v>1</v>
      </c>
      <c r="G680" s="46">
        <f>IrradDiaria_1[[#This Row],[Geração Diária (kWh)]]/(IrradDiaria_1[[#This Row],[Irradiação]]*994)</f>
        <v>1.5395292705716175</v>
      </c>
    </row>
    <row r="681" spans="2:7" hidden="1">
      <c r="B681" s="46" t="s">
        <v>142</v>
      </c>
      <c r="C681" s="101">
        <v>46183</v>
      </c>
      <c r="D681" s="104">
        <v>6851.4</v>
      </c>
      <c r="E681" s="140">
        <v>4.2089999999999996</v>
      </c>
      <c r="F681" s="153">
        <v>1</v>
      </c>
      <c r="G681" s="46">
        <f>IrradDiaria_1[[#This Row],[Geração Diária (kWh)]]/(IrradDiaria_1[[#This Row],[Irradiação]]*994)</f>
        <v>1.6376233165206495</v>
      </c>
    </row>
    <row r="682" spans="2:7" hidden="1">
      <c r="B682" s="46" t="s">
        <v>142</v>
      </c>
      <c r="C682" s="101">
        <v>46171</v>
      </c>
      <c r="D682" s="104">
        <v>6679.96</v>
      </c>
      <c r="E682" s="140">
        <v>6.7026000000000003</v>
      </c>
      <c r="F682" s="153">
        <v>1</v>
      </c>
      <c r="G682" s="46">
        <f>IrradDiaria_1[[#This Row],[Geração Diária (kWh)]]/(IrradDiaria_1[[#This Row],[Irradiação]]*994)</f>
        <v>1.0026380345150905</v>
      </c>
    </row>
    <row r="683" spans="2:7" hidden="1">
      <c r="B683" s="46" t="s">
        <v>142</v>
      </c>
      <c r="C683" s="101">
        <v>46173</v>
      </c>
      <c r="D683" s="104">
        <v>6676.6</v>
      </c>
      <c r="E683" s="140">
        <v>6.3887</v>
      </c>
      <c r="F683" s="153">
        <v>1</v>
      </c>
      <c r="G683" s="46">
        <f>IrradDiaria_1[[#This Row],[Geração Diária (kWh)]]/(IrradDiaria_1[[#This Row],[Irradiação]]*994)</f>
        <v>1.0513721740652566</v>
      </c>
    </row>
    <row r="684" spans="2:7" hidden="1">
      <c r="B684" s="46" t="s">
        <v>142</v>
      </c>
      <c r="C684" s="101">
        <v>46151</v>
      </c>
      <c r="D684" s="104">
        <v>6555.48</v>
      </c>
      <c r="E684" s="140">
        <v>3.3200633392985912</v>
      </c>
      <c r="F684" s="153">
        <v>1</v>
      </c>
      <c r="G684" s="46">
        <f>IrradDiaria_1[[#This Row],[Geração Diária (kWh)]]/(IrradDiaria_1[[#This Row],[Irradiação]]*994)</f>
        <v>1.9864230370990932</v>
      </c>
    </row>
    <row r="685" spans="2:7" hidden="1">
      <c r="B685" s="46" t="s">
        <v>142</v>
      </c>
      <c r="C685" s="101">
        <v>46174</v>
      </c>
      <c r="D685" s="104">
        <v>6472.72</v>
      </c>
      <c r="E685" s="140">
        <v>4.008</v>
      </c>
      <c r="F685" s="153">
        <v>1</v>
      </c>
      <c r="G685" s="46">
        <f>IrradDiaria_1[[#This Row],[Geração Diária (kWh)]]/(IrradDiaria_1[[#This Row],[Irradiação]]*994)</f>
        <v>1.624698289537625</v>
      </c>
    </row>
    <row r="686" spans="2:7" hidden="1">
      <c r="B686" s="46" t="s">
        <v>142</v>
      </c>
      <c r="C686" s="101">
        <v>46172</v>
      </c>
      <c r="D686" s="104">
        <v>6431.59</v>
      </c>
      <c r="E686" s="140">
        <v>5.9107000000000003</v>
      </c>
      <c r="F686" s="153">
        <v>1</v>
      </c>
      <c r="G686" s="46">
        <f>IrradDiaria_1[[#This Row],[Geração Diária (kWh)]]/(IrradDiaria_1[[#This Row],[Irradiação]]*994)</f>
        <v>1.0946947865479713</v>
      </c>
    </row>
    <row r="687" spans="2:7" hidden="1">
      <c r="B687" s="46" t="s">
        <v>142</v>
      </c>
      <c r="C687" s="101">
        <v>46119</v>
      </c>
      <c r="D687" s="104">
        <v>6295.44</v>
      </c>
      <c r="E687" s="140">
        <v>3.7118483333333243</v>
      </c>
      <c r="F687" s="153">
        <v>1</v>
      </c>
      <c r="G687" s="46">
        <f>IrradDiaria_1[[#This Row],[Geração Diária (kWh)]]/(IrradDiaria_1[[#This Row],[Irradiação]]*994)</f>
        <v>1.7062767858770793</v>
      </c>
    </row>
    <row r="688" spans="2:7" hidden="1">
      <c r="B688" s="46" t="s">
        <v>142</v>
      </c>
      <c r="C688" s="101">
        <v>46170</v>
      </c>
      <c r="D688" s="104">
        <v>6261.99</v>
      </c>
      <c r="E688" s="140">
        <v>6.0880999999999998</v>
      </c>
      <c r="F688" s="153">
        <v>1</v>
      </c>
      <c r="G688" s="46">
        <f>IrradDiaria_1[[#This Row],[Geração Diária (kWh)]]/(IrradDiaria_1[[#This Row],[Irradiação]]*994)</f>
        <v>1.0347709026452203</v>
      </c>
    </row>
    <row r="689" spans="2:7" hidden="1">
      <c r="B689" s="46" t="s">
        <v>142</v>
      </c>
      <c r="C689" s="101">
        <v>46169</v>
      </c>
      <c r="D689" s="104">
        <v>6123.24</v>
      </c>
      <c r="E689" s="140">
        <v>5.5109521492491593</v>
      </c>
      <c r="F689" s="153">
        <v>1</v>
      </c>
      <c r="G689" s="46">
        <f>IrradDiaria_1[[#This Row],[Geração Diária (kWh)]]/(IrradDiaria_1[[#This Row],[Irradiação]]*994)</f>
        <v>1.1178106868670159</v>
      </c>
    </row>
    <row r="690" spans="2:7" hidden="1">
      <c r="B690" s="46" t="s">
        <v>142</v>
      </c>
      <c r="C690" s="101">
        <v>46163</v>
      </c>
      <c r="D690" s="104">
        <v>6110.97</v>
      </c>
      <c r="E690" s="140">
        <v>3.6877224354876015</v>
      </c>
      <c r="F690" s="153">
        <v>1</v>
      </c>
      <c r="G690" s="46">
        <f>IrradDiaria_1[[#This Row],[Geração Diária (kWh)]]/(IrradDiaria_1[[#This Row],[Irradiação]]*994)</f>
        <v>1.6671149335143103</v>
      </c>
    </row>
    <row r="691" spans="2:7" hidden="1">
      <c r="B691" s="46" t="s">
        <v>142</v>
      </c>
      <c r="C691" s="101">
        <v>46166</v>
      </c>
      <c r="D691" s="104">
        <v>5885.44</v>
      </c>
      <c r="E691" s="140">
        <v>3.3808598592961721</v>
      </c>
      <c r="F691" s="153">
        <v>1</v>
      </c>
      <c r="G691" s="46">
        <f>IrradDiaria_1[[#This Row],[Geração Diária (kWh)]]/(IrradDiaria_1[[#This Row],[Irradiação]]*994)</f>
        <v>1.7513194989399055</v>
      </c>
    </row>
    <row r="692" spans="2:7" hidden="1">
      <c r="B692" s="46" t="s">
        <v>119</v>
      </c>
      <c r="C692" s="101">
        <v>46161</v>
      </c>
      <c r="D692" s="104">
        <v>5402.67</v>
      </c>
      <c r="E692" s="140">
        <v>1.5981525069808897</v>
      </c>
      <c r="F692" s="153">
        <v>1</v>
      </c>
      <c r="G692" s="46">
        <f>IrradDiaria_1[[#This Row],[Geração Diária (kWh)]]/(IrradDiaria_1[[#This Row],[Irradiação]]*994)</f>
        <v>3.4009781084089235</v>
      </c>
    </row>
    <row r="693" spans="2:7" hidden="1">
      <c r="B693" s="46" t="s">
        <v>142</v>
      </c>
      <c r="C693" s="101">
        <v>46168</v>
      </c>
      <c r="D693" s="104">
        <v>5386.82</v>
      </c>
      <c r="E693" s="140">
        <v>5.0515803512106707</v>
      </c>
      <c r="F693" s="153">
        <v>1</v>
      </c>
      <c r="G693" s="46">
        <f>IrradDiaria_1[[#This Row],[Geração Diária (kWh)]]/(IrradDiaria_1[[#This Row],[Irradiação]]*994)</f>
        <v>1.0728001218069849</v>
      </c>
    </row>
    <row r="694" spans="2:7" hidden="1">
      <c r="B694" s="46" t="s">
        <v>119</v>
      </c>
      <c r="C694" s="101">
        <v>46159</v>
      </c>
      <c r="D694" s="104">
        <v>5338.42</v>
      </c>
      <c r="E694" s="140">
        <v>1.5562724911362553</v>
      </c>
      <c r="F694" s="153">
        <v>1</v>
      </c>
      <c r="G694" s="46">
        <f>IrradDiaria_1[[#This Row],[Geração Diária (kWh)]]/(IrradDiaria_1[[#This Row],[Irradiação]]*994)</f>
        <v>3.4509662631496467</v>
      </c>
    </row>
    <row r="695" spans="2:7" hidden="1">
      <c r="B695" s="46" t="s">
        <v>142</v>
      </c>
      <c r="C695" s="101">
        <v>46167</v>
      </c>
      <c r="D695" s="104">
        <v>5281.26</v>
      </c>
      <c r="E695" s="140">
        <v>3.9218240432470921</v>
      </c>
      <c r="F695" s="153">
        <v>1</v>
      </c>
      <c r="G695" s="46">
        <f>IrradDiaria_1[[#This Row],[Geração Diária (kWh)]]/(IrradDiaria_1[[#This Row],[Irradiação]]*994)</f>
        <v>1.3547621653619499</v>
      </c>
    </row>
    <row r="696" spans="2:7" hidden="1">
      <c r="B696" s="46" t="s">
        <v>142</v>
      </c>
      <c r="C696" s="101">
        <v>46120</v>
      </c>
      <c r="D696" s="104">
        <v>5218.95</v>
      </c>
      <c r="E696" s="140">
        <v>4.6347216666666622</v>
      </c>
      <c r="F696" s="153">
        <v>1</v>
      </c>
      <c r="G696" s="46">
        <f>IrradDiaria_1[[#This Row],[Geração Diária (kWh)]]/(IrradDiaria_1[[#This Row],[Irradiação]]*994)</f>
        <v>1.1328517856982692</v>
      </c>
    </row>
    <row r="697" spans="2:7" hidden="1">
      <c r="B697" s="46" t="s">
        <v>142</v>
      </c>
      <c r="C697" s="101">
        <v>46139</v>
      </c>
      <c r="D697" s="104">
        <v>5217.8100000000004</v>
      </c>
      <c r="E697" s="140">
        <v>1.0049999999999999</v>
      </c>
      <c r="F697" s="153">
        <v>1</v>
      </c>
      <c r="G697" s="46">
        <f>IrradDiaria_1[[#This Row],[Geração Diária (kWh)]]/(IrradDiaria_1[[#This Row],[Irradiação]]*994)</f>
        <v>5.2231898855821504</v>
      </c>
    </row>
    <row r="698" spans="2:7" hidden="1">
      <c r="B698" s="46" t="s">
        <v>119</v>
      </c>
      <c r="C698" s="101">
        <v>46157</v>
      </c>
      <c r="D698" s="104">
        <v>5166.37</v>
      </c>
      <c r="E698" s="140">
        <v>1.5622041695235918</v>
      </c>
      <c r="F698" s="153">
        <v>1</v>
      </c>
      <c r="G698" s="46">
        <f>IrradDiaria_1[[#This Row],[Geração Diária (kWh)]]/(IrradDiaria_1[[#This Row],[Irradiação]]*994)</f>
        <v>3.3270653307608269</v>
      </c>
    </row>
    <row r="699" spans="2:7" hidden="1">
      <c r="B699" s="46" t="s">
        <v>142</v>
      </c>
      <c r="C699" s="101">
        <v>46215</v>
      </c>
      <c r="D699" s="104">
        <v>5020.1899999999996</v>
      </c>
      <c r="E699" s="140">
        <v>3.2360000000000002</v>
      </c>
      <c r="F699" s="153">
        <v>1</v>
      </c>
      <c r="G699" s="46">
        <f>IrradDiaria_1[[#This Row],[Geração Diária (kWh)]]/(IrradDiaria_1[[#This Row],[Irradiação]]*994)</f>
        <v>1.5607209387350056</v>
      </c>
    </row>
    <row r="700" spans="2:7" hidden="1">
      <c r="B700" s="46" t="s">
        <v>119</v>
      </c>
      <c r="C700" s="101">
        <v>46162</v>
      </c>
      <c r="D700" s="104">
        <v>4944.17</v>
      </c>
      <c r="E700" s="140">
        <v>2.2462917070618378</v>
      </c>
      <c r="F700" s="153">
        <v>0.67916666666666703</v>
      </c>
      <c r="G700" s="46">
        <f>IrradDiaria_1[[#This Row],[Geração Diária (kWh)]]/(IrradDiaria_1[[#This Row],[Irradiação]]*994)</f>
        <v>2.214322418085708</v>
      </c>
    </row>
    <row r="701" spans="2:7" hidden="1">
      <c r="B701" s="46" t="s">
        <v>142</v>
      </c>
      <c r="C701" s="101">
        <v>46160</v>
      </c>
      <c r="D701" s="104">
        <v>4686.13</v>
      </c>
      <c r="E701" s="140">
        <v>2.6347341721025295</v>
      </c>
      <c r="F701" s="153">
        <v>1</v>
      </c>
      <c r="G701" s="46">
        <f>IrradDiaria_1[[#This Row],[Geração Diária (kWh)]]/(IrradDiaria_1[[#This Row],[Irradiação]]*994)</f>
        <v>1.7893328856139739</v>
      </c>
    </row>
    <row r="702" spans="2:7" hidden="1">
      <c r="B702" s="46" t="s">
        <v>142</v>
      </c>
      <c r="C702" s="101">
        <v>46185</v>
      </c>
      <c r="D702" s="104">
        <v>4394.68</v>
      </c>
      <c r="E702" s="140">
        <v>2.2280000000000002</v>
      </c>
      <c r="F702" s="153">
        <v>1</v>
      </c>
      <c r="G702" s="46">
        <f>IrradDiaria_1[[#This Row],[Geração Diária (kWh)]]/(IrradDiaria_1[[#This Row],[Irradiação]]*994)</f>
        <v>1.984383861517399</v>
      </c>
    </row>
    <row r="703" spans="2:7" hidden="1">
      <c r="B703" s="46" t="s">
        <v>142</v>
      </c>
      <c r="C703" s="101">
        <v>46165</v>
      </c>
      <c r="D703" s="104">
        <v>4392.8599999999997</v>
      </c>
      <c r="E703" s="140">
        <v>3.1179011301241113</v>
      </c>
      <c r="F703" s="153">
        <v>1</v>
      </c>
      <c r="G703" s="46">
        <f>IrradDiaria_1[[#This Row],[Geração Diária (kWh)]]/(IrradDiaria_1[[#This Row],[Irradiação]]*994)</f>
        <v>1.4174202686694408</v>
      </c>
    </row>
    <row r="704" spans="2:7" hidden="1">
      <c r="B704" s="46" t="s">
        <v>119</v>
      </c>
      <c r="C704" s="101">
        <v>46186</v>
      </c>
      <c r="D704" s="104">
        <v>4307.45</v>
      </c>
      <c r="E704" s="140">
        <v>1.5349999999999999</v>
      </c>
      <c r="F704" s="153">
        <v>0.69444444444444398</v>
      </c>
      <c r="G704" s="46">
        <f>IrradDiaria_1[[#This Row],[Geração Diária (kWh)]]/(IrradDiaria_1[[#This Row],[Irradiação]]*994)</f>
        <v>2.8230949213194476</v>
      </c>
    </row>
    <row r="705" spans="2:7" hidden="1">
      <c r="B705" s="46" t="s">
        <v>142</v>
      </c>
      <c r="C705" s="101">
        <v>46184</v>
      </c>
      <c r="D705" s="104">
        <v>4272.01</v>
      </c>
      <c r="E705" s="140">
        <v>2.431</v>
      </c>
      <c r="F705" s="153">
        <v>1</v>
      </c>
      <c r="G705" s="46">
        <f>IrradDiaria_1[[#This Row],[Geração Diária (kWh)]]/(IrradDiaria_1[[#This Row],[Irradiação]]*994)</f>
        <v>1.7679131142262874</v>
      </c>
    </row>
    <row r="706" spans="2:7" hidden="1">
      <c r="B706" s="46" t="s">
        <v>142</v>
      </c>
      <c r="C706" s="101">
        <v>46189</v>
      </c>
      <c r="D706" s="104">
        <v>4234.6099999999997</v>
      </c>
      <c r="E706" s="140">
        <v>2.7610000000000001</v>
      </c>
      <c r="F706" s="153">
        <v>1</v>
      </c>
      <c r="G706" s="46">
        <f>IrradDiaria_1[[#This Row],[Geração Diária (kWh)]]/(IrradDiaria_1[[#This Row],[Irradiação]]*994)</f>
        <v>1.5429811757178344</v>
      </c>
    </row>
    <row r="707" spans="2:7" hidden="1">
      <c r="B707" s="46" t="s">
        <v>119</v>
      </c>
      <c r="C707" s="101">
        <v>46187</v>
      </c>
      <c r="D707" s="104">
        <v>4093.98</v>
      </c>
      <c r="E707" s="140">
        <v>1.145</v>
      </c>
      <c r="F707" s="153">
        <v>1</v>
      </c>
      <c r="G707" s="46">
        <f>IrradDiaria_1[[#This Row],[Geração Diária (kWh)]]/(IrradDiaria_1[[#This Row],[Irradiação]]*994)</f>
        <v>3.5971110505829733</v>
      </c>
    </row>
    <row r="708" spans="2:7" hidden="1">
      <c r="B708" s="46" t="s">
        <v>119</v>
      </c>
      <c r="C708" s="101">
        <v>46198</v>
      </c>
      <c r="D708" s="104">
        <v>4063.66</v>
      </c>
      <c r="E708" s="140">
        <v>1.764</v>
      </c>
      <c r="F708" s="153">
        <v>1</v>
      </c>
      <c r="G708" s="46">
        <f>IrradDiaria_1[[#This Row],[Geração Diária (kWh)]]/(IrradDiaria_1[[#This Row],[Irradiação]]*994)</f>
        <v>2.3175675367397126</v>
      </c>
    </row>
    <row r="709" spans="2:7" hidden="1">
      <c r="B709" s="46" t="s">
        <v>119</v>
      </c>
      <c r="C709" s="101">
        <v>46193</v>
      </c>
      <c r="D709" s="104">
        <v>3487.09</v>
      </c>
      <c r="E709" s="140">
        <v>1.117</v>
      </c>
      <c r="F709" s="153">
        <v>1</v>
      </c>
      <c r="G709" s="46">
        <f>IrradDiaria_1[[#This Row],[Geração Diária (kWh)]]/(IrradDiaria_1[[#This Row],[Irradiação]]*994)</f>
        <v>3.1406793491477063</v>
      </c>
    </row>
    <row r="710" spans="2:7" hidden="1">
      <c r="B710" s="46" t="s">
        <v>142</v>
      </c>
      <c r="C710" s="101">
        <v>46186</v>
      </c>
      <c r="D710" s="104">
        <v>3355.29</v>
      </c>
      <c r="E710" s="140">
        <v>1.5349999999999999</v>
      </c>
      <c r="F710" s="153">
        <v>1</v>
      </c>
      <c r="G710" s="46">
        <f>IrradDiaria_1[[#This Row],[Geração Diária (kWh)]]/(IrradDiaria_1[[#This Row],[Irradiação]]*994)</f>
        <v>2.1990509834249798</v>
      </c>
    </row>
    <row r="711" spans="2:7" hidden="1">
      <c r="B711" s="46" t="s">
        <v>119</v>
      </c>
      <c r="C711" s="101">
        <v>46196</v>
      </c>
      <c r="D711" s="104">
        <v>3340.96</v>
      </c>
      <c r="E711" s="140">
        <v>1.083</v>
      </c>
      <c r="F711" s="153">
        <v>1</v>
      </c>
      <c r="G711" s="46">
        <f>IrradDiaria_1[[#This Row],[Geração Diária (kWh)]]/(IrradDiaria_1[[#This Row],[Irradiação]]*994)</f>
        <v>3.1035334815913025</v>
      </c>
    </row>
    <row r="712" spans="2:7" hidden="1">
      <c r="B712" s="46" t="s">
        <v>119</v>
      </c>
      <c r="C712" s="101">
        <v>46188</v>
      </c>
      <c r="D712" s="104">
        <v>3313.38</v>
      </c>
      <c r="E712" s="140">
        <v>0.90400000000000003</v>
      </c>
      <c r="F712" s="153">
        <v>1</v>
      </c>
      <c r="G712" s="46">
        <f>IrradDiaria_1[[#This Row],[Geração Diária (kWh)]]/(IrradDiaria_1[[#This Row],[Irradiação]]*994)</f>
        <v>3.6873675682413061</v>
      </c>
    </row>
    <row r="713" spans="2:7" hidden="1">
      <c r="B713" s="46" t="s">
        <v>142</v>
      </c>
      <c r="C713" s="101">
        <v>46159</v>
      </c>
      <c r="D713" s="104">
        <v>3289.98</v>
      </c>
      <c r="E713" s="140">
        <v>1.5562724911362553</v>
      </c>
      <c r="F713" s="153">
        <v>1</v>
      </c>
      <c r="G713" s="46">
        <f>IrradDiaria_1[[#This Row],[Geração Diária (kWh)]]/(IrradDiaria_1[[#This Row],[Irradiação]]*994)</f>
        <v>2.1267734622673138</v>
      </c>
    </row>
    <row r="714" spans="2:7" hidden="1">
      <c r="B714" s="46" t="s">
        <v>142</v>
      </c>
      <c r="C714" s="101">
        <v>46161</v>
      </c>
      <c r="D714" s="104">
        <v>3245.52</v>
      </c>
      <c r="E714" s="140">
        <v>1.5981525069808897</v>
      </c>
      <c r="F714" s="153">
        <v>1</v>
      </c>
      <c r="G714" s="46">
        <f>IrradDiaria_1[[#This Row],[Geração Diária (kWh)]]/(IrradDiaria_1[[#This Row],[Irradiação]]*994)</f>
        <v>2.0430532441188021</v>
      </c>
    </row>
    <row r="715" spans="2:7" hidden="1">
      <c r="B715" s="46" t="s">
        <v>142</v>
      </c>
      <c r="C715" s="101">
        <v>46157</v>
      </c>
      <c r="D715" s="104">
        <v>3101.16</v>
      </c>
      <c r="E715" s="140">
        <v>1.5622041695235918</v>
      </c>
      <c r="F715" s="153">
        <v>1</v>
      </c>
      <c r="G715" s="46">
        <f>IrradDiaria_1[[#This Row],[Geração Diária (kWh)]]/(IrradDiaria_1[[#This Row],[Irradiação]]*994)</f>
        <v>1.9971008505279813</v>
      </c>
    </row>
    <row r="716" spans="2:7" hidden="1">
      <c r="B716" s="46" t="s">
        <v>119</v>
      </c>
      <c r="C716" s="101">
        <v>46152</v>
      </c>
      <c r="D716" s="104">
        <v>2821.75</v>
      </c>
      <c r="E716" s="140">
        <v>0.78615916358275961</v>
      </c>
      <c r="F716" s="153">
        <v>1</v>
      </c>
      <c r="G716" s="46">
        <f>IrradDiaria_1[[#This Row],[Geração Diária (kWh)]]/(IrradDiaria_1[[#This Row],[Irradiação]]*994)</f>
        <v>3.6109516083739215</v>
      </c>
    </row>
    <row r="717" spans="2:7" hidden="1">
      <c r="B717" s="46" t="s">
        <v>142</v>
      </c>
      <c r="C717" s="101">
        <v>46187</v>
      </c>
      <c r="D717" s="104">
        <v>2602.52</v>
      </c>
      <c r="E717" s="140">
        <v>1.145</v>
      </c>
      <c r="F717" s="153">
        <v>1</v>
      </c>
      <c r="G717" s="46">
        <f>IrradDiaria_1[[#This Row],[Geração Diária (kWh)]]/(IrradDiaria_1[[#This Row],[Irradiação]]*994)</f>
        <v>2.2866632107052793</v>
      </c>
    </row>
    <row r="718" spans="2:7" hidden="1">
      <c r="B718" s="46" t="s">
        <v>142</v>
      </c>
      <c r="C718" s="101">
        <v>46198</v>
      </c>
      <c r="D718" s="104">
        <v>2575.59</v>
      </c>
      <c r="E718" s="140">
        <v>1.764</v>
      </c>
      <c r="F718" s="153">
        <v>1</v>
      </c>
      <c r="G718" s="46">
        <f>IrradDiaria_1[[#This Row],[Geração Diária (kWh)]]/(IrradDiaria_1[[#This Row],[Irradiação]]*994)</f>
        <v>1.4688984245609713</v>
      </c>
    </row>
    <row r="719" spans="2:7" hidden="1">
      <c r="B719" s="46" t="s">
        <v>142</v>
      </c>
      <c r="C719" s="101">
        <v>46162</v>
      </c>
      <c r="D719" s="104">
        <v>2369.2399999999998</v>
      </c>
      <c r="E719" s="140">
        <v>2.2462917070618378</v>
      </c>
      <c r="F719" s="153">
        <v>1</v>
      </c>
      <c r="G719" s="46">
        <f>IrradDiaria_1[[#This Row],[Geração Diária (kWh)]]/(IrradDiaria_1[[#This Row],[Irradiação]]*994)</f>
        <v>1.0611004973181308</v>
      </c>
    </row>
    <row r="720" spans="2:7" hidden="1">
      <c r="B720" s="46" t="s">
        <v>142</v>
      </c>
      <c r="C720" s="101">
        <v>46196</v>
      </c>
      <c r="D720" s="104">
        <v>2232.48</v>
      </c>
      <c r="E720" s="140">
        <v>1.083</v>
      </c>
      <c r="F720" s="153">
        <v>1</v>
      </c>
      <c r="G720" s="46">
        <f>IrradDiaria_1[[#This Row],[Geração Diária (kWh)]]/(IrradDiaria_1[[#This Row],[Irradiação]]*994)</f>
        <v>2.0738280096089001</v>
      </c>
    </row>
    <row r="721" spans="2:7" hidden="1">
      <c r="B721" s="46" t="s">
        <v>142</v>
      </c>
      <c r="C721" s="101">
        <v>46193</v>
      </c>
      <c r="D721" s="104">
        <v>2216.1799999999998</v>
      </c>
      <c r="E721" s="140">
        <v>1.1319999999999999</v>
      </c>
      <c r="F721" s="153">
        <v>1</v>
      </c>
      <c r="G721" s="46">
        <f>IrradDiaria_1[[#This Row],[Geração Diária (kWh)]]/(IrradDiaria_1[[#This Row],[Irradiação]]*994)</f>
        <v>1.9695736254985745</v>
      </c>
    </row>
    <row r="722" spans="2:7" hidden="1">
      <c r="B722" s="46" t="s">
        <v>142</v>
      </c>
      <c r="C722" s="101">
        <v>46188</v>
      </c>
      <c r="D722" s="104">
        <v>2048.39</v>
      </c>
      <c r="E722" s="140">
        <v>0.90400000000000003</v>
      </c>
      <c r="F722" s="153">
        <v>1</v>
      </c>
      <c r="G722" s="46">
        <f>IrradDiaria_1[[#This Row],[Geração Diária (kWh)]]/(IrradDiaria_1[[#This Row],[Irradiação]]*994)</f>
        <v>2.2795957158882496</v>
      </c>
    </row>
    <row r="723" spans="2:7" hidden="1">
      <c r="B723" s="46" t="s">
        <v>142</v>
      </c>
      <c r="C723" s="101">
        <v>46152</v>
      </c>
      <c r="D723" s="104">
        <v>1812.3</v>
      </c>
      <c r="E723" s="140">
        <v>0.78615916358275961</v>
      </c>
      <c r="F723" s="153">
        <v>1</v>
      </c>
      <c r="G723" s="46">
        <f>IrradDiaria_1[[#This Row],[Geração Diária (kWh)]]/(IrradDiaria_1[[#This Row],[Irradiação]]*994)</f>
        <v>2.3191734206985228</v>
      </c>
    </row>
    <row r="724" spans="2:7" hidden="1">
      <c r="B724" s="46" t="s">
        <v>254</v>
      </c>
      <c r="C724" s="101">
        <v>46214</v>
      </c>
      <c r="D724" s="104">
        <v>9018.65</v>
      </c>
      <c r="E724" s="140">
        <v>4.5380000000000003</v>
      </c>
      <c r="F724" s="153">
        <v>1</v>
      </c>
      <c r="G724" s="46">
        <f>IrradDiaria_1[[#This Row],[Geração Diária (kWh)]]/(IrradDiaria_1[[#This Row],[Irradiação]]*994)</f>
        <v>1.9993584246776384</v>
      </c>
    </row>
    <row r="725" spans="2:7" hidden="1">
      <c r="B725" s="46" t="s">
        <v>231</v>
      </c>
      <c r="C725" s="101">
        <v>46214</v>
      </c>
      <c r="D725" s="104">
        <v>9868.15</v>
      </c>
      <c r="E725" s="140">
        <v>4.5380000000000003</v>
      </c>
      <c r="F725" s="153">
        <v>1</v>
      </c>
      <c r="G725" s="46">
        <f>IrradDiaria_1[[#This Row],[Geração Diária (kWh)]]/(IrradDiaria_1[[#This Row],[Irradiação]]*994)</f>
        <v>2.1876853895519437</v>
      </c>
    </row>
    <row r="726" spans="2:7" hidden="1">
      <c r="B726" s="46" t="s">
        <v>482</v>
      </c>
      <c r="C726" s="101">
        <v>46217</v>
      </c>
      <c r="D726" s="104">
        <v>12212.01</v>
      </c>
      <c r="E726" s="140">
        <v>4.5590000000000002</v>
      </c>
      <c r="F726" s="153">
        <v>1</v>
      </c>
      <c r="G726" s="46">
        <f>IrradDiaria_1[[#This Row],[Geração Diária (kWh)]]/(IrradDiaria_1[[#This Row],[Irradiação]]*994)</f>
        <v>2.6948287664129107</v>
      </c>
    </row>
    <row r="727" spans="2:7">
      <c r="B727" s="46" t="s">
        <v>390</v>
      </c>
      <c r="C727" s="101">
        <v>46213</v>
      </c>
      <c r="D727" s="104">
        <v>11205.75</v>
      </c>
      <c r="E727" s="140">
        <v>4.5679999999999996</v>
      </c>
      <c r="F727" s="153">
        <v>1</v>
      </c>
      <c r="G727" s="46">
        <f>IrradDiaria_1[[#This Row],[Geração Diária (kWh)]]/(IrradDiaria_1[[#This Row],[Irradiação]]*994)</f>
        <v>2.4679050661235364</v>
      </c>
    </row>
    <row r="728" spans="2:7" hidden="1">
      <c r="B728" s="46" t="s">
        <v>208</v>
      </c>
      <c r="C728" s="101">
        <v>46212</v>
      </c>
      <c r="D728" s="104">
        <v>11877.38</v>
      </c>
      <c r="E728" s="140">
        <v>4.6215833333332972</v>
      </c>
      <c r="F728" s="153">
        <v>1</v>
      </c>
      <c r="G728" s="46">
        <f>IrradDiaria_1[[#This Row],[Geração Diária (kWh)]]/(IrradDiaria_1[[#This Row],[Irradiação]]*994)</f>
        <v>2.5854936684787337</v>
      </c>
    </row>
    <row r="729" spans="2:7" hidden="1">
      <c r="B729" s="46" t="s">
        <v>321</v>
      </c>
      <c r="C729" s="101">
        <v>46212</v>
      </c>
      <c r="D729" s="104">
        <v>11955.71</v>
      </c>
      <c r="E729" s="140">
        <v>4.673</v>
      </c>
      <c r="F729" s="153">
        <v>1</v>
      </c>
      <c r="G729" s="46">
        <f>IrradDiaria_1[[#This Row],[Geração Diária (kWh)]]/(IrradDiaria_1[[#This Row],[Irradiação]]*994)</f>
        <v>2.5739091084060535</v>
      </c>
    </row>
    <row r="730" spans="2:7">
      <c r="B730" s="46" t="s">
        <v>390</v>
      </c>
      <c r="C730" s="101">
        <v>46212</v>
      </c>
      <c r="D730" s="104">
        <v>11574.29</v>
      </c>
      <c r="E730" s="140">
        <v>4.6749999999999998</v>
      </c>
      <c r="F730" s="153">
        <v>1</v>
      </c>
      <c r="G730" s="46">
        <f>IrradDiaria_1[[#This Row],[Geração Diária (kWh)]]/(IrradDiaria_1[[#This Row],[Irradiação]]*994)</f>
        <v>2.4907283271823455</v>
      </c>
    </row>
    <row r="731" spans="2:7" hidden="1">
      <c r="B731" s="46" t="s">
        <v>165</v>
      </c>
      <c r="C731" s="101">
        <v>46113</v>
      </c>
      <c r="D731" s="104">
        <v>11286.44</v>
      </c>
      <c r="E731" s="140">
        <v>6.6860033333333373</v>
      </c>
      <c r="F731" s="153">
        <v>1</v>
      </c>
      <c r="G731" s="46">
        <f>IrradDiaria_1[[#This Row],[Geração Diária (kWh)]]/(IrradDiaria_1[[#This Row],[Irradiação]]*994)</f>
        <v>1.6982593095366718</v>
      </c>
    </row>
    <row r="732" spans="2:7" hidden="1">
      <c r="B732" s="46" t="s">
        <v>165</v>
      </c>
      <c r="C732" s="101">
        <v>46114</v>
      </c>
      <c r="D732" s="104">
        <v>8654.6200000000008</v>
      </c>
      <c r="E732" s="140">
        <v>4.9190600000000071</v>
      </c>
      <c r="F732" s="153">
        <v>1</v>
      </c>
      <c r="G732" s="46">
        <f>IrradDiaria_1[[#This Row],[Geração Diária (kWh)]]/(IrradDiaria_1[[#This Row],[Irradiação]]*994)</f>
        <v>1.7700254046508888</v>
      </c>
    </row>
    <row r="733" spans="2:7" hidden="1">
      <c r="B733" s="46" t="s">
        <v>165</v>
      </c>
      <c r="C733" s="101">
        <v>46115</v>
      </c>
      <c r="D733" s="104">
        <v>11615.44</v>
      </c>
      <c r="E733" s="140">
        <v>6.8604666666666523</v>
      </c>
      <c r="F733" s="153">
        <v>1</v>
      </c>
      <c r="G733" s="46">
        <f>IrradDiaria_1[[#This Row],[Geração Diária (kWh)]]/(IrradDiaria_1[[#This Row],[Irradiação]]*994)</f>
        <v>1.7033175566170731</v>
      </c>
    </row>
    <row r="734" spans="2:7" hidden="1">
      <c r="B734" s="46" t="s">
        <v>165</v>
      </c>
      <c r="C734" s="101">
        <v>46116</v>
      </c>
      <c r="D734" s="104">
        <v>13328.34</v>
      </c>
      <c r="E734" s="140">
        <v>7.8696666666666646</v>
      </c>
      <c r="F734" s="153">
        <v>1</v>
      </c>
      <c r="G734" s="46">
        <f>IrradDiaria_1[[#This Row],[Geração Diária (kWh)]]/(IrradDiaria_1[[#This Row],[Irradiação]]*994)</f>
        <v>1.7038577775262704</v>
      </c>
    </row>
    <row r="735" spans="2:7" hidden="1">
      <c r="B735" s="46" t="s">
        <v>165</v>
      </c>
      <c r="C735" s="101">
        <v>46117</v>
      </c>
      <c r="D735" s="104">
        <v>11992.42</v>
      </c>
      <c r="E735" s="140">
        <v>7.0187233333333463</v>
      </c>
      <c r="F735" s="153">
        <v>1</v>
      </c>
      <c r="G735" s="46">
        <f>IrradDiaria_1[[#This Row],[Geração Diária (kWh)]]/(IrradDiaria_1[[#This Row],[Irradiação]]*994)</f>
        <v>1.7189463496616939</v>
      </c>
    </row>
    <row r="736" spans="2:7" hidden="1">
      <c r="B736" s="46" t="s">
        <v>165</v>
      </c>
      <c r="C736" s="101">
        <v>46118</v>
      </c>
      <c r="D736" s="104">
        <v>11047.57</v>
      </c>
      <c r="E736" s="140">
        <v>6.5528566666666626</v>
      </c>
      <c r="F736" s="153">
        <v>1</v>
      </c>
      <c r="G736" s="46">
        <f>IrradDiaria_1[[#This Row],[Geração Diária (kWh)]]/(IrradDiaria_1[[#This Row],[Irradiação]]*994)</f>
        <v>1.6960931847839189</v>
      </c>
    </row>
    <row r="737" spans="2:7" hidden="1">
      <c r="B737" s="46" t="s">
        <v>165</v>
      </c>
      <c r="C737" s="101">
        <v>46119</v>
      </c>
      <c r="D737" s="104">
        <v>9656.67</v>
      </c>
      <c r="E737" s="140">
        <v>5.692211666666668</v>
      </c>
      <c r="F737" s="153">
        <v>1</v>
      </c>
      <c r="G737" s="46">
        <f>IrradDiaria_1[[#This Row],[Geração Diária (kWh)]]/(IrradDiaria_1[[#This Row],[Irradiação]]*994)</f>
        <v>1.706710910882262</v>
      </c>
    </row>
    <row r="738" spans="2:7" hidden="1">
      <c r="B738" s="46" t="s">
        <v>165</v>
      </c>
      <c r="C738" s="101">
        <v>46120</v>
      </c>
      <c r="D738" s="104">
        <v>7757.19</v>
      </c>
      <c r="E738" s="140">
        <v>4.3931249999999835</v>
      </c>
      <c r="F738" s="153">
        <v>1</v>
      </c>
      <c r="G738" s="46">
        <f>IrradDiaria_1[[#This Row],[Geração Diária (kWh)]]/(IrradDiaria_1[[#This Row],[Irradiação]]*994)</f>
        <v>1.7764152134316851</v>
      </c>
    </row>
    <row r="739" spans="2:7" hidden="1">
      <c r="B739" s="46" t="s">
        <v>165</v>
      </c>
      <c r="C739" s="101">
        <v>46121</v>
      </c>
      <c r="D739" s="104">
        <v>8360.51</v>
      </c>
      <c r="E739" s="140">
        <v>4.9706716666666724</v>
      </c>
      <c r="F739" s="153">
        <v>1</v>
      </c>
      <c r="G739" s="46">
        <f>IrradDiaria_1[[#This Row],[Geração Diária (kWh)]]/(IrradDiaria_1[[#This Row],[Irradiação]]*994)</f>
        <v>1.692120586345462</v>
      </c>
    </row>
    <row r="740" spans="2:7" hidden="1">
      <c r="B740" s="46" t="s">
        <v>165</v>
      </c>
      <c r="C740" s="101">
        <v>46122</v>
      </c>
      <c r="D740" s="104">
        <v>5356.37</v>
      </c>
      <c r="E740" s="140">
        <v>2.8519766666666637</v>
      </c>
      <c r="F740" s="153">
        <v>1</v>
      </c>
      <c r="G740" s="158">
        <f>IrradDiaria_1[[#This Row],[Geração Diária (kWh)]]/(IrradDiaria_1[[#This Row],[Irradiação]]*994)</f>
        <v>1.8894622372832703</v>
      </c>
    </row>
    <row r="741" spans="2:7" hidden="1">
      <c r="B741" s="46" t="s">
        <v>165</v>
      </c>
      <c r="C741" s="101">
        <v>46123</v>
      </c>
      <c r="D741" s="104">
        <v>1814.66</v>
      </c>
      <c r="E741" s="140">
        <v>8.711425000000002</v>
      </c>
      <c r="F741" s="153">
        <v>0.218055555555556</v>
      </c>
      <c r="G741" s="46">
        <f>IrradDiaria_1[[#This Row],[Geração Diária (kWh)]]/(IrradDiaria_1[[#This Row],[Irradiação]]*994)</f>
        <v>0.20956544791380916</v>
      </c>
    </row>
    <row r="742" spans="2:7" hidden="1">
      <c r="B742" s="46" t="s">
        <v>165</v>
      </c>
      <c r="C742" s="101">
        <v>46139</v>
      </c>
      <c r="D742" s="104">
        <v>5714.79</v>
      </c>
      <c r="E742" s="140">
        <v>2.2053083333333343</v>
      </c>
      <c r="F742" s="153">
        <v>1</v>
      </c>
      <c r="G742" s="46">
        <f>IrradDiaria_1[[#This Row],[Geração Diária (kWh)]]/(IrradDiaria_1[[#This Row],[Irradiação]]*994)</f>
        <v>2.6070212620090367</v>
      </c>
    </row>
    <row r="743" spans="2:7" hidden="1">
      <c r="B743" s="46" t="s">
        <v>165</v>
      </c>
      <c r="C743" s="101">
        <v>46140</v>
      </c>
      <c r="D743" s="104">
        <v>7244.81</v>
      </c>
      <c r="E743" s="140">
        <v>4.0174966666666707</v>
      </c>
      <c r="F743" s="153">
        <v>1</v>
      </c>
      <c r="G743" s="46">
        <f>IrradDiaria_1[[#This Row],[Geração Diária (kWh)]]/(IrradDiaria_1[[#This Row],[Irradiação]]*994)</f>
        <v>1.8141997000167358</v>
      </c>
    </row>
    <row r="744" spans="2:7" hidden="1">
      <c r="B744" s="46" t="s">
        <v>165</v>
      </c>
      <c r="C744" s="101">
        <v>46141</v>
      </c>
      <c r="D744" s="104">
        <v>7239.13</v>
      </c>
      <c r="E744" s="140">
        <v>3.953156666666664</v>
      </c>
      <c r="F744" s="153">
        <v>1</v>
      </c>
      <c r="G744" s="46">
        <f>IrradDiaria_1[[#This Row],[Geração Diária (kWh)]]/(IrradDiaria_1[[#This Row],[Irradiação]]*994)</f>
        <v>1.842281390762984</v>
      </c>
    </row>
    <row r="745" spans="2:7" hidden="1">
      <c r="B745" s="46" t="s">
        <v>165</v>
      </c>
      <c r="C745" s="101">
        <v>46142</v>
      </c>
      <c r="D745" s="104">
        <v>9186.2900000000009</v>
      </c>
      <c r="E745" s="140">
        <v>2.3450016666666675</v>
      </c>
      <c r="F745" s="153">
        <v>0.99166666666666703</v>
      </c>
      <c r="G745" s="46">
        <f>IrradDiaria_1[[#This Row],[Geração Diária (kWh)]]/(IrradDiaria_1[[#This Row],[Irradiação]]*994)</f>
        <v>3.9410378994709738</v>
      </c>
    </row>
    <row r="746" spans="2:7" hidden="1">
      <c r="B746" s="46" t="s">
        <v>165</v>
      </c>
      <c r="C746" s="101">
        <v>46143</v>
      </c>
      <c r="D746" s="104">
        <v>8305.67</v>
      </c>
      <c r="E746" s="140">
        <v>4.6498483272567395</v>
      </c>
      <c r="F746" s="153">
        <v>1</v>
      </c>
      <c r="G746" s="46">
        <f>IrradDiaria_1[[#This Row],[Geração Diária (kWh)]]/(IrradDiaria_1[[#This Row],[Irradiação]]*994)</f>
        <v>1.7970058894165046</v>
      </c>
    </row>
    <row r="747" spans="2:7" hidden="1">
      <c r="B747" s="46" t="s">
        <v>165</v>
      </c>
      <c r="C747" s="101">
        <v>46144</v>
      </c>
      <c r="D747" s="104">
        <v>8003.91</v>
      </c>
      <c r="E747" s="140">
        <v>4.2997783369893829</v>
      </c>
      <c r="F747" s="153">
        <v>1</v>
      </c>
      <c r="G747" s="46">
        <f>IrradDiaria_1[[#This Row],[Geração Diária (kWh)]]/(IrradDiaria_1[[#This Row],[Irradiação]]*994)</f>
        <v>1.8727066162387904</v>
      </c>
    </row>
    <row r="748" spans="2:7" hidden="1">
      <c r="B748" s="46" t="s">
        <v>165</v>
      </c>
      <c r="C748" s="101">
        <v>46145</v>
      </c>
      <c r="D748" s="104">
        <v>4062.3</v>
      </c>
      <c r="E748" s="140">
        <v>2.040293330758034</v>
      </c>
      <c r="F748" s="153">
        <v>1</v>
      </c>
      <c r="G748" s="46">
        <f>IrradDiaria_1[[#This Row],[Geração Diária (kWh)]]/(IrradDiaria_1[[#This Row],[Irradiação]]*994)</f>
        <v>2.0030555724234689</v>
      </c>
    </row>
    <row r="749" spans="2:7" hidden="1">
      <c r="B749" s="46" t="s">
        <v>165</v>
      </c>
      <c r="C749" s="101">
        <v>46146</v>
      </c>
      <c r="D749" s="104">
        <v>8456.61</v>
      </c>
      <c r="E749" s="140">
        <v>4.704972511135197</v>
      </c>
      <c r="F749" s="153">
        <v>1</v>
      </c>
      <c r="G749" s="46">
        <f>IrradDiaria_1[[#This Row],[Geração Diária (kWh)]]/(IrradDiaria_1[[#This Row],[Irradiação]]*994)</f>
        <v>1.808226491329912</v>
      </c>
    </row>
    <row r="750" spans="2:7" hidden="1">
      <c r="B750" s="46" t="s">
        <v>165</v>
      </c>
      <c r="C750" s="101">
        <v>46147</v>
      </c>
      <c r="D750" s="104">
        <v>8936.23</v>
      </c>
      <c r="E750" s="140">
        <v>5.0111208478035403</v>
      </c>
      <c r="F750" s="153">
        <v>1</v>
      </c>
      <c r="G750" s="46">
        <f>IrradDiaria_1[[#This Row],[Geração Diária (kWh)]]/(IrradDiaria_1[[#This Row],[Irradiação]]*994)</f>
        <v>1.7940439472932461</v>
      </c>
    </row>
    <row r="751" spans="2:7" hidden="1">
      <c r="B751" s="46" t="s">
        <v>165</v>
      </c>
      <c r="C751" s="101">
        <v>46148</v>
      </c>
      <c r="D751" s="104">
        <v>9411.56</v>
      </c>
      <c r="E751" s="140">
        <v>5.4763858069628473</v>
      </c>
      <c r="F751" s="153">
        <v>1</v>
      </c>
      <c r="G751" s="46">
        <f>IrradDiaria_1[[#This Row],[Geração Diária (kWh)]]/(IrradDiaria_1[[#This Row],[Irradiação]]*994)</f>
        <v>1.7289450661583388</v>
      </c>
    </row>
    <row r="752" spans="2:7" hidden="1">
      <c r="B752" s="46" t="s">
        <v>165</v>
      </c>
      <c r="C752" s="101">
        <v>46149</v>
      </c>
      <c r="D752" s="104">
        <v>9102.8799999999992</v>
      </c>
      <c r="E752" s="140">
        <v>5.2220091887830442</v>
      </c>
      <c r="F752" s="153">
        <v>1</v>
      </c>
      <c r="G752" s="46">
        <f>IrradDiaria_1[[#This Row],[Geração Diária (kWh)]]/(IrradDiaria_1[[#This Row],[Irradiação]]*994)</f>
        <v>1.7536979792072704</v>
      </c>
    </row>
    <row r="753" spans="2:7" hidden="1">
      <c r="B753" s="46" t="s">
        <v>165</v>
      </c>
      <c r="C753" s="101">
        <v>46150</v>
      </c>
      <c r="D753" s="104">
        <v>6448.78</v>
      </c>
      <c r="E753" s="140">
        <v>3.6307716666193057</v>
      </c>
      <c r="F753" s="153">
        <v>1</v>
      </c>
      <c r="G753" s="46">
        <f>IrradDiaria_1[[#This Row],[Geração Diária (kWh)]]/(IrradDiaria_1[[#This Row],[Irradiação]]*994)</f>
        <v>1.7868670445655972</v>
      </c>
    </row>
    <row r="754" spans="2:7" hidden="1">
      <c r="B754" s="46" t="s">
        <v>165</v>
      </c>
      <c r="C754" s="101">
        <v>46151</v>
      </c>
      <c r="D754" s="104">
        <v>7130.53</v>
      </c>
      <c r="E754" s="140">
        <v>3.8663708342403793</v>
      </c>
      <c r="F754" s="153">
        <v>1</v>
      </c>
      <c r="G754" s="46">
        <f>IrradDiaria_1[[#This Row],[Geração Diária (kWh)]]/(IrradDiaria_1[[#This Row],[Irradiação]]*994)</f>
        <v>1.8553759419667282</v>
      </c>
    </row>
    <row r="755" spans="2:7" hidden="1">
      <c r="B755" s="46" t="s">
        <v>165</v>
      </c>
      <c r="C755" s="101">
        <v>46152</v>
      </c>
      <c r="D755" s="104">
        <v>1115.4100000000001</v>
      </c>
      <c r="E755" s="140">
        <v>0.53698083261850604</v>
      </c>
      <c r="F755" s="153">
        <v>1</v>
      </c>
      <c r="G755" s="46">
        <f>IrradDiaria_1[[#This Row],[Geração Diária (kWh)]]/(IrradDiaria_1[[#This Row],[Irradiação]]*994)</f>
        <v>2.089726092588625</v>
      </c>
    </row>
    <row r="756" spans="2:7" hidden="1">
      <c r="B756" s="46" t="s">
        <v>165</v>
      </c>
      <c r="C756" s="101">
        <v>46153</v>
      </c>
      <c r="D756" s="104">
        <v>7487.29</v>
      </c>
      <c r="E756" s="140">
        <v>3.9180208429290602</v>
      </c>
      <c r="F756" s="153">
        <v>1</v>
      </c>
      <c r="G756" s="46">
        <f>IrradDiaria_1[[#This Row],[Geração Diária (kWh)]]/(IrradDiaria_1[[#This Row],[Irradiação]]*994)</f>
        <v>1.9225229296701636</v>
      </c>
    </row>
    <row r="757" spans="2:7" hidden="1">
      <c r="B757" s="46" t="s">
        <v>165</v>
      </c>
      <c r="C757" s="101">
        <v>46154</v>
      </c>
      <c r="D757" s="104">
        <v>9809.36</v>
      </c>
      <c r="E757" s="140">
        <v>5.6010525102092261</v>
      </c>
      <c r="F757" s="153">
        <v>1</v>
      </c>
      <c r="G757" s="46">
        <f>IrradDiaria_1[[#This Row],[Geração Diária (kWh)]]/(IrradDiaria_1[[#This Row],[Irradiação]]*994)</f>
        <v>1.7619137493504398</v>
      </c>
    </row>
    <row r="758" spans="2:7" hidden="1">
      <c r="B758" s="46" t="s">
        <v>165</v>
      </c>
      <c r="C758" s="101">
        <v>46155</v>
      </c>
      <c r="D758" s="104">
        <v>9092.07</v>
      </c>
      <c r="E758" s="140">
        <v>5.0803183333333415</v>
      </c>
      <c r="F758" s="153">
        <v>1</v>
      </c>
      <c r="G758" s="46">
        <f>IrradDiaria_1[[#This Row],[Geração Diária (kWh)]]/(IrradDiaria_1[[#This Row],[Irradiação]]*994)</f>
        <v>1.8004682207108849</v>
      </c>
    </row>
    <row r="759" spans="2:7" hidden="1">
      <c r="B759" s="46" t="s">
        <v>165</v>
      </c>
      <c r="C759" s="101">
        <v>46156</v>
      </c>
      <c r="D759" s="104">
        <v>7572.66</v>
      </c>
      <c r="E759" s="140">
        <v>4.1728316666666645</v>
      </c>
      <c r="F759" s="153">
        <v>1</v>
      </c>
      <c r="G759" s="46">
        <f>IrradDiaria_1[[#This Row],[Geração Diária (kWh)]]/(IrradDiaria_1[[#This Row],[Irradiação]]*994)</f>
        <v>1.8257075362480806</v>
      </c>
    </row>
    <row r="760" spans="2:7" hidden="1">
      <c r="B760" s="46" t="s">
        <v>165</v>
      </c>
      <c r="C760" s="101">
        <v>46157</v>
      </c>
      <c r="D760" s="104">
        <v>2066.9499999999998</v>
      </c>
      <c r="E760" s="140">
        <v>1.0077099999999988</v>
      </c>
      <c r="F760" s="153">
        <v>1</v>
      </c>
      <c r="G760" s="46">
        <f>IrradDiaria_1[[#This Row],[Geração Diária (kWh)]]/(IrradDiaria_1[[#This Row],[Irradiação]]*994)</f>
        <v>2.0635168444851586</v>
      </c>
    </row>
    <row r="761" spans="2:7" hidden="1">
      <c r="B761" s="46" t="s">
        <v>165</v>
      </c>
      <c r="C761" s="101">
        <v>46158</v>
      </c>
      <c r="D761" s="104">
        <v>7609.12</v>
      </c>
      <c r="E761" s="140">
        <v>4.2649333333333344</v>
      </c>
      <c r="F761" s="153">
        <v>1</v>
      </c>
      <c r="G761" s="46">
        <f>IrradDiaria_1[[#This Row],[Geração Diária (kWh)]]/(IrradDiaria_1[[#This Row],[Irradiação]]*994)</f>
        <v>1.7948815851308806</v>
      </c>
    </row>
    <row r="762" spans="2:7" hidden="1">
      <c r="B762" s="46" t="s">
        <v>165</v>
      </c>
      <c r="C762" s="101">
        <v>46159</v>
      </c>
      <c r="D762" s="104">
        <v>2724.24</v>
      </c>
      <c r="E762" s="140">
        <v>1.3413949999999988</v>
      </c>
      <c r="F762" s="153">
        <v>1</v>
      </c>
      <c r="G762" s="46">
        <f>IrradDiaria_1[[#This Row],[Geração Diária (kWh)]]/(IrradDiaria_1[[#This Row],[Irradiação]]*994)</f>
        <v>2.0431596245906452</v>
      </c>
    </row>
    <row r="763" spans="2:7" hidden="1">
      <c r="B763" s="46" t="s">
        <v>165</v>
      </c>
      <c r="C763" s="101">
        <v>46160</v>
      </c>
      <c r="D763" s="104">
        <v>2488.9299999999998</v>
      </c>
      <c r="E763" s="140">
        <v>1.2684016666666627</v>
      </c>
      <c r="F763" s="153">
        <v>1</v>
      </c>
      <c r="G763" s="46">
        <f>IrradDiaria_1[[#This Row],[Geração Diária (kWh)]]/(IrradDiaria_1[[#This Row],[Irradiação]]*994)</f>
        <v>1.9741015706123677</v>
      </c>
    </row>
    <row r="764" spans="2:7" hidden="1">
      <c r="B764" s="46" t="s">
        <v>165</v>
      </c>
      <c r="C764" s="101">
        <v>46161</v>
      </c>
      <c r="D764" s="104">
        <v>1962.41</v>
      </c>
      <c r="E764" s="140">
        <v>0.95368166666666465</v>
      </c>
      <c r="F764" s="153">
        <v>1</v>
      </c>
      <c r="G764" s="46">
        <f>IrradDiaria_1[[#This Row],[Geração Diária (kWh)]]/(IrradDiaria_1[[#This Row],[Irradiação]]*994)</f>
        <v>2.0701410147682395</v>
      </c>
    </row>
    <row r="765" spans="2:7" hidden="1">
      <c r="B765" s="46" t="s">
        <v>165</v>
      </c>
      <c r="C765" s="101">
        <v>46162</v>
      </c>
      <c r="D765" s="104">
        <v>6027.42</v>
      </c>
      <c r="E765" s="140">
        <v>3.0481833333333301</v>
      </c>
      <c r="F765" s="153">
        <v>1</v>
      </c>
      <c r="G765" s="46">
        <f>IrradDiaria_1[[#This Row],[Geração Diária (kWh)]]/(IrradDiaria_1[[#This Row],[Irradiação]]*994)</f>
        <v>1.9893169648265081</v>
      </c>
    </row>
    <row r="766" spans="2:7" hidden="1">
      <c r="B766" s="46" t="s">
        <v>165</v>
      </c>
      <c r="C766" s="101">
        <v>46163</v>
      </c>
      <c r="D766" s="104">
        <v>5315.86</v>
      </c>
      <c r="E766" s="140">
        <v>2.6649133333333324</v>
      </c>
      <c r="F766" s="153">
        <v>1</v>
      </c>
      <c r="G766" s="46">
        <f>IrradDiaria_1[[#This Row],[Geração Diária (kWh)]]/(IrradDiaria_1[[#This Row],[Irradiação]]*994)</f>
        <v>2.0067998531972404</v>
      </c>
    </row>
    <row r="767" spans="2:7" hidden="1">
      <c r="B767" s="46" t="s">
        <v>165</v>
      </c>
      <c r="C767" s="101">
        <v>46164</v>
      </c>
      <c r="D767" s="104">
        <v>4449.99</v>
      </c>
      <c r="E767" s="140">
        <v>2.1680899999999985</v>
      </c>
      <c r="F767" s="153">
        <v>1</v>
      </c>
      <c r="G767" s="46">
        <f>IrradDiaria_1[[#This Row],[Geração Diária (kWh)]]/(IrradDiaria_1[[#This Row],[Irradiação]]*994)</f>
        <v>2.0648825033277411</v>
      </c>
    </row>
    <row r="768" spans="2:7" hidden="1">
      <c r="B768" s="46" t="s">
        <v>165</v>
      </c>
      <c r="C768" s="101">
        <v>46165</v>
      </c>
      <c r="D768" s="104">
        <v>3229.91</v>
      </c>
      <c r="E768" s="140">
        <v>1.6456316666666668</v>
      </c>
      <c r="F768" s="153">
        <v>1</v>
      </c>
      <c r="G768" s="46">
        <f>IrradDiaria_1[[#This Row],[Geração Diária (kWh)]]/(IrradDiaria_1[[#This Row],[Irradiação]]*994)</f>
        <v>1.974564846101724</v>
      </c>
    </row>
    <row r="769" spans="2:7" hidden="1">
      <c r="B769" s="46" t="s">
        <v>165</v>
      </c>
      <c r="C769" s="101">
        <v>46166</v>
      </c>
      <c r="D769" s="104">
        <v>5514.13</v>
      </c>
      <c r="E769" s="140">
        <v>2.8574583333333319</v>
      </c>
      <c r="F769" s="153">
        <v>1</v>
      </c>
      <c r="G769" s="46">
        <f>IrradDiaria_1[[#This Row],[Geração Diária (kWh)]]/(IrradDiaria_1[[#This Row],[Irradiação]]*994)</f>
        <v>1.9413807096358473</v>
      </c>
    </row>
    <row r="770" spans="2:7" hidden="1">
      <c r="B770" s="46" t="s">
        <v>165</v>
      </c>
      <c r="C770" s="101">
        <v>46167</v>
      </c>
      <c r="D770" s="104">
        <v>4549.93</v>
      </c>
      <c r="E770" s="140">
        <v>2.2159700000000009</v>
      </c>
      <c r="F770" s="153">
        <v>1</v>
      </c>
      <c r="G770" s="46">
        <f>IrradDiaria_1[[#This Row],[Geração Diária (kWh)]]/(IrradDiaria_1[[#This Row],[Irradiação]]*994)</f>
        <v>2.0656391405105583</v>
      </c>
    </row>
    <row r="771" spans="2:7" hidden="1">
      <c r="B771" s="46" t="s">
        <v>165</v>
      </c>
      <c r="C771" s="101">
        <v>46168</v>
      </c>
      <c r="D771" s="104">
        <v>7714.51</v>
      </c>
      <c r="E771" s="140">
        <v>1.4743049999999878</v>
      </c>
      <c r="F771" s="153">
        <v>1</v>
      </c>
      <c r="G771" s="46">
        <f>IrradDiaria_1[[#This Row],[Geração Diária (kWh)]]/(IrradDiaria_1[[#This Row],[Irradiação]]*994)</f>
        <v>5.2642271841664918</v>
      </c>
    </row>
    <row r="772" spans="2:7" hidden="1">
      <c r="B772" s="46" t="s">
        <v>165</v>
      </c>
      <c r="C772" s="101">
        <v>46169</v>
      </c>
      <c r="D772" s="104">
        <v>6068.87</v>
      </c>
      <c r="E772" s="140">
        <v>3.6365283333333287</v>
      </c>
      <c r="F772" s="153">
        <v>1</v>
      </c>
      <c r="G772" s="46">
        <f>IrradDiaria_1[[#This Row],[Geração Diária (kWh)]]/(IrradDiaria_1[[#This Row],[Irradiação]]*994)</f>
        <v>1.6789372881118738</v>
      </c>
    </row>
    <row r="773" spans="2:7" hidden="1">
      <c r="B773" s="46" t="s">
        <v>165</v>
      </c>
      <c r="C773" s="101">
        <v>46170</v>
      </c>
      <c r="D773" s="104">
        <v>10194.9</v>
      </c>
      <c r="E773" s="140">
        <v>4.6089000000000002</v>
      </c>
      <c r="F773" s="153">
        <v>1</v>
      </c>
      <c r="G773" s="46">
        <f>IrradDiaria_1[[#This Row],[Geração Diária (kWh)]]/(IrradDiaria_1[[#This Row],[Irradiação]]*994)</f>
        <v>2.2253549939878807</v>
      </c>
    </row>
    <row r="774" spans="2:7" hidden="1">
      <c r="B774" s="46" t="s">
        <v>165</v>
      </c>
      <c r="C774" s="101">
        <v>46171</v>
      </c>
      <c r="D774" s="104">
        <v>4477.1099999999997</v>
      </c>
      <c r="E774" s="140">
        <v>4.0464000000000002</v>
      </c>
      <c r="F774" s="153">
        <v>0.92222222222222205</v>
      </c>
      <c r="G774" s="46">
        <f>IrradDiaria_1[[#This Row],[Geração Diária (kWh)]]/(IrradDiaria_1[[#This Row],[Irradiação]]*994)</f>
        <v>1.1131214928956894</v>
      </c>
    </row>
    <row r="775" spans="2:7" hidden="1">
      <c r="B775" s="46" t="s">
        <v>165</v>
      </c>
      <c r="C775" s="101">
        <v>46172</v>
      </c>
      <c r="D775" s="104">
        <v>6128.22</v>
      </c>
      <c r="E775" s="140">
        <v>3.0366</v>
      </c>
      <c r="F775" s="153">
        <v>1</v>
      </c>
      <c r="G775" s="46">
        <f>IrradDiaria_1[[#This Row],[Geração Diária (kWh)]]/(IrradDiaria_1[[#This Row],[Irradiação]]*994)</f>
        <v>2.0303007533444095</v>
      </c>
    </row>
    <row r="776" spans="2:7" hidden="1">
      <c r="B776" s="46" t="s">
        <v>165</v>
      </c>
      <c r="C776" s="101">
        <v>46173</v>
      </c>
      <c r="D776" s="104">
        <v>8820.2900000000009</v>
      </c>
      <c r="E776" s="140">
        <v>4.2582000000000004</v>
      </c>
      <c r="F776" s="153">
        <v>1</v>
      </c>
      <c r="G776" s="46">
        <f>IrradDiaria_1[[#This Row],[Geração Diária (kWh)]]/(IrradDiaria_1[[#This Row],[Irradiação]]*994)</f>
        <v>2.0838690496272454</v>
      </c>
    </row>
    <row r="777" spans="2:7" hidden="1">
      <c r="B777" s="46" t="s">
        <v>165</v>
      </c>
      <c r="C777" s="101">
        <v>46174</v>
      </c>
      <c r="D777" s="104">
        <v>6584.44</v>
      </c>
      <c r="E777" s="140">
        <v>3.133</v>
      </c>
      <c r="F777" s="153">
        <v>1</v>
      </c>
      <c r="G777" s="46">
        <f>IrradDiaria_1[[#This Row],[Geração Diária (kWh)]]/(IrradDiaria_1[[#This Row],[Irradiação]]*994)</f>
        <v>2.1143265594203586</v>
      </c>
    </row>
    <row r="778" spans="2:7" hidden="1">
      <c r="B778" s="46" t="s">
        <v>165</v>
      </c>
      <c r="C778" s="101">
        <v>46175</v>
      </c>
      <c r="D778" s="104">
        <v>8004.97</v>
      </c>
      <c r="E778" s="140">
        <v>4.0960000000000001</v>
      </c>
      <c r="F778" s="153">
        <v>1</v>
      </c>
      <c r="G778" s="46">
        <f>IrradDiaria_1[[#This Row],[Geração Diária (kWh)]]/(IrradDiaria_1[[#This Row],[Irradiação]]*994)</f>
        <v>1.9661351900465291</v>
      </c>
    </row>
    <row r="779" spans="2:7" hidden="1">
      <c r="B779" s="46" t="s">
        <v>165</v>
      </c>
      <c r="C779" s="101">
        <v>46176</v>
      </c>
      <c r="D779" s="104">
        <v>8945.5499999999993</v>
      </c>
      <c r="E779" s="140">
        <v>2.698</v>
      </c>
      <c r="F779" s="153">
        <v>1</v>
      </c>
      <c r="G779" s="46">
        <f>IrradDiaria_1[[#This Row],[Geração Diária (kWh)]]/(IrradDiaria_1[[#This Row],[Irradiação]]*994)</f>
        <v>3.335636502484141</v>
      </c>
    </row>
    <row r="780" spans="2:7" hidden="1">
      <c r="B780" s="46" t="s">
        <v>165</v>
      </c>
      <c r="C780" s="101">
        <v>46177</v>
      </c>
      <c r="D780" s="104">
        <v>9534.6299999999992</v>
      </c>
      <c r="E780" s="140">
        <v>2.1629999999999998</v>
      </c>
      <c r="F780" s="153">
        <v>1</v>
      </c>
      <c r="G780" s="46">
        <f>IrradDiaria_1[[#This Row],[Geração Diária (kWh)]]/(IrradDiaria_1[[#This Row],[Irradiação]]*994)</f>
        <v>4.4346662499267451</v>
      </c>
    </row>
    <row r="781" spans="2:7" hidden="1">
      <c r="B781" s="46" t="s">
        <v>165</v>
      </c>
      <c r="C781" s="101">
        <v>46178</v>
      </c>
      <c r="D781" s="104">
        <v>10116.86</v>
      </c>
      <c r="E781" s="140">
        <v>4.202</v>
      </c>
      <c r="F781" s="153">
        <v>1</v>
      </c>
      <c r="G781" s="46">
        <f>IrradDiaria_1[[#This Row],[Geração Diária (kWh)]]/(IrradDiaria_1[[#This Row],[Irradiação]]*994)</f>
        <v>2.4221626761999895</v>
      </c>
    </row>
    <row r="782" spans="2:7" hidden="1">
      <c r="B782" s="46" t="s">
        <v>165</v>
      </c>
      <c r="C782" s="101">
        <v>46179</v>
      </c>
      <c r="D782" s="104">
        <v>9077.9699999999993</v>
      </c>
      <c r="E782" s="140">
        <v>4.3330000000000002</v>
      </c>
      <c r="F782" s="153">
        <v>1</v>
      </c>
      <c r="G782" s="46">
        <f>IrradDiaria_1[[#This Row],[Geração Diária (kWh)]]/(IrradDiaria_1[[#This Row],[Irradiação]]*994)</f>
        <v>2.1077236555729479</v>
      </c>
    </row>
    <row r="783" spans="2:7" hidden="1">
      <c r="B783" s="46" t="s">
        <v>165</v>
      </c>
      <c r="C783" s="101">
        <v>46180</v>
      </c>
      <c r="D783" s="104">
        <v>10196.540000000001</v>
      </c>
      <c r="E783" s="140">
        <v>4.0449999999999999</v>
      </c>
      <c r="F783" s="153">
        <v>1</v>
      </c>
      <c r="G783" s="46">
        <f>IrradDiaria_1[[#This Row],[Geração Diária (kWh)]]/(IrradDiaria_1[[#This Row],[Irradiação]]*994)</f>
        <v>2.5359922203182013</v>
      </c>
    </row>
    <row r="784" spans="2:7" hidden="1">
      <c r="B784" s="46" t="s">
        <v>165</v>
      </c>
      <c r="C784" s="101">
        <v>46181</v>
      </c>
      <c r="D784" s="104">
        <v>10111.700000000001</v>
      </c>
      <c r="E784" s="140">
        <v>4.516</v>
      </c>
      <c r="F784" s="153">
        <v>1</v>
      </c>
      <c r="G784" s="46">
        <f>IrradDiaria_1[[#This Row],[Geração Diária (kWh)]]/(IrradDiaria_1[[#This Row],[Irradiação]]*994)</f>
        <v>2.2525988526375258</v>
      </c>
    </row>
    <row r="785" spans="2:7" hidden="1">
      <c r="B785" s="46" t="s">
        <v>165</v>
      </c>
      <c r="C785" s="101">
        <v>46182</v>
      </c>
      <c r="D785" s="104">
        <v>8629.33</v>
      </c>
      <c r="E785" s="140">
        <v>3.8319999999999999</v>
      </c>
      <c r="F785" s="153">
        <v>1</v>
      </c>
      <c r="G785" s="46">
        <f>IrradDiaria_1[[#This Row],[Geração Diária (kWh)]]/(IrradDiaria_1[[#This Row],[Irradiação]]*994)</f>
        <v>2.2655058744954069</v>
      </c>
    </row>
    <row r="786" spans="2:7" hidden="1">
      <c r="B786" s="46" t="s">
        <v>165</v>
      </c>
      <c r="C786" s="101">
        <v>46183</v>
      </c>
      <c r="D786" s="104">
        <v>7492.08</v>
      </c>
      <c r="E786" s="140">
        <v>3.6680000000000001</v>
      </c>
      <c r="F786" s="153">
        <v>1</v>
      </c>
      <c r="G786" s="46">
        <f>IrradDiaria_1[[#This Row],[Geração Diária (kWh)]]/(IrradDiaria_1[[#This Row],[Irradiação]]*994)</f>
        <v>2.0548810858608575</v>
      </c>
    </row>
    <row r="787" spans="2:7" hidden="1">
      <c r="B787" s="46" t="s">
        <v>165</v>
      </c>
      <c r="C787" s="101">
        <v>46184</v>
      </c>
      <c r="D787" s="104">
        <v>2681.42</v>
      </c>
      <c r="E787" s="140">
        <v>1.4610000000000001</v>
      </c>
      <c r="F787" s="153">
        <v>1</v>
      </c>
      <c r="G787" s="46">
        <f>IrradDiaria_1[[#This Row],[Geração Diária (kWh)]]/(IrradDiaria_1[[#This Row],[Irradiação]]*994)</f>
        <v>1.8464104269697581</v>
      </c>
    </row>
    <row r="788" spans="2:7" hidden="1">
      <c r="B788" s="46" t="s">
        <v>165</v>
      </c>
      <c r="C788" s="101">
        <v>46185</v>
      </c>
      <c r="D788" s="104">
        <v>2970.83</v>
      </c>
      <c r="E788" s="140">
        <v>1.496</v>
      </c>
      <c r="F788" s="153">
        <v>1</v>
      </c>
      <c r="G788" s="46">
        <f>IrradDiaria_1[[#This Row],[Geração Diária (kWh)]]/(IrradDiaria_1[[#This Row],[Irradiação]]*994)</f>
        <v>1.9978359461582329</v>
      </c>
    </row>
    <row r="789" spans="2:7" hidden="1">
      <c r="B789" s="46" t="s">
        <v>165</v>
      </c>
      <c r="C789" s="101">
        <v>46186</v>
      </c>
      <c r="D789" s="104">
        <v>4224.45</v>
      </c>
      <c r="E789" s="140">
        <v>2.3519999999999999</v>
      </c>
      <c r="F789" s="153">
        <v>1</v>
      </c>
      <c r="G789" s="158">
        <f>IrradDiaria_1[[#This Row],[Geração Diária (kWh)]]/(IrradDiaria_1[[#This Row],[Irradiação]]*994)</f>
        <v>1.8069514022912987</v>
      </c>
    </row>
    <row r="790" spans="2:7" hidden="1">
      <c r="B790" s="46" t="s">
        <v>165</v>
      </c>
      <c r="C790" s="101">
        <v>46187</v>
      </c>
      <c r="D790" s="104">
        <v>2579.31</v>
      </c>
      <c r="E790" s="140">
        <v>1.4690000000000001</v>
      </c>
      <c r="F790" s="153">
        <v>1</v>
      </c>
      <c r="G790" s="46">
        <f>IrradDiaria_1[[#This Row],[Geração Diária (kWh)]]/(IrradDiaria_1[[#This Row],[Irradiação]]*994)</f>
        <v>1.7664256471435829</v>
      </c>
    </row>
    <row r="791" spans="2:7" hidden="1">
      <c r="B791" s="46" t="s">
        <v>165</v>
      </c>
      <c r="C791" s="101">
        <v>46188</v>
      </c>
      <c r="D791" s="104">
        <v>1845.44</v>
      </c>
      <c r="E791" s="140">
        <v>1.0920000000000001</v>
      </c>
      <c r="F791" s="153">
        <v>1</v>
      </c>
      <c r="G791" s="46">
        <f>IrradDiaria_1[[#This Row],[Geração Diária (kWh)]]/(IrradDiaria_1[[#This Row],[Irradiação]]*994)</f>
        <v>1.7001643560999697</v>
      </c>
    </row>
    <row r="792" spans="2:7" hidden="1">
      <c r="B792" s="46" t="s">
        <v>165</v>
      </c>
      <c r="C792" s="101">
        <v>46189</v>
      </c>
      <c r="D792" s="104">
        <v>4606.6099999999997</v>
      </c>
      <c r="E792" s="140">
        <v>2.2789999999999999</v>
      </c>
      <c r="F792" s="153">
        <v>1</v>
      </c>
      <c r="G792" s="46">
        <f>IrradDiaria_1[[#This Row],[Geração Diária (kWh)]]/(IrradDiaria_1[[#This Row],[Irradiação]]*994)</f>
        <v>2.0335307147845385</v>
      </c>
    </row>
    <row r="793" spans="2:7" hidden="1">
      <c r="B793" s="46" t="s">
        <v>165</v>
      </c>
      <c r="C793" s="101">
        <v>46190</v>
      </c>
      <c r="D793" s="104">
        <v>8849.49</v>
      </c>
      <c r="E793" s="140">
        <v>2.012</v>
      </c>
      <c r="F793" s="153">
        <v>1</v>
      </c>
      <c r="G793" s="46">
        <f>IrradDiaria_1[[#This Row],[Geração Diária (kWh)]]/(IrradDiaria_1[[#This Row],[Irradiação]]*994)</f>
        <v>4.4249042965546757</v>
      </c>
    </row>
    <row r="794" spans="2:7" hidden="1">
      <c r="B794" s="46" t="s">
        <v>165</v>
      </c>
      <c r="C794" s="101">
        <v>46191</v>
      </c>
      <c r="D794" s="104">
        <v>10474.049999999999</v>
      </c>
      <c r="E794" s="140">
        <v>4.6260000000000003</v>
      </c>
      <c r="F794" s="153">
        <v>1</v>
      </c>
      <c r="G794" s="46">
        <f>IrradDiaria_1[[#This Row],[Geração Diária (kWh)]]/(IrradDiaria_1[[#This Row],[Irradiação]]*994)</f>
        <v>2.2778369307935806</v>
      </c>
    </row>
    <row r="795" spans="2:7" hidden="1">
      <c r="B795" s="46" t="s">
        <v>165</v>
      </c>
      <c r="C795" s="101">
        <v>46192</v>
      </c>
      <c r="D795" s="104">
        <v>9885.57</v>
      </c>
      <c r="E795" s="140">
        <v>3.7280000000000002</v>
      </c>
      <c r="F795" s="153">
        <v>1</v>
      </c>
      <c r="G795" s="46">
        <f>IrradDiaria_1[[#This Row],[Geração Diária (kWh)]]/(IrradDiaria_1[[#This Row],[Irradiação]]*994)</f>
        <v>2.6677149808723586</v>
      </c>
    </row>
    <row r="796" spans="2:7" hidden="1">
      <c r="B796" s="46" t="s">
        <v>165</v>
      </c>
      <c r="C796" s="101">
        <v>46193</v>
      </c>
      <c r="D796" s="104">
        <v>5273.34</v>
      </c>
      <c r="E796" s="140">
        <v>2.9009999999999998</v>
      </c>
      <c r="F796" s="153">
        <v>1</v>
      </c>
      <c r="G796" s="46">
        <f>IrradDiaria_1[[#This Row],[Geração Diária (kWh)]]/(IrradDiaria_1[[#This Row],[Irradiação]]*994)</f>
        <v>1.8287387198059091</v>
      </c>
    </row>
    <row r="797" spans="2:7" hidden="1">
      <c r="B797" s="46" t="s">
        <v>165</v>
      </c>
      <c r="C797" s="101">
        <v>46194</v>
      </c>
      <c r="D797" s="104">
        <v>7879.05</v>
      </c>
      <c r="E797" s="140">
        <v>3.5920000000000001</v>
      </c>
      <c r="F797" s="153">
        <v>1</v>
      </c>
      <c r="G797" s="46">
        <f>IrradDiaria_1[[#This Row],[Geração Diária (kWh)]]/(IrradDiaria_1[[#This Row],[Irradiação]]*994)</f>
        <v>2.20673988250214</v>
      </c>
    </row>
    <row r="798" spans="2:7" hidden="1">
      <c r="B798" s="46" t="s">
        <v>165</v>
      </c>
      <c r="C798" s="101">
        <v>46195</v>
      </c>
      <c r="D798" s="104">
        <v>10113.01</v>
      </c>
      <c r="E798" s="140">
        <v>5.9349999999999996</v>
      </c>
      <c r="F798" s="153">
        <v>1</v>
      </c>
      <c r="G798" s="46">
        <f>IrradDiaria_1[[#This Row],[Geração Diária (kWh)]]/(IrradDiaria_1[[#This Row],[Irradiação]]*994)</f>
        <v>1.7142467272039992</v>
      </c>
    </row>
    <row r="799" spans="2:7" hidden="1">
      <c r="B799" s="46" t="s">
        <v>165</v>
      </c>
      <c r="C799" s="101">
        <v>46196</v>
      </c>
      <c r="D799" s="104">
        <v>2167.89</v>
      </c>
      <c r="E799" s="140">
        <v>1.0569999999999999</v>
      </c>
      <c r="F799" s="153">
        <v>1</v>
      </c>
      <c r="G799" s="46">
        <f>IrradDiaria_1[[#This Row],[Geração Diária (kWh)]]/(IrradDiaria_1[[#This Row],[Irradiação]]*994)</f>
        <v>2.0633641013536281</v>
      </c>
    </row>
    <row r="800" spans="2:7" hidden="1">
      <c r="B800" s="46" t="s">
        <v>165</v>
      </c>
      <c r="C800" s="101">
        <v>46197</v>
      </c>
      <c r="D800" s="104">
        <v>809.74</v>
      </c>
      <c r="E800" s="140">
        <v>0.38400000000000001</v>
      </c>
      <c r="F800" s="153">
        <v>1</v>
      </c>
      <c r="G800" s="46">
        <f>IrradDiaria_1[[#This Row],[Geração Diária (kWh)]]/(IrradDiaria_1[[#This Row],[Irradiação]]*994)</f>
        <v>2.1214264755197854</v>
      </c>
    </row>
    <row r="801" spans="2:7" hidden="1">
      <c r="B801" s="46" t="s">
        <v>165</v>
      </c>
      <c r="C801" s="101">
        <v>46198</v>
      </c>
      <c r="D801" s="104">
        <v>2354.89</v>
      </c>
      <c r="E801" s="140">
        <v>1.1160000000000001</v>
      </c>
      <c r="F801" s="153">
        <v>1</v>
      </c>
      <c r="G801" s="46">
        <f>IrradDiaria_1[[#This Row],[Geração Diária (kWh)]]/(IrradDiaria_1[[#This Row],[Irradiação]]*994)</f>
        <v>2.122853609109856</v>
      </c>
    </row>
    <row r="802" spans="2:7" hidden="1">
      <c r="B802" s="46" t="s">
        <v>165</v>
      </c>
      <c r="C802" s="101">
        <v>46199</v>
      </c>
      <c r="D802" s="104">
        <v>5688.09</v>
      </c>
      <c r="E802" s="140">
        <v>2.637</v>
      </c>
      <c r="F802" s="153">
        <v>1</v>
      </c>
      <c r="G802" s="46">
        <f>IrradDiaria_1[[#This Row],[Geração Diária (kWh)]]/(IrradDiaria_1[[#This Row],[Irradiação]]*994)</f>
        <v>2.1700510228607137</v>
      </c>
    </row>
    <row r="803" spans="2:7" hidden="1">
      <c r="B803" s="46" t="s">
        <v>165</v>
      </c>
      <c r="C803" s="101">
        <v>46200</v>
      </c>
      <c r="D803" s="104">
        <v>8300.76</v>
      </c>
      <c r="E803" s="140">
        <v>4.0730000000000004</v>
      </c>
      <c r="F803" s="153">
        <v>1</v>
      </c>
      <c r="G803" s="46">
        <f>IrradDiaria_1[[#This Row],[Geração Diária (kWh)]]/(IrradDiaria_1[[#This Row],[Irradiação]]*994)</f>
        <v>2.0502983528472578</v>
      </c>
    </row>
    <row r="804" spans="2:7" hidden="1">
      <c r="B804" s="46" t="s">
        <v>165</v>
      </c>
      <c r="C804" s="101">
        <v>46201</v>
      </c>
      <c r="D804" s="104">
        <v>9822.61</v>
      </c>
      <c r="E804" s="140">
        <v>5.7380000000000004</v>
      </c>
      <c r="F804" s="153">
        <v>1</v>
      </c>
      <c r="G804" s="46">
        <f>IrradDiaria_1[[#This Row],[Geração Diária (kWh)]]/(IrradDiaria_1[[#This Row],[Irradiação]]*994)</f>
        <v>1.7221856759237897</v>
      </c>
    </row>
    <row r="805" spans="2:7" hidden="1">
      <c r="B805" s="46" t="s">
        <v>165</v>
      </c>
      <c r="C805" s="101">
        <v>46202</v>
      </c>
      <c r="D805" s="104">
        <v>8951.1200000000008</v>
      </c>
      <c r="E805" s="140">
        <v>4.8860000000000001</v>
      </c>
      <c r="F805" s="153">
        <v>1</v>
      </c>
      <c r="G805" s="46">
        <f>IrradDiaria_1[[#This Row],[Geração Diária (kWh)]]/(IrradDiaria_1[[#This Row],[Irradiação]]*994)</f>
        <v>1.8430517612428563</v>
      </c>
    </row>
    <row r="806" spans="2:7" hidden="1">
      <c r="B806" s="46" t="s">
        <v>165</v>
      </c>
      <c r="C806" s="101">
        <v>46203</v>
      </c>
      <c r="D806" s="104">
        <v>9229.24</v>
      </c>
      <c r="E806" s="140">
        <v>5.4960000000000004</v>
      </c>
      <c r="F806" s="153">
        <v>1</v>
      </c>
      <c r="G806" s="158">
        <f>IrradDiaria_1[[#This Row],[Geração Diária (kWh)]]/(IrradDiaria_1[[#This Row],[Irradiação]]*994)</f>
        <v>1.689401327909231</v>
      </c>
    </row>
    <row r="807" spans="2:7" hidden="1">
      <c r="B807" s="46" t="s">
        <v>165</v>
      </c>
      <c r="C807" s="101">
        <v>46204</v>
      </c>
      <c r="D807" s="104">
        <v>6491.23</v>
      </c>
      <c r="E807" s="140">
        <v>5.9550000000000001</v>
      </c>
      <c r="F807" s="153">
        <v>0.61111111111111105</v>
      </c>
      <c r="G807" s="46">
        <f>IrradDiaria_1[[#This Row],[Geração Diária (kWh)]]/(IrradDiaria_1[[#This Row],[Irradiação]]*994)</f>
        <v>1.0966267799914515</v>
      </c>
    </row>
    <row r="808" spans="2:7" hidden="1">
      <c r="B808" s="46" t="s">
        <v>165</v>
      </c>
      <c r="C808" s="101">
        <v>46205</v>
      </c>
      <c r="D808" s="104">
        <v>0</v>
      </c>
      <c r="E808" s="140">
        <v>1.3260000000000001</v>
      </c>
      <c r="F808" s="153">
        <v>0</v>
      </c>
      <c r="G808" s="46">
        <f>IrradDiaria_1[[#This Row],[Geração Diária (kWh)]]/(IrradDiaria_1[[#This Row],[Irradiação]]*994)</f>
        <v>0</v>
      </c>
    </row>
    <row r="809" spans="2:7" hidden="1">
      <c r="B809" s="46" t="s">
        <v>165</v>
      </c>
      <c r="C809" s="101">
        <v>46206</v>
      </c>
      <c r="D809" s="104">
        <v>10374.93</v>
      </c>
      <c r="E809" s="140">
        <v>6.1619999999999999</v>
      </c>
      <c r="F809" s="153">
        <v>1</v>
      </c>
      <c r="G809" s="46">
        <f>IrradDiaria_1[[#This Row],[Geração Diária (kWh)]]/(IrradDiaria_1[[#This Row],[Irradiação]]*994)</f>
        <v>1.6938583790963895</v>
      </c>
    </row>
    <row r="810" spans="2:7" hidden="1">
      <c r="B810" s="46" t="s">
        <v>165</v>
      </c>
      <c r="C810" s="101">
        <v>46207</v>
      </c>
      <c r="D810" s="104">
        <v>7429.8</v>
      </c>
      <c r="E810" s="140">
        <v>4.3170000000000002</v>
      </c>
      <c r="F810" s="153">
        <v>1</v>
      </c>
      <c r="G810" s="46">
        <f>IrradDiaria_1[[#This Row],[Geração Diária (kWh)]]/(IrradDiaria_1[[#This Row],[Irradiação]]*994)</f>
        <v>1.7314449588427019</v>
      </c>
    </row>
    <row r="811" spans="2:7" hidden="1">
      <c r="B811" s="46" t="s">
        <v>165</v>
      </c>
      <c r="C811" s="101">
        <v>46208</v>
      </c>
      <c r="D811" s="104">
        <v>7191.66</v>
      </c>
      <c r="E811" s="140">
        <v>4.2880000000000003</v>
      </c>
      <c r="F811" s="153">
        <v>1</v>
      </c>
      <c r="G811" s="46">
        <f>IrradDiaria_1[[#This Row],[Geração Diária (kWh)]]/(IrradDiaria_1[[#This Row],[Irradiação]]*994)</f>
        <v>1.6872832142106369</v>
      </c>
    </row>
    <row r="812" spans="2:7" hidden="1">
      <c r="B812" s="46" t="s">
        <v>165</v>
      </c>
      <c r="C812" s="101">
        <v>46209</v>
      </c>
      <c r="D812" s="104">
        <v>8673.8700000000008</v>
      </c>
      <c r="E812" s="140">
        <v>5.1420000000000003</v>
      </c>
      <c r="F812" s="153">
        <v>1</v>
      </c>
      <c r="G812" s="46">
        <f>IrradDiaria_1[[#This Row],[Geração Diária (kWh)]]/(IrradDiaria_1[[#This Row],[Irradiação]]*994)</f>
        <v>1.6970492734704612</v>
      </c>
    </row>
    <row r="813" spans="2:7" hidden="1">
      <c r="B813" s="46" t="s">
        <v>165</v>
      </c>
      <c r="C813" s="101">
        <v>46210</v>
      </c>
      <c r="D813" s="104">
        <v>7189.26</v>
      </c>
      <c r="E813" s="140">
        <v>4.2270000000000003</v>
      </c>
      <c r="F813" s="153">
        <v>1</v>
      </c>
      <c r="G813" s="46">
        <f>IrradDiaria_1[[#This Row],[Geração Diária (kWh)]]/(IrradDiaria_1[[#This Row],[Irradiação]]*994)</f>
        <v>1.7110612575381317</v>
      </c>
    </row>
    <row r="814" spans="2:7" hidden="1">
      <c r="B814" s="46" t="s">
        <v>165</v>
      </c>
      <c r="C814" s="101">
        <v>46211</v>
      </c>
      <c r="D814" s="104">
        <v>10241.48</v>
      </c>
      <c r="E814" s="140">
        <v>6.024</v>
      </c>
      <c r="F814" s="153">
        <v>1</v>
      </c>
      <c r="G814" s="46">
        <f>IrradDiaria_1[[#This Row],[Geração Diária (kWh)]]/(IrradDiaria_1[[#This Row],[Irradiação]]*994)</f>
        <v>1.7103751326017191</v>
      </c>
    </row>
    <row r="815" spans="2:7" hidden="1">
      <c r="B815" s="46" t="s">
        <v>185</v>
      </c>
      <c r="C815" s="101">
        <v>46212</v>
      </c>
      <c r="D815" s="104">
        <v>12401.79</v>
      </c>
      <c r="E815" s="140">
        <v>4.7789999999999999</v>
      </c>
      <c r="F815" s="153">
        <v>1</v>
      </c>
      <c r="G815" s="46">
        <f>IrradDiaria_1[[#This Row],[Geração Diária (kWh)]]/(IrradDiaria_1[[#This Row],[Irradiação]]*994)</f>
        <v>2.6107239797858086</v>
      </c>
    </row>
    <row r="816" spans="2:7" hidden="1">
      <c r="B816" s="46" t="s">
        <v>119</v>
      </c>
      <c r="C816" s="101">
        <v>46197</v>
      </c>
      <c r="D816" s="104">
        <v>1771.89</v>
      </c>
      <c r="E816" s="140">
        <v>0.58499999999999996</v>
      </c>
      <c r="F816" s="153">
        <v>1</v>
      </c>
      <c r="G816" s="46">
        <f>IrradDiaria_1[[#This Row],[Geração Diária (kWh)]]/(IrradDiaria_1[[#This Row],[Irradiação]]*994)</f>
        <v>3.0471547232110612</v>
      </c>
    </row>
    <row r="817" spans="2:7" hidden="1">
      <c r="B817" s="46" t="s">
        <v>142</v>
      </c>
      <c r="C817" s="101">
        <v>46197</v>
      </c>
      <c r="D817" s="104">
        <v>1227.01</v>
      </c>
      <c r="E817" s="140">
        <v>0.58299999999999996</v>
      </c>
      <c r="F817" s="153">
        <v>1</v>
      </c>
      <c r="G817" s="46">
        <f>IrradDiaria_1[[#This Row],[Geração Diária (kWh)]]/(IrradDiaria_1[[#This Row],[Irradiação]]*994)</f>
        <v>2.1173524854098864</v>
      </c>
    </row>
    <row r="818" spans="2:7" hidden="1">
      <c r="B818" s="46" t="s">
        <v>277</v>
      </c>
      <c r="C818" s="101">
        <v>46213</v>
      </c>
      <c r="D818" s="104">
        <v>4665.5</v>
      </c>
      <c r="E818" s="140">
        <v>4.8272861674278973</v>
      </c>
      <c r="F818" s="153">
        <v>1</v>
      </c>
      <c r="G818" s="46">
        <f>IrradDiaria_1[[#This Row],[Geração Diária (kWh)]]/(IrradDiaria_1[[#This Row],[Irradiação]]*994)</f>
        <v>0.97231898193677835</v>
      </c>
    </row>
    <row r="819" spans="2:7" hidden="1">
      <c r="B819" s="46" t="s">
        <v>299</v>
      </c>
      <c r="C819" s="101">
        <v>46213</v>
      </c>
      <c r="D819" s="104">
        <v>7172</v>
      </c>
      <c r="E819" s="140">
        <v>4.8272861674278973</v>
      </c>
      <c r="F819" s="153">
        <v>1</v>
      </c>
      <c r="G819" s="46">
        <f>IrradDiaria_1[[#This Row],[Geração Diária (kWh)]]/(IrradDiaria_1[[#This Row],[Irradiação]]*994)</f>
        <v>1.4946890447863197</v>
      </c>
    </row>
    <row r="820" spans="2:7" hidden="1">
      <c r="B820" s="46" t="s">
        <v>185</v>
      </c>
      <c r="C820" s="101">
        <v>46215</v>
      </c>
      <c r="D820" s="104">
        <v>13009.89</v>
      </c>
      <c r="E820" s="140">
        <v>4.8529999999999998</v>
      </c>
      <c r="F820" s="153">
        <v>1</v>
      </c>
      <c r="G820" s="46">
        <f>IrradDiaria_1[[#This Row],[Geração Diária (kWh)]]/(IrradDiaria_1[[#This Row],[Irradiação]]*994)</f>
        <v>2.6969751747658837</v>
      </c>
    </row>
    <row r="821" spans="2:7" hidden="1">
      <c r="B821" s="46" t="s">
        <v>482</v>
      </c>
      <c r="C821" s="101">
        <v>46213</v>
      </c>
      <c r="D821" s="104">
        <v>13756.14</v>
      </c>
      <c r="E821" s="140">
        <v>4.8620000000000001</v>
      </c>
      <c r="F821" s="153">
        <v>1</v>
      </c>
      <c r="G821" s="46">
        <f>IrradDiaria_1[[#This Row],[Geração Diária (kWh)]]/(IrradDiaria_1[[#This Row],[Irradiação]]*994)</f>
        <v>2.8463955265943661</v>
      </c>
    </row>
    <row r="822" spans="2:7" hidden="1">
      <c r="B822" s="46" t="s">
        <v>185</v>
      </c>
      <c r="C822" s="101">
        <v>46113</v>
      </c>
      <c r="D822" s="104">
        <v>14926.48</v>
      </c>
      <c r="E822" s="140">
        <v>7.1559999999999997</v>
      </c>
      <c r="F822" s="153">
        <v>1</v>
      </c>
      <c r="G822" s="46">
        <f>IrradDiaria_1[[#This Row],[Geração Diária (kWh)]]/(IrradDiaria_1[[#This Row],[Irradiação]]*994)</f>
        <v>2.0984599604333662</v>
      </c>
    </row>
    <row r="823" spans="2:7" hidden="1">
      <c r="B823" s="46" t="s">
        <v>185</v>
      </c>
      <c r="C823" s="101">
        <v>46114</v>
      </c>
      <c r="D823" s="104">
        <v>17026.66</v>
      </c>
      <c r="E823" s="140">
        <v>8.0419999999999998</v>
      </c>
      <c r="F823" s="153">
        <v>1</v>
      </c>
      <c r="G823" s="46">
        <f>IrradDiaria_1[[#This Row],[Geração Diária (kWh)]]/(IrradDiaria_1[[#This Row],[Irradiação]]*994)</f>
        <v>2.129997092727967</v>
      </c>
    </row>
    <row r="824" spans="2:7" hidden="1">
      <c r="B824" s="46" t="s">
        <v>185</v>
      </c>
      <c r="C824" s="101">
        <v>46115</v>
      </c>
      <c r="D824" s="104">
        <v>14044.22</v>
      </c>
      <c r="E824" s="140">
        <v>6.5579999999999998</v>
      </c>
      <c r="F824" s="153">
        <v>1</v>
      </c>
      <c r="G824" s="46">
        <f>IrradDiaria_1[[#This Row],[Geração Diária (kWh)]]/(IrradDiaria_1[[#This Row],[Irradiação]]*994)</f>
        <v>2.1544669051208745</v>
      </c>
    </row>
    <row r="825" spans="2:7" hidden="1">
      <c r="B825" s="46" t="s">
        <v>185</v>
      </c>
      <c r="C825" s="101">
        <v>46116</v>
      </c>
      <c r="D825" s="104">
        <v>10508.52</v>
      </c>
      <c r="E825" s="140">
        <v>4.5629999999999997</v>
      </c>
      <c r="F825" s="153">
        <v>1</v>
      </c>
      <c r="G825" s="46">
        <f>IrradDiaria_1[[#This Row],[Geração Diária (kWh)]]/(IrradDiaria_1[[#This Row],[Irradiação]]*994)</f>
        <v>2.3168861955427507</v>
      </c>
    </row>
    <row r="826" spans="2:7" hidden="1">
      <c r="B826" s="46" t="s">
        <v>185</v>
      </c>
      <c r="C826" s="101">
        <v>46117</v>
      </c>
      <c r="D826" s="104">
        <v>13441.54</v>
      </c>
      <c r="E826" s="140">
        <v>0</v>
      </c>
      <c r="F826" s="153">
        <v>1</v>
      </c>
      <c r="G826" s="46" t="e">
        <f>IrradDiaria_1[[#This Row],[Geração Diária (kWh)]]/(IrradDiaria_1[[#This Row],[Irradiação]]*994)</f>
        <v>#DIV/0!</v>
      </c>
    </row>
    <row r="827" spans="2:7" hidden="1">
      <c r="B827" s="46" t="s">
        <v>185</v>
      </c>
      <c r="C827" s="101">
        <v>46118</v>
      </c>
      <c r="D827" s="104">
        <v>15528.41</v>
      </c>
      <c r="E827" s="140">
        <v>6.7770000000000001</v>
      </c>
      <c r="F827" s="153">
        <v>1</v>
      </c>
      <c r="G827" s="46">
        <f>IrradDiaria_1[[#This Row],[Geração Diária (kWh)]]/(IrradDiaria_1[[#This Row],[Irradiação]]*994)</f>
        <v>2.3051708509875843</v>
      </c>
    </row>
    <row r="828" spans="2:7" hidden="1">
      <c r="B828" s="46" t="s">
        <v>185</v>
      </c>
      <c r="C828" s="101">
        <v>46119</v>
      </c>
      <c r="D828" s="104">
        <v>12251.25</v>
      </c>
      <c r="E828" s="140">
        <v>5.6289150000000134</v>
      </c>
      <c r="F828" s="153">
        <v>1</v>
      </c>
      <c r="G828" s="46">
        <f>IrradDiaria_1[[#This Row],[Geração Diária (kWh)]]/(IrradDiaria_1[[#This Row],[Irradiação]]*994)</f>
        <v>2.1896229037467134</v>
      </c>
    </row>
    <row r="829" spans="2:7" hidden="1">
      <c r="B829" s="46" t="s">
        <v>185</v>
      </c>
      <c r="C829" s="101">
        <v>46120</v>
      </c>
      <c r="D829" s="104">
        <v>16050.77</v>
      </c>
      <c r="E829" s="140">
        <v>7.735666666666674</v>
      </c>
      <c r="F829" s="153">
        <v>0.844444444444444</v>
      </c>
      <c r="G829" s="46">
        <f>IrradDiaria_1[[#This Row],[Geração Diária (kWh)]]/(IrradDiaria_1[[#This Row],[Irradiação]]*994)</f>
        <v>2.0874291294368512</v>
      </c>
    </row>
    <row r="830" spans="2:7" hidden="1">
      <c r="B830" s="46" t="s">
        <v>185</v>
      </c>
      <c r="C830" s="101">
        <v>46121</v>
      </c>
      <c r="D830" s="104">
        <v>15294.18</v>
      </c>
      <c r="E830" s="140">
        <v>7.0816649999999965</v>
      </c>
      <c r="F830" s="153">
        <v>1</v>
      </c>
      <c r="G830" s="46">
        <f>IrradDiaria_1[[#This Row],[Geração Diária (kWh)]]/(IrradDiaria_1[[#This Row],[Irradiação]]*994)</f>
        <v>2.1727233629328402</v>
      </c>
    </row>
    <row r="831" spans="2:7" hidden="1">
      <c r="B831" s="46" t="s">
        <v>185</v>
      </c>
      <c r="C831" s="101">
        <v>46122</v>
      </c>
      <c r="D831" s="104">
        <v>4615.01</v>
      </c>
      <c r="E831" s="140">
        <v>1.8657583333333358</v>
      </c>
      <c r="F831" s="153">
        <v>1</v>
      </c>
      <c r="G831" s="46">
        <f>IrradDiaria_1[[#This Row],[Geração Diária (kWh)]]/(IrradDiaria_1[[#This Row],[Irradiação]]*994)</f>
        <v>2.4884611904289016</v>
      </c>
    </row>
    <row r="832" spans="2:7" hidden="1">
      <c r="B832" s="46" t="s">
        <v>185</v>
      </c>
      <c r="C832" s="101">
        <v>46123</v>
      </c>
      <c r="D832" s="104">
        <v>9361.82</v>
      </c>
      <c r="E832" s="140">
        <v>3.763676666666659</v>
      </c>
      <c r="F832" s="153">
        <v>1</v>
      </c>
      <c r="G832" s="46">
        <f>IrradDiaria_1[[#This Row],[Geração Diária (kWh)]]/(IrradDiaria_1[[#This Row],[Irradiação]]*994)</f>
        <v>2.5024280282346147</v>
      </c>
    </row>
    <row r="833" spans="2:7" hidden="1">
      <c r="B833" s="46" t="s">
        <v>185</v>
      </c>
      <c r="C833" s="101">
        <v>46124</v>
      </c>
      <c r="D833" s="104">
        <v>9463.85</v>
      </c>
      <c r="E833" s="140">
        <v>4.0841516666666688</v>
      </c>
      <c r="F833" s="153">
        <v>1</v>
      </c>
      <c r="G833" s="46">
        <f>IrradDiaria_1[[#This Row],[Geração Diária (kWh)]]/(IrradDiaria_1[[#This Row],[Irradiação]]*994)</f>
        <v>2.3312003647752504</v>
      </c>
    </row>
    <row r="834" spans="2:7" hidden="1">
      <c r="B834" s="46" t="s">
        <v>185</v>
      </c>
      <c r="C834" s="101">
        <v>46125</v>
      </c>
      <c r="D834" s="104">
        <v>13392.62</v>
      </c>
      <c r="E834" s="140">
        <v>5.9838483333333468</v>
      </c>
      <c r="F834" s="153">
        <v>1</v>
      </c>
      <c r="G834" s="46">
        <f>IrradDiaria_1[[#This Row],[Geração Diária (kWh)]]/(IrradDiaria_1[[#This Row],[Irradiação]]*994)</f>
        <v>2.2516380787148118</v>
      </c>
    </row>
    <row r="835" spans="2:7" hidden="1">
      <c r="B835" s="46" t="s">
        <v>185</v>
      </c>
      <c r="C835" s="101">
        <v>46126</v>
      </c>
      <c r="D835" s="104">
        <v>17073.98</v>
      </c>
      <c r="E835" s="140">
        <v>7.5811616666666781</v>
      </c>
      <c r="F835" s="153">
        <v>1</v>
      </c>
      <c r="G835" s="46">
        <f>IrradDiaria_1[[#This Row],[Geração Diária (kWh)]]/(IrradDiaria_1[[#This Row],[Irradiação]]*994)</f>
        <v>2.2657533249879385</v>
      </c>
    </row>
    <row r="836" spans="2:7" hidden="1">
      <c r="B836" s="46" t="s">
        <v>185</v>
      </c>
      <c r="C836" s="101">
        <v>46127</v>
      </c>
      <c r="D836" s="104">
        <v>17699.509999999998</v>
      </c>
      <c r="E836" s="140">
        <v>7.8461166666666688</v>
      </c>
      <c r="F836" s="153">
        <v>1</v>
      </c>
      <c r="G836" s="46">
        <f>IrradDiaria_1[[#This Row],[Geração Diária (kWh)]]/(IrradDiaria_1[[#This Row],[Irradiação]]*994)</f>
        <v>2.2694472750041332</v>
      </c>
    </row>
    <row r="837" spans="2:7" hidden="1">
      <c r="B837" s="46" t="s">
        <v>185</v>
      </c>
      <c r="C837" s="101">
        <v>46128</v>
      </c>
      <c r="D837" s="104">
        <v>12330.98</v>
      </c>
      <c r="E837" s="140">
        <v>5.2334649999999998</v>
      </c>
      <c r="F837" s="153">
        <v>1</v>
      </c>
      <c r="G837" s="46">
        <f>IrradDiaria_1[[#This Row],[Geração Diária (kWh)]]/(IrradDiaria_1[[#This Row],[Irradiação]]*994)</f>
        <v>2.3704013449691734</v>
      </c>
    </row>
    <row r="838" spans="2:7" hidden="1">
      <c r="B838" s="46" t="s">
        <v>185</v>
      </c>
      <c r="C838" s="101">
        <v>46129</v>
      </c>
      <c r="D838" s="104">
        <v>18013.18</v>
      </c>
      <c r="E838" s="140">
        <v>7.516071666666674</v>
      </c>
      <c r="F838" s="153">
        <v>1</v>
      </c>
      <c r="G838" s="46">
        <f>IrradDiaria_1[[#This Row],[Geração Diária (kWh)]]/(IrradDiaria_1[[#This Row],[Irradiação]]*994)</f>
        <v>2.4110881684620522</v>
      </c>
    </row>
    <row r="839" spans="2:7" hidden="1">
      <c r="B839" s="46" t="s">
        <v>185</v>
      </c>
      <c r="C839" s="101">
        <v>46130</v>
      </c>
      <c r="D839" s="104">
        <v>18467.169999999998</v>
      </c>
      <c r="E839" s="140">
        <v>7.5371116666666653</v>
      </c>
      <c r="F839" s="153">
        <v>1</v>
      </c>
      <c r="G839" s="46">
        <f>IrradDiaria_1[[#This Row],[Geração Diária (kWh)]]/(IrradDiaria_1[[#This Row],[Irradiação]]*994)</f>
        <v>2.464955101205653</v>
      </c>
    </row>
    <row r="840" spans="2:7" hidden="1">
      <c r="B840" s="46" t="s">
        <v>185</v>
      </c>
      <c r="C840" s="101">
        <v>46131</v>
      </c>
      <c r="D840" s="104">
        <v>13522.64</v>
      </c>
      <c r="E840" s="140">
        <v>5.3086166666666506</v>
      </c>
      <c r="F840" s="153">
        <v>1</v>
      </c>
      <c r="G840" s="46">
        <f>IrradDiaria_1[[#This Row],[Geração Diária (kWh)]]/(IrradDiaria_1[[#This Row],[Irradiação]]*994)</f>
        <v>2.5626762013132254</v>
      </c>
    </row>
    <row r="841" spans="2:7" hidden="1">
      <c r="B841" s="46" t="s">
        <v>185</v>
      </c>
      <c r="C841" s="101">
        <v>46132</v>
      </c>
      <c r="D841" s="104">
        <v>16347.91</v>
      </c>
      <c r="E841" s="140">
        <v>6.5960116666666631</v>
      </c>
      <c r="F841" s="153">
        <v>1</v>
      </c>
      <c r="G841" s="46">
        <f>IrradDiaria_1[[#This Row],[Geração Diária (kWh)]]/(IrradDiaria_1[[#This Row],[Irradiação]]*994)</f>
        <v>2.4934142582459575</v>
      </c>
    </row>
    <row r="842" spans="2:7" hidden="1">
      <c r="B842" s="46" t="s">
        <v>185</v>
      </c>
      <c r="C842" s="101">
        <v>46133</v>
      </c>
      <c r="D842" s="104">
        <v>16718.259999999998</v>
      </c>
      <c r="E842" s="140">
        <v>6.8387533333333197</v>
      </c>
      <c r="F842" s="153">
        <v>1</v>
      </c>
      <c r="G842" s="46">
        <f>IrradDiaria_1[[#This Row],[Geração Diária (kWh)]]/(IrradDiaria_1[[#This Row],[Irradiação]]*994)</f>
        <v>2.4593919725576461</v>
      </c>
    </row>
    <row r="843" spans="2:7" hidden="1">
      <c r="B843" s="46" t="s">
        <v>185</v>
      </c>
      <c r="C843" s="101">
        <v>46134</v>
      </c>
      <c r="D843" s="104">
        <v>14978.51</v>
      </c>
      <c r="E843" s="140">
        <v>6.0737716666666497</v>
      </c>
      <c r="F843" s="153">
        <v>1</v>
      </c>
      <c r="G843" s="46">
        <f>IrradDiaria_1[[#This Row],[Geração Diária (kWh)]]/(IrradDiaria_1[[#This Row],[Irradiação]]*994)</f>
        <v>2.4809828831641725</v>
      </c>
    </row>
    <row r="844" spans="2:7" hidden="1">
      <c r="B844" s="46" t="s">
        <v>185</v>
      </c>
      <c r="C844" s="101">
        <v>46135</v>
      </c>
      <c r="D844" s="104">
        <v>15162.34</v>
      </c>
      <c r="E844" s="140">
        <v>6.2198649999999889</v>
      </c>
      <c r="F844" s="153">
        <v>1</v>
      </c>
      <c r="G844" s="46">
        <f>IrradDiaria_1[[#This Row],[Geração Diária (kWh)]]/(IrradDiaria_1[[#This Row],[Irradiação]]*994)</f>
        <v>2.4524428068896151</v>
      </c>
    </row>
    <row r="845" spans="2:7" hidden="1">
      <c r="B845" s="46" t="s">
        <v>185</v>
      </c>
      <c r="C845" s="101">
        <v>46136</v>
      </c>
      <c r="D845" s="104">
        <v>11905.51</v>
      </c>
      <c r="E845" s="140">
        <v>5.2117649999999944</v>
      </c>
      <c r="F845" s="153">
        <v>0.95879629629629604</v>
      </c>
      <c r="G845" s="46">
        <f>IrradDiaria_1[[#This Row],[Geração Diária (kWh)]]/(IrradDiaria_1[[#This Row],[Irradiação]]*994)</f>
        <v>2.298141655556774</v>
      </c>
    </row>
    <row r="846" spans="2:7" hidden="1">
      <c r="B846" s="46" t="s">
        <v>185</v>
      </c>
      <c r="C846" s="101">
        <v>46137</v>
      </c>
      <c r="D846" s="104">
        <v>17808.61</v>
      </c>
      <c r="E846" s="140">
        <v>7.2159300000000055</v>
      </c>
      <c r="F846" s="153">
        <v>1</v>
      </c>
      <c r="G846" s="46">
        <f>IrradDiaria_1[[#This Row],[Geração Diária (kWh)]]/(IrradDiaria_1[[#This Row],[Irradiação]]*994)</f>
        <v>2.4828548281148821</v>
      </c>
    </row>
    <row r="847" spans="2:7" hidden="1">
      <c r="B847" s="46" t="s">
        <v>185</v>
      </c>
      <c r="C847" s="101">
        <v>46138</v>
      </c>
      <c r="D847" s="104">
        <v>18005.78</v>
      </c>
      <c r="E847" s="140">
        <v>7.3525916666666538</v>
      </c>
      <c r="F847" s="153">
        <v>1</v>
      </c>
      <c r="G847" s="46">
        <f>IrradDiaria_1[[#This Row],[Geração Diária (kWh)]]/(IrradDiaria_1[[#This Row],[Irradiação]]*994)</f>
        <v>2.4636845920504031</v>
      </c>
    </row>
    <row r="848" spans="2:7" hidden="1">
      <c r="B848" s="46" t="s">
        <v>185</v>
      </c>
      <c r="C848" s="101">
        <v>46139</v>
      </c>
      <c r="D848" s="104">
        <v>18024.07</v>
      </c>
      <c r="E848" s="140">
        <v>7.3846216666666704</v>
      </c>
      <c r="F848" s="153">
        <v>0.96296296296296302</v>
      </c>
      <c r="G848" s="46">
        <f>IrradDiaria_1[[#This Row],[Geração Diária (kWh)]]/(IrradDiaria_1[[#This Row],[Irradiação]]*994)</f>
        <v>2.4554903448972865</v>
      </c>
    </row>
    <row r="849" spans="2:7" hidden="1">
      <c r="B849" s="46" t="s">
        <v>185</v>
      </c>
      <c r="C849" s="101">
        <v>46140</v>
      </c>
      <c r="D849" s="104">
        <v>13746.68</v>
      </c>
      <c r="E849" s="140">
        <v>5.7471266666666851</v>
      </c>
      <c r="F849" s="153">
        <v>1</v>
      </c>
      <c r="G849" s="46">
        <f>IrradDiaria_1[[#This Row],[Geração Diária (kWh)]]/(IrradDiaria_1[[#This Row],[Irradiação]]*994)</f>
        <v>2.406360386642961</v>
      </c>
    </row>
    <row r="850" spans="2:7" hidden="1">
      <c r="B850" s="46" t="s">
        <v>185</v>
      </c>
      <c r="C850" s="101">
        <v>46141</v>
      </c>
      <c r="D850" s="104">
        <v>17538.84</v>
      </c>
      <c r="E850" s="140">
        <v>7.182104999999984</v>
      </c>
      <c r="F850" s="153">
        <v>0.95879629629629604</v>
      </c>
      <c r="G850" s="46">
        <f>IrradDiaria_1[[#This Row],[Geração Diária (kWh)]]/(IrradDiaria_1[[#This Row],[Irradiação]]*994)</f>
        <v>2.4567599957807666</v>
      </c>
    </row>
    <row r="851" spans="2:7" hidden="1">
      <c r="B851" s="46" t="s">
        <v>185</v>
      </c>
      <c r="C851" s="101">
        <v>46142</v>
      </c>
      <c r="D851" s="104">
        <v>13875.24</v>
      </c>
      <c r="E851" s="140">
        <v>5.4492599999999953</v>
      </c>
      <c r="F851" s="153">
        <v>0.87638888888888899</v>
      </c>
      <c r="G851" s="46">
        <f>IrradDiaria_1[[#This Row],[Geração Diária (kWh)]]/(IrradDiaria_1[[#This Row],[Irradiação]]*994)</f>
        <v>2.5616311139095416</v>
      </c>
    </row>
    <row r="852" spans="2:7" hidden="1">
      <c r="B852" s="46" t="s">
        <v>185</v>
      </c>
      <c r="C852" s="101">
        <v>46143</v>
      </c>
      <c r="D852" s="104">
        <v>18124.099999999999</v>
      </c>
      <c r="E852" s="140">
        <v>7.1895499999999979</v>
      </c>
      <c r="F852" s="153">
        <v>1</v>
      </c>
      <c r="G852" s="46">
        <f>IrradDiaria_1[[#This Row],[Geração Diária (kWh)]]/(IrradDiaria_1[[#This Row],[Irradiação]]*994)</f>
        <v>2.5361115794502047</v>
      </c>
    </row>
    <row r="853" spans="2:7" hidden="1">
      <c r="B853" s="46" t="s">
        <v>185</v>
      </c>
      <c r="C853" s="101">
        <v>46144</v>
      </c>
      <c r="D853" s="104">
        <v>18680.66</v>
      </c>
      <c r="E853" s="140">
        <v>7.0780250000000029</v>
      </c>
      <c r="F853" s="153">
        <v>1</v>
      </c>
      <c r="G853" s="46">
        <f>IrradDiaria_1[[#This Row],[Geração Diária (kWh)]]/(IrradDiaria_1[[#This Row],[Irradiação]]*994)</f>
        <v>2.6551786018188444</v>
      </c>
    </row>
    <row r="854" spans="2:7" hidden="1">
      <c r="B854" s="46" t="s">
        <v>185</v>
      </c>
      <c r="C854" s="101">
        <v>46145</v>
      </c>
      <c r="D854" s="104">
        <v>4054.13</v>
      </c>
      <c r="E854" s="140">
        <v>1.3245333333333336</v>
      </c>
      <c r="F854" s="153">
        <v>0.85972222222222205</v>
      </c>
      <c r="G854" s="46">
        <f>IrradDiaria_1[[#This Row],[Geração Diária (kWh)]]/(IrradDiaria_1[[#This Row],[Irradiação]]*994)</f>
        <v>3.0792744184049332</v>
      </c>
    </row>
    <row r="855" spans="2:7" hidden="1">
      <c r="B855" s="46" t="s">
        <v>185</v>
      </c>
      <c r="C855" s="101">
        <v>46146</v>
      </c>
      <c r="D855" s="104">
        <v>10379.6</v>
      </c>
      <c r="E855" s="140">
        <v>3.9308916666666684</v>
      </c>
      <c r="F855" s="153">
        <v>0.88194444444444398</v>
      </c>
      <c r="G855" s="46">
        <f>IrradDiaria_1[[#This Row],[Geração Diária (kWh)]]/(IrradDiaria_1[[#This Row],[Irradiação]]*994)</f>
        <v>2.6564592480824127</v>
      </c>
    </row>
    <row r="856" spans="2:7" hidden="1">
      <c r="B856" s="46" t="s">
        <v>185</v>
      </c>
      <c r="C856" s="101">
        <v>46147</v>
      </c>
      <c r="D856" s="104">
        <v>18894.759999999998</v>
      </c>
      <c r="E856" s="140">
        <v>7.0732666666666626</v>
      </c>
      <c r="F856" s="153">
        <v>1</v>
      </c>
      <c r="G856" s="46">
        <f>IrradDiaria_1[[#This Row],[Geração Diária (kWh)]]/(IrradDiaria_1[[#This Row],[Irradiação]]*994)</f>
        <v>2.6874164050457958</v>
      </c>
    </row>
    <row r="857" spans="2:7" hidden="1">
      <c r="B857" s="46" t="s">
        <v>185</v>
      </c>
      <c r="C857" s="101">
        <v>46148</v>
      </c>
      <c r="D857" s="104">
        <v>7491.57</v>
      </c>
      <c r="E857" s="140">
        <v>3.4574499999999997</v>
      </c>
      <c r="F857" s="153">
        <v>0.76805555555555605</v>
      </c>
      <c r="G857" s="46">
        <f>IrradDiaria_1[[#This Row],[Geração Diária (kWh)]]/(IrradDiaria_1[[#This Row],[Irradiação]]*994)</f>
        <v>2.1798697723659926</v>
      </c>
    </row>
    <row r="858" spans="2:7" hidden="1">
      <c r="B858" s="46" t="s">
        <v>185</v>
      </c>
      <c r="C858" s="101">
        <v>46149</v>
      </c>
      <c r="D858" s="104">
        <v>12459.62</v>
      </c>
      <c r="E858" s="140">
        <v>4.3316916666666696</v>
      </c>
      <c r="F858" s="153">
        <v>0.96666666666667</v>
      </c>
      <c r="G858" s="46">
        <f>IrradDiaria_1[[#This Row],[Geração Diária (kWh)]]/(IrradDiaria_1[[#This Row],[Irradiação]]*994)</f>
        <v>2.8937491258441486</v>
      </c>
    </row>
    <row r="859" spans="2:7" hidden="1">
      <c r="B859" s="46" t="s">
        <v>185</v>
      </c>
      <c r="C859" s="101">
        <v>46150</v>
      </c>
      <c r="D859" s="104">
        <v>18331.59</v>
      </c>
      <c r="E859" s="140">
        <v>6.8262499999999973</v>
      </c>
      <c r="F859" s="153">
        <v>0.90890522875869995</v>
      </c>
      <c r="G859" s="46">
        <f>IrradDiaria_1[[#This Row],[Geração Diária (kWh)]]/(IrradDiaria_1[[#This Row],[Irradiação]]*994)</f>
        <v>2.7016654035179779</v>
      </c>
    </row>
    <row r="860" spans="2:7" hidden="1">
      <c r="B860" s="46" t="s">
        <v>185</v>
      </c>
      <c r="C860" s="101">
        <v>46151</v>
      </c>
      <c r="D860" s="104">
        <v>17386.59</v>
      </c>
      <c r="E860" s="140">
        <v>6.3635999999999937</v>
      </c>
      <c r="F860" s="153">
        <v>1</v>
      </c>
      <c r="G860" s="46">
        <f>IrradDiaria_1[[#This Row],[Geração Diária (kWh)]]/(IrradDiaria_1[[#This Row],[Irradiação]]*994)</f>
        <v>2.748686158057152</v>
      </c>
    </row>
    <row r="861" spans="2:7" hidden="1">
      <c r="B861" s="46" t="s">
        <v>185</v>
      </c>
      <c r="C861" s="101">
        <v>46152</v>
      </c>
      <c r="D861" s="104">
        <v>17162.810000000001</v>
      </c>
      <c r="E861" s="140">
        <v>6.217475000000003</v>
      </c>
      <c r="F861" s="153">
        <v>1</v>
      </c>
      <c r="G861" s="46">
        <f>IrradDiaria_1[[#This Row],[Geração Diária (kWh)]]/(IrradDiaria_1[[#This Row],[Irradiação]]*994)</f>
        <v>2.7770772621850863</v>
      </c>
    </row>
    <row r="862" spans="2:7" hidden="1">
      <c r="B862" s="46" t="s">
        <v>185</v>
      </c>
      <c r="C862" s="101">
        <v>46153</v>
      </c>
      <c r="D862" s="104">
        <v>2967.83</v>
      </c>
      <c r="E862" s="140">
        <v>0.96570000000000167</v>
      </c>
      <c r="F862" s="153">
        <v>1</v>
      </c>
      <c r="G862" s="46">
        <f>IrradDiaria_1[[#This Row],[Geração Diária (kWh)]]/(IrradDiaria_1[[#This Row],[Irradiação]]*994)</f>
        <v>3.0917929655180694</v>
      </c>
    </row>
    <row r="863" spans="2:7" hidden="1">
      <c r="B863" s="46" t="s">
        <v>185</v>
      </c>
      <c r="C863" s="101">
        <v>46154</v>
      </c>
      <c r="D863" s="104">
        <v>13171.88</v>
      </c>
      <c r="E863" s="140">
        <v>4.7343916666666663</v>
      </c>
      <c r="F863" s="153">
        <v>1</v>
      </c>
      <c r="G863" s="46">
        <f>IrradDiaria_1[[#This Row],[Geração Diária (kWh)]]/(IrradDiaria_1[[#This Row],[Irradiação]]*994)</f>
        <v>2.7989632592670048</v>
      </c>
    </row>
    <row r="864" spans="2:7" hidden="1">
      <c r="B864" s="46" t="s">
        <v>185</v>
      </c>
      <c r="C864" s="101">
        <v>46155</v>
      </c>
      <c r="D864" s="104">
        <v>15344.5</v>
      </c>
      <c r="E864" s="140">
        <v>5.6912400000000058</v>
      </c>
      <c r="F864" s="153">
        <v>1</v>
      </c>
      <c r="G864" s="46">
        <f>IrradDiaria_1[[#This Row],[Geração Diária (kWh)]]/(IrradDiaria_1[[#This Row],[Irradiação]]*994)</f>
        <v>2.7124357321811234</v>
      </c>
    </row>
    <row r="865" spans="2:7" hidden="1">
      <c r="B865" s="46" t="s">
        <v>185</v>
      </c>
      <c r="C865" s="101">
        <v>46156</v>
      </c>
      <c r="D865" s="104">
        <v>12016.84</v>
      </c>
      <c r="E865" s="140">
        <v>4.3094516666666518</v>
      </c>
      <c r="F865" s="153">
        <v>1</v>
      </c>
      <c r="G865" s="46">
        <f>IrradDiaria_1[[#This Row],[Geração Diária (kWh)]]/(IrradDiaria_1[[#This Row],[Irradiação]]*994)</f>
        <v>2.8053165907523376</v>
      </c>
    </row>
    <row r="866" spans="2:7" hidden="1">
      <c r="B866" s="46" t="s">
        <v>185</v>
      </c>
      <c r="C866" s="101">
        <v>46157</v>
      </c>
      <c r="D866" s="104">
        <v>10617.66</v>
      </c>
      <c r="E866" s="140">
        <v>3.9048700000000172</v>
      </c>
      <c r="F866" s="153">
        <v>1</v>
      </c>
      <c r="G866" s="46">
        <f>IrradDiaria_1[[#This Row],[Geração Diária (kWh)]]/(IrradDiaria_1[[#This Row],[Irradiação]]*994)</f>
        <v>2.7354945242781605</v>
      </c>
    </row>
    <row r="867" spans="2:7" hidden="1">
      <c r="B867" s="46" t="s">
        <v>185</v>
      </c>
      <c r="C867" s="101">
        <v>46158</v>
      </c>
      <c r="D867" s="104">
        <v>11724.97</v>
      </c>
      <c r="E867" s="140">
        <v>4.2427366666666728</v>
      </c>
      <c r="F867" s="153">
        <v>1</v>
      </c>
      <c r="G867" s="46">
        <f>IrradDiaria_1[[#This Row],[Geração Diária (kWh)]]/(IrradDiaria_1[[#This Row],[Irradiação]]*994)</f>
        <v>2.7802207380615469</v>
      </c>
    </row>
    <row r="868" spans="2:7" hidden="1">
      <c r="B868" s="46" t="s">
        <v>185</v>
      </c>
      <c r="C868" s="101">
        <v>46159</v>
      </c>
      <c r="D868" s="104">
        <v>10883.87</v>
      </c>
      <c r="E868" s="140">
        <v>3.8239849999999782</v>
      </c>
      <c r="F868" s="153">
        <v>1</v>
      </c>
      <c r="G868" s="46">
        <f>IrradDiaria_1[[#This Row],[Geração Diária (kWh)]]/(IrradDiaria_1[[#This Row],[Irradiação]]*994)</f>
        <v>2.863391829315916</v>
      </c>
    </row>
    <row r="869" spans="2:7" hidden="1">
      <c r="B869" s="46" t="s">
        <v>185</v>
      </c>
      <c r="C869" s="101">
        <v>46160</v>
      </c>
      <c r="D869" s="104">
        <v>14363.94</v>
      </c>
      <c r="E869" s="140">
        <v>5.269716666666679</v>
      </c>
      <c r="F869" s="153">
        <v>1</v>
      </c>
      <c r="G869" s="46">
        <f>IrradDiaria_1[[#This Row],[Geração Diária (kWh)]]/(IrradDiaria_1[[#This Row],[Irradiação]]*994)</f>
        <v>2.7422050894284085</v>
      </c>
    </row>
    <row r="870" spans="2:7" hidden="1">
      <c r="B870" s="46" t="s">
        <v>185</v>
      </c>
      <c r="C870" s="101">
        <v>46161</v>
      </c>
      <c r="D870" s="104">
        <v>6843.32</v>
      </c>
      <c r="E870" s="140">
        <v>2.3633283333333339</v>
      </c>
      <c r="F870" s="153">
        <v>1</v>
      </c>
      <c r="G870" s="46">
        <f>IrradDiaria_1[[#This Row],[Geração Diária (kWh)]]/(IrradDiaria_1[[#This Row],[Irradiação]]*994)</f>
        <v>2.9131067695910202</v>
      </c>
    </row>
    <row r="871" spans="2:7" hidden="1">
      <c r="B871" s="46" t="s">
        <v>185</v>
      </c>
      <c r="C871" s="101">
        <v>46162</v>
      </c>
      <c r="D871" s="104">
        <v>3099.55</v>
      </c>
      <c r="E871" s="140">
        <v>0.70361000000000018</v>
      </c>
      <c r="F871" s="153">
        <v>1</v>
      </c>
      <c r="G871" s="46">
        <f>IrradDiaria_1[[#This Row],[Geração Diária (kWh)]]/(IrradDiaria_1[[#This Row],[Irradiação]]*994)</f>
        <v>4.4318010792115858</v>
      </c>
    </row>
    <row r="872" spans="2:7" hidden="1">
      <c r="B872" s="46" t="s">
        <v>185</v>
      </c>
      <c r="C872" s="101">
        <v>46163</v>
      </c>
      <c r="D872" s="104">
        <v>6121.53</v>
      </c>
      <c r="E872" s="140">
        <v>1.8473233333333372</v>
      </c>
      <c r="F872" s="153">
        <v>1</v>
      </c>
      <c r="G872" s="46">
        <f>IrradDiaria_1[[#This Row],[Geração Diária (kWh)]]/(IrradDiaria_1[[#This Row],[Irradiação]]*994)</f>
        <v>3.3337319862676225</v>
      </c>
    </row>
    <row r="873" spans="2:7" hidden="1">
      <c r="B873" s="46" t="s">
        <v>185</v>
      </c>
      <c r="C873" s="101">
        <v>46164</v>
      </c>
      <c r="D873" s="104">
        <v>5726.35</v>
      </c>
      <c r="E873" s="140">
        <v>1.9173999999999916</v>
      </c>
      <c r="F873" s="153">
        <v>1</v>
      </c>
      <c r="G873" s="46">
        <f>IrradDiaria_1[[#This Row],[Geração Diária (kWh)]]/(IrradDiaria_1[[#This Row],[Irradiação]]*994)</f>
        <v>3.0045454745789986</v>
      </c>
    </row>
    <row r="874" spans="2:7" hidden="1">
      <c r="B874" s="46" t="s">
        <v>185</v>
      </c>
      <c r="C874" s="101">
        <v>46165</v>
      </c>
      <c r="D874" s="104">
        <v>5180.9399999999996</v>
      </c>
      <c r="E874" s="140">
        <v>1.7196933333333337</v>
      </c>
      <c r="F874" s="153">
        <v>1</v>
      </c>
      <c r="G874" s="46">
        <f>IrradDiaria_1[[#This Row],[Geração Diária (kWh)]]/(IrradDiaria_1[[#This Row],[Irradiação]]*994)</f>
        <v>3.0308969504318988</v>
      </c>
    </row>
    <row r="875" spans="2:7" hidden="1">
      <c r="B875" s="46" t="s">
        <v>185</v>
      </c>
      <c r="C875" s="101">
        <v>46166</v>
      </c>
      <c r="D875" s="104">
        <v>15337.28</v>
      </c>
      <c r="E875" s="140">
        <v>5.7452966666666567</v>
      </c>
      <c r="F875" s="153">
        <v>1</v>
      </c>
      <c r="G875" s="46">
        <f>IrradDiaria_1[[#This Row],[Geração Diária (kWh)]]/(IrradDiaria_1[[#This Row],[Irradiação]]*994)</f>
        <v>2.685650550379981</v>
      </c>
    </row>
    <row r="876" spans="2:7" hidden="1">
      <c r="B876" s="46" t="s">
        <v>185</v>
      </c>
      <c r="C876" s="101">
        <v>46167</v>
      </c>
      <c r="D876" s="104">
        <v>11820.03</v>
      </c>
      <c r="E876" s="140">
        <v>4.3210150000000009</v>
      </c>
      <c r="F876" s="153">
        <v>1</v>
      </c>
      <c r="G876" s="46">
        <f>IrradDiaria_1[[#This Row],[Geração Diária (kWh)]]/(IrradDiaria_1[[#This Row],[Irradiação]]*994)</f>
        <v>2.7519872691063796</v>
      </c>
    </row>
    <row r="877" spans="2:7" hidden="1">
      <c r="B877" s="46" t="s">
        <v>185</v>
      </c>
      <c r="C877" s="101">
        <v>46168</v>
      </c>
      <c r="D877" s="104">
        <v>7206.48</v>
      </c>
      <c r="E877" s="140">
        <v>2.4509616666666605</v>
      </c>
      <c r="F877" s="153">
        <v>1</v>
      </c>
      <c r="G877" s="46">
        <f>IrradDiaria_1[[#This Row],[Geração Diária (kWh)]]/(IrradDiaria_1[[#This Row],[Irradiação]]*994)</f>
        <v>2.9580143899744131</v>
      </c>
    </row>
    <row r="878" spans="2:7" hidden="1">
      <c r="B878" s="46" t="s">
        <v>185</v>
      </c>
      <c r="C878" s="101">
        <v>46169</v>
      </c>
      <c r="D878" s="104">
        <v>11658.39</v>
      </c>
      <c r="E878" s="140">
        <v>4.1634550000000106</v>
      </c>
      <c r="F878" s="153">
        <v>1</v>
      </c>
      <c r="G878" s="46">
        <f>IrradDiaria_1[[#This Row],[Geração Diária (kWh)]]/(IrradDiaria_1[[#This Row],[Irradiação]]*994)</f>
        <v>2.8170744190708645</v>
      </c>
    </row>
    <row r="879" spans="2:7" hidden="1">
      <c r="B879" s="46" t="s">
        <v>185</v>
      </c>
      <c r="C879" s="101">
        <v>46170</v>
      </c>
      <c r="D879" s="104">
        <v>11459.4</v>
      </c>
      <c r="E879" s="140">
        <v>4.2324166666666736</v>
      </c>
      <c r="F879" s="153">
        <v>1</v>
      </c>
      <c r="G879" s="46">
        <f>IrradDiaria_1[[#This Row],[Geração Diária (kWh)]]/(IrradDiaria_1[[#This Row],[Irradiação]]*994)</f>
        <v>2.7238744047501799</v>
      </c>
    </row>
    <row r="880" spans="2:7" hidden="1">
      <c r="B880" s="46" t="s">
        <v>185</v>
      </c>
      <c r="C880" s="101">
        <v>46171</v>
      </c>
      <c r="D880" s="104">
        <v>8442.56</v>
      </c>
      <c r="E880" s="140">
        <v>0.84136333333333246</v>
      </c>
      <c r="F880" s="153">
        <v>0.91666666666666596</v>
      </c>
      <c r="G880" s="46">
        <f>IrradDiaria_1[[#This Row],[Geração Diária (kWh)]]/(IrradDiaria_1[[#This Row],[Irradiação]]*994)</f>
        <v>10.094950409962291</v>
      </c>
    </row>
    <row r="881" spans="2:7" hidden="1">
      <c r="B881" s="46" t="s">
        <v>185</v>
      </c>
      <c r="C881" s="101">
        <v>46172</v>
      </c>
      <c r="D881" s="104">
        <v>8375.9599999999991</v>
      </c>
      <c r="E881" s="140">
        <v>2.8695166666666729</v>
      </c>
      <c r="F881" s="153">
        <v>0.89305555555555605</v>
      </c>
      <c r="G881" s="46">
        <f>IrradDiaria_1[[#This Row],[Geração Diária (kWh)]]/(IrradDiaria_1[[#This Row],[Irradiação]]*994)</f>
        <v>2.9365639212253316</v>
      </c>
    </row>
    <row r="882" spans="2:7" hidden="1">
      <c r="B882" s="46" t="s">
        <v>185</v>
      </c>
      <c r="C882" s="101">
        <v>46173</v>
      </c>
      <c r="D882" s="104">
        <v>13771.62</v>
      </c>
      <c r="E882" s="140">
        <v>5.1386283333333278</v>
      </c>
      <c r="F882" s="153">
        <v>1</v>
      </c>
      <c r="G882" s="46">
        <f>IrradDiaria_1[[#This Row],[Geração Diária (kWh)]]/(IrradDiaria_1[[#This Row],[Irradiação]]*994)</f>
        <v>2.696195870223284</v>
      </c>
    </row>
    <row r="883" spans="2:7" hidden="1">
      <c r="B883" s="46" t="s">
        <v>185</v>
      </c>
      <c r="C883" s="101">
        <v>46174</v>
      </c>
      <c r="D883" s="104">
        <v>13746.73</v>
      </c>
      <c r="E883" s="140">
        <v>5.1411899999999857</v>
      </c>
      <c r="F883" s="153">
        <v>1</v>
      </c>
      <c r="G883" s="46">
        <f>IrradDiaria_1[[#This Row],[Geração Diária (kWh)]]/(IrradDiaria_1[[#This Row],[Irradiação]]*994)</f>
        <v>2.6899819398810427</v>
      </c>
    </row>
    <row r="884" spans="2:7" hidden="1">
      <c r="B884" s="46" t="s">
        <v>185</v>
      </c>
      <c r="C884" s="101">
        <v>46175</v>
      </c>
      <c r="D884" s="104">
        <v>6246.58</v>
      </c>
      <c r="E884" s="140">
        <v>0.8268000000000002</v>
      </c>
      <c r="F884" s="153">
        <v>0.88888888888888895</v>
      </c>
      <c r="G884" s="46">
        <f>IrradDiaria_1[[#This Row],[Geração Diária (kWh)]]/(IrradDiaria_1[[#This Row],[Irradiação]]*994)</f>
        <v>7.6007326007325986</v>
      </c>
    </row>
    <row r="885" spans="2:7" hidden="1">
      <c r="B885" s="46" t="s">
        <v>185</v>
      </c>
      <c r="C885" s="101">
        <v>46176</v>
      </c>
      <c r="D885" s="104">
        <v>15220.03</v>
      </c>
      <c r="E885" s="140">
        <v>4.8499049999999899</v>
      </c>
      <c r="F885" s="153">
        <v>1</v>
      </c>
      <c r="G885" s="46">
        <f>IrradDiaria_1[[#This Row],[Geração Diária (kWh)]]/(IrradDiaria_1[[#This Row],[Irradiação]]*994)</f>
        <v>3.1571549150861178</v>
      </c>
    </row>
    <row r="886" spans="2:7" hidden="1">
      <c r="B886" s="46" t="s">
        <v>185</v>
      </c>
      <c r="C886" s="101">
        <v>46177</v>
      </c>
      <c r="D886" s="104">
        <v>8488</v>
      </c>
      <c r="E886" s="140">
        <v>3.0193966666666663</v>
      </c>
      <c r="F886" s="153">
        <v>0.86527777777777803</v>
      </c>
      <c r="G886" s="46">
        <f>IrradDiaria_1[[#This Row],[Geração Diária (kWh)]]/(IrradDiaria_1[[#This Row],[Irradiação]]*994)</f>
        <v>2.8281263958279248</v>
      </c>
    </row>
    <row r="887" spans="2:7" hidden="1">
      <c r="B887" s="46" t="s">
        <v>185</v>
      </c>
      <c r="C887" s="101">
        <v>46178</v>
      </c>
      <c r="D887" s="104">
        <v>11011.19</v>
      </c>
      <c r="E887" s="140">
        <v>3.989178333333335</v>
      </c>
      <c r="F887" s="153">
        <v>1</v>
      </c>
      <c r="G887" s="46">
        <f>IrradDiaria_1[[#This Row],[Geração Diária (kWh)]]/(IrradDiaria_1[[#This Row],[Irradiação]]*994)</f>
        <v>2.7769267277547995</v>
      </c>
    </row>
    <row r="888" spans="2:7" hidden="1">
      <c r="B888" s="46" t="s">
        <v>185</v>
      </c>
      <c r="C888" s="101">
        <v>46179</v>
      </c>
      <c r="D888" s="104">
        <v>15660.18</v>
      </c>
      <c r="E888" s="140">
        <v>5.8741899999999809</v>
      </c>
      <c r="F888" s="153">
        <v>1</v>
      </c>
      <c r="G888" s="46">
        <f>IrradDiaria_1[[#This Row],[Geração Diária (kWh)]]/(IrradDiaria_1[[#This Row],[Irradiação]]*994)</f>
        <v>2.6820222446834427</v>
      </c>
    </row>
    <row r="889" spans="2:7" hidden="1">
      <c r="B889" s="46" t="s">
        <v>185</v>
      </c>
      <c r="C889" s="101">
        <v>46180</v>
      </c>
      <c r="D889" s="104">
        <v>14737.64</v>
      </c>
      <c r="E889" s="140">
        <v>5.5560316666666525</v>
      </c>
      <c r="F889" s="153">
        <v>0.8</v>
      </c>
      <c r="G889" s="46">
        <f>IrradDiaria_1[[#This Row],[Geração Diária (kWh)]]/(IrradDiaria_1[[#This Row],[Irradiação]]*994)</f>
        <v>2.6685592320392133</v>
      </c>
    </row>
    <row r="890" spans="2:7" hidden="1">
      <c r="B890" s="46" t="s">
        <v>185</v>
      </c>
      <c r="C890" s="101">
        <v>46181</v>
      </c>
      <c r="D890" s="104">
        <v>15283.57</v>
      </c>
      <c r="E890" s="140">
        <v>5.7593700000000076</v>
      </c>
      <c r="F890" s="153">
        <v>0.91666666666666596</v>
      </c>
      <c r="G890" s="46">
        <f>IrradDiaria_1[[#This Row],[Geração Diária (kWh)]]/(IrradDiaria_1[[#This Row],[Irradiação]]*994)</f>
        <v>2.6697060528665753</v>
      </c>
    </row>
    <row r="891" spans="2:7" hidden="1">
      <c r="B891" s="46" t="s">
        <v>185</v>
      </c>
      <c r="C891" s="101">
        <v>46182</v>
      </c>
      <c r="D891" s="104">
        <v>15094.75</v>
      </c>
      <c r="E891" s="140">
        <v>5.5745966666666726</v>
      </c>
      <c r="F891" s="153">
        <v>1</v>
      </c>
      <c r="G891" s="46">
        <f>IrradDiaria_1[[#This Row],[Geração Diária (kWh)]]/(IrradDiaria_1[[#This Row],[Irradiação]]*994)</f>
        <v>2.7241190886420239</v>
      </c>
    </row>
    <row r="892" spans="2:7" hidden="1">
      <c r="B892" s="46" t="s">
        <v>185</v>
      </c>
      <c r="C892" s="101">
        <v>46183</v>
      </c>
      <c r="D892" s="104">
        <v>13692.32</v>
      </c>
      <c r="E892" s="140">
        <v>5.0737850000000053</v>
      </c>
      <c r="F892" s="153">
        <v>0.90277777777777801</v>
      </c>
      <c r="G892" s="46">
        <f>IrradDiaria_1[[#This Row],[Geração Diária (kWh)]]/(IrradDiaria_1[[#This Row],[Irradiação]]*994)</f>
        <v>2.7149297455279378</v>
      </c>
    </row>
    <row r="893" spans="2:7" hidden="1">
      <c r="B893" s="46" t="s">
        <v>185</v>
      </c>
      <c r="C893" s="101">
        <v>46184</v>
      </c>
      <c r="D893" s="104">
        <v>7015.07</v>
      </c>
      <c r="E893" s="140">
        <v>2.4325349999999961</v>
      </c>
      <c r="F893" s="153">
        <v>1</v>
      </c>
      <c r="G893" s="46">
        <f>IrradDiaria_1[[#This Row],[Geração Diária (kWh)]]/(IrradDiaria_1[[#This Row],[Irradiação]]*994)</f>
        <v>2.9012591748614263</v>
      </c>
    </row>
    <row r="894" spans="2:7" hidden="1">
      <c r="B894" s="46" t="s">
        <v>185</v>
      </c>
      <c r="C894" s="101">
        <v>46185</v>
      </c>
      <c r="D894" s="104">
        <v>13453.82</v>
      </c>
      <c r="E894" s="140">
        <v>4.989981666666667</v>
      </c>
      <c r="F894" s="153">
        <v>1</v>
      </c>
      <c r="G894" s="46">
        <f>IrradDiaria_1[[#This Row],[Geração Diária (kWh)]]/(IrradDiaria_1[[#This Row],[Irradiação]]*994)</f>
        <v>2.7124408635609254</v>
      </c>
    </row>
    <row r="895" spans="2:7" hidden="1">
      <c r="B895" s="46" t="s">
        <v>185</v>
      </c>
      <c r="C895" s="101">
        <v>46186</v>
      </c>
      <c r="D895" s="104">
        <v>13919.64</v>
      </c>
      <c r="E895" s="140">
        <v>5.1629000000000094</v>
      </c>
      <c r="F895" s="153">
        <v>1</v>
      </c>
      <c r="G895" s="46">
        <f>IrradDiaria_1[[#This Row],[Geração Diária (kWh)]]/(IrradDiaria_1[[#This Row],[Irradiação]]*994)</f>
        <v>2.7123635886480391</v>
      </c>
    </row>
    <row r="896" spans="2:7" hidden="1">
      <c r="B896" s="46" t="s">
        <v>185</v>
      </c>
      <c r="C896" s="101">
        <v>46187</v>
      </c>
      <c r="D896" s="104">
        <v>6420.36</v>
      </c>
      <c r="E896" s="140">
        <v>2.1770600000000009</v>
      </c>
      <c r="F896" s="153">
        <v>1</v>
      </c>
      <c r="G896" s="46">
        <f>IrradDiaria_1[[#This Row],[Geração Diária (kWh)]]/(IrradDiaria_1[[#This Row],[Irradiação]]*994)</f>
        <v>2.9668978751751305</v>
      </c>
    </row>
    <row r="897" spans="2:7" hidden="1">
      <c r="B897" s="46" t="s">
        <v>185</v>
      </c>
      <c r="C897" s="101">
        <v>46188</v>
      </c>
      <c r="D897" s="104">
        <v>10760.98</v>
      </c>
      <c r="E897" s="140">
        <v>3.9458533333333365</v>
      </c>
      <c r="F897" s="153">
        <v>1</v>
      </c>
      <c r="G897" s="46">
        <f>IrradDiaria_1[[#This Row],[Geração Diária (kWh)]]/(IrradDiaria_1[[#This Row],[Irradiação]]*994)</f>
        <v>2.7436234191037894</v>
      </c>
    </row>
    <row r="898" spans="2:7" hidden="1">
      <c r="B898" s="46" t="s">
        <v>185</v>
      </c>
      <c r="C898" s="101">
        <v>46189</v>
      </c>
      <c r="D898" s="104">
        <v>8007.86</v>
      </c>
      <c r="E898" s="140">
        <v>2.5481183333333348</v>
      </c>
      <c r="F898" s="153">
        <v>0.93138310185185202</v>
      </c>
      <c r="G898" s="46">
        <f>IrradDiaria_1[[#This Row],[Geração Diária (kWh)]]/(IrradDiaria_1[[#This Row],[Irradiação]]*994)</f>
        <v>3.1616260036714356</v>
      </c>
    </row>
    <row r="899" spans="2:7" hidden="1">
      <c r="B899" s="46" t="s">
        <v>185</v>
      </c>
      <c r="C899" s="101">
        <v>46190</v>
      </c>
      <c r="D899" s="104">
        <v>9841.76</v>
      </c>
      <c r="E899" s="140">
        <v>3.5526383333333245</v>
      </c>
      <c r="F899" s="153">
        <v>0.968055555555556</v>
      </c>
      <c r="G899" s="46">
        <f>IrradDiaria_1[[#This Row],[Geração Diária (kWh)]]/(IrradDiaria_1[[#This Row],[Irradiação]]*994)</f>
        <v>2.7869898574004663</v>
      </c>
    </row>
    <row r="900" spans="2:7" hidden="1">
      <c r="B900" s="46" t="s">
        <v>185</v>
      </c>
      <c r="C900" s="101">
        <v>46191</v>
      </c>
      <c r="D900" s="104">
        <v>16550.62</v>
      </c>
      <c r="E900" s="140">
        <v>5.8037000000000001</v>
      </c>
      <c r="F900" s="153">
        <v>1</v>
      </c>
      <c r="G900" s="46">
        <f>IrradDiaria_1[[#This Row],[Geração Diária (kWh)]]/(IrradDiaria_1[[#This Row],[Irradiação]]*994)</f>
        <v>2.8689496594987673</v>
      </c>
    </row>
    <row r="901" spans="2:7" hidden="1">
      <c r="B901" s="46" t="s">
        <v>185</v>
      </c>
      <c r="C901" s="101">
        <v>46192</v>
      </c>
      <c r="D901" s="104">
        <v>13876.49</v>
      </c>
      <c r="E901" s="140">
        <v>4.8758999999999997</v>
      </c>
      <c r="F901" s="153">
        <v>1</v>
      </c>
      <c r="G901" s="46">
        <f>IrradDiaria_1[[#This Row],[Geração Diária (kWh)]]/(IrradDiaria_1[[#This Row],[Irradiação]]*994)</f>
        <v>2.8631127605271494</v>
      </c>
    </row>
    <row r="902" spans="2:7" hidden="1">
      <c r="B902" s="46" t="s">
        <v>185</v>
      </c>
      <c r="C902" s="101">
        <v>46193</v>
      </c>
      <c r="D902" s="104">
        <v>16481.72</v>
      </c>
      <c r="E902" s="140">
        <v>6.2080000000000002</v>
      </c>
      <c r="F902" s="153">
        <v>1</v>
      </c>
      <c r="G902" s="46">
        <f>IrradDiaria_1[[#This Row],[Geração Diária (kWh)]]/(IrradDiaria_1[[#This Row],[Irradiação]]*994)</f>
        <v>2.6709418884440663</v>
      </c>
    </row>
    <row r="903" spans="2:7" hidden="1">
      <c r="B903" s="46" t="s">
        <v>185</v>
      </c>
      <c r="C903" s="101">
        <v>46194</v>
      </c>
      <c r="D903" s="104">
        <v>9271.66</v>
      </c>
      <c r="E903" s="140">
        <v>3.2850000000000001</v>
      </c>
      <c r="F903" s="153">
        <v>1</v>
      </c>
      <c r="G903" s="46">
        <f>IrradDiaria_1[[#This Row],[Geração Diária (kWh)]]/(IrradDiaria_1[[#This Row],[Irradiação]]*994)</f>
        <v>2.8394598948332308</v>
      </c>
    </row>
    <row r="904" spans="2:7" hidden="1">
      <c r="B904" s="46" t="s">
        <v>185</v>
      </c>
      <c r="C904" s="101">
        <v>46195</v>
      </c>
      <c r="D904" s="104">
        <v>14653.3</v>
      </c>
      <c r="E904" s="140">
        <v>5.5469999999999997</v>
      </c>
      <c r="F904" s="153">
        <v>1</v>
      </c>
      <c r="G904" s="46">
        <f>IrradDiaria_1[[#This Row],[Geração Diária (kWh)]]/(IrradDiaria_1[[#This Row],[Irradiação]]*994)</f>
        <v>2.6576078065653701</v>
      </c>
    </row>
    <row r="905" spans="2:7" hidden="1">
      <c r="B905" s="46" t="s">
        <v>185</v>
      </c>
      <c r="C905" s="101">
        <v>46196</v>
      </c>
      <c r="D905" s="104">
        <v>16283.91</v>
      </c>
      <c r="E905" s="140">
        <v>6.165</v>
      </c>
      <c r="F905" s="153">
        <v>1</v>
      </c>
      <c r="G905" s="46">
        <f>IrradDiaria_1[[#This Row],[Geração Diária (kWh)]]/(IrradDiaria_1[[#This Row],[Irradiação]]*994)</f>
        <v>2.6572916819652708</v>
      </c>
    </row>
    <row r="906" spans="2:7" hidden="1">
      <c r="B906" s="46" t="s">
        <v>185</v>
      </c>
      <c r="C906" s="101">
        <v>46197</v>
      </c>
      <c r="D906" s="104">
        <v>14186.12</v>
      </c>
      <c r="E906" s="140">
        <v>5.3319999999999999</v>
      </c>
      <c r="F906" s="153">
        <v>0.86388888888774995</v>
      </c>
      <c r="G906" s="46">
        <f>IrradDiaria_1[[#This Row],[Geração Diária (kWh)]]/(IrradDiaria_1[[#This Row],[Irradiação]]*994)</f>
        <v>2.676622374909623</v>
      </c>
    </row>
    <row r="907" spans="2:7" hidden="1">
      <c r="B907" s="46" t="s">
        <v>185</v>
      </c>
      <c r="C907" s="101">
        <v>46198</v>
      </c>
      <c r="D907" s="104">
        <v>4604.7700000000004</v>
      </c>
      <c r="E907" s="140">
        <v>1.5109999999999999</v>
      </c>
      <c r="F907" s="153">
        <v>1</v>
      </c>
      <c r="G907" s="46">
        <f>IrradDiaria_1[[#This Row],[Geração Diária (kWh)]]/(IrradDiaria_1[[#This Row],[Irradiação]]*994)</f>
        <v>3.0658937077128559</v>
      </c>
    </row>
    <row r="908" spans="2:7" hidden="1">
      <c r="B908" s="46" t="s">
        <v>185</v>
      </c>
      <c r="C908" s="101">
        <v>46199</v>
      </c>
      <c r="D908" s="104">
        <v>11543.41</v>
      </c>
      <c r="E908" s="140">
        <v>4.3719999999999999</v>
      </c>
      <c r="F908" s="153">
        <v>1</v>
      </c>
      <c r="G908" s="46">
        <f>IrradDiaria_1[[#This Row],[Geração Diária (kWh)]]/(IrradDiaria_1[[#This Row],[Irradiação]]*994)</f>
        <v>2.6562416585514921</v>
      </c>
    </row>
    <row r="909" spans="2:7" hidden="1">
      <c r="B909" s="46" t="s">
        <v>185</v>
      </c>
      <c r="C909" s="101">
        <v>46200</v>
      </c>
      <c r="D909" s="104">
        <v>13848.55</v>
      </c>
      <c r="E909" s="140">
        <v>5.2770000000000001</v>
      </c>
      <c r="F909" s="153">
        <v>1</v>
      </c>
      <c r="G909" s="46">
        <f>IrradDiaria_1[[#This Row],[Geração Diária (kWh)]]/(IrradDiaria_1[[#This Row],[Irradiação]]*994)</f>
        <v>2.6401635128184302</v>
      </c>
    </row>
    <row r="910" spans="2:7" hidden="1">
      <c r="B910" s="46" t="s">
        <v>185</v>
      </c>
      <c r="C910" s="101">
        <v>46201</v>
      </c>
      <c r="D910" s="104">
        <v>15582.79</v>
      </c>
      <c r="E910" s="140">
        <v>6.093</v>
      </c>
      <c r="F910" s="153">
        <v>1</v>
      </c>
      <c r="G910" s="46">
        <f>IrradDiaria_1[[#This Row],[Geração Diária (kWh)]]/(IrradDiaria_1[[#This Row],[Irradiação]]*994)</f>
        <v>2.5729281317314689</v>
      </c>
    </row>
    <row r="911" spans="2:7" hidden="1">
      <c r="B911" s="46" t="s">
        <v>185</v>
      </c>
      <c r="C911" s="101">
        <v>46202</v>
      </c>
      <c r="D911" s="104">
        <v>15421.18</v>
      </c>
      <c r="E911" s="140">
        <v>5.8019999999999996</v>
      </c>
      <c r="F911" s="153">
        <v>1</v>
      </c>
      <c r="G911" s="46">
        <f>IrradDiaria_1[[#This Row],[Geração Diária (kWh)]]/(IrradDiaria_1[[#This Row],[Irradiação]]*994)</f>
        <v>2.6739513260188503</v>
      </c>
    </row>
    <row r="912" spans="2:7" hidden="1">
      <c r="B912" s="46" t="s">
        <v>185</v>
      </c>
      <c r="C912" s="101">
        <v>46203</v>
      </c>
      <c r="D912" s="104">
        <v>13365.76</v>
      </c>
      <c r="E912" s="140">
        <v>5.05</v>
      </c>
      <c r="F912" s="153">
        <v>1</v>
      </c>
      <c r="G912" s="46">
        <f>IrradDiaria_1[[#This Row],[Geração Diária (kWh)]]/(IrradDiaria_1[[#This Row],[Irradiação]]*994)</f>
        <v>2.6626611152060882</v>
      </c>
    </row>
    <row r="913" spans="2:7" hidden="1">
      <c r="B913" s="46" t="s">
        <v>185</v>
      </c>
      <c r="C913" s="101">
        <v>46204</v>
      </c>
      <c r="D913" s="104">
        <v>15993.84</v>
      </c>
      <c r="E913" s="140">
        <v>6.1470000000000002</v>
      </c>
      <c r="F913" s="153">
        <v>1</v>
      </c>
      <c r="G913" s="46">
        <f>IrradDiaria_1[[#This Row],[Geração Diária (kWh)]]/(IrradDiaria_1[[#This Row],[Irradiação]]*994)</f>
        <v>2.6175992018484746</v>
      </c>
    </row>
    <row r="914" spans="2:7" hidden="1">
      <c r="B914" s="46" t="s">
        <v>185</v>
      </c>
      <c r="C914" s="101">
        <v>46205</v>
      </c>
      <c r="D914" s="104">
        <v>15906.96</v>
      </c>
      <c r="E914" s="140">
        <v>6.1820000000000004</v>
      </c>
      <c r="F914" s="153">
        <v>1</v>
      </c>
      <c r="G914" s="46">
        <f>IrradDiaria_1[[#This Row],[Geração Diária (kWh)]]/(IrradDiaria_1[[#This Row],[Irradiação]]*994)</f>
        <v>2.5886408714337135</v>
      </c>
    </row>
    <row r="915" spans="2:7" hidden="1">
      <c r="B915" s="46" t="s">
        <v>185</v>
      </c>
      <c r="C915" s="101">
        <v>46206</v>
      </c>
      <c r="D915" s="104">
        <v>15775.41</v>
      </c>
      <c r="E915" s="140">
        <v>6.1230000000000002</v>
      </c>
      <c r="F915" s="153">
        <v>1</v>
      </c>
      <c r="G915" s="46">
        <f>IrradDiaria_1[[#This Row],[Geração Diária (kWh)]]/(IrradDiaria_1[[#This Row],[Irradiação]]*994)</f>
        <v>2.591970243804818</v>
      </c>
    </row>
    <row r="916" spans="2:7" hidden="1">
      <c r="B916" s="46" t="s">
        <v>185</v>
      </c>
      <c r="C916" s="101">
        <v>46207</v>
      </c>
      <c r="D916" s="104">
        <v>8769.31</v>
      </c>
      <c r="E916" s="140">
        <v>3.1190000000000002</v>
      </c>
      <c r="F916" s="153">
        <v>1</v>
      </c>
      <c r="G916" s="46">
        <f>IrradDiaria_1[[#This Row],[Geração Diária (kWh)]]/(IrradDiaria_1[[#This Row],[Irradiação]]*994)</f>
        <v>2.8285487209889668</v>
      </c>
    </row>
    <row r="917" spans="2:7" hidden="1">
      <c r="B917" s="46" t="s">
        <v>185</v>
      </c>
      <c r="C917" s="101">
        <v>46208</v>
      </c>
      <c r="D917" s="104">
        <v>8052.6</v>
      </c>
      <c r="E917" s="140">
        <v>2.863</v>
      </c>
      <c r="F917" s="153">
        <v>1</v>
      </c>
      <c r="G917" s="46">
        <f>IrradDiaria_1[[#This Row],[Geração Diária (kWh)]]/(IrradDiaria_1[[#This Row],[Irradiação]]*994)</f>
        <v>2.8296218104997433</v>
      </c>
    </row>
    <row r="918" spans="2:7" hidden="1">
      <c r="B918" s="46" t="s">
        <v>185</v>
      </c>
      <c r="C918" s="101">
        <v>46209</v>
      </c>
      <c r="D918" s="104">
        <v>8311.2000000000007</v>
      </c>
      <c r="E918" s="140">
        <v>3.06</v>
      </c>
      <c r="F918" s="153">
        <v>1</v>
      </c>
      <c r="G918" s="46">
        <f>IrradDiaria_1[[#This Row],[Geração Diária (kWh)]]/(IrradDiaria_1[[#This Row],[Irradiação]]*994)</f>
        <v>2.7324732709985406</v>
      </c>
    </row>
    <row r="919" spans="2:7" hidden="1">
      <c r="B919" s="46" t="s">
        <v>185</v>
      </c>
      <c r="C919" s="101">
        <v>46210</v>
      </c>
      <c r="D919" s="104">
        <v>14975.31</v>
      </c>
      <c r="E919" s="140">
        <v>5.7380000000000004</v>
      </c>
      <c r="F919" s="153">
        <v>1</v>
      </c>
      <c r="G919" s="46">
        <f>IrradDiaria_1[[#This Row],[Geração Diária (kWh)]]/(IrradDiaria_1[[#This Row],[Irradiação]]*994)</f>
        <v>2.6256019911732507</v>
      </c>
    </row>
    <row r="920" spans="2:7" hidden="1">
      <c r="B920" s="46" t="s">
        <v>185</v>
      </c>
      <c r="C920" s="101">
        <v>46211</v>
      </c>
      <c r="D920" s="104">
        <v>5988.87</v>
      </c>
      <c r="E920" s="140">
        <v>2.0880000000000001</v>
      </c>
      <c r="F920" s="153">
        <v>1</v>
      </c>
      <c r="G920" s="46">
        <f>IrradDiaria_1[[#This Row],[Geração Diária (kWh)]]/(IrradDiaria_1[[#This Row],[Irradiação]]*994)</f>
        <v>2.8855460348296673</v>
      </c>
    </row>
    <row r="921" spans="2:7" hidden="1">
      <c r="B921" s="46" t="s">
        <v>344</v>
      </c>
      <c r="C921" s="101">
        <v>46216</v>
      </c>
      <c r="D921" s="104">
        <v>11158.75</v>
      </c>
      <c r="E921" s="140">
        <v>4.95</v>
      </c>
      <c r="F921" s="153">
        <v>1</v>
      </c>
      <c r="G921" s="46">
        <f>IrradDiaria_1[[#This Row],[Geração Diária (kWh)]]/(IrradDiaria_1[[#This Row],[Irradiação]]*994)</f>
        <v>2.2679003312806127</v>
      </c>
    </row>
    <row r="922" spans="2:7" hidden="1">
      <c r="B922" s="46" t="s">
        <v>208</v>
      </c>
      <c r="C922" s="101">
        <v>46213</v>
      </c>
      <c r="D922" s="104">
        <v>12761.38</v>
      </c>
      <c r="E922" s="140">
        <v>4.96524833333328</v>
      </c>
      <c r="F922" s="153">
        <v>1</v>
      </c>
      <c r="G922" s="46">
        <f>IrradDiaria_1[[#This Row],[Geração Diária (kWh)]]/(IrradDiaria_1[[#This Row],[Irradiação]]*994)</f>
        <v>2.5856532444889724</v>
      </c>
    </row>
    <row r="923" spans="2:7">
      <c r="B923" s="46" t="s">
        <v>390</v>
      </c>
      <c r="C923" s="101">
        <v>46217</v>
      </c>
      <c r="D923" s="104">
        <v>12693.59</v>
      </c>
      <c r="E923" s="140">
        <v>4.9710000000000001</v>
      </c>
      <c r="F923" s="153">
        <v>1</v>
      </c>
      <c r="G923" s="46">
        <f>IrradDiaria_1[[#This Row],[Geração Diária (kWh)]]/(IrradDiaria_1[[#This Row],[Irradiação]]*994)</f>
        <v>2.5689421178043923</v>
      </c>
    </row>
    <row r="924" spans="2:7">
      <c r="B924" s="46" t="s">
        <v>390</v>
      </c>
      <c r="C924" s="101">
        <v>46218</v>
      </c>
      <c r="D924" s="104">
        <v>12561.92</v>
      </c>
      <c r="E924" s="140">
        <v>4.9870000000000001</v>
      </c>
      <c r="F924" s="153">
        <v>1</v>
      </c>
      <c r="G924" s="46">
        <f>IrradDiaria_1[[#This Row],[Geração Diária (kWh)]]/(IrradDiaria_1[[#This Row],[Irradiação]]*994)</f>
        <v>2.5341380547169114</v>
      </c>
    </row>
    <row r="925" spans="2:7" hidden="1">
      <c r="B925" s="46" t="s">
        <v>344</v>
      </c>
      <c r="C925" s="101">
        <v>46214</v>
      </c>
      <c r="D925" s="104">
        <v>11676.71</v>
      </c>
      <c r="E925" s="140">
        <v>5.12</v>
      </c>
      <c r="F925" s="153">
        <v>1</v>
      </c>
      <c r="G925" s="46">
        <f>IrradDiaria_1[[#This Row],[Geração Diária (kWh)]]/(IrradDiaria_1[[#This Row],[Irradiação]]*994)</f>
        <v>2.2943736638581487</v>
      </c>
    </row>
    <row r="926" spans="2:7" hidden="1">
      <c r="B926" s="46" t="s">
        <v>165</v>
      </c>
      <c r="C926" s="101">
        <v>46216</v>
      </c>
      <c r="D926" s="104">
        <v>8676.98</v>
      </c>
      <c r="E926" s="140">
        <v>5.1260000000000003</v>
      </c>
      <c r="F926" s="153">
        <v>1</v>
      </c>
      <c r="G926" s="46">
        <f>IrradDiaria_1[[#This Row],[Geração Diária (kWh)]]/(IrradDiaria_1[[#This Row],[Irradiação]]*994)</f>
        <v>1.7029567180688499</v>
      </c>
    </row>
    <row r="927" spans="2:7" hidden="1">
      <c r="B927" s="46" t="s">
        <v>6</v>
      </c>
      <c r="C927" s="101">
        <v>46216</v>
      </c>
      <c r="D927" s="104">
        <v>13467.73</v>
      </c>
      <c r="E927" s="140">
        <v>5.16</v>
      </c>
      <c r="F927" s="153">
        <v>1</v>
      </c>
      <c r="G927" s="46">
        <f>IrradDiaria_1[[#This Row],[Geração Diária (kWh)]]/(IrradDiaria_1[[#This Row],[Irradiação]]*994)</f>
        <v>2.6257798730366697</v>
      </c>
    </row>
    <row r="928" spans="2:7" hidden="1">
      <c r="B928" s="46" t="s">
        <v>208</v>
      </c>
      <c r="C928" s="101">
        <v>46113</v>
      </c>
      <c r="D928" s="104">
        <v>18145.310000000001</v>
      </c>
      <c r="E928" s="140">
        <v>6.6070000000000002</v>
      </c>
      <c r="F928" s="153">
        <v>1</v>
      </c>
      <c r="G928" s="46">
        <f>IrradDiaria_1[[#This Row],[Geração Diária (kWh)]]/(IrradDiaria_1[[#This Row],[Irradiação]]*994)</f>
        <v>2.7629542960807072</v>
      </c>
    </row>
    <row r="929" spans="2:7" hidden="1">
      <c r="B929" s="46" t="s">
        <v>208</v>
      </c>
      <c r="C929" s="101">
        <v>46114</v>
      </c>
      <c r="D929" s="104">
        <v>11699.26</v>
      </c>
      <c r="E929" s="140">
        <v>4.4169999999999998</v>
      </c>
      <c r="F929" s="153">
        <v>1</v>
      </c>
      <c r="G929" s="46">
        <f>IrradDiaria_1[[#This Row],[Geração Diária (kWh)]]/(IrradDiaria_1[[#This Row],[Irradiação]]*994)</f>
        <v>2.6646772188485226</v>
      </c>
    </row>
    <row r="930" spans="2:7" hidden="1">
      <c r="B930" s="46" t="s">
        <v>208</v>
      </c>
      <c r="C930" s="101">
        <v>46115</v>
      </c>
      <c r="D930" s="104">
        <v>14265.02</v>
      </c>
      <c r="E930" s="140">
        <v>5.5540000000000003</v>
      </c>
      <c r="F930" s="153">
        <v>1</v>
      </c>
      <c r="G930" s="46">
        <f>IrradDiaria_1[[#This Row],[Geração Diária (kWh)]]/(IrradDiaria_1[[#This Row],[Irradiação]]*994)</f>
        <v>2.5839263162699639</v>
      </c>
    </row>
    <row r="931" spans="2:7" hidden="1">
      <c r="B931" s="46" t="s">
        <v>208</v>
      </c>
      <c r="C931" s="101">
        <v>46116</v>
      </c>
      <c r="D931" s="104">
        <v>15902.87</v>
      </c>
      <c r="E931" s="140">
        <v>6.2750000000000004</v>
      </c>
      <c r="F931" s="153">
        <v>1</v>
      </c>
      <c r="G931" s="46">
        <f>IrradDiaria_1[[#This Row],[Geração Diária (kWh)]]/(IrradDiaria_1[[#This Row],[Irradiação]]*994)</f>
        <v>2.549619630131386</v>
      </c>
    </row>
    <row r="932" spans="2:7" hidden="1">
      <c r="B932" s="46" t="s">
        <v>208</v>
      </c>
      <c r="C932" s="101">
        <v>46122</v>
      </c>
      <c r="D932" s="104">
        <v>3783.51</v>
      </c>
      <c r="E932" s="140">
        <v>1.141</v>
      </c>
      <c r="F932" s="153">
        <v>1</v>
      </c>
      <c r="G932" s="46">
        <f>IrradDiaria_1[[#This Row],[Geração Diária (kWh)]]/(IrradDiaria_1[[#This Row],[Irradiação]]*994)</f>
        <v>3.3359755377135736</v>
      </c>
    </row>
    <row r="933" spans="2:7" hidden="1">
      <c r="B933" s="46" t="s">
        <v>208</v>
      </c>
      <c r="C933" s="101">
        <v>46123</v>
      </c>
      <c r="D933" s="104">
        <v>12570.25</v>
      </c>
      <c r="E933" s="140">
        <v>4.4089999999999998</v>
      </c>
      <c r="F933" s="153">
        <v>1</v>
      </c>
      <c r="G933" s="46">
        <f>IrradDiaria_1[[#This Row],[Geração Diária (kWh)]]/(IrradDiaria_1[[#This Row],[Irradiação]]*994)</f>
        <v>2.8682528375058705</v>
      </c>
    </row>
    <row r="934" spans="2:7" hidden="1">
      <c r="B934" s="46" t="s">
        <v>208</v>
      </c>
      <c r="C934" s="101">
        <v>46124</v>
      </c>
      <c r="D934" s="104">
        <v>20389.93</v>
      </c>
      <c r="E934" s="140">
        <v>6.2089999999999996</v>
      </c>
      <c r="F934" s="153">
        <v>1</v>
      </c>
      <c r="G934" s="46">
        <f>IrradDiaria_1[[#This Row],[Geração Diária (kWh)]]/(IrradDiaria_1[[#This Row],[Irradiação]]*994)</f>
        <v>3.3037539133982512</v>
      </c>
    </row>
    <row r="935" spans="2:7" hidden="1">
      <c r="B935" s="46" t="s">
        <v>208</v>
      </c>
      <c r="C935" s="101">
        <v>46125</v>
      </c>
      <c r="D935" s="104">
        <v>16309.76</v>
      </c>
      <c r="E935" s="140">
        <v>6.5659999999999998</v>
      </c>
      <c r="F935" s="153">
        <v>1</v>
      </c>
      <c r="G935" s="46">
        <f>IrradDiaria_1[[#This Row],[Geração Diária (kWh)]]/(IrradDiaria_1[[#This Row],[Irradiação]]*994)</f>
        <v>2.4989657714793174</v>
      </c>
    </row>
    <row r="936" spans="2:7" hidden="1">
      <c r="B936" s="46" t="s">
        <v>208</v>
      </c>
      <c r="C936" s="101">
        <v>46126</v>
      </c>
      <c r="D936" s="104">
        <v>18982.93</v>
      </c>
      <c r="E936" s="140">
        <v>7.8259999999999996</v>
      </c>
      <c r="F936" s="153">
        <v>1</v>
      </c>
      <c r="G936" s="46">
        <f>IrradDiaria_1[[#This Row],[Geração Diária (kWh)]]/(IrradDiaria_1[[#This Row],[Irradiação]]*994)</f>
        <v>2.4402651534044546</v>
      </c>
    </row>
    <row r="937" spans="2:7" hidden="1">
      <c r="B937" s="46" t="s">
        <v>208</v>
      </c>
      <c r="C937" s="101">
        <v>46127</v>
      </c>
      <c r="D937" s="104">
        <v>22234.43</v>
      </c>
      <c r="E937" s="140">
        <v>8.9160000000000004</v>
      </c>
      <c r="F937" s="153">
        <v>1</v>
      </c>
      <c r="G937" s="46">
        <f>IrradDiaria_1[[#This Row],[Geração Diária (kWh)]]/(IrradDiaria_1[[#This Row],[Irradiação]]*994)</f>
        <v>2.5088203063152354</v>
      </c>
    </row>
    <row r="938" spans="2:7" hidden="1">
      <c r="B938" s="46" t="s">
        <v>208</v>
      </c>
      <c r="C938" s="101">
        <v>46128</v>
      </c>
      <c r="D938" s="104">
        <v>20657.349999999999</v>
      </c>
      <c r="E938" s="140">
        <v>6.8159999999999998</v>
      </c>
      <c r="F938" s="153">
        <v>1</v>
      </c>
      <c r="G938" s="46">
        <f>IrradDiaria_1[[#This Row],[Geração Diária (kWh)]]/(IrradDiaria_1[[#This Row],[Irradiação]]*994)</f>
        <v>3.0490085465846719</v>
      </c>
    </row>
    <row r="939" spans="2:7" hidden="1">
      <c r="B939" s="46" t="s">
        <v>208</v>
      </c>
      <c r="C939" s="101">
        <v>46129</v>
      </c>
      <c r="D939" s="104">
        <v>15615.21</v>
      </c>
      <c r="E939" s="140">
        <v>6.3860000000000001</v>
      </c>
      <c r="F939" s="153">
        <v>0.97795138888888899</v>
      </c>
      <c r="G939" s="46">
        <f>IrradDiaria_1[[#This Row],[Geração Diária (kWh)]]/(IrradDiaria_1[[#This Row],[Irradiação]]*994)</f>
        <v>2.4599854057007247</v>
      </c>
    </row>
    <row r="940" spans="2:7" hidden="1">
      <c r="B940" s="46" t="s">
        <v>208</v>
      </c>
      <c r="C940" s="101">
        <v>46130</v>
      </c>
      <c r="D940" s="104">
        <v>16339.05</v>
      </c>
      <c r="E940" s="140">
        <v>6.452</v>
      </c>
      <c r="F940" s="153">
        <v>1</v>
      </c>
      <c r="G940" s="46">
        <f>IrradDiaria_1[[#This Row],[Geração Diária (kWh)]]/(IrradDiaria_1[[#This Row],[Irradiação]]*994)</f>
        <v>2.5476869275167435</v>
      </c>
    </row>
    <row r="941" spans="2:7" hidden="1">
      <c r="B941" s="46" t="s">
        <v>208</v>
      </c>
      <c r="C941" s="101">
        <v>46131</v>
      </c>
      <c r="D941" s="104">
        <v>17176.61</v>
      </c>
      <c r="E941" s="140">
        <v>6.798</v>
      </c>
      <c r="F941" s="153">
        <v>1</v>
      </c>
      <c r="G941" s="46">
        <f>IrradDiaria_1[[#This Row],[Geração Diária (kWh)]]/(IrradDiaria_1[[#This Row],[Irradiação]]*994)</f>
        <v>2.5419670124305704</v>
      </c>
    </row>
    <row r="942" spans="2:7" hidden="1">
      <c r="B942" s="46" t="s">
        <v>208</v>
      </c>
      <c r="C942" s="101">
        <v>46132</v>
      </c>
      <c r="D942" s="104">
        <v>19792.259999999998</v>
      </c>
      <c r="E942" s="140">
        <v>7.8529999999999998</v>
      </c>
      <c r="F942" s="153">
        <v>1</v>
      </c>
      <c r="G942" s="46">
        <f>IrradDiaria_1[[#This Row],[Geração Diária (kWh)]]/(IrradDiaria_1[[#This Row],[Irradiação]]*994)</f>
        <v>2.5355571606129836</v>
      </c>
    </row>
    <row r="943" spans="2:7" hidden="1">
      <c r="B943" s="46" t="s">
        <v>208</v>
      </c>
      <c r="C943" s="101">
        <v>46133</v>
      </c>
      <c r="D943" s="104">
        <v>19750.21</v>
      </c>
      <c r="E943" s="140">
        <v>8</v>
      </c>
      <c r="F943" s="153">
        <v>1</v>
      </c>
      <c r="G943" s="46">
        <f>IrradDiaria_1[[#This Row],[Geração Diária (kWh)]]/(IrradDiaria_1[[#This Row],[Irradiação]]*994)</f>
        <v>2.4836783199195169</v>
      </c>
    </row>
    <row r="944" spans="2:7" hidden="1">
      <c r="B944" s="46" t="s">
        <v>208</v>
      </c>
      <c r="C944" s="101">
        <v>46134</v>
      </c>
      <c r="D944" s="104">
        <v>16162.61</v>
      </c>
      <c r="E944" s="140">
        <v>6.4080000000000004</v>
      </c>
      <c r="F944" s="153">
        <v>1</v>
      </c>
      <c r="G944" s="46">
        <f>IrradDiaria_1[[#This Row],[Geração Diária (kWh)]]/(IrradDiaria_1[[#This Row],[Irradiação]]*994)</f>
        <v>2.5374798729957773</v>
      </c>
    </row>
    <row r="945" spans="2:7" hidden="1">
      <c r="B945" s="46" t="s">
        <v>208</v>
      </c>
      <c r="C945" s="101">
        <v>46135</v>
      </c>
      <c r="D945" s="104">
        <v>16237.61</v>
      </c>
      <c r="E945" s="140">
        <v>4.4359999999999999</v>
      </c>
      <c r="F945" s="153">
        <v>1</v>
      </c>
      <c r="G945" s="46">
        <f>IrradDiaria_1[[#This Row],[Geração Diária (kWh)]]/(IrradDiaria_1[[#This Row],[Irradiação]]*994)</f>
        <v>3.6825121150709488</v>
      </c>
    </row>
    <row r="946" spans="2:7" hidden="1">
      <c r="B946" s="46" t="s">
        <v>208</v>
      </c>
      <c r="C946" s="101">
        <v>46136</v>
      </c>
      <c r="D946" s="104">
        <v>18004.419999999998</v>
      </c>
      <c r="E946" s="140">
        <v>4.9279999999999999</v>
      </c>
      <c r="F946" s="153">
        <v>1</v>
      </c>
      <c r="G946" s="46">
        <f>IrradDiaria_1[[#This Row],[Geração Diária (kWh)]]/(IrradDiaria_1[[#This Row],[Irradiação]]*994)</f>
        <v>3.6755476038046457</v>
      </c>
    </row>
    <row r="947" spans="2:7" hidden="1">
      <c r="B947" s="46" t="s">
        <v>208</v>
      </c>
      <c r="C947" s="101">
        <v>46137</v>
      </c>
      <c r="D947" s="104">
        <v>17466.330000000002</v>
      </c>
      <c r="E947" s="140">
        <v>3.3159999999999998</v>
      </c>
      <c r="F947" s="153">
        <v>1</v>
      </c>
      <c r="G947" s="46">
        <f>IrradDiaria_1[[#This Row],[Geração Diária (kWh)]]/(IrradDiaria_1[[#This Row],[Irradiação]]*994)</f>
        <v>5.2990834027081677</v>
      </c>
    </row>
    <row r="948" spans="2:7" hidden="1">
      <c r="B948" s="46" t="s">
        <v>208</v>
      </c>
      <c r="C948" s="101">
        <v>46138</v>
      </c>
      <c r="D948" s="104">
        <v>19569.77</v>
      </c>
      <c r="E948" s="140">
        <v>5.9509999999999996</v>
      </c>
      <c r="F948" s="153">
        <v>1</v>
      </c>
      <c r="G948" s="46">
        <f>IrradDiaria_1[[#This Row],[Geração Diária (kWh)]]/(IrradDiaria_1[[#This Row],[Irradiação]]*994)</f>
        <v>3.3083342941196161</v>
      </c>
    </row>
    <row r="949" spans="2:7" hidden="1">
      <c r="B949" s="46" t="s">
        <v>208</v>
      </c>
      <c r="C949" s="101">
        <v>46139</v>
      </c>
      <c r="D949" s="104">
        <v>16710.14</v>
      </c>
      <c r="E949" s="140">
        <v>4.2690000000000001</v>
      </c>
      <c r="F949" s="153">
        <v>1</v>
      </c>
      <c r="G949" s="46">
        <f>IrradDiaria_1[[#This Row],[Geração Diária (kWh)]]/(IrradDiaria_1[[#This Row],[Irradiação]]*994)</f>
        <v>3.9379259864645824</v>
      </c>
    </row>
    <row r="950" spans="2:7" hidden="1">
      <c r="B950" s="46" t="s">
        <v>208</v>
      </c>
      <c r="C950" s="101">
        <v>46140</v>
      </c>
      <c r="D950" s="104">
        <v>10705.33</v>
      </c>
      <c r="E950" s="140">
        <v>4.077</v>
      </c>
      <c r="F950" s="153">
        <v>1</v>
      </c>
      <c r="G950" s="46">
        <f>IrradDiaria_1[[#This Row],[Geração Diária (kWh)]]/(IrradDiaria_1[[#This Row],[Irradiação]]*994)</f>
        <v>2.6416359328401113</v>
      </c>
    </row>
    <row r="951" spans="2:7" hidden="1">
      <c r="B951" s="46" t="s">
        <v>208</v>
      </c>
      <c r="C951" s="101">
        <v>46141</v>
      </c>
      <c r="D951" s="104">
        <v>14882.1</v>
      </c>
      <c r="E951" s="140">
        <v>5.4690000000000003</v>
      </c>
      <c r="F951" s="153">
        <v>1</v>
      </c>
      <c r="G951" s="46">
        <f>IrradDiaria_1[[#This Row],[Geração Diária (kWh)]]/(IrradDiaria_1[[#This Row],[Irradiação]]*994)</f>
        <v>2.7375994861102986</v>
      </c>
    </row>
    <row r="952" spans="2:7" hidden="1">
      <c r="B952" s="46" t="s">
        <v>208</v>
      </c>
      <c r="C952" s="101">
        <v>46142</v>
      </c>
      <c r="D952" s="104">
        <v>18552.62</v>
      </c>
      <c r="E952" s="140">
        <v>6.8490000000000002</v>
      </c>
      <c r="F952" s="153">
        <v>1</v>
      </c>
      <c r="G952" s="46">
        <f>IrradDiaria_1[[#This Row],[Geração Diária (kWh)]]/(IrradDiaria_1[[#This Row],[Irradiação]]*994)</f>
        <v>2.7251580735691707</v>
      </c>
    </row>
    <row r="953" spans="2:7" hidden="1">
      <c r="B953" s="46" t="s">
        <v>208</v>
      </c>
      <c r="C953" s="101">
        <v>46143</v>
      </c>
      <c r="D953" s="104">
        <v>12954.89</v>
      </c>
      <c r="E953" s="140">
        <v>5.2537757545014223</v>
      </c>
      <c r="F953" s="153">
        <v>1</v>
      </c>
      <c r="G953" s="46">
        <f>IrradDiaria_1[[#This Row],[Geração Diária (kWh)]]/(IrradDiaria_1[[#This Row],[Irradiação]]*994)</f>
        <v>2.4807089491820054</v>
      </c>
    </row>
    <row r="954" spans="2:7" hidden="1">
      <c r="B954" s="46" t="s">
        <v>208</v>
      </c>
      <c r="C954" s="101">
        <v>46144</v>
      </c>
      <c r="D954" s="104">
        <v>17502.740000000002</v>
      </c>
      <c r="E954" s="140">
        <v>6.9727407277971505</v>
      </c>
      <c r="F954" s="153">
        <v>1</v>
      </c>
      <c r="G954" s="46">
        <f>IrradDiaria_1[[#This Row],[Geração Diária (kWh)]]/(IrradDiaria_1[[#This Row],[Irradiação]]*994)</f>
        <v>2.5253183833231687</v>
      </c>
    </row>
    <row r="955" spans="2:7" hidden="1">
      <c r="B955" s="46" t="s">
        <v>208</v>
      </c>
      <c r="C955" s="101">
        <v>46145</v>
      </c>
      <c r="D955" s="104">
        <v>6068.45</v>
      </c>
      <c r="E955" s="140">
        <v>2.1087683092107374</v>
      </c>
      <c r="F955" s="153">
        <v>1</v>
      </c>
      <c r="G955" s="46">
        <f>IrradDiaria_1[[#This Row],[Geração Diária (kWh)]]/(IrradDiaria_1[[#This Row],[Irradiação]]*994)</f>
        <v>2.8950930532441337</v>
      </c>
    </row>
    <row r="956" spans="2:7" hidden="1">
      <c r="B956" s="46" t="s">
        <v>208</v>
      </c>
      <c r="C956" s="101">
        <v>46146</v>
      </c>
      <c r="D956" s="104">
        <v>17548.05</v>
      </c>
      <c r="E956" s="140">
        <v>6.9239690471589563</v>
      </c>
      <c r="F956" s="153">
        <v>1</v>
      </c>
      <c r="G956" s="46">
        <f>IrradDiaria_1[[#This Row],[Geração Diária (kWh)]]/(IrradDiaria_1[[#This Row],[Irradiação]]*994)</f>
        <v>2.5496898849225982</v>
      </c>
    </row>
    <row r="957" spans="2:7" hidden="1">
      <c r="B957" s="46" t="s">
        <v>208</v>
      </c>
      <c r="C957" s="101">
        <v>46147</v>
      </c>
      <c r="D957" s="104">
        <v>17204.79</v>
      </c>
      <c r="E957" s="140">
        <v>6.8924574171900748</v>
      </c>
      <c r="F957" s="153">
        <v>1</v>
      </c>
      <c r="G957" s="46">
        <f>IrradDiaria_1[[#This Row],[Geração Diária (kWh)]]/(IrradDiaria_1[[#This Row],[Irradiação]]*994)</f>
        <v>2.511243929913614</v>
      </c>
    </row>
    <row r="958" spans="2:7" hidden="1">
      <c r="B958" s="46" t="s">
        <v>208</v>
      </c>
      <c r="C958" s="101">
        <v>46148</v>
      </c>
      <c r="D958" s="104">
        <v>0</v>
      </c>
      <c r="E958" s="140">
        <v>0</v>
      </c>
      <c r="F958" s="153">
        <v>0</v>
      </c>
      <c r="G958" s="46" t="e">
        <f>IrradDiaria_1[[#This Row],[Geração Diária (kWh)]]/(IrradDiaria_1[[#This Row],[Irradiação]]*994)</f>
        <v>#DIV/0!</v>
      </c>
    </row>
    <row r="959" spans="2:7" hidden="1">
      <c r="B959" s="46" t="s">
        <v>208</v>
      </c>
      <c r="C959" s="101">
        <v>46149</v>
      </c>
      <c r="D959" s="104">
        <v>0</v>
      </c>
      <c r="E959" s="140">
        <v>0</v>
      </c>
      <c r="F959" s="153">
        <v>0</v>
      </c>
      <c r="G959" s="46" t="e">
        <f>IrradDiaria_1[[#This Row],[Geração Diária (kWh)]]/(IrradDiaria_1[[#This Row],[Irradiação]]*994)</f>
        <v>#DIV/0!</v>
      </c>
    </row>
    <row r="960" spans="2:7" hidden="1">
      <c r="B960" s="46" t="s">
        <v>208</v>
      </c>
      <c r="C960" s="101">
        <v>46150</v>
      </c>
      <c r="D960" s="104">
        <v>10471.85</v>
      </c>
      <c r="E960" s="140">
        <v>3.9665782890915873</v>
      </c>
      <c r="F960" s="153">
        <v>0.59694989067537996</v>
      </c>
      <c r="G960" s="46">
        <f>IrradDiaria_1[[#This Row],[Geração Diária (kWh)]]/(IrradDiaria_1[[#This Row],[Irradiação]]*994)</f>
        <v>2.6559567451738721</v>
      </c>
    </row>
    <row r="961" spans="2:7" hidden="1">
      <c r="B961" s="46" t="s">
        <v>208</v>
      </c>
      <c r="C961" s="101">
        <v>46151</v>
      </c>
      <c r="D961" s="104">
        <v>13145.6</v>
      </c>
      <c r="E961" s="140">
        <v>4.9823491067091625</v>
      </c>
      <c r="F961" s="153">
        <v>0.97498300653594805</v>
      </c>
      <c r="G961" s="46">
        <f>IrradDiaria_1[[#This Row],[Geração Diária (kWh)]]/(IrradDiaria_1[[#This Row],[Irradiação]]*994)</f>
        <v>2.6543603057402385</v>
      </c>
    </row>
    <row r="962" spans="2:7" hidden="1">
      <c r="B962" s="46" t="s">
        <v>208</v>
      </c>
      <c r="C962" s="101">
        <v>46152</v>
      </c>
      <c r="D962" s="104">
        <v>7724.76</v>
      </c>
      <c r="E962" s="140">
        <v>2.8607283127506573</v>
      </c>
      <c r="F962" s="153">
        <v>1</v>
      </c>
      <c r="G962" s="46">
        <f>IrradDiaria_1[[#This Row],[Geração Diária (kWh)]]/(IrradDiaria_1[[#This Row],[Irradiação]]*994)</f>
        <v>2.7165768574882625</v>
      </c>
    </row>
    <row r="963" spans="2:7" hidden="1">
      <c r="B963" s="46" t="s">
        <v>208</v>
      </c>
      <c r="C963" s="101">
        <v>46153</v>
      </c>
      <c r="D963" s="104">
        <v>7190.18</v>
      </c>
      <c r="E963" s="140">
        <v>2.5061407759785652</v>
      </c>
      <c r="F963" s="153">
        <v>1</v>
      </c>
      <c r="G963" s="46">
        <f>IrradDiaria_1[[#This Row],[Geração Diária (kWh)]]/(IrradDiaria_1[[#This Row],[Irradiação]]*994)</f>
        <v>2.8863428416582573</v>
      </c>
    </row>
    <row r="964" spans="2:7" hidden="1">
      <c r="B964" s="46" t="s">
        <v>208</v>
      </c>
      <c r="C964" s="101">
        <v>46154</v>
      </c>
      <c r="D964" s="104">
        <v>14652.47</v>
      </c>
      <c r="E964" s="140">
        <v>5.5478749285538989</v>
      </c>
      <c r="F964" s="153">
        <v>1</v>
      </c>
      <c r="G964" s="46">
        <f>IrradDiaria_1[[#This Row],[Geração Diária (kWh)]]/(IrradDiaria_1[[#This Row],[Irradiação]]*994)</f>
        <v>2.6570381781840373</v>
      </c>
    </row>
    <row r="965" spans="2:7" hidden="1">
      <c r="B965" s="46" t="s">
        <v>208</v>
      </c>
      <c r="C965" s="101">
        <v>46155</v>
      </c>
      <c r="D965" s="104">
        <v>18449.439999999999</v>
      </c>
      <c r="E965" s="140">
        <v>7.2738533333333031</v>
      </c>
      <c r="F965" s="153">
        <v>1</v>
      </c>
      <c r="G965" s="46">
        <f>IrradDiaria_1[[#This Row],[Geração Diária (kWh)]]/(IrradDiaria_1[[#This Row],[Irradiação]]*994)</f>
        <v>2.5517155733559727</v>
      </c>
    </row>
    <row r="966" spans="2:7" hidden="1">
      <c r="B966" s="46" t="s">
        <v>208</v>
      </c>
      <c r="C966" s="101">
        <v>46156</v>
      </c>
      <c r="D966" s="104">
        <v>12322.67</v>
      </c>
      <c r="E966" s="140">
        <v>4.7059616666666555</v>
      </c>
      <c r="F966" s="153">
        <v>1</v>
      </c>
      <c r="G966" s="46">
        <f>IrradDiaria_1[[#This Row],[Geração Diária (kWh)]]/(IrradDiaria_1[[#This Row],[Irradiação]]*994)</f>
        <v>2.6343292172765245</v>
      </c>
    </row>
    <row r="967" spans="2:7" hidden="1">
      <c r="B967" s="46" t="s">
        <v>208</v>
      </c>
      <c r="C967" s="101">
        <v>46157</v>
      </c>
      <c r="D967" s="104">
        <v>6534.26</v>
      </c>
      <c r="E967" s="140">
        <v>2.3719983333333454</v>
      </c>
      <c r="F967" s="153">
        <v>1</v>
      </c>
      <c r="G967" s="46">
        <f>IrradDiaria_1[[#This Row],[Geração Diária (kWh)]]/(IrradDiaria_1[[#This Row],[Irradiação]]*994)</f>
        <v>2.7713772479939816</v>
      </c>
    </row>
    <row r="968" spans="2:7" hidden="1">
      <c r="B968" s="46" t="s">
        <v>208</v>
      </c>
      <c r="C968" s="101">
        <v>46158</v>
      </c>
      <c r="D968" s="104">
        <v>13628.97</v>
      </c>
      <c r="E968" s="140">
        <v>5.3374183333333152</v>
      </c>
      <c r="F968" s="153">
        <v>1</v>
      </c>
      <c r="G968" s="46">
        <f>IrradDiaria_1[[#This Row],[Geração Diária (kWh)]]/(IrradDiaria_1[[#This Row],[Irradiação]]*994)</f>
        <v>2.5688894083713998</v>
      </c>
    </row>
    <row r="969" spans="2:7" hidden="1">
      <c r="B969" s="46" t="s">
        <v>208</v>
      </c>
      <c r="C969" s="101">
        <v>46159</v>
      </c>
      <c r="D969" s="104">
        <v>6781.43</v>
      </c>
      <c r="E969" s="140">
        <v>2.4600149999999972</v>
      </c>
      <c r="F969" s="153">
        <v>1</v>
      </c>
      <c r="G969" s="46">
        <f>IrradDiaria_1[[#This Row],[Geração Diária (kWh)]]/(IrradDiaria_1[[#This Row],[Irradiação]]*994)</f>
        <v>2.7733018640580123</v>
      </c>
    </row>
    <row r="970" spans="2:7" hidden="1">
      <c r="B970" s="46" t="s">
        <v>208</v>
      </c>
      <c r="C970" s="101">
        <v>46160</v>
      </c>
      <c r="D970" s="104">
        <v>6088.45</v>
      </c>
      <c r="E970" s="140">
        <v>2.2628083333333353</v>
      </c>
      <c r="F970" s="153">
        <v>1</v>
      </c>
      <c r="G970" s="46">
        <f>IrradDiaria_1[[#This Row],[Geração Diária (kWh)]]/(IrradDiaria_1[[#This Row],[Irradiação]]*994)</f>
        <v>2.7069023553667257</v>
      </c>
    </row>
    <row r="971" spans="2:7" hidden="1">
      <c r="B971" s="46" t="s">
        <v>208</v>
      </c>
      <c r="C971" s="101">
        <v>46161</v>
      </c>
      <c r="D971" s="104">
        <v>4460.42</v>
      </c>
      <c r="E971" s="140">
        <v>1.5869866666666654</v>
      </c>
      <c r="F971" s="153">
        <v>1</v>
      </c>
      <c r="G971" s="46">
        <f>IrradDiaria_1[[#This Row],[Geração Diária (kWh)]]/(IrradDiaria_1[[#This Row],[Irradiação]]*994)</f>
        <v>2.8275877539737708</v>
      </c>
    </row>
    <row r="972" spans="2:7" hidden="1">
      <c r="B972" s="46" t="s">
        <v>208</v>
      </c>
      <c r="C972" s="101">
        <v>46162</v>
      </c>
      <c r="D972" s="104">
        <v>6230.91</v>
      </c>
      <c r="E972" s="140">
        <v>2.3071433333333351</v>
      </c>
      <c r="F972" s="153">
        <v>1</v>
      </c>
      <c r="G972" s="46">
        <f>IrradDiaria_1[[#This Row],[Geração Diária (kWh)]]/(IrradDiaria_1[[#This Row],[Irradiação]]*994)</f>
        <v>2.7170055003491584</v>
      </c>
    </row>
    <row r="973" spans="2:7" hidden="1">
      <c r="B973" s="46" t="s">
        <v>208</v>
      </c>
      <c r="C973" s="101">
        <v>46163</v>
      </c>
      <c r="D973" s="104">
        <v>7142.95</v>
      </c>
      <c r="E973" s="140">
        <v>2.709964999999992</v>
      </c>
      <c r="F973" s="153">
        <v>1</v>
      </c>
      <c r="G973" s="46">
        <f>IrradDiaria_1[[#This Row],[Geração Diária (kWh)]]/(IrradDiaria_1[[#This Row],[Irradiação]]*994)</f>
        <v>2.6517192651530053</v>
      </c>
    </row>
    <row r="974" spans="2:7" hidden="1">
      <c r="B974" s="46" t="s">
        <v>208</v>
      </c>
      <c r="C974" s="101">
        <v>46164</v>
      </c>
      <c r="D974" s="104">
        <v>2988.29</v>
      </c>
      <c r="E974" s="140">
        <v>1.0565049999999991</v>
      </c>
      <c r="F974" s="153">
        <v>1</v>
      </c>
      <c r="G974" s="46">
        <f>IrradDiaria_1[[#This Row],[Geração Diária (kWh)]]/(IrradDiaria_1[[#This Row],[Irradiação]]*994)</f>
        <v>2.8455406910585785</v>
      </c>
    </row>
    <row r="975" spans="2:7" hidden="1">
      <c r="B975" s="46" t="s">
        <v>208</v>
      </c>
      <c r="C975" s="101">
        <v>46165</v>
      </c>
      <c r="D975" s="104">
        <v>8361.6200000000008</v>
      </c>
      <c r="E975" s="140">
        <v>3.1258133333333342</v>
      </c>
      <c r="F975" s="153">
        <v>1</v>
      </c>
      <c r="G975" s="46">
        <f>IrradDiaria_1[[#This Row],[Geração Diária (kWh)]]/(IrradDiaria_1[[#This Row],[Irradiação]]*994)</f>
        <v>2.69116919607014</v>
      </c>
    </row>
    <row r="976" spans="2:7" hidden="1">
      <c r="B976" s="46" t="s">
        <v>208</v>
      </c>
      <c r="C976" s="101">
        <v>46166</v>
      </c>
      <c r="D976" s="104">
        <v>11303.47</v>
      </c>
      <c r="E976" s="140">
        <v>4.3777366666666593</v>
      </c>
      <c r="F976" s="153">
        <v>1</v>
      </c>
      <c r="G976" s="46">
        <f>IrradDiaria_1[[#This Row],[Geração Diária (kWh)]]/(IrradDiaria_1[[#This Row],[Irradiação]]*994)</f>
        <v>2.5976208865632837</v>
      </c>
    </row>
    <row r="977" spans="2:7" hidden="1">
      <c r="B977" s="46" t="s">
        <v>208</v>
      </c>
      <c r="C977" s="101">
        <v>46167</v>
      </c>
      <c r="D977" s="104">
        <v>5409.45</v>
      </c>
      <c r="E977" s="140">
        <v>2.0183350000000009</v>
      </c>
      <c r="F977" s="153">
        <v>1</v>
      </c>
      <c r="G977" s="46">
        <f>IrradDiaria_1[[#This Row],[Geração Diária (kWh)]]/(IrradDiaria_1[[#This Row],[Irradiação]]*994)</f>
        <v>2.6963326780213208</v>
      </c>
    </row>
    <row r="978" spans="2:7" hidden="1">
      <c r="B978" s="46" t="s">
        <v>208</v>
      </c>
      <c r="C978" s="101">
        <v>46168</v>
      </c>
      <c r="D978" s="104">
        <v>10233.549999999999</v>
      </c>
      <c r="E978" s="140">
        <v>3.9268000000000161</v>
      </c>
      <c r="F978" s="153">
        <v>1</v>
      </c>
      <c r="G978" s="46">
        <f>IrradDiaria_1[[#This Row],[Geração Diária (kWh)]]/(IrradDiaria_1[[#This Row],[Irradiação]]*994)</f>
        <v>2.6218095985508545</v>
      </c>
    </row>
    <row r="979" spans="2:7" hidden="1">
      <c r="B979" s="46" t="s">
        <v>208</v>
      </c>
      <c r="C979" s="101">
        <v>46169</v>
      </c>
      <c r="D979" s="104">
        <v>11397.55</v>
      </c>
      <c r="E979" s="140">
        <v>4.462718333333318</v>
      </c>
      <c r="F979" s="153">
        <v>1</v>
      </c>
      <c r="G979" s="46">
        <f>IrradDiaria_1[[#This Row],[Geração Diária (kWh)]]/(IrradDiaria_1[[#This Row],[Irradiação]]*994)</f>
        <v>2.569364058422813</v>
      </c>
    </row>
    <row r="980" spans="2:7" hidden="1">
      <c r="B980" s="46" t="s">
        <v>208</v>
      </c>
      <c r="C980" s="101">
        <v>46170</v>
      </c>
      <c r="D980" s="104">
        <v>17526.29</v>
      </c>
      <c r="E980" s="140">
        <v>6.8460999999999999</v>
      </c>
      <c r="F980" s="153">
        <v>1</v>
      </c>
      <c r="G980" s="46">
        <f>IrradDiaria_1[[#This Row],[Geração Diária (kWh)]]/(IrradDiaria_1[[#This Row],[Irradiação]]*994)</f>
        <v>2.5754929806707203</v>
      </c>
    </row>
    <row r="981" spans="2:7" hidden="1">
      <c r="B981" s="46" t="s">
        <v>208</v>
      </c>
      <c r="C981" s="101">
        <v>46171</v>
      </c>
      <c r="D981" s="104">
        <v>5879</v>
      </c>
      <c r="E981" s="140">
        <v>2.1240000000000001</v>
      </c>
      <c r="F981" s="153">
        <v>1</v>
      </c>
      <c r="G981" s="46">
        <f>IrradDiaria_1[[#This Row],[Geração Diária (kWh)]]/(IrradDiaria_1[[#This Row],[Irradiação]]*994)</f>
        <v>2.7845983623018711</v>
      </c>
    </row>
    <row r="982" spans="2:7" hidden="1">
      <c r="B982" s="46" t="s">
        <v>208</v>
      </c>
      <c r="C982" s="101">
        <v>46172</v>
      </c>
      <c r="D982" s="104">
        <v>10892.36</v>
      </c>
      <c r="E982" s="140">
        <v>4.1936999999999998</v>
      </c>
      <c r="F982" s="153">
        <v>1</v>
      </c>
      <c r="G982" s="46">
        <f>IrradDiaria_1[[#This Row],[Geração Diária (kWh)]]/(IrradDiaria_1[[#This Row],[Irradiação]]*994)</f>
        <v>2.6129929780173757</v>
      </c>
    </row>
    <row r="983" spans="2:7" hidden="1">
      <c r="B983" s="46" t="s">
        <v>208</v>
      </c>
      <c r="C983" s="101">
        <v>46173</v>
      </c>
      <c r="D983" s="104">
        <v>7491.68</v>
      </c>
      <c r="E983" s="140">
        <v>3.3755000000000002</v>
      </c>
      <c r="F983" s="153">
        <v>0.96940000000000004</v>
      </c>
      <c r="G983" s="46">
        <f>IrradDiaria_1[[#This Row],[Geração Diária (kWh)]]/(IrradDiaria_1[[#This Row],[Irradiação]]*994)</f>
        <v>2.2328251839581408</v>
      </c>
    </row>
    <row r="984" spans="2:7" hidden="1">
      <c r="B984" s="46" t="s">
        <v>208</v>
      </c>
      <c r="C984" s="101">
        <v>46174</v>
      </c>
      <c r="D984" s="104">
        <v>5269.25</v>
      </c>
      <c r="E984" s="140">
        <v>2.1080000000000001</v>
      </c>
      <c r="F984" s="153">
        <v>1</v>
      </c>
      <c r="G984" s="46">
        <f>IrradDiaria_1[[#This Row],[Geração Diária (kWh)]]/(IrradDiaria_1[[#This Row],[Irradiação]]*994)</f>
        <v>2.5147326081727552</v>
      </c>
    </row>
    <row r="985" spans="2:7" hidden="1">
      <c r="B985" s="46" t="s">
        <v>208</v>
      </c>
      <c r="C985" s="101">
        <v>46175</v>
      </c>
      <c r="D985" s="104">
        <v>4771.66</v>
      </c>
      <c r="E985" s="140">
        <v>1.7829999999999999</v>
      </c>
      <c r="F985" s="153">
        <v>0.65277777777777801</v>
      </c>
      <c r="G985" s="46">
        <f>IrradDiaria_1[[#This Row],[Geração Diária (kWh)]]/(IrradDiaria_1[[#This Row],[Irradiação]]*994)</f>
        <v>2.6923515292540436</v>
      </c>
    </row>
    <row r="986" spans="2:7" hidden="1">
      <c r="B986" s="46" t="s">
        <v>208</v>
      </c>
      <c r="C986" s="101">
        <v>46176</v>
      </c>
      <c r="D986" s="104">
        <v>6324.81</v>
      </c>
      <c r="E986" s="140">
        <v>4.1870000000000003</v>
      </c>
      <c r="F986" s="153">
        <v>1</v>
      </c>
      <c r="G986" s="46">
        <f>IrradDiaria_1[[#This Row],[Geração Diária (kWh)]]/(IrradDiaria_1[[#This Row],[Irradiação]]*994)</f>
        <v>1.5197009619215169</v>
      </c>
    </row>
    <row r="987" spans="2:7" hidden="1">
      <c r="B987" s="46" t="s">
        <v>208</v>
      </c>
      <c r="C987" s="101">
        <v>46177</v>
      </c>
      <c r="D987" s="104">
        <v>4076.63</v>
      </c>
      <c r="E987" s="140">
        <v>2.27</v>
      </c>
      <c r="F987" s="153">
        <v>0.83333333333333404</v>
      </c>
      <c r="G987" s="46">
        <f>IrradDiaria_1[[#This Row],[Geração Diária (kWh)]]/(IrradDiaria_1[[#This Row],[Irradiação]]*994)</f>
        <v>1.8067125218269973</v>
      </c>
    </row>
    <row r="988" spans="2:7" hidden="1">
      <c r="B988" s="46" t="s">
        <v>208</v>
      </c>
      <c r="C988" s="101">
        <v>46178</v>
      </c>
      <c r="D988" s="104">
        <v>14202.78</v>
      </c>
      <c r="E988" s="140">
        <v>5.5670000000000002</v>
      </c>
      <c r="F988" s="153">
        <v>1</v>
      </c>
      <c r="G988" s="46">
        <f>IrradDiaria_1[[#This Row],[Geração Diária (kWh)]]/(IrradDiaria_1[[#This Row],[Irradiação]]*994)</f>
        <v>2.5666447038617553</v>
      </c>
    </row>
    <row r="989" spans="2:7" hidden="1">
      <c r="B989" s="46" t="s">
        <v>208</v>
      </c>
      <c r="C989" s="101">
        <v>46179</v>
      </c>
      <c r="D989" s="104">
        <v>13656.8</v>
      </c>
      <c r="E989" s="140">
        <v>5.5519999999999996</v>
      </c>
      <c r="F989" s="153">
        <v>1</v>
      </c>
      <c r="G989" s="46">
        <f>IrradDiaria_1[[#This Row],[Geração Diária (kWh)]]/(IrradDiaria_1[[#This Row],[Irradiação]]*994)</f>
        <v>2.4746461477800521</v>
      </c>
    </row>
    <row r="990" spans="2:7" hidden="1">
      <c r="B990" s="46" t="s">
        <v>208</v>
      </c>
      <c r="C990" s="101">
        <v>46180</v>
      </c>
      <c r="D990" s="104">
        <v>17113.25</v>
      </c>
      <c r="E990" s="140">
        <v>6.6719999999999997</v>
      </c>
      <c r="F990" s="153">
        <v>1</v>
      </c>
      <c r="G990" s="46">
        <f>IrradDiaria_1[[#This Row],[Geração Diária (kWh)]]/(IrradDiaria_1[[#This Row],[Irradiação]]*994)</f>
        <v>2.5804180599182627</v>
      </c>
    </row>
    <row r="991" spans="2:7" hidden="1">
      <c r="B991" s="46" t="s">
        <v>208</v>
      </c>
      <c r="C991" s="101">
        <v>46181</v>
      </c>
      <c r="D991" s="104">
        <v>16861.740000000002</v>
      </c>
      <c r="E991" s="140">
        <v>6.4480000000000004</v>
      </c>
      <c r="F991" s="153">
        <v>1</v>
      </c>
      <c r="G991" s="46">
        <f>IrradDiaria_1[[#This Row],[Geração Diária (kWh)]]/(IrradDiaria_1[[#This Row],[Irradiação]]*994)</f>
        <v>2.6308190333065391</v>
      </c>
    </row>
    <row r="992" spans="2:7" hidden="1">
      <c r="B992" s="46" t="s">
        <v>208</v>
      </c>
      <c r="C992" s="101">
        <v>46182</v>
      </c>
      <c r="D992" s="104">
        <v>15306.48</v>
      </c>
      <c r="E992" s="140">
        <v>5.9139999999999997</v>
      </c>
      <c r="F992" s="153">
        <v>1</v>
      </c>
      <c r="G992" s="46">
        <f>IrradDiaria_1[[#This Row],[Geração Diária (kWh)]]/(IrradDiaria_1[[#This Row],[Irradiação]]*994)</f>
        <v>2.6038000066683495</v>
      </c>
    </row>
    <row r="993" spans="2:7" hidden="1">
      <c r="B993" s="46" t="s">
        <v>208</v>
      </c>
      <c r="C993" s="101">
        <v>46183</v>
      </c>
      <c r="D993" s="104">
        <v>13400.77</v>
      </c>
      <c r="E993" s="140">
        <v>4.9279999999999999</v>
      </c>
      <c r="F993" s="153">
        <v>1</v>
      </c>
      <c r="G993" s="46">
        <f>IrradDiaria_1[[#This Row],[Geração Diária (kWh)]]/(IrradDiaria_1[[#This Row],[Irradiação]]*994)</f>
        <v>2.7357264528730827</v>
      </c>
    </row>
    <row r="994" spans="2:7" hidden="1">
      <c r="B994" s="46" t="s">
        <v>208</v>
      </c>
      <c r="C994" s="101">
        <v>46184</v>
      </c>
      <c r="D994" s="104">
        <v>4632.7299999999996</v>
      </c>
      <c r="E994" s="140">
        <v>1.633</v>
      </c>
      <c r="F994" s="153">
        <v>1</v>
      </c>
      <c r="G994" s="46">
        <f>IrradDiaria_1[[#This Row],[Geração Diária (kWh)]]/(IrradDiaria_1[[#This Row],[Irradiação]]*994)</f>
        <v>2.8540686864604647</v>
      </c>
    </row>
    <row r="995" spans="2:7" hidden="1">
      <c r="B995" s="46" t="s">
        <v>208</v>
      </c>
      <c r="C995" s="101">
        <v>46185</v>
      </c>
      <c r="D995" s="104">
        <v>4518.17</v>
      </c>
      <c r="E995" s="140">
        <v>1.7370000000000001</v>
      </c>
      <c r="F995" s="153">
        <v>1</v>
      </c>
      <c r="G995" s="46">
        <f>IrradDiaria_1[[#This Row],[Geração Diária (kWh)]]/(IrradDiaria_1[[#This Row],[Irradiação]]*994)</f>
        <v>2.6168351502219998</v>
      </c>
    </row>
    <row r="996" spans="2:7" hidden="1">
      <c r="B996" s="46" t="s">
        <v>208</v>
      </c>
      <c r="C996" s="101">
        <v>46186</v>
      </c>
      <c r="D996" s="104">
        <v>8797.48</v>
      </c>
      <c r="E996" s="140">
        <v>3.4129999999999998</v>
      </c>
      <c r="F996" s="153">
        <v>1</v>
      </c>
      <c r="G996" s="46">
        <f>IrradDiaria_1[[#This Row],[Geração Diária (kWh)]]/(IrradDiaria_1[[#This Row],[Irradiação]]*994)</f>
        <v>2.5931976270161252</v>
      </c>
    </row>
    <row r="997" spans="2:7" hidden="1">
      <c r="B997" s="46" t="s">
        <v>208</v>
      </c>
      <c r="C997" s="101">
        <v>46187</v>
      </c>
      <c r="D997" s="104">
        <v>7852.51</v>
      </c>
      <c r="E997" s="140">
        <v>2.9569999999999999</v>
      </c>
      <c r="F997" s="153">
        <v>1</v>
      </c>
      <c r="G997" s="46">
        <f>IrradDiaria_1[[#This Row],[Geração Diária (kWh)]]/(IrradDiaria_1[[#This Row],[Irradiação]]*994)</f>
        <v>2.6715960286575728</v>
      </c>
    </row>
    <row r="998" spans="2:7" hidden="1">
      <c r="B998" s="46" t="s">
        <v>208</v>
      </c>
      <c r="C998" s="101">
        <v>46188</v>
      </c>
      <c r="D998" s="104">
        <v>5036.24</v>
      </c>
      <c r="E998" s="140">
        <v>1.8680000000000001</v>
      </c>
      <c r="F998" s="153">
        <v>1</v>
      </c>
      <c r="G998" s="46">
        <f>IrradDiaria_1[[#This Row],[Geração Diária (kWh)]]/(IrradDiaria_1[[#This Row],[Irradiação]]*994)</f>
        <v>2.7123339609390817</v>
      </c>
    </row>
    <row r="999" spans="2:7" hidden="1">
      <c r="B999" s="46" t="s">
        <v>208</v>
      </c>
      <c r="C999" s="101">
        <v>46189</v>
      </c>
      <c r="D999" s="104">
        <v>5945.9</v>
      </c>
      <c r="E999" s="140">
        <v>2.2669999999999999</v>
      </c>
      <c r="F999" s="153">
        <v>1</v>
      </c>
      <c r="G999" s="46">
        <f>IrradDiaria_1[[#This Row],[Geração Diária (kWh)]]/(IrradDiaria_1[[#This Row],[Irradiação]]*994)</f>
        <v>2.6386372935451261</v>
      </c>
    </row>
    <row r="1000" spans="2:7" hidden="1">
      <c r="B1000" s="46" t="s">
        <v>208</v>
      </c>
      <c r="C1000" s="101">
        <v>46190</v>
      </c>
      <c r="D1000" s="104">
        <v>13886.76</v>
      </c>
      <c r="E1000" s="140">
        <v>5.4669999999999996</v>
      </c>
      <c r="F1000" s="153">
        <v>1</v>
      </c>
      <c r="G1000" s="46">
        <f>IrradDiaria_1[[#This Row],[Geração Diária (kWh)]]/(IrradDiaria_1[[#This Row],[Irradiação]]*994)</f>
        <v>2.5554387234326024</v>
      </c>
    </row>
    <row r="1001" spans="2:7" hidden="1">
      <c r="B1001" s="46" t="s">
        <v>208</v>
      </c>
      <c r="C1001" s="101">
        <v>46191</v>
      </c>
      <c r="D1001" s="104">
        <v>14358.26</v>
      </c>
      <c r="E1001" s="140">
        <v>5.7409999999999997</v>
      </c>
      <c r="F1001" s="153">
        <v>1</v>
      </c>
      <c r="G1001" s="46">
        <f>IrradDiaria_1[[#This Row],[Geração Diária (kWh)]]/(IrradDiaria_1[[#This Row],[Irradiação]]*994)</f>
        <v>2.5160999089818481</v>
      </c>
    </row>
    <row r="1002" spans="2:7" hidden="1">
      <c r="B1002" s="46" t="s">
        <v>208</v>
      </c>
      <c r="C1002" s="101">
        <v>46192</v>
      </c>
      <c r="D1002" s="104">
        <v>17708.64</v>
      </c>
      <c r="E1002" s="140">
        <v>6.9980000000000002</v>
      </c>
      <c r="F1002" s="153">
        <v>1</v>
      </c>
      <c r="G1002" s="46">
        <f>IrradDiaria_1[[#This Row],[Geração Diária (kWh)]]/(IrradDiaria_1[[#This Row],[Irradiação]]*994)</f>
        <v>2.5458035437546682</v>
      </c>
    </row>
    <row r="1003" spans="2:7" hidden="1">
      <c r="B1003" s="46" t="s">
        <v>208</v>
      </c>
      <c r="C1003" s="101">
        <v>46193</v>
      </c>
      <c r="D1003" s="104">
        <v>12794.19</v>
      </c>
      <c r="E1003" s="140">
        <v>4.8559999999999999</v>
      </c>
      <c r="F1003" s="153">
        <v>1</v>
      </c>
      <c r="G1003" s="46">
        <f>IrradDiaria_1[[#This Row],[Geração Diária (kWh)]]/(IrradDiaria_1[[#This Row],[Irradiação]]*994)</f>
        <v>2.6506216044205932</v>
      </c>
    </row>
    <row r="1004" spans="2:7" hidden="1">
      <c r="B1004" s="46" t="s">
        <v>208</v>
      </c>
      <c r="C1004" s="101">
        <v>46194</v>
      </c>
      <c r="D1004" s="104">
        <v>17042.669999999998</v>
      </c>
      <c r="E1004" s="140">
        <v>6.819</v>
      </c>
      <c r="F1004" s="153">
        <v>1</v>
      </c>
      <c r="G1004" s="46">
        <f>IrradDiaria_1[[#This Row],[Geração Diária (kWh)]]/(IrradDiaria_1[[#This Row],[Irradiação]]*994)</f>
        <v>2.5143779527140846</v>
      </c>
    </row>
    <row r="1005" spans="2:7" hidden="1">
      <c r="B1005" s="46" t="s">
        <v>208</v>
      </c>
      <c r="C1005" s="101">
        <v>46195</v>
      </c>
      <c r="D1005" s="104">
        <v>15718.15</v>
      </c>
      <c r="E1005" s="140">
        <v>6.258</v>
      </c>
      <c r="F1005" s="153">
        <v>1</v>
      </c>
      <c r="G1005" s="46">
        <f>IrradDiaria_1[[#This Row],[Geração Diária (kWh)]]/(IrradDiaria_1[[#This Row],[Irradiação]]*994)</f>
        <v>2.5268501388645066</v>
      </c>
    </row>
    <row r="1006" spans="2:7" hidden="1">
      <c r="B1006" s="46" t="s">
        <v>208</v>
      </c>
      <c r="C1006" s="101">
        <v>46196</v>
      </c>
      <c r="D1006" s="104">
        <v>7542.43</v>
      </c>
      <c r="E1006" s="140">
        <v>2.8820000000000001</v>
      </c>
      <c r="F1006" s="153">
        <v>1</v>
      </c>
      <c r="G1006" s="46">
        <f>IrradDiaria_1[[#This Row],[Geração Diária (kWh)]]/(IrradDiaria_1[[#This Row],[Irradiação]]*994)</f>
        <v>2.6328791625533912</v>
      </c>
    </row>
    <row r="1007" spans="2:7" hidden="1">
      <c r="B1007" s="46" t="s">
        <v>208</v>
      </c>
      <c r="C1007" s="101">
        <v>46197</v>
      </c>
      <c r="D1007" s="104">
        <v>1098.72</v>
      </c>
      <c r="E1007" s="140">
        <v>0.42</v>
      </c>
      <c r="F1007" s="153">
        <v>1</v>
      </c>
      <c r="G1007" s="46">
        <f>IrradDiaria_1[[#This Row],[Geração Diária (kWh)]]/(IrradDiaria_1[[#This Row],[Irradiação]]*994)</f>
        <v>2.6317907444668012</v>
      </c>
    </row>
    <row r="1008" spans="2:7" hidden="1">
      <c r="B1008" s="46" t="s">
        <v>208</v>
      </c>
      <c r="C1008" s="101">
        <v>46198</v>
      </c>
      <c r="D1008" s="104">
        <v>2153.7800000000002</v>
      </c>
      <c r="E1008" s="140">
        <v>0.77300000000000002</v>
      </c>
      <c r="F1008" s="153">
        <v>1</v>
      </c>
      <c r="G1008" s="46">
        <f>IrradDiaria_1[[#This Row],[Geração Diária (kWh)]]/(IrradDiaria_1[[#This Row],[Irradiação]]*994)</f>
        <v>2.8030797983242279</v>
      </c>
    </row>
    <row r="1009" spans="2:7" hidden="1">
      <c r="B1009" s="46" t="s">
        <v>208</v>
      </c>
      <c r="C1009" s="101">
        <v>46199</v>
      </c>
      <c r="D1009" s="104">
        <v>8523</v>
      </c>
      <c r="E1009" s="140">
        <v>3.1150000000000002</v>
      </c>
      <c r="F1009" s="153">
        <v>1</v>
      </c>
      <c r="G1009" s="46">
        <f>IrradDiaria_1[[#This Row],[Geração Diária (kWh)]]/(IrradDiaria_1[[#This Row],[Irradiação]]*994)</f>
        <v>2.752631357971262</v>
      </c>
    </row>
    <row r="1010" spans="2:7" hidden="1">
      <c r="B1010" s="46" t="s">
        <v>208</v>
      </c>
      <c r="C1010" s="101">
        <v>46200</v>
      </c>
      <c r="D1010" s="104">
        <v>10806.14</v>
      </c>
      <c r="E1010" s="140">
        <v>4.2869999999999999</v>
      </c>
      <c r="F1010" s="153">
        <v>1</v>
      </c>
      <c r="G1010" s="46">
        <f>IrradDiaria_1[[#This Row],[Geração Diária (kWh)]]/(IrradDiaria_1[[#This Row],[Irradiação]]*994)</f>
        <v>2.5358918146152396</v>
      </c>
    </row>
    <row r="1011" spans="2:7" hidden="1">
      <c r="B1011" s="46" t="s">
        <v>208</v>
      </c>
      <c r="C1011" s="101">
        <v>46201</v>
      </c>
      <c r="D1011" s="104">
        <v>14774.56</v>
      </c>
      <c r="E1011" s="140">
        <v>6.0590000000000002</v>
      </c>
      <c r="F1011" s="153">
        <v>1</v>
      </c>
      <c r="G1011" s="46">
        <f>IrradDiaria_1[[#This Row],[Geração Diária (kWh)]]/(IrradDiaria_1[[#This Row],[Irradiação]]*994)</f>
        <v>2.4531675944427085</v>
      </c>
    </row>
    <row r="1012" spans="2:7" hidden="1">
      <c r="B1012" s="46" t="s">
        <v>208</v>
      </c>
      <c r="C1012" s="101">
        <v>46202</v>
      </c>
      <c r="D1012" s="104">
        <v>16801.04</v>
      </c>
      <c r="E1012" s="140">
        <v>6.5910000000000002</v>
      </c>
      <c r="F1012" s="153">
        <v>1</v>
      </c>
      <c r="G1012" s="46">
        <f>IrradDiaria_1[[#This Row],[Geração Diária (kWh)]]/(IrradDiaria_1[[#This Row],[Irradiação]]*994)</f>
        <v>2.5644750005113366</v>
      </c>
    </row>
    <row r="1013" spans="2:7" hidden="1">
      <c r="B1013" s="46" t="s">
        <v>208</v>
      </c>
      <c r="C1013" s="101">
        <v>46203</v>
      </c>
      <c r="D1013" s="104">
        <v>14121.02</v>
      </c>
      <c r="E1013" s="140">
        <v>5.5683866666666768</v>
      </c>
      <c r="F1013" s="153">
        <v>1</v>
      </c>
      <c r="G1013" s="46">
        <f>IrradDiaria_1[[#This Row],[Geração Diária (kWh)]]/(IrradDiaria_1[[#This Row],[Irradiação]]*994)</f>
        <v>2.551234028037733</v>
      </c>
    </row>
    <row r="1014" spans="2:7" hidden="1">
      <c r="B1014" s="46" t="s">
        <v>208</v>
      </c>
      <c r="C1014" s="101">
        <v>46204</v>
      </c>
      <c r="D1014" s="104">
        <v>16406.41</v>
      </c>
      <c r="E1014" s="140">
        <v>6.4760449999999663</v>
      </c>
      <c r="F1014" s="153">
        <v>1</v>
      </c>
      <c r="G1014" s="46">
        <f>IrradDiaria_1[[#This Row],[Geração Diária (kWh)]]/(IrradDiaria_1[[#This Row],[Irradiação]]*994)</f>
        <v>2.5486917796179149</v>
      </c>
    </row>
    <row r="1015" spans="2:7" hidden="1">
      <c r="B1015" s="46" t="s">
        <v>208</v>
      </c>
      <c r="C1015" s="101">
        <v>46205</v>
      </c>
      <c r="D1015" s="104">
        <v>17056.14</v>
      </c>
      <c r="E1015" s="140">
        <v>6.773681666666624</v>
      </c>
      <c r="F1015" s="153">
        <v>1</v>
      </c>
      <c r="G1015" s="46">
        <f>IrradDiaria_1[[#This Row],[Geração Diária (kWh)]]/(IrradDiaria_1[[#This Row],[Irradiação]]*994)</f>
        <v>2.5332006155300379</v>
      </c>
    </row>
    <row r="1016" spans="2:7" hidden="1">
      <c r="B1016" s="46" t="s">
        <v>208</v>
      </c>
      <c r="C1016" s="101">
        <v>46206</v>
      </c>
      <c r="D1016" s="104">
        <v>15591.21</v>
      </c>
      <c r="E1016" s="140">
        <v>6.1491099999999888</v>
      </c>
      <c r="F1016" s="153">
        <v>1</v>
      </c>
      <c r="G1016" s="46">
        <f>IrradDiaria_1[[#This Row],[Geração Diária (kWh)]]/(IrradDiaria_1[[#This Row],[Irradiação]]*994)</f>
        <v>2.5508279948788628</v>
      </c>
    </row>
    <row r="1017" spans="2:7" hidden="1">
      <c r="B1017" s="46" t="s">
        <v>208</v>
      </c>
      <c r="C1017" s="101">
        <v>46207</v>
      </c>
      <c r="D1017" s="104">
        <v>6686.45</v>
      </c>
      <c r="E1017" s="140">
        <v>2.5375866666666642</v>
      </c>
      <c r="F1017" s="153">
        <v>1</v>
      </c>
      <c r="G1017" s="46">
        <f>IrradDiaria_1[[#This Row],[Geração Diária (kWh)]]/(IrradDiaria_1[[#This Row],[Irradiação]]*994)</f>
        <v>2.6508694081480906</v>
      </c>
    </row>
    <row r="1018" spans="2:7" hidden="1">
      <c r="B1018" s="46" t="s">
        <v>208</v>
      </c>
      <c r="C1018" s="101">
        <v>46208</v>
      </c>
      <c r="D1018" s="104">
        <v>5883.58</v>
      </c>
      <c r="E1018" s="140">
        <v>2.2140516666666552</v>
      </c>
      <c r="F1018" s="153">
        <v>1</v>
      </c>
      <c r="G1018" s="46">
        <f>IrradDiaria_1[[#This Row],[Geração Diária (kWh)]]/(IrradDiaria_1[[#This Row],[Irradiação]]*994)</f>
        <v>2.6734220598907088</v>
      </c>
    </row>
    <row r="1019" spans="2:7" hidden="1">
      <c r="B1019" s="46" t="s">
        <v>208</v>
      </c>
      <c r="C1019" s="101">
        <v>46209</v>
      </c>
      <c r="D1019" s="104">
        <v>13009.25</v>
      </c>
      <c r="E1019" s="140">
        <v>5.0799849999999909</v>
      </c>
      <c r="F1019" s="153">
        <v>1</v>
      </c>
      <c r="G1019" s="46">
        <f>IrradDiaria_1[[#This Row],[Geração Diária (kWh)]]/(IrradDiaria_1[[#This Row],[Irradiação]]*994)</f>
        <v>2.5763415954889202</v>
      </c>
    </row>
    <row r="1020" spans="2:7" hidden="1">
      <c r="B1020" s="46" t="s">
        <v>208</v>
      </c>
      <c r="C1020" s="101">
        <v>46210</v>
      </c>
      <c r="D1020" s="104">
        <v>8733.39</v>
      </c>
      <c r="E1020" s="140">
        <v>3.3700500000000138</v>
      </c>
      <c r="F1020" s="153">
        <v>1</v>
      </c>
      <c r="G1020" s="46">
        <f>IrradDiaria_1[[#This Row],[Geração Diária (kWh)]]/(IrradDiaria_1[[#This Row],[Irradiação]]*994)</f>
        <v>2.6071146243643262</v>
      </c>
    </row>
    <row r="1021" spans="2:7" hidden="1">
      <c r="B1021" s="46" t="s">
        <v>208</v>
      </c>
      <c r="C1021" s="101">
        <v>46211</v>
      </c>
      <c r="D1021" s="104">
        <v>15275.14</v>
      </c>
      <c r="E1021" s="140">
        <v>6.0126599999999968</v>
      </c>
      <c r="F1021" s="153">
        <v>1</v>
      </c>
      <c r="G1021" s="46">
        <f>IrradDiaria_1[[#This Row],[Geração Diária (kWh)]]/(IrradDiaria_1[[#This Row],[Irradiação]]*994)</f>
        <v>2.5558312068845277</v>
      </c>
    </row>
    <row r="1022" spans="2:7" hidden="1">
      <c r="B1022" s="46" t="s">
        <v>96</v>
      </c>
      <c r="C1022" s="101">
        <v>46212</v>
      </c>
      <c r="D1022" s="104">
        <v>12829.83</v>
      </c>
      <c r="E1022" s="140">
        <v>5.1909999999999998</v>
      </c>
      <c r="F1022" s="153">
        <v>1</v>
      </c>
      <c r="G1022" s="46">
        <f>IrradDiaria_1[[#This Row],[Geração Diária (kWh)]]/(IrradDiaria_1[[#This Row],[Irradiação]]*994)</f>
        <v>2.4864715164421316</v>
      </c>
    </row>
    <row r="1023" spans="2:7" hidden="1">
      <c r="B1023" s="46" t="s">
        <v>73</v>
      </c>
      <c r="C1023" s="101">
        <v>46212</v>
      </c>
      <c r="D1023" s="104">
        <v>13944.74</v>
      </c>
      <c r="E1023" s="140">
        <v>5.1909999999999998</v>
      </c>
      <c r="F1023" s="153">
        <v>1</v>
      </c>
      <c r="G1023" s="46">
        <f>IrradDiaria_1[[#This Row],[Geração Diária (kWh)]]/(IrradDiaria_1[[#This Row],[Irradiação]]*994)</f>
        <v>2.7025454596195937</v>
      </c>
    </row>
    <row r="1024" spans="2:7" hidden="1">
      <c r="B1024" s="46" t="s">
        <v>367</v>
      </c>
      <c r="C1024" s="101">
        <v>46217</v>
      </c>
      <c r="D1024" s="104">
        <v>5762.48</v>
      </c>
      <c r="E1024" s="140">
        <v>5.2809999999999997</v>
      </c>
      <c r="F1024" s="153">
        <v>1</v>
      </c>
      <c r="G1024" s="46">
        <f>IrradDiaria_1[[#This Row],[Geração Diária (kWh)]]/(IrradDiaria_1[[#This Row],[Irradiação]]*994)</f>
        <v>1.0977586785625704</v>
      </c>
    </row>
    <row r="1025" spans="2:7" hidden="1">
      <c r="B1025" s="46" t="s">
        <v>96</v>
      </c>
      <c r="C1025" s="101">
        <v>46214</v>
      </c>
      <c r="D1025" s="104">
        <v>13924.42</v>
      </c>
      <c r="E1025" s="140">
        <v>5.4039999999999999</v>
      </c>
      <c r="F1025" s="153">
        <v>1</v>
      </c>
      <c r="G1025" s="46">
        <f>IrradDiaria_1[[#This Row],[Geração Diária (kWh)]]/(IrradDiaria_1[[#This Row],[Irradiação]]*994)</f>
        <v>2.5922410852978715</v>
      </c>
    </row>
    <row r="1026" spans="2:7" hidden="1">
      <c r="B1026" s="46" t="s">
        <v>73</v>
      </c>
      <c r="C1026" s="101">
        <v>46214</v>
      </c>
      <c r="D1026" s="104">
        <v>14714.09</v>
      </c>
      <c r="E1026" s="140">
        <v>5.4039999999999999</v>
      </c>
      <c r="F1026" s="153">
        <v>1</v>
      </c>
      <c r="G1026" s="46">
        <f>IrradDiaria_1[[#This Row],[Geração Diária (kWh)]]/(IrradDiaria_1[[#This Row],[Irradiação]]*994)</f>
        <v>2.7392500822849755</v>
      </c>
    </row>
    <row r="1027" spans="2:7" hidden="1">
      <c r="B1027" s="46" t="s">
        <v>51</v>
      </c>
      <c r="C1027" s="101">
        <v>46214</v>
      </c>
      <c r="D1027" s="104">
        <v>6385.9</v>
      </c>
      <c r="E1027" s="140">
        <v>5.4160000000000004</v>
      </c>
      <c r="F1027" s="153">
        <v>1</v>
      </c>
      <c r="G1027" s="46">
        <f>IrradDiaria_1[[#This Row],[Geração Diária (kWh)]]/(IrradDiaria_1[[#This Row],[Irradiação]]*994)</f>
        <v>1.1861976883457315</v>
      </c>
    </row>
    <row r="1028" spans="2:7" hidden="1">
      <c r="B1028" s="46" t="s">
        <v>29</v>
      </c>
      <c r="C1028" s="101">
        <v>46214</v>
      </c>
      <c r="D1028" s="104">
        <v>4494.5</v>
      </c>
      <c r="E1028" s="140">
        <v>5.4340000000000002</v>
      </c>
      <c r="F1028" s="153">
        <v>1</v>
      </c>
      <c r="G1028" s="46">
        <f>IrradDiaria_1[[#This Row],[Geração Diária (kWh)]]/(IrradDiaria_1[[#This Row],[Irradiação]]*994)</f>
        <v>0.83209970163268909</v>
      </c>
    </row>
    <row r="1029" spans="2:7" hidden="1">
      <c r="B1029" s="46" t="s">
        <v>231</v>
      </c>
      <c r="C1029" s="101">
        <v>46113</v>
      </c>
      <c r="D1029" s="104">
        <v>15115.38</v>
      </c>
      <c r="E1029" s="140">
        <v>6.923691666666663</v>
      </c>
      <c r="F1029" s="153">
        <v>1</v>
      </c>
      <c r="G1029" s="46">
        <f>IrradDiaria_1[[#This Row],[Geração Diária (kWh)]]/(IrradDiaria_1[[#This Row],[Irradiação]]*994)</f>
        <v>2.196316712299657</v>
      </c>
    </row>
    <row r="1030" spans="2:7" hidden="1">
      <c r="B1030" s="46" t="s">
        <v>231</v>
      </c>
      <c r="C1030" s="101">
        <v>46114</v>
      </c>
      <c r="D1030" s="104">
        <v>12323.81</v>
      </c>
      <c r="E1030" s="140">
        <v>5.7008999999999999</v>
      </c>
      <c r="F1030" s="153">
        <v>1</v>
      </c>
      <c r="G1030" s="46">
        <f>IrradDiaria_1[[#This Row],[Geração Diária (kWh)]]/(IrradDiaria_1[[#This Row],[Irradiação]]*994)</f>
        <v>2.1747792796174332</v>
      </c>
    </row>
    <row r="1031" spans="2:7" hidden="1">
      <c r="B1031" s="46" t="s">
        <v>231</v>
      </c>
      <c r="C1031" s="101">
        <v>46115</v>
      </c>
      <c r="D1031" s="104">
        <v>15685.64</v>
      </c>
      <c r="E1031" s="140">
        <v>7.5099649999999958</v>
      </c>
      <c r="F1031" s="153">
        <v>1</v>
      </c>
      <c r="G1031" s="46">
        <f>IrradDiaria_1[[#This Row],[Geração Diária (kWh)]]/(IrradDiaria_1[[#This Row],[Irradiação]]*994)</f>
        <v>2.1012510619676048</v>
      </c>
    </row>
    <row r="1032" spans="2:7" hidden="1">
      <c r="B1032" s="46" t="s">
        <v>231</v>
      </c>
      <c r="C1032" s="101">
        <v>46116</v>
      </c>
      <c r="D1032" s="104">
        <v>13963.69</v>
      </c>
      <c r="E1032" s="140">
        <v>6.6944833333333369</v>
      </c>
      <c r="F1032" s="153">
        <v>1</v>
      </c>
      <c r="G1032" s="46">
        <f>IrradDiaria_1[[#This Row],[Geração Diária (kWh)]]/(IrradDiaria_1[[#This Row],[Irradiação]]*994)</f>
        <v>2.0984409352780342</v>
      </c>
    </row>
    <row r="1033" spans="2:7" hidden="1">
      <c r="B1033" s="46" t="s">
        <v>231</v>
      </c>
      <c r="C1033" s="101">
        <v>46117</v>
      </c>
      <c r="D1033" s="104">
        <v>13730.64</v>
      </c>
      <c r="E1033" s="140">
        <v>6.4261216666666607</v>
      </c>
      <c r="F1033" s="153">
        <v>1</v>
      </c>
      <c r="G1033" s="46">
        <f>IrradDiaria_1[[#This Row],[Geração Diária (kWh)]]/(IrradDiaria_1[[#This Row],[Irradiação]]*994)</f>
        <v>2.1495891057297505</v>
      </c>
    </row>
    <row r="1034" spans="2:7" hidden="1">
      <c r="B1034" s="46" t="s">
        <v>231</v>
      </c>
      <c r="C1034" s="101">
        <v>46118</v>
      </c>
      <c r="D1034" s="104">
        <v>14814.64</v>
      </c>
      <c r="E1034" s="140">
        <v>6.9411449999999872</v>
      </c>
      <c r="F1034" s="153">
        <v>1</v>
      </c>
      <c r="G1034" s="46">
        <f>IrradDiaria_1[[#This Row],[Geração Diária (kWh)]]/(IrradDiaria_1[[#This Row],[Irradiação]]*994)</f>
        <v>2.1472054518840817</v>
      </c>
    </row>
    <row r="1035" spans="2:7" hidden="1">
      <c r="B1035" s="46" t="s">
        <v>231</v>
      </c>
      <c r="C1035" s="101">
        <v>46119</v>
      </c>
      <c r="D1035" s="104">
        <v>8735.58</v>
      </c>
      <c r="E1035" s="140">
        <v>3.7118483333333243</v>
      </c>
      <c r="F1035" s="153">
        <v>1</v>
      </c>
      <c r="G1035" s="46">
        <f>IrradDiaria_1[[#This Row],[Geração Diária (kWh)]]/(IrradDiaria_1[[#This Row],[Irradiação]]*994)</f>
        <v>2.3676371095860014</v>
      </c>
    </row>
    <row r="1036" spans="2:7" hidden="1">
      <c r="B1036" s="46" t="s">
        <v>231</v>
      </c>
      <c r="C1036" s="101">
        <v>46120</v>
      </c>
      <c r="D1036" s="104">
        <v>10829.86</v>
      </c>
      <c r="E1036" s="140">
        <v>4.6292916666666617</v>
      </c>
      <c r="F1036" s="153">
        <v>1</v>
      </c>
      <c r="G1036" s="46">
        <f>IrradDiaria_1[[#This Row],[Geração Diária (kWh)]]/(IrradDiaria_1[[#This Row],[Irradiação]]*994)</f>
        <v>2.3535417884298337</v>
      </c>
    </row>
    <row r="1037" spans="2:7" hidden="1">
      <c r="B1037" s="46" t="s">
        <v>231</v>
      </c>
      <c r="C1037" s="101">
        <v>46121</v>
      </c>
      <c r="D1037" s="104">
        <v>11293.03</v>
      </c>
      <c r="E1037" s="140">
        <v>5.1672733333333349</v>
      </c>
      <c r="F1037" s="153">
        <v>1</v>
      </c>
      <c r="G1037" s="46">
        <f>IrradDiaria_1[[#This Row],[Geração Diária (kWh)]]/(IrradDiaria_1[[#This Row],[Irradiação]]*994)</f>
        <v>2.1986832223116877</v>
      </c>
    </row>
    <row r="1038" spans="2:7" hidden="1">
      <c r="B1038" s="46" t="s">
        <v>231</v>
      </c>
      <c r="C1038" s="101">
        <v>46122</v>
      </c>
      <c r="D1038" s="104">
        <v>11565.36</v>
      </c>
      <c r="E1038" s="140">
        <v>5.1560400000000097</v>
      </c>
      <c r="F1038" s="153">
        <v>1</v>
      </c>
      <c r="G1038" s="46">
        <f>IrradDiaria_1[[#This Row],[Geração Diária (kWh)]]/(IrradDiaria_1[[#This Row],[Irradiação]]*994)</f>
        <v>2.2566099227618328</v>
      </c>
    </row>
    <row r="1039" spans="2:7" hidden="1">
      <c r="B1039" s="46" t="s">
        <v>231</v>
      </c>
      <c r="C1039" s="101">
        <v>46123</v>
      </c>
      <c r="D1039" s="104">
        <v>14347.41</v>
      </c>
      <c r="E1039" s="140">
        <v>6.7429716666666648</v>
      </c>
      <c r="F1039" s="153">
        <v>1</v>
      </c>
      <c r="G1039" s="46">
        <f>IrradDiaria_1[[#This Row],[Geração Diária (kWh)]]/(IrradDiaria_1[[#This Row],[Irradiação]]*994)</f>
        <v>2.140601325059754</v>
      </c>
    </row>
    <row r="1040" spans="2:7" hidden="1">
      <c r="B1040" s="46" t="s">
        <v>231</v>
      </c>
      <c r="C1040" s="101">
        <v>46124</v>
      </c>
      <c r="D1040" s="104">
        <v>15716.86</v>
      </c>
      <c r="E1040" s="140">
        <v>7.562250000000005</v>
      </c>
      <c r="F1040" s="153">
        <v>1</v>
      </c>
      <c r="G1040" s="46">
        <f>IrradDiaria_1[[#This Row],[Geração Diária (kWh)]]/(IrradDiaria_1[[#This Row],[Irradiação]]*994)</f>
        <v>2.0908764431609312</v>
      </c>
    </row>
    <row r="1041" spans="2:7" hidden="1">
      <c r="B1041" s="46" t="s">
        <v>231</v>
      </c>
      <c r="C1041" s="101">
        <v>46125</v>
      </c>
      <c r="D1041" s="104">
        <v>13777.64</v>
      </c>
      <c r="E1041" s="140">
        <v>6.3585883333333291</v>
      </c>
      <c r="F1041" s="153">
        <v>1</v>
      </c>
      <c r="G1041" s="46">
        <f>IrradDiaria_1[[#This Row],[Geração Diária (kWh)]]/(IrradDiaria_1[[#This Row],[Irradiação]]*994)</f>
        <v>2.1798556695850233</v>
      </c>
    </row>
    <row r="1042" spans="2:7" hidden="1">
      <c r="B1042" s="46" t="s">
        <v>231</v>
      </c>
      <c r="C1042" s="101">
        <v>46126</v>
      </c>
      <c r="D1042" s="104">
        <v>14821.46</v>
      </c>
      <c r="E1042" s="140">
        <v>7.0658766666666706</v>
      </c>
      <c r="F1042" s="153">
        <v>1</v>
      </c>
      <c r="G1042" s="46">
        <f>IrradDiaria_1[[#This Row],[Geração Diária (kWh)]]/(IrradDiaria_1[[#This Row],[Irradiação]]*994)</f>
        <v>2.1102725474479804</v>
      </c>
    </row>
    <row r="1043" spans="2:7" hidden="1">
      <c r="B1043" s="46" t="s">
        <v>231</v>
      </c>
      <c r="C1043" s="101">
        <v>46127</v>
      </c>
      <c r="D1043" s="104">
        <v>16493.849999999999</v>
      </c>
      <c r="E1043" s="140">
        <v>3.4239999999999999</v>
      </c>
      <c r="F1043" s="153">
        <v>1</v>
      </c>
      <c r="G1043" s="46">
        <f>IrradDiaria_1[[#This Row],[Geração Diária (kWh)]]/(IrradDiaria_1[[#This Row],[Irradiação]]*994)</f>
        <v>4.8462063267455191</v>
      </c>
    </row>
    <row r="1044" spans="2:7" hidden="1">
      <c r="B1044" s="46" t="s">
        <v>231</v>
      </c>
      <c r="C1044" s="101">
        <v>46128</v>
      </c>
      <c r="D1044" s="104">
        <v>15378.35</v>
      </c>
      <c r="E1044" s="140">
        <v>6.3179999999999996</v>
      </c>
      <c r="F1044" s="153">
        <v>1</v>
      </c>
      <c r="G1044" s="46">
        <f>IrradDiaria_1[[#This Row],[Geração Diária (kWh)]]/(IrradDiaria_1[[#This Row],[Irradiação]]*994)</f>
        <v>2.4487459737850976</v>
      </c>
    </row>
    <row r="1045" spans="2:7" hidden="1">
      <c r="B1045" s="46" t="s">
        <v>231</v>
      </c>
      <c r="C1045" s="101">
        <v>46129</v>
      </c>
      <c r="D1045" s="104">
        <v>15619.26</v>
      </c>
      <c r="E1045" s="140">
        <v>6.8789999999999996</v>
      </c>
      <c r="F1045" s="153">
        <v>1</v>
      </c>
      <c r="G1045" s="46">
        <f>IrradDiaria_1[[#This Row],[Geração Diária (kWh)]]/(IrradDiaria_1[[#This Row],[Irradiação]]*994)</f>
        <v>2.2842769657631794</v>
      </c>
    </row>
    <row r="1046" spans="2:7" hidden="1">
      <c r="B1046" s="46" t="s">
        <v>231</v>
      </c>
      <c r="C1046" s="101">
        <v>46130</v>
      </c>
      <c r="D1046" s="104">
        <v>9662.15</v>
      </c>
      <c r="E1046" s="140">
        <v>5.3529999999999998</v>
      </c>
      <c r="F1046" s="153">
        <v>1</v>
      </c>
      <c r="G1046" s="46">
        <f>IrradDiaria_1[[#This Row],[Geração Diária (kWh)]]/(IrradDiaria_1[[#This Row],[Irradiação]]*994)</f>
        <v>1.8158925531519023</v>
      </c>
    </row>
    <row r="1047" spans="2:7" hidden="1">
      <c r="B1047" s="46" t="s">
        <v>231</v>
      </c>
      <c r="C1047" s="101">
        <v>46131</v>
      </c>
      <c r="D1047" s="104">
        <v>11066.23</v>
      </c>
      <c r="E1047" s="140">
        <v>6.6040000000000001</v>
      </c>
      <c r="F1047" s="153">
        <v>0.91659999999999997</v>
      </c>
      <c r="G1047" s="46">
        <f>IrradDiaria_1[[#This Row],[Geração Diária (kWh)]]/(IrradDiaria_1[[#This Row],[Irradiação]]*994)</f>
        <v>1.6858007524249068</v>
      </c>
    </row>
    <row r="1048" spans="2:7" hidden="1">
      <c r="B1048" s="46" t="s">
        <v>231</v>
      </c>
      <c r="C1048" s="101">
        <v>46132</v>
      </c>
      <c r="D1048" s="104">
        <v>13233.46</v>
      </c>
      <c r="E1048" s="140">
        <v>7.9124649999999868</v>
      </c>
      <c r="F1048" s="153">
        <v>0.91659999999999997</v>
      </c>
      <c r="G1048" s="46">
        <f>IrradDiaria_1[[#This Row],[Geração Diária (kWh)]]/(IrradDiaria_1[[#This Row],[Irradiação]]*994)</f>
        <v>1.6825780638829329</v>
      </c>
    </row>
    <row r="1049" spans="2:7" hidden="1">
      <c r="B1049" s="46" t="s">
        <v>231</v>
      </c>
      <c r="C1049" s="101">
        <v>46133</v>
      </c>
      <c r="D1049" s="104">
        <v>13731.69</v>
      </c>
      <c r="E1049" s="140">
        <v>7.638876666666663</v>
      </c>
      <c r="F1049" s="153">
        <v>0.99787808641975295</v>
      </c>
      <c r="G1049" s="46">
        <f>IrradDiaria_1[[#This Row],[Geração Diária (kWh)]]/(IrradDiaria_1[[#This Row],[Irradiação]]*994)</f>
        <v>1.808456670739381</v>
      </c>
    </row>
    <row r="1050" spans="2:7" hidden="1">
      <c r="B1050" s="46" t="s">
        <v>231</v>
      </c>
      <c r="C1050" s="101">
        <v>46134</v>
      </c>
      <c r="D1050" s="104">
        <v>12542.94</v>
      </c>
      <c r="E1050" s="140">
        <v>7.2240249999999975</v>
      </c>
      <c r="F1050" s="153">
        <v>0.91659999999999997</v>
      </c>
      <c r="G1050" s="46">
        <f>IrradDiaria_1[[#This Row],[Geração Diária (kWh)]]/(IrradDiaria_1[[#This Row],[Irradiação]]*994)</f>
        <v>1.7467619383195403</v>
      </c>
    </row>
    <row r="1051" spans="2:7" hidden="1">
      <c r="B1051" s="46" t="s">
        <v>231</v>
      </c>
      <c r="C1051" s="101">
        <v>46135</v>
      </c>
      <c r="D1051" s="104">
        <v>11924.05</v>
      </c>
      <c r="E1051" s="140">
        <v>6.9591233333333227</v>
      </c>
      <c r="F1051" s="153">
        <v>1</v>
      </c>
      <c r="G1051" s="46">
        <f>IrradDiaria_1[[#This Row],[Geração Diária (kWh)]]/(IrradDiaria_1[[#This Row],[Irradiação]]*994)</f>
        <v>1.7237841007188646</v>
      </c>
    </row>
    <row r="1052" spans="2:7" hidden="1">
      <c r="B1052" s="46" t="s">
        <v>231</v>
      </c>
      <c r="C1052" s="101">
        <v>46136</v>
      </c>
      <c r="D1052" s="104">
        <v>11391.55</v>
      </c>
      <c r="E1052" s="140">
        <v>6.5541683333333216</v>
      </c>
      <c r="F1052" s="153">
        <v>0.91666666666666596</v>
      </c>
      <c r="G1052" s="46">
        <f>IrradDiaria_1[[#This Row],[Geração Diária (kWh)]]/(IrradDiaria_1[[#This Row],[Irradiação]]*994)</f>
        <v>1.7485531784318504</v>
      </c>
    </row>
    <row r="1053" spans="2:7" hidden="1">
      <c r="B1053" s="46" t="s">
        <v>231</v>
      </c>
      <c r="C1053" s="101">
        <v>46137</v>
      </c>
      <c r="D1053" s="104">
        <v>11522.78</v>
      </c>
      <c r="E1053" s="140">
        <v>6.5676833333333375</v>
      </c>
      <c r="F1053" s="153">
        <v>0.91666666666666596</v>
      </c>
      <c r="G1053" s="46">
        <f>IrradDiaria_1[[#This Row],[Geração Diária (kWh)]]/(IrradDiaria_1[[#This Row],[Irradiação]]*994)</f>
        <v>1.7650567811619222</v>
      </c>
    </row>
    <row r="1054" spans="2:7" hidden="1">
      <c r="B1054" s="46" t="s">
        <v>231</v>
      </c>
      <c r="C1054" s="101">
        <v>46138</v>
      </c>
      <c r="D1054" s="104">
        <v>11421.99</v>
      </c>
      <c r="E1054" s="140">
        <v>6.6537933333333275</v>
      </c>
      <c r="F1054" s="153">
        <v>0.91666666666666596</v>
      </c>
      <c r="G1054" s="46">
        <f>IrradDiaria_1[[#This Row],[Geração Diária (kWh)]]/(IrradDiaria_1[[#This Row],[Irradiação]]*994)</f>
        <v>1.726975131030335</v>
      </c>
    </row>
    <row r="1055" spans="2:7" hidden="1">
      <c r="B1055" s="46" t="s">
        <v>231</v>
      </c>
      <c r="C1055" s="101">
        <v>46139</v>
      </c>
      <c r="D1055" s="104">
        <v>6800.64</v>
      </c>
      <c r="E1055" s="140">
        <v>3.6794833333333337</v>
      </c>
      <c r="F1055" s="153">
        <v>0.91666666666666596</v>
      </c>
      <c r="G1055" s="46">
        <f>IrradDiaria_1[[#This Row],[Geração Diária (kWh)]]/(IrradDiaria_1[[#This Row],[Irradiação]]*994)</f>
        <v>1.8594159888874988</v>
      </c>
    </row>
    <row r="1056" spans="2:7" hidden="1">
      <c r="B1056" s="46" t="s">
        <v>231</v>
      </c>
      <c r="C1056" s="101">
        <v>46140</v>
      </c>
      <c r="D1056" s="104">
        <v>8744.42</v>
      </c>
      <c r="E1056" s="140">
        <v>4.7343649999999968</v>
      </c>
      <c r="F1056" s="153">
        <v>0.91666666666666596</v>
      </c>
      <c r="G1056" s="46">
        <f>IrradDiaria_1[[#This Row],[Geração Diária (kWh)]]/(IrradDiaria_1[[#This Row],[Irradiação]]*994)</f>
        <v>1.8581590602574796</v>
      </c>
    </row>
    <row r="1057" spans="2:7" hidden="1">
      <c r="B1057" s="46" t="s">
        <v>231</v>
      </c>
      <c r="C1057" s="101">
        <v>46141</v>
      </c>
      <c r="D1057" s="104">
        <v>11552.45</v>
      </c>
      <c r="E1057" s="140">
        <v>5.3933983333333506</v>
      </c>
      <c r="F1057" s="153">
        <v>0.91666666666666596</v>
      </c>
      <c r="G1057" s="46">
        <f>IrradDiaria_1[[#This Row],[Geração Diária (kWh)]]/(IrradDiaria_1[[#This Row],[Irradiação]]*994)</f>
        <v>2.1548905495746213</v>
      </c>
    </row>
    <row r="1058" spans="2:7" hidden="1">
      <c r="B1058" s="46" t="s">
        <v>231</v>
      </c>
      <c r="C1058" s="101">
        <v>46142</v>
      </c>
      <c r="D1058" s="104">
        <v>12589.13</v>
      </c>
      <c r="E1058" s="140">
        <v>5.8914583333333388</v>
      </c>
      <c r="F1058" s="153">
        <v>0.96875</v>
      </c>
      <c r="G1058" s="46">
        <f>IrradDiaria_1[[#This Row],[Geração Diária (kWh)]]/(IrradDiaria_1[[#This Row],[Irradiação]]*994)</f>
        <v>2.1497429002744477</v>
      </c>
    </row>
    <row r="1059" spans="2:7" hidden="1">
      <c r="B1059" s="46" t="s">
        <v>231</v>
      </c>
      <c r="C1059" s="101">
        <v>46143</v>
      </c>
      <c r="D1059" s="104">
        <v>9954.24</v>
      </c>
      <c r="E1059" s="140">
        <v>5.7065949789791679</v>
      </c>
      <c r="F1059" s="153">
        <v>1</v>
      </c>
      <c r="G1059" s="46">
        <f>IrradDiaria_1[[#This Row],[Geração Diária (kWh)]]/(IrradDiaria_1[[#This Row],[Irradiação]]*994)</f>
        <v>1.7548688828667902</v>
      </c>
    </row>
    <row r="1060" spans="2:7" hidden="1">
      <c r="B1060" s="46" t="s">
        <v>231</v>
      </c>
      <c r="C1060" s="101">
        <v>46144</v>
      </c>
      <c r="D1060" s="104">
        <v>10884.51</v>
      </c>
      <c r="E1060" s="140">
        <v>6.3657108258977528</v>
      </c>
      <c r="F1060" s="153">
        <v>1</v>
      </c>
      <c r="G1060" s="46">
        <f>IrradDiaria_1[[#This Row],[Geração Diária (kWh)]]/(IrradDiaria_1[[#This Row],[Irradiação]]*994)</f>
        <v>1.7201867265249724</v>
      </c>
    </row>
    <row r="1061" spans="2:7" hidden="1">
      <c r="B1061" s="46" t="s">
        <v>231</v>
      </c>
      <c r="C1061" s="101">
        <v>46145</v>
      </c>
      <c r="D1061" s="104">
        <v>11595.68</v>
      </c>
      <c r="E1061" s="140">
        <v>6.9132966779693961</v>
      </c>
      <c r="F1061" s="153">
        <v>1</v>
      </c>
      <c r="G1061" s="46">
        <f>IrradDiaria_1[[#This Row],[Geração Diária (kWh)]]/(IrradDiaria_1[[#This Row],[Irradiação]]*994)</f>
        <v>1.6874256360848217</v>
      </c>
    </row>
    <row r="1062" spans="2:7" hidden="1">
      <c r="B1062" s="46" t="s">
        <v>231</v>
      </c>
      <c r="C1062" s="101">
        <v>46146</v>
      </c>
      <c r="D1062" s="104">
        <v>10744.89</v>
      </c>
      <c r="E1062" s="140">
        <v>6.2942583341905847</v>
      </c>
      <c r="F1062" s="153">
        <v>1</v>
      </c>
      <c r="G1062" s="46">
        <f>IrradDiaria_1[[#This Row],[Geração Diária (kWh)]]/(IrradDiaria_1[[#This Row],[Irradiação]]*994)</f>
        <v>1.7173982885683006</v>
      </c>
    </row>
    <row r="1063" spans="2:7" hidden="1">
      <c r="B1063" s="46" t="s">
        <v>231</v>
      </c>
      <c r="C1063" s="101">
        <v>46147</v>
      </c>
      <c r="D1063" s="104">
        <v>10319.469999999999</v>
      </c>
      <c r="E1063" s="140">
        <v>6.14135001835227</v>
      </c>
      <c r="F1063" s="153">
        <v>1</v>
      </c>
      <c r="G1063" s="46">
        <f>IrradDiaria_1[[#This Row],[Geração Diária (kWh)]]/(IrradDiaria_1[[#This Row],[Irradiação]]*994)</f>
        <v>1.6904687947041515</v>
      </c>
    </row>
    <row r="1064" spans="2:7" hidden="1">
      <c r="B1064" s="46" t="s">
        <v>231</v>
      </c>
      <c r="C1064" s="101">
        <v>46148</v>
      </c>
      <c r="D1064" s="104">
        <v>11255.32</v>
      </c>
      <c r="E1064" s="140">
        <v>6.8000066748584311</v>
      </c>
      <c r="F1064" s="153">
        <v>1</v>
      </c>
      <c r="G1064" s="46">
        <f>IrradDiaria_1[[#This Row],[Geração Diária (kWh)]]/(IrradDiaria_1[[#This Row],[Irradiação]]*994)</f>
        <v>1.6651835944822513</v>
      </c>
    </row>
    <row r="1065" spans="2:7" hidden="1">
      <c r="B1065" s="46" t="s">
        <v>231</v>
      </c>
      <c r="C1065" s="101">
        <v>46149</v>
      </c>
      <c r="D1065" s="104">
        <v>10907.96</v>
      </c>
      <c r="E1065" s="140">
        <v>6.3592483417640127</v>
      </c>
      <c r="F1065" s="153">
        <v>1</v>
      </c>
      <c r="G1065" s="46">
        <f>IrradDiaria_1[[#This Row],[Geração Diária (kWh)]]/(IrradDiaria_1[[#This Row],[Irradiação]]*994)</f>
        <v>1.7256446402370484</v>
      </c>
    </row>
    <row r="1066" spans="2:7" hidden="1">
      <c r="B1066" s="46" t="s">
        <v>231</v>
      </c>
      <c r="C1066" s="101">
        <v>46150</v>
      </c>
      <c r="D1066" s="104">
        <v>8208.19</v>
      </c>
      <c r="E1066" s="140">
        <v>4.6699591683739179</v>
      </c>
      <c r="F1066" s="153">
        <v>1</v>
      </c>
      <c r="G1066" s="46">
        <f>IrradDiaria_1[[#This Row],[Geração Diária (kWh)]]/(IrradDiaria_1[[#This Row],[Irradiação]]*994)</f>
        <v>1.7682673703946785</v>
      </c>
    </row>
    <row r="1067" spans="2:7" hidden="1">
      <c r="B1067" s="46" t="s">
        <v>231</v>
      </c>
      <c r="C1067" s="101">
        <v>46151</v>
      </c>
      <c r="D1067" s="104">
        <v>7920.91</v>
      </c>
      <c r="E1067" s="140">
        <v>4.4812583417595988</v>
      </c>
      <c r="F1067" s="153">
        <v>1</v>
      </c>
      <c r="G1067" s="46">
        <f>IrradDiaria_1[[#This Row],[Geração Diária (kWh)]]/(IrradDiaria_1[[#This Row],[Irradiação]]*994)</f>
        <v>1.7782331939548583</v>
      </c>
    </row>
    <row r="1068" spans="2:7" hidden="1">
      <c r="B1068" s="46" t="s">
        <v>231</v>
      </c>
      <c r="C1068" s="101">
        <v>46152</v>
      </c>
      <c r="D1068" s="104">
        <v>2144.37</v>
      </c>
      <c r="E1068" s="140">
        <v>1.0776691596360566</v>
      </c>
      <c r="F1068" s="153">
        <v>1</v>
      </c>
      <c r="G1068" s="46">
        <f>IrradDiaria_1[[#This Row],[Geração Diária (kWh)]]/(IrradDiaria_1[[#This Row],[Irradiação]]*994)</f>
        <v>2.001833182299058</v>
      </c>
    </row>
    <row r="1069" spans="2:7" hidden="1">
      <c r="B1069" s="46" t="s">
        <v>231</v>
      </c>
      <c r="C1069" s="101">
        <v>46153</v>
      </c>
      <c r="D1069" s="104">
        <v>10278.19</v>
      </c>
      <c r="E1069" s="140">
        <v>5.8711116729048083</v>
      </c>
      <c r="F1069" s="153">
        <v>0.95365831519589706</v>
      </c>
      <c r="G1069" s="46">
        <f>IrradDiaria_1[[#This Row],[Geração Diária (kWh)]]/(IrradDiaria_1[[#This Row],[Irradiação]]*994)</f>
        <v>1.7612050263070567</v>
      </c>
    </row>
    <row r="1070" spans="2:7" hidden="1">
      <c r="B1070" s="46" t="s">
        <v>231</v>
      </c>
      <c r="C1070" s="101">
        <v>46154</v>
      </c>
      <c r="D1070" s="104">
        <v>12293.38</v>
      </c>
      <c r="E1070" s="140">
        <v>7.0032741678630313</v>
      </c>
      <c r="F1070" s="153">
        <v>1</v>
      </c>
      <c r="G1070" s="46">
        <f>IrradDiaria_1[[#This Row],[Geração Diária (kWh)]]/(IrradDiaria_1[[#This Row],[Irradiação]]*994)</f>
        <v>1.7659719177968862</v>
      </c>
    </row>
    <row r="1071" spans="2:7" hidden="1">
      <c r="B1071" s="46" t="s">
        <v>231</v>
      </c>
      <c r="C1071" s="101">
        <v>46155</v>
      </c>
      <c r="D1071" s="104">
        <v>10933.6</v>
      </c>
      <c r="E1071" s="140">
        <v>6.4559333333333315</v>
      </c>
      <c r="F1071" s="153">
        <v>0.95774949164853296</v>
      </c>
      <c r="G1071" s="46">
        <f>IrradDiaria_1[[#This Row],[Geração Diária (kWh)]]/(IrradDiaria_1[[#This Row],[Irradiação]]*994)</f>
        <v>1.7037966499312904</v>
      </c>
    </row>
    <row r="1072" spans="2:7" hidden="1">
      <c r="B1072" s="46" t="s">
        <v>231</v>
      </c>
      <c r="C1072" s="101">
        <v>46156</v>
      </c>
      <c r="D1072" s="104">
        <v>9294.66</v>
      </c>
      <c r="E1072" s="140">
        <v>5.22187</v>
      </c>
      <c r="F1072" s="153">
        <v>0.88890000000000002</v>
      </c>
      <c r="G1072" s="46">
        <f>IrradDiaria_1[[#This Row],[Geração Diária (kWh)]]/(IrradDiaria_1[[#This Row],[Irradiação]]*994)</f>
        <v>1.7906927188009565</v>
      </c>
    </row>
    <row r="1073" spans="2:7" hidden="1">
      <c r="B1073" s="46" t="s">
        <v>231</v>
      </c>
      <c r="C1073" s="101">
        <v>46157</v>
      </c>
      <c r="D1073" s="104">
        <v>3046.97</v>
      </c>
      <c r="E1073" s="140">
        <v>1.4094850000000034</v>
      </c>
      <c r="F1073" s="153">
        <v>0.88890000000000002</v>
      </c>
      <c r="G1073" s="46">
        <f>IrradDiaria_1[[#This Row],[Geração Diária (kWh)]]/(IrradDiaria_1[[#This Row],[Irradiação]]*994)</f>
        <v>2.1748100710814389</v>
      </c>
    </row>
    <row r="1074" spans="2:7" hidden="1">
      <c r="B1074" s="46" t="s">
        <v>231</v>
      </c>
      <c r="C1074" s="101">
        <v>46158</v>
      </c>
      <c r="D1074" s="104">
        <v>10230.09</v>
      </c>
      <c r="E1074" s="140">
        <v>4.9510883333333462</v>
      </c>
      <c r="F1074" s="153">
        <v>0.88890000000000002</v>
      </c>
      <c r="G1074" s="46">
        <f>IrradDiaria_1[[#This Row],[Geração Diária (kWh)]]/(IrradDiaria_1[[#This Row],[Irradiação]]*994)</f>
        <v>2.0787027726787959</v>
      </c>
    </row>
    <row r="1075" spans="2:7" hidden="1">
      <c r="B1075" s="46" t="s">
        <v>231</v>
      </c>
      <c r="C1075" s="101">
        <v>46159</v>
      </c>
      <c r="D1075" s="104">
        <v>4375.6499999999996</v>
      </c>
      <c r="E1075" s="140">
        <v>1.8221483333333381</v>
      </c>
      <c r="F1075" s="153">
        <v>0.88890000000000002</v>
      </c>
      <c r="G1075" s="46">
        <f>IrradDiaria_1[[#This Row],[Geração Diária (kWh)]]/(IrradDiaria_1[[#This Row],[Irradiação]]*994)</f>
        <v>2.4158638974207887</v>
      </c>
    </row>
    <row r="1076" spans="2:7" hidden="1">
      <c r="B1076" s="46" t="s">
        <v>231</v>
      </c>
      <c r="C1076" s="101">
        <v>46160</v>
      </c>
      <c r="D1076" s="104">
        <v>5957.89</v>
      </c>
      <c r="E1076" s="140">
        <v>2.523163333333343</v>
      </c>
      <c r="F1076" s="153">
        <v>0.98150000000000004</v>
      </c>
      <c r="G1076" s="46">
        <f>IrradDiaria_1[[#This Row],[Geração Diária (kWh)]]/(IrradDiaria_1[[#This Row],[Irradiação]]*994)</f>
        <v>2.3755311594488866</v>
      </c>
    </row>
    <row r="1077" spans="2:7" hidden="1">
      <c r="B1077" s="46" t="s">
        <v>231</v>
      </c>
      <c r="C1077" s="101">
        <v>46161</v>
      </c>
      <c r="D1077" s="104">
        <v>4099.87</v>
      </c>
      <c r="E1077" s="140">
        <v>1.697873333333334</v>
      </c>
      <c r="F1077" s="153">
        <v>1</v>
      </c>
      <c r="G1077" s="46">
        <f>IrradDiaria_1[[#This Row],[Geração Diária (kWh)]]/(IrradDiaria_1[[#This Row],[Irradiação]]*994)</f>
        <v>2.429284697074432</v>
      </c>
    </row>
    <row r="1078" spans="2:7" hidden="1">
      <c r="B1078" s="46" t="s">
        <v>231</v>
      </c>
      <c r="C1078" s="101">
        <v>46162</v>
      </c>
      <c r="D1078" s="104">
        <v>3615.15</v>
      </c>
      <c r="E1078" s="140">
        <v>2.2028683333333157</v>
      </c>
      <c r="F1078" s="153">
        <v>1</v>
      </c>
      <c r="G1078" s="46">
        <f>IrradDiaria_1[[#This Row],[Geração Diária (kWh)]]/(IrradDiaria_1[[#This Row],[Irradiação]]*994)</f>
        <v>1.6510164388638502</v>
      </c>
    </row>
    <row r="1079" spans="2:7" hidden="1">
      <c r="B1079" s="46" t="s">
        <v>231</v>
      </c>
      <c r="C1079" s="101">
        <v>46163</v>
      </c>
      <c r="D1079" s="104">
        <v>9057</v>
      </c>
      <c r="E1079" s="140">
        <v>7.2557066666667138</v>
      </c>
      <c r="F1079" s="153">
        <v>1</v>
      </c>
      <c r="G1079" s="46">
        <f>IrradDiaria_1[[#This Row],[Geração Diária (kWh)]]/(IrradDiaria_1[[#This Row],[Irradiação]]*994)</f>
        <v>1.2557936033964068</v>
      </c>
    </row>
    <row r="1080" spans="2:7" hidden="1">
      <c r="B1080" s="46" t="s">
        <v>231</v>
      </c>
      <c r="C1080" s="101">
        <v>46164</v>
      </c>
      <c r="D1080" s="104">
        <v>8939.02</v>
      </c>
      <c r="E1080" s="140">
        <v>4.4773100000000401</v>
      </c>
      <c r="F1080" s="153">
        <v>1</v>
      </c>
      <c r="G1080" s="46">
        <f>IrradDiaria_1[[#This Row],[Geração Diária (kWh)]]/(IrradDiaria_1[[#This Row],[Irradiação]]*994)</f>
        <v>2.0085671680547335</v>
      </c>
    </row>
    <row r="1081" spans="2:7" hidden="1">
      <c r="B1081" s="46" t="s">
        <v>231</v>
      </c>
      <c r="C1081" s="101">
        <v>46165</v>
      </c>
      <c r="D1081" s="104">
        <v>7208.19</v>
      </c>
      <c r="E1081" s="140">
        <v>2.9577333333333335</v>
      </c>
      <c r="F1081" s="153">
        <v>1</v>
      </c>
      <c r="G1081" s="46">
        <f>IrradDiaria_1[[#This Row],[Geração Diária (kWh)]]/(IrradDiaria_1[[#This Row],[Irradiação]]*994)</f>
        <v>2.4517762029055725</v>
      </c>
    </row>
    <row r="1082" spans="2:7" hidden="1">
      <c r="B1082" s="46" t="s">
        <v>231</v>
      </c>
      <c r="C1082" s="101">
        <v>46166</v>
      </c>
      <c r="D1082" s="104">
        <v>8217.6200000000008</v>
      </c>
      <c r="E1082" s="140">
        <v>0.63742166666669509</v>
      </c>
      <c r="F1082" s="153">
        <v>1</v>
      </c>
      <c r="G1082" s="46">
        <f>IrradDiaria_1[[#This Row],[Geração Diária (kWh)]]/(IrradDiaria_1[[#This Row],[Irradiação]]*994)</f>
        <v>12.969787147764363</v>
      </c>
    </row>
    <row r="1083" spans="2:7" hidden="1">
      <c r="B1083" s="46" t="s">
        <v>231</v>
      </c>
      <c r="C1083" s="101">
        <v>46167</v>
      </c>
      <c r="D1083" s="104">
        <v>5882.17</v>
      </c>
      <c r="E1083" s="140">
        <v>0</v>
      </c>
      <c r="F1083" s="153">
        <v>1</v>
      </c>
      <c r="G1083" s="46" t="e">
        <f>IrradDiaria_1[[#This Row],[Geração Diária (kWh)]]/(IrradDiaria_1[[#This Row],[Irradiação]]*994)</f>
        <v>#DIV/0!</v>
      </c>
    </row>
    <row r="1084" spans="2:7" hidden="1">
      <c r="B1084" s="46" t="s">
        <v>231</v>
      </c>
      <c r="C1084" s="101">
        <v>46168</v>
      </c>
      <c r="D1084" s="104">
        <v>8805.77</v>
      </c>
      <c r="E1084" s="140">
        <v>0</v>
      </c>
      <c r="F1084" s="153">
        <v>1</v>
      </c>
      <c r="G1084" s="46" t="e">
        <f>IrradDiaria_1[[#This Row],[Geração Diária (kWh)]]/(IrradDiaria_1[[#This Row],[Irradiação]]*994)</f>
        <v>#DIV/0!</v>
      </c>
    </row>
    <row r="1085" spans="2:7" hidden="1">
      <c r="B1085" s="46" t="s">
        <v>231</v>
      </c>
      <c r="C1085" s="101">
        <v>46169</v>
      </c>
      <c r="D1085" s="104">
        <v>11017.95</v>
      </c>
      <c r="E1085" s="140">
        <v>4.0800900000000491</v>
      </c>
      <c r="F1085" s="153">
        <v>1</v>
      </c>
      <c r="G1085" s="46">
        <f>IrradDiaria_1[[#This Row],[Geração Diária (kWh)]]/(IrradDiaria_1[[#This Row],[Irradiação]]*994)</f>
        <v>2.7167186852355032</v>
      </c>
    </row>
    <row r="1086" spans="2:7" hidden="1">
      <c r="B1086" s="46" t="s">
        <v>231</v>
      </c>
      <c r="C1086" s="101">
        <v>46170</v>
      </c>
      <c r="D1086" s="104">
        <v>12979.45</v>
      </c>
      <c r="E1086" s="140">
        <v>6.1630000000000003</v>
      </c>
      <c r="F1086" s="153">
        <v>0.97219999999999995</v>
      </c>
      <c r="G1086" s="46">
        <f>IrradDiaria_1[[#This Row],[Geração Diária (kWh)]]/(IrradDiaria_1[[#This Row],[Irradiação]]*994)</f>
        <v>2.1187403505896651</v>
      </c>
    </row>
    <row r="1087" spans="2:7" hidden="1">
      <c r="B1087" s="46" t="s">
        <v>231</v>
      </c>
      <c r="C1087" s="101">
        <v>46171</v>
      </c>
      <c r="D1087" s="104">
        <v>12434.49</v>
      </c>
      <c r="E1087" s="140">
        <v>5.1433</v>
      </c>
      <c r="F1087" s="153">
        <v>0.91669999999999996</v>
      </c>
      <c r="G1087" s="46">
        <f>IrradDiaria_1[[#This Row],[Geração Diária (kWh)]]/(IrradDiaria_1[[#This Row],[Irradiação]]*994)</f>
        <v>2.4322025321684935</v>
      </c>
    </row>
    <row r="1088" spans="2:7" hidden="1">
      <c r="B1088" s="46" t="s">
        <v>231</v>
      </c>
      <c r="C1088" s="101">
        <v>46172</v>
      </c>
      <c r="D1088" s="104">
        <v>11536.54</v>
      </c>
      <c r="E1088" s="140">
        <v>5.6772</v>
      </c>
      <c r="F1088" s="153">
        <v>0.91669999999999996</v>
      </c>
      <c r="G1088" s="46">
        <f>IrradDiaria_1[[#This Row],[Geração Diária (kWh)]]/(IrradDiaria_1[[#This Row],[Irradiação]]*994)</f>
        <v>2.0443488096903835</v>
      </c>
    </row>
    <row r="1089" spans="2:7" hidden="1">
      <c r="B1089" s="46" t="s">
        <v>231</v>
      </c>
      <c r="C1089" s="101">
        <v>46173</v>
      </c>
      <c r="D1089" s="104">
        <v>12345.25</v>
      </c>
      <c r="E1089" s="140">
        <v>6.1369999999999996</v>
      </c>
      <c r="F1089" s="153">
        <v>0.91669999999999996</v>
      </c>
      <c r="G1089" s="46">
        <f>IrradDiaria_1[[#This Row],[Geração Diária (kWh)]]/(IrradDiaria_1[[#This Row],[Irradiação]]*994)</f>
        <v>2.0237524216506468</v>
      </c>
    </row>
    <row r="1090" spans="2:7" hidden="1">
      <c r="B1090" s="46" t="s">
        <v>231</v>
      </c>
      <c r="C1090" s="101">
        <v>46174</v>
      </c>
      <c r="D1090" s="104">
        <v>11059.7</v>
      </c>
      <c r="E1090" s="140">
        <v>5.7450000000000001</v>
      </c>
      <c r="F1090" s="153">
        <v>1</v>
      </c>
      <c r="G1090" s="46">
        <f>IrradDiaria_1[[#This Row],[Geração Diária (kWh)]]/(IrradDiaria_1[[#This Row],[Irradiação]]*994)</f>
        <v>1.936720409489137</v>
      </c>
    </row>
    <row r="1091" spans="2:7" hidden="1">
      <c r="B1091" s="46" t="s">
        <v>231</v>
      </c>
      <c r="C1091" s="101">
        <v>46175</v>
      </c>
      <c r="D1091" s="104">
        <v>11897.62</v>
      </c>
      <c r="E1091" s="140">
        <v>2.8740000000000001</v>
      </c>
      <c r="F1091" s="153">
        <v>1</v>
      </c>
      <c r="G1091" s="46">
        <f>IrradDiaria_1[[#This Row],[Geração Diária (kWh)]]/(IrradDiaria_1[[#This Row],[Irradiação]]*994)</f>
        <v>4.164730904564478</v>
      </c>
    </row>
    <row r="1092" spans="2:7" hidden="1">
      <c r="B1092" s="46" t="s">
        <v>231</v>
      </c>
      <c r="C1092" s="101">
        <v>46176</v>
      </c>
      <c r="D1092" s="104">
        <v>12264.67</v>
      </c>
      <c r="E1092" s="140">
        <v>6.0934466666666545</v>
      </c>
      <c r="F1092" s="153">
        <v>1</v>
      </c>
      <c r="G1092" s="46">
        <f>IrradDiaria_1[[#This Row],[Geração Diária (kWh)]]/(IrradDiaria_1[[#This Row],[Irradiação]]*994)</f>
        <v>2.0249134665897413</v>
      </c>
    </row>
    <row r="1093" spans="2:7" hidden="1">
      <c r="B1093" s="46" t="s">
        <v>231</v>
      </c>
      <c r="C1093" s="101">
        <v>46177</v>
      </c>
      <c r="D1093" s="104">
        <v>12126.5</v>
      </c>
      <c r="E1093" s="140">
        <v>6.0697033333333286</v>
      </c>
      <c r="F1093" s="153">
        <v>0.95140000000000002</v>
      </c>
      <c r="G1093" s="46">
        <f>IrradDiaria_1[[#This Row],[Geração Diária (kWh)]]/(IrradDiaria_1[[#This Row],[Irradiação]]*994)</f>
        <v>2.0099331909909082</v>
      </c>
    </row>
    <row r="1094" spans="2:7" hidden="1">
      <c r="B1094" s="46" t="s">
        <v>231</v>
      </c>
      <c r="C1094" s="101">
        <v>46178</v>
      </c>
      <c r="D1094" s="104">
        <v>11533.25</v>
      </c>
      <c r="E1094" s="140">
        <v>5.5321800000000056</v>
      </c>
      <c r="F1094" s="153">
        <v>1</v>
      </c>
      <c r="G1094" s="46">
        <f>IrradDiaria_1[[#This Row],[Geração Diária (kWh)]]/(IrradDiaria_1[[#This Row],[Irradiação]]*994)</f>
        <v>2.0973408680157375</v>
      </c>
    </row>
    <row r="1095" spans="2:7" hidden="1">
      <c r="B1095" s="46" t="s">
        <v>231</v>
      </c>
      <c r="C1095" s="101">
        <v>46179</v>
      </c>
      <c r="D1095" s="104">
        <v>13389.51</v>
      </c>
      <c r="E1095" s="140">
        <v>6.1817933333333377</v>
      </c>
      <c r="F1095" s="153">
        <v>1</v>
      </c>
      <c r="G1095" s="46">
        <f>IrradDiaria_1[[#This Row],[Geração Diária (kWh)]]/(IrradDiaria_1[[#This Row],[Irradiação]]*994)</f>
        <v>2.1790330516740615</v>
      </c>
    </row>
    <row r="1096" spans="2:7" hidden="1">
      <c r="B1096" s="46" t="s">
        <v>231</v>
      </c>
      <c r="C1096" s="101">
        <v>46180</v>
      </c>
      <c r="D1096" s="104">
        <v>13118.37</v>
      </c>
      <c r="E1096" s="140">
        <v>6.059168333333333</v>
      </c>
      <c r="F1096" s="153">
        <v>1</v>
      </c>
      <c r="G1096" s="46">
        <f>IrradDiaria_1[[#This Row],[Geração Diária (kWh)]]/(IrradDiaria_1[[#This Row],[Irradiação]]*994)</f>
        <v>2.1781133327140254</v>
      </c>
    </row>
    <row r="1097" spans="2:7" hidden="1">
      <c r="B1097" s="46" t="s">
        <v>231</v>
      </c>
      <c r="C1097" s="101">
        <v>46181</v>
      </c>
      <c r="D1097" s="104">
        <v>12988.45</v>
      </c>
      <c r="E1097" s="140">
        <v>5.9763616666666568</v>
      </c>
      <c r="F1097" s="153">
        <v>1</v>
      </c>
      <c r="G1097" s="46">
        <f>IrradDiaria_1[[#This Row],[Geração Diária (kWh)]]/(IrradDiaria_1[[#This Row],[Irradiação]]*994)</f>
        <v>2.1864224147478568</v>
      </c>
    </row>
    <row r="1098" spans="2:7" hidden="1">
      <c r="B1098" s="46" t="s">
        <v>231</v>
      </c>
      <c r="C1098" s="101">
        <v>46182</v>
      </c>
      <c r="D1098" s="104">
        <v>11257.91</v>
      </c>
      <c r="E1098" s="140">
        <v>4.966143333333318</v>
      </c>
      <c r="F1098" s="153">
        <v>1</v>
      </c>
      <c r="G1098" s="46">
        <f>IrradDiaria_1[[#This Row],[Geração Diária (kWh)]]/(IrradDiaria_1[[#This Row],[Irradiação]]*994)</f>
        <v>2.2806158483438015</v>
      </c>
    </row>
    <row r="1099" spans="2:7" hidden="1">
      <c r="B1099" s="46" t="s">
        <v>231</v>
      </c>
      <c r="C1099" s="101">
        <v>46183</v>
      </c>
      <c r="D1099" s="104">
        <v>9492.69</v>
      </c>
      <c r="E1099" s="140">
        <v>4.2789249999999948</v>
      </c>
      <c r="F1099" s="153">
        <v>0.88194444444444398</v>
      </c>
      <c r="G1099" s="46">
        <f>IrradDiaria_1[[#This Row],[Geração Diária (kWh)]]/(IrradDiaria_1[[#This Row],[Irradiação]]*994)</f>
        <v>2.2318666346425418</v>
      </c>
    </row>
    <row r="1100" spans="2:7" hidden="1">
      <c r="B1100" s="46" t="s">
        <v>231</v>
      </c>
      <c r="C1100" s="101">
        <v>46184</v>
      </c>
      <c r="D1100" s="104">
        <v>5145.38</v>
      </c>
      <c r="E1100" s="140">
        <v>2.3933766666666672</v>
      </c>
      <c r="F1100" s="153">
        <v>0.96</v>
      </c>
      <c r="G1100" s="46">
        <f>IrradDiaria_1[[#This Row],[Geração Diária (kWh)]]/(IrradDiaria_1[[#This Row],[Irradiação]]*994)</f>
        <v>2.1628182073823496</v>
      </c>
    </row>
    <row r="1101" spans="2:7" hidden="1">
      <c r="B1101" s="46" t="s">
        <v>231</v>
      </c>
      <c r="C1101" s="101">
        <v>46185</v>
      </c>
      <c r="D1101" s="104">
        <v>5213.87</v>
      </c>
      <c r="E1101" s="140">
        <v>2.1794900000000026</v>
      </c>
      <c r="F1101" s="153">
        <v>0.97140000000000004</v>
      </c>
      <c r="G1101" s="46">
        <f>IrradDiaria_1[[#This Row],[Geração Diária (kWh)]]/(IrradDiaria_1[[#This Row],[Irradiação]]*994)</f>
        <v>2.4066832388833519</v>
      </c>
    </row>
    <row r="1102" spans="2:7" hidden="1">
      <c r="B1102" s="46" t="s">
        <v>231</v>
      </c>
      <c r="C1102" s="101">
        <v>46186</v>
      </c>
      <c r="D1102" s="104">
        <v>4016.04</v>
      </c>
      <c r="E1102" s="140">
        <v>1.6844183333333276</v>
      </c>
      <c r="F1102" s="153">
        <v>0.96299999999999997</v>
      </c>
      <c r="G1102" s="46">
        <f>IrradDiaria_1[[#This Row],[Geração Diária (kWh)]]/(IrradDiaria_1[[#This Row],[Irradiação]]*994)</f>
        <v>2.3986212986327775</v>
      </c>
    </row>
    <row r="1103" spans="2:7" hidden="1">
      <c r="B1103" s="46" t="s">
        <v>231</v>
      </c>
      <c r="C1103" s="101">
        <v>46187</v>
      </c>
      <c r="D1103" s="104">
        <v>2904.25</v>
      </c>
      <c r="E1103" s="140">
        <v>1.1573933333333353</v>
      </c>
      <c r="F1103" s="153">
        <v>1</v>
      </c>
      <c r="G1103" s="46">
        <f>IrradDiaria_1[[#This Row],[Geração Diária (kWh)]]/(IrradDiaria_1[[#This Row],[Irradiação]]*994)</f>
        <v>2.5244492083687677</v>
      </c>
    </row>
    <row r="1104" spans="2:7" hidden="1">
      <c r="B1104" s="46" t="s">
        <v>231</v>
      </c>
      <c r="C1104" s="101">
        <v>46188</v>
      </c>
      <c r="D1104" s="104">
        <v>2303.16</v>
      </c>
      <c r="E1104" s="140">
        <v>0.9459783333333347</v>
      </c>
      <c r="F1104" s="153">
        <v>1</v>
      </c>
      <c r="G1104" s="46">
        <f>IrradDiaria_1[[#This Row],[Geração Diária (kWh)]]/(IrradDiaria_1[[#This Row],[Irradiação]]*994)</f>
        <v>2.4493820763112644</v>
      </c>
    </row>
    <row r="1105" spans="2:7" hidden="1">
      <c r="B1105" s="46" t="s">
        <v>231</v>
      </c>
      <c r="C1105" s="101">
        <v>46189</v>
      </c>
      <c r="D1105" s="104">
        <v>5250.36</v>
      </c>
      <c r="E1105" s="140">
        <v>2.1853633333333318</v>
      </c>
      <c r="F1105" s="153">
        <v>1</v>
      </c>
      <c r="G1105" s="46">
        <f>IrradDiaria_1[[#This Row],[Geração Diária (kWh)]]/(IrradDiaria_1[[#This Row],[Irradiação]]*994)</f>
        <v>2.417013332893525</v>
      </c>
    </row>
    <row r="1106" spans="2:7" hidden="1">
      <c r="B1106" s="46" t="s">
        <v>231</v>
      </c>
      <c r="C1106" s="101">
        <v>46190</v>
      </c>
      <c r="D1106" s="104">
        <v>13289.54</v>
      </c>
      <c r="E1106" s="140">
        <v>6.0523183333333241</v>
      </c>
      <c r="F1106" s="153">
        <v>0.99470000000000003</v>
      </c>
      <c r="G1106" s="46">
        <f>IrradDiaria_1[[#This Row],[Geração Diária (kWh)]]/(IrradDiaria_1[[#This Row],[Irradiação]]*994)</f>
        <v>2.2090309555717691</v>
      </c>
    </row>
    <row r="1107" spans="2:7" hidden="1">
      <c r="B1107" s="46" t="s">
        <v>231</v>
      </c>
      <c r="C1107" s="101">
        <v>46191</v>
      </c>
      <c r="D1107" s="104">
        <v>13389.92</v>
      </c>
      <c r="E1107" s="140">
        <v>6.2346816666666749</v>
      </c>
      <c r="F1107" s="153">
        <v>1</v>
      </c>
      <c r="G1107" s="46">
        <f>IrradDiaria_1[[#This Row],[Geração Diária (kWh)]]/(IrradDiaria_1[[#This Row],[Irradiação]]*994)</f>
        <v>2.1606146371227379</v>
      </c>
    </row>
    <row r="1108" spans="2:7" hidden="1">
      <c r="B1108" s="46" t="s">
        <v>231</v>
      </c>
      <c r="C1108" s="101">
        <v>46192</v>
      </c>
      <c r="D1108" s="104">
        <v>12841.49</v>
      </c>
      <c r="E1108" s="140">
        <v>5.9306166666666638</v>
      </c>
      <c r="F1108" s="153">
        <v>1</v>
      </c>
      <c r="G1108" s="46">
        <f>IrradDiaria_1[[#This Row],[Geração Diária (kWh)]]/(IrradDiaria_1[[#This Row],[Irradiação]]*994)</f>
        <v>2.1783576228685959</v>
      </c>
    </row>
    <row r="1109" spans="2:7" hidden="1">
      <c r="B1109" s="46" t="s">
        <v>231</v>
      </c>
      <c r="C1109" s="101">
        <v>46193</v>
      </c>
      <c r="D1109" s="104">
        <v>3828.65</v>
      </c>
      <c r="E1109" s="140">
        <v>1.7032066666666663</v>
      </c>
      <c r="F1109" s="153">
        <v>1</v>
      </c>
      <c r="G1109" s="46">
        <f>IrradDiaria_1[[#This Row],[Geração Diária (kWh)]]/(IrradDiaria_1[[#This Row],[Irradiação]]*994)</f>
        <v>2.2614757438206459</v>
      </c>
    </row>
    <row r="1110" spans="2:7" hidden="1">
      <c r="B1110" s="46" t="s">
        <v>231</v>
      </c>
      <c r="C1110" s="101">
        <v>46194</v>
      </c>
      <c r="D1110" s="104">
        <v>12866.46</v>
      </c>
      <c r="E1110" s="140">
        <v>6.1118816666666671</v>
      </c>
      <c r="F1110" s="153">
        <v>1</v>
      </c>
      <c r="G1110" s="46">
        <f>IrradDiaria_1[[#This Row],[Geração Diária (kWh)]]/(IrradDiaria_1[[#This Row],[Irradiação]]*994)</f>
        <v>2.1178624610954691</v>
      </c>
    </row>
    <row r="1111" spans="2:7" hidden="1">
      <c r="B1111" s="46" t="s">
        <v>231</v>
      </c>
      <c r="C1111" s="101">
        <v>46195</v>
      </c>
      <c r="D1111" s="104">
        <v>12276.74</v>
      </c>
      <c r="E1111" s="140">
        <v>1.36</v>
      </c>
      <c r="F1111" s="153">
        <v>1</v>
      </c>
      <c r="G1111" s="46">
        <f>IrradDiaria_1[[#This Row],[Geração Diária (kWh)]]/(IrradDiaria_1[[#This Row],[Irradiação]]*994)</f>
        <v>9.0815037282518638</v>
      </c>
    </row>
    <row r="1112" spans="2:7" hidden="1">
      <c r="B1112" s="46" t="s">
        <v>231</v>
      </c>
      <c r="C1112" s="101">
        <v>46196</v>
      </c>
      <c r="D1112" s="104">
        <v>2429.25</v>
      </c>
      <c r="E1112" s="140">
        <v>1.0760000000000001</v>
      </c>
      <c r="F1112" s="153">
        <v>1</v>
      </c>
      <c r="G1112" s="46">
        <f>IrradDiaria_1[[#This Row],[Geração Diária (kWh)]]/(IrradDiaria_1[[#This Row],[Irradiação]]*994)</f>
        <v>2.271295056584862</v>
      </c>
    </row>
    <row r="1113" spans="2:7" hidden="1">
      <c r="B1113" s="46" t="s">
        <v>231</v>
      </c>
      <c r="C1113" s="101">
        <v>46197</v>
      </c>
      <c r="D1113" s="104">
        <v>1019.89</v>
      </c>
      <c r="E1113" s="140">
        <v>0.438</v>
      </c>
      <c r="F1113" s="153">
        <v>0.96750000000000003</v>
      </c>
      <c r="G1113" s="46">
        <f>IrradDiaria_1[[#This Row],[Geração Diária (kWh)]]/(IrradDiaria_1[[#This Row],[Irradiação]]*994)</f>
        <v>2.3425714101963377</v>
      </c>
    </row>
    <row r="1114" spans="2:7" hidden="1">
      <c r="B1114" s="46" t="s">
        <v>231</v>
      </c>
      <c r="C1114" s="101">
        <v>46198</v>
      </c>
      <c r="D1114" s="104">
        <v>4236.96</v>
      </c>
      <c r="E1114" s="140">
        <v>1.998</v>
      </c>
      <c r="F1114" s="153">
        <v>1</v>
      </c>
      <c r="G1114" s="46">
        <f>IrradDiaria_1[[#This Row],[Geração Diária (kWh)]]/(IrradDiaria_1[[#This Row],[Irradiação]]*994)</f>
        <v>2.1334010066404434</v>
      </c>
    </row>
    <row r="1115" spans="2:7" hidden="1">
      <c r="B1115" s="46" t="s">
        <v>231</v>
      </c>
      <c r="C1115" s="101">
        <v>46199</v>
      </c>
      <c r="D1115" s="104">
        <v>10260.44</v>
      </c>
      <c r="E1115" s="140">
        <v>4.5590000000000002</v>
      </c>
      <c r="F1115" s="153">
        <v>1</v>
      </c>
      <c r="G1115" s="46">
        <f>IrradDiaria_1[[#This Row],[Geração Diária (kWh)]]/(IrradDiaria_1[[#This Row],[Irradiação]]*994)</f>
        <v>2.2641750922291815</v>
      </c>
    </row>
    <row r="1116" spans="2:7" hidden="1">
      <c r="B1116" s="46" t="s">
        <v>231</v>
      </c>
      <c r="C1116" s="101">
        <v>46200</v>
      </c>
      <c r="D1116" s="104">
        <v>13050.1</v>
      </c>
      <c r="E1116" s="140">
        <v>5.8630000000000004</v>
      </c>
      <c r="F1116" s="153">
        <v>1</v>
      </c>
      <c r="G1116" s="46">
        <f>IrradDiaria_1[[#This Row],[Geração Diária (kWh)]]/(IrradDiaria_1[[#This Row],[Irradiação]]*994)</f>
        <v>2.2392756676507966</v>
      </c>
    </row>
    <row r="1117" spans="2:7" hidden="1">
      <c r="B1117" s="46" t="s">
        <v>231</v>
      </c>
      <c r="C1117" s="101">
        <v>46201</v>
      </c>
      <c r="D1117" s="104">
        <v>13323.2</v>
      </c>
      <c r="E1117" s="140">
        <v>5.9429999999999996</v>
      </c>
      <c r="F1117" s="153">
        <v>1</v>
      </c>
      <c r="G1117" s="46">
        <f>IrradDiaria_1[[#This Row],[Geração Diária (kWh)]]/(IrradDiaria_1[[#This Row],[Irradiação]]*994)</f>
        <v>2.2553629026387845</v>
      </c>
    </row>
    <row r="1118" spans="2:7" hidden="1">
      <c r="B1118" s="46" t="s">
        <v>231</v>
      </c>
      <c r="C1118" s="101">
        <v>46202</v>
      </c>
      <c r="D1118" s="104">
        <v>12740.32</v>
      </c>
      <c r="E1118" s="140">
        <v>5.8140000000000001</v>
      </c>
      <c r="F1118" s="153">
        <v>1</v>
      </c>
      <c r="G1118" s="46">
        <f>IrradDiaria_1[[#This Row],[Geração Diária (kWh)]]/(IrradDiaria_1[[#This Row],[Irradiação]]*994)</f>
        <v>2.2045447781286964</v>
      </c>
    </row>
    <row r="1119" spans="2:7" hidden="1">
      <c r="B1119" s="46" t="s">
        <v>231</v>
      </c>
      <c r="C1119" s="101">
        <v>46203</v>
      </c>
      <c r="D1119" s="104">
        <v>12578.3</v>
      </c>
      <c r="E1119" s="140">
        <v>5.7622000000000186</v>
      </c>
      <c r="F1119" s="153">
        <v>1</v>
      </c>
      <c r="G1119" s="46">
        <f>IrradDiaria_1[[#This Row],[Geração Diária (kWh)]]/(IrradDiaria_1[[#This Row],[Irradiação]]*994)</f>
        <v>2.1960753448531176</v>
      </c>
    </row>
    <row r="1120" spans="2:7" hidden="1">
      <c r="B1120" s="46" t="s">
        <v>231</v>
      </c>
      <c r="C1120" s="101">
        <v>46204</v>
      </c>
      <c r="D1120" s="104">
        <v>13086.23</v>
      </c>
      <c r="E1120" s="140">
        <v>5.9058516666666661</v>
      </c>
      <c r="F1120" s="153">
        <v>1</v>
      </c>
      <c r="G1120" s="46">
        <f>IrradDiaria_1[[#This Row],[Geração Diária (kWh)]]/(IrradDiaria_1[[#This Row],[Irradiação]]*994)</f>
        <v>2.2291825245584631</v>
      </c>
    </row>
    <row r="1121" spans="2:7" hidden="1">
      <c r="B1121" s="46" t="s">
        <v>231</v>
      </c>
      <c r="C1121" s="101">
        <v>46205</v>
      </c>
      <c r="D1121" s="104">
        <v>13218.94</v>
      </c>
      <c r="E1121" s="140">
        <v>5.9809383333333459</v>
      </c>
      <c r="F1121" s="153">
        <v>1</v>
      </c>
      <c r="G1121" s="46">
        <f>IrradDiaria_1[[#This Row],[Geração Diária (kWh)]]/(IrradDiaria_1[[#This Row],[Irradiação]]*994)</f>
        <v>2.2235193966553473</v>
      </c>
    </row>
    <row r="1122" spans="2:7" hidden="1">
      <c r="B1122" s="46" t="s">
        <v>231</v>
      </c>
      <c r="C1122" s="101">
        <v>46206</v>
      </c>
      <c r="D1122" s="104">
        <v>12827.03</v>
      </c>
      <c r="E1122" s="140">
        <v>5.8197966666666714</v>
      </c>
      <c r="F1122" s="153">
        <v>1</v>
      </c>
      <c r="G1122" s="46">
        <f>IrradDiaria_1[[#This Row],[Geração Diária (kWh)]]/(IrradDiaria_1[[#This Row],[Irradiação]]*994)</f>
        <v>2.217338075461281</v>
      </c>
    </row>
    <row r="1123" spans="2:7" hidden="1">
      <c r="B1123" s="46" t="s">
        <v>231</v>
      </c>
      <c r="C1123" s="101">
        <v>46207</v>
      </c>
      <c r="D1123" s="104">
        <v>11910.14</v>
      </c>
      <c r="E1123" s="140">
        <v>5.409896666666663</v>
      </c>
      <c r="F1123" s="153">
        <v>1</v>
      </c>
      <c r="G1123" s="46">
        <f>IrradDiaria_1[[#This Row],[Geração Diária (kWh)]]/(IrradDiaria_1[[#This Row],[Irradiação]]*994)</f>
        <v>2.214835685677107</v>
      </c>
    </row>
    <row r="1124" spans="2:7" hidden="1">
      <c r="B1124" s="46" t="s">
        <v>231</v>
      </c>
      <c r="C1124" s="101">
        <v>46208</v>
      </c>
      <c r="D1124" s="104">
        <v>9136.1299999999992</v>
      </c>
      <c r="E1124" s="140">
        <v>4.0476749999999928</v>
      </c>
      <c r="F1124" s="153">
        <v>1</v>
      </c>
      <c r="G1124" s="46">
        <f>IrradDiaria_1[[#This Row],[Geração Diária (kWh)]]/(IrradDiaria_1[[#This Row],[Irradiação]]*994)</f>
        <v>2.2707548570465739</v>
      </c>
    </row>
    <row r="1125" spans="2:7" hidden="1">
      <c r="B1125" s="46" t="s">
        <v>231</v>
      </c>
      <c r="C1125" s="101">
        <v>46209</v>
      </c>
      <c r="D1125" s="104">
        <v>9896.81</v>
      </c>
      <c r="E1125" s="140">
        <v>4.4175033333333271</v>
      </c>
      <c r="F1125" s="153">
        <v>1</v>
      </c>
      <c r="G1125" s="46">
        <f>IrradDiaria_1[[#This Row],[Geração Diária (kWh)]]/(IrradDiaria_1[[#This Row],[Irradiação]]*994)</f>
        <v>2.2538860855282499</v>
      </c>
    </row>
    <row r="1126" spans="2:7" hidden="1">
      <c r="B1126" s="46" t="s">
        <v>231</v>
      </c>
      <c r="C1126" s="101">
        <v>46210</v>
      </c>
      <c r="D1126" s="104">
        <v>12916.29</v>
      </c>
      <c r="E1126" s="140">
        <v>5.7464099999999974</v>
      </c>
      <c r="F1126" s="153">
        <v>1</v>
      </c>
      <c r="G1126" s="46">
        <f>IrradDiaria_1[[#This Row],[Geração Diária (kWh)]]/(IrradDiaria_1[[#This Row],[Irradiação]]*994)</f>
        <v>2.2612823542349401</v>
      </c>
    </row>
    <row r="1127" spans="2:7" hidden="1">
      <c r="B1127" s="46" t="s">
        <v>231</v>
      </c>
      <c r="C1127" s="101">
        <v>46211</v>
      </c>
      <c r="D1127" s="104">
        <v>11584.71</v>
      </c>
      <c r="E1127" s="140">
        <v>5.0309999999999997</v>
      </c>
      <c r="F1127" s="153">
        <v>1</v>
      </c>
      <c r="G1127" s="46">
        <f>IrradDiaria_1[[#This Row],[Geração Diária (kWh)]]/(IrradDiaria_1[[#This Row],[Irradiação]]*994)</f>
        <v>2.3165648632402647</v>
      </c>
    </row>
    <row r="1128" spans="2:7" hidden="1">
      <c r="B1128" s="46" t="s">
        <v>96</v>
      </c>
      <c r="C1128" s="101">
        <v>46216</v>
      </c>
      <c r="D1128" s="104">
        <v>14355</v>
      </c>
      <c r="E1128" s="140">
        <v>5.4660000000000002</v>
      </c>
      <c r="F1128" s="153">
        <v>1</v>
      </c>
      <c r="G1128" s="46">
        <f>IrradDiaria_1[[#This Row],[Geração Diária (kWh)]]/(IrradDiaria_1[[#This Row],[Irradiação]]*994)</f>
        <v>2.64208743128364</v>
      </c>
    </row>
    <row r="1129" spans="2:7" hidden="1">
      <c r="B1129" s="46" t="s">
        <v>73</v>
      </c>
      <c r="C1129" s="101">
        <v>46216</v>
      </c>
      <c r="D1129" s="104">
        <v>15308.38</v>
      </c>
      <c r="E1129" s="140">
        <v>5.4660000000000002</v>
      </c>
      <c r="F1129" s="153">
        <v>1</v>
      </c>
      <c r="G1129" s="46">
        <f>IrradDiaria_1[[#This Row],[Geração Diária (kWh)]]/(IrradDiaria_1[[#This Row],[Irradiação]]*994)</f>
        <v>2.8175603198407417</v>
      </c>
    </row>
    <row r="1130" spans="2:7" hidden="1">
      <c r="B1130" s="46" t="s">
        <v>367</v>
      </c>
      <c r="C1130" s="101">
        <v>46214</v>
      </c>
      <c r="D1130" s="104">
        <v>6079.71</v>
      </c>
      <c r="E1130" s="140">
        <v>5.4859999999999998</v>
      </c>
      <c r="F1130" s="153">
        <v>1</v>
      </c>
      <c r="G1130" s="46">
        <f>IrradDiaria_1[[#This Row],[Geração Diária (kWh)]]/(IrradDiaria_1[[#This Row],[Irradiação]]*994)</f>
        <v>1.1149122221480543</v>
      </c>
    </row>
    <row r="1131" spans="2:7" hidden="1">
      <c r="B1131" s="46" t="s">
        <v>208</v>
      </c>
      <c r="C1131" s="101">
        <v>46217</v>
      </c>
      <c r="D1131" s="104">
        <v>18083.080000000002</v>
      </c>
      <c r="E1131" s="140">
        <v>5.5281166666666</v>
      </c>
      <c r="F1131" s="153">
        <v>1</v>
      </c>
      <c r="G1131" s="46">
        <f>IrradDiaria_1[[#This Row],[Geração Diária (kWh)]]/(IrradDiaria_1[[#This Row],[Irradiação]]*994)</f>
        <v>3.2908555476221806</v>
      </c>
    </row>
    <row r="1132" spans="2:7" hidden="1">
      <c r="B1132" s="46" t="s">
        <v>185</v>
      </c>
      <c r="C1132" s="101">
        <v>46218</v>
      </c>
      <c r="D1132" s="104">
        <v>14247.91</v>
      </c>
      <c r="E1132" s="140">
        <v>5.5449999999999999</v>
      </c>
      <c r="F1132" s="153">
        <v>1</v>
      </c>
      <c r="G1132" s="46">
        <f>IrradDiaria_1[[#This Row],[Geração Diária (kWh)]]/(IrradDiaria_1[[#This Row],[Irradiação]]*994)</f>
        <v>2.5850159568774234</v>
      </c>
    </row>
    <row r="1133" spans="2:7" hidden="1">
      <c r="B1133" s="46" t="s">
        <v>482</v>
      </c>
      <c r="C1133" s="101">
        <v>46218</v>
      </c>
      <c r="D1133" s="104">
        <v>15939.86</v>
      </c>
      <c r="E1133" s="140">
        <v>5.5640000000000001</v>
      </c>
      <c r="F1133" s="153">
        <v>1</v>
      </c>
      <c r="G1133" s="46">
        <f>IrradDiaria_1[[#This Row],[Geração Diária (kWh)]]/(IrradDiaria_1[[#This Row],[Irradiação]]*994)</f>
        <v>2.8821129508900998</v>
      </c>
    </row>
    <row r="1134" spans="2:7" hidden="1">
      <c r="B1134" s="46" t="s">
        <v>482</v>
      </c>
      <c r="C1134" s="101">
        <v>46214</v>
      </c>
      <c r="D1134" s="104">
        <v>15496.96</v>
      </c>
      <c r="E1134" s="140">
        <v>5.5739999999999998</v>
      </c>
      <c r="F1134" s="153">
        <v>1</v>
      </c>
      <c r="G1134" s="46">
        <f>IrradDiaria_1[[#This Row],[Geração Diária (kWh)]]/(IrradDiaria_1[[#This Row],[Irradiação]]*994)</f>
        <v>2.7970044883582084</v>
      </c>
    </row>
    <row r="1135" spans="2:7" hidden="1">
      <c r="B1135" s="46" t="s">
        <v>254</v>
      </c>
      <c r="C1135" s="101">
        <v>46113</v>
      </c>
      <c r="D1135" s="104">
        <v>16119.01</v>
      </c>
      <c r="E1135" s="140">
        <v>6.923691666666663</v>
      </c>
      <c r="F1135" s="153">
        <v>1</v>
      </c>
      <c r="G1135" s="46">
        <f>IrradDiaria_1[[#This Row],[Geração Diária (kWh)]]/(IrradDiaria_1[[#This Row],[Irradiação]]*994)</f>
        <v>2.3421476038793134</v>
      </c>
    </row>
    <row r="1136" spans="2:7" hidden="1">
      <c r="B1136" s="46" t="s">
        <v>254</v>
      </c>
      <c r="C1136" s="101">
        <v>46114</v>
      </c>
      <c r="D1136" s="104">
        <v>14021.34</v>
      </c>
      <c r="E1136" s="140">
        <v>5.7008999999999999</v>
      </c>
      <c r="F1136" s="153">
        <v>1</v>
      </c>
      <c r="G1136" s="46">
        <f>IrradDiaria_1[[#This Row],[Geração Diária (kWh)]]/(IrradDiaria_1[[#This Row],[Irradiação]]*994)</f>
        <v>2.4743419205968857</v>
      </c>
    </row>
    <row r="1137" spans="2:7" hidden="1">
      <c r="B1137" s="46" t="s">
        <v>254</v>
      </c>
      <c r="C1137" s="101">
        <v>46115</v>
      </c>
      <c r="D1137" s="104">
        <v>15937.41</v>
      </c>
      <c r="E1137" s="140">
        <v>7.5099649999999958</v>
      </c>
      <c r="F1137" s="153">
        <v>1</v>
      </c>
      <c r="G1137" s="46">
        <f>IrradDiaria_1[[#This Row],[Geração Diária (kWh)]]/(IrradDiaria_1[[#This Row],[Irradiação]]*994)</f>
        <v>2.1349782149477567</v>
      </c>
    </row>
    <row r="1138" spans="2:7" hidden="1">
      <c r="B1138" s="46" t="s">
        <v>254</v>
      </c>
      <c r="C1138" s="101">
        <v>46116</v>
      </c>
      <c r="D1138" s="104">
        <v>15822.64</v>
      </c>
      <c r="E1138" s="140">
        <v>6.6944833333333369</v>
      </c>
      <c r="F1138" s="153">
        <v>1</v>
      </c>
      <c r="G1138" s="46">
        <f>IrradDiaria_1[[#This Row],[Geração Diária (kWh)]]/(IrradDiaria_1[[#This Row],[Irradiação]]*994)</f>
        <v>2.3778009595005067</v>
      </c>
    </row>
    <row r="1139" spans="2:7" hidden="1">
      <c r="B1139" s="46" t="s">
        <v>254</v>
      </c>
      <c r="C1139" s="101">
        <v>46117</v>
      </c>
      <c r="D1139" s="104">
        <v>14579.47</v>
      </c>
      <c r="E1139" s="140">
        <v>6.4261216666666607</v>
      </c>
      <c r="F1139" s="153">
        <v>1</v>
      </c>
      <c r="G1139" s="46">
        <f>IrradDiaria_1[[#This Row],[Geração Diária (kWh)]]/(IrradDiaria_1[[#This Row],[Irradiação]]*994)</f>
        <v>2.2824769915541974</v>
      </c>
    </row>
    <row r="1140" spans="2:7" hidden="1">
      <c r="B1140" s="46" t="s">
        <v>254</v>
      </c>
      <c r="C1140" s="101">
        <v>46118</v>
      </c>
      <c r="D1140" s="104">
        <v>16680.88</v>
      </c>
      <c r="E1140" s="140">
        <v>6.9411449999999872</v>
      </c>
      <c r="F1140" s="153">
        <v>1</v>
      </c>
      <c r="G1140" s="46">
        <f>IrradDiaria_1[[#This Row],[Geração Diária (kWh)]]/(IrradDiaria_1[[#This Row],[Irradiação]]*994)</f>
        <v>2.4176946910774846</v>
      </c>
    </row>
    <row r="1141" spans="2:7" hidden="1">
      <c r="B1141" s="46" t="s">
        <v>254</v>
      </c>
      <c r="C1141" s="101">
        <v>46119</v>
      </c>
      <c r="D1141" s="104">
        <v>9890.7800000000007</v>
      </c>
      <c r="E1141" s="140">
        <v>3.7118483333333243</v>
      </c>
      <c r="F1141" s="153">
        <v>1</v>
      </c>
      <c r="G1141" s="46">
        <f>IrradDiaria_1[[#This Row],[Geração Diária (kWh)]]/(IrradDiaria_1[[#This Row],[Irradiação]]*994)</f>
        <v>2.6807353113074384</v>
      </c>
    </row>
    <row r="1142" spans="2:7" hidden="1">
      <c r="B1142" s="46" t="s">
        <v>254</v>
      </c>
      <c r="C1142" s="101">
        <v>46120</v>
      </c>
      <c r="D1142" s="104">
        <v>11314.2</v>
      </c>
      <c r="E1142" s="140">
        <v>4.6292916666666617</v>
      </c>
      <c r="F1142" s="153">
        <v>1</v>
      </c>
      <c r="G1142" s="46">
        <f>IrradDiaria_1[[#This Row],[Geração Diária (kWh)]]/(IrradDiaria_1[[#This Row],[Irradiação]]*994)</f>
        <v>2.4587984057645089</v>
      </c>
    </row>
    <row r="1143" spans="2:7" hidden="1">
      <c r="B1143" s="46" t="s">
        <v>254</v>
      </c>
      <c r="C1143" s="101">
        <v>46121</v>
      </c>
      <c r="D1143" s="104">
        <v>14541.36</v>
      </c>
      <c r="E1143" s="140">
        <v>5.1672733333333349</v>
      </c>
      <c r="F1143" s="153">
        <v>1</v>
      </c>
      <c r="G1143" s="46">
        <f>IrradDiaria_1[[#This Row],[Geração Diária (kWh)]]/(IrradDiaria_1[[#This Row],[Irradiação]]*994)</f>
        <v>2.8311130194105818</v>
      </c>
    </row>
    <row r="1144" spans="2:7" hidden="1">
      <c r="B1144" s="46" t="s">
        <v>254</v>
      </c>
      <c r="C1144" s="101">
        <v>46122</v>
      </c>
      <c r="D1144" s="104">
        <v>13392.08</v>
      </c>
      <c r="E1144" s="140">
        <v>5.1560400000000097</v>
      </c>
      <c r="F1144" s="153">
        <v>1</v>
      </c>
      <c r="G1144" s="46">
        <f>IrradDiaria_1[[#This Row],[Geração Diária (kWh)]]/(IrradDiaria_1[[#This Row],[Irradiação]]*994)</f>
        <v>2.6130358773458227</v>
      </c>
    </row>
    <row r="1145" spans="2:7" hidden="1">
      <c r="B1145" s="46" t="s">
        <v>254</v>
      </c>
      <c r="C1145" s="101">
        <v>46123</v>
      </c>
      <c r="D1145" s="104">
        <v>15933.79</v>
      </c>
      <c r="E1145" s="140">
        <v>6.7429716666666648</v>
      </c>
      <c r="F1145" s="153">
        <v>1</v>
      </c>
      <c r="G1145" s="46">
        <f>IrradDiaria_1[[#This Row],[Geração Diária (kWh)]]/(IrradDiaria_1[[#This Row],[Irradiação]]*994)</f>
        <v>2.3772856555450677</v>
      </c>
    </row>
    <row r="1146" spans="2:7" hidden="1">
      <c r="B1146" s="46" t="s">
        <v>254</v>
      </c>
      <c r="C1146" s="101">
        <v>46124</v>
      </c>
      <c r="D1146" s="104">
        <v>18562.23</v>
      </c>
      <c r="E1146" s="140">
        <v>7.562250000000005</v>
      </c>
      <c r="F1146" s="153">
        <v>1</v>
      </c>
      <c r="G1146" s="46">
        <f>IrradDiaria_1[[#This Row],[Geração Diária (kWh)]]/(IrradDiaria_1[[#This Row],[Irradiação]]*994)</f>
        <v>2.4694073396044205</v>
      </c>
    </row>
    <row r="1147" spans="2:7" hidden="1">
      <c r="B1147" s="46" t="s">
        <v>254</v>
      </c>
      <c r="C1147" s="101">
        <v>46125</v>
      </c>
      <c r="D1147" s="104">
        <v>15137.1</v>
      </c>
      <c r="E1147" s="140">
        <v>6.3585883333333291</v>
      </c>
      <c r="F1147" s="153">
        <v>1</v>
      </c>
      <c r="G1147" s="46">
        <f>IrradDiaria_1[[#This Row],[Geração Diária (kWh)]]/(IrradDiaria_1[[#This Row],[Irradiação]]*994)</f>
        <v>2.3949452341674959</v>
      </c>
    </row>
    <row r="1148" spans="2:7" hidden="1">
      <c r="B1148" s="46" t="s">
        <v>254</v>
      </c>
      <c r="C1148" s="101">
        <v>46126</v>
      </c>
      <c r="D1148" s="104">
        <v>17122.04</v>
      </c>
      <c r="E1148" s="140">
        <v>7.0658766666666706</v>
      </c>
      <c r="F1148" s="153">
        <v>0.99305555555555602</v>
      </c>
      <c r="G1148" s="46">
        <f>IrradDiaria_1[[#This Row],[Geração Diária (kWh)]]/(IrradDiaria_1[[#This Row],[Irradiação]]*994)</f>
        <v>2.4378280525876819</v>
      </c>
    </row>
    <row r="1149" spans="2:7" hidden="1">
      <c r="B1149" s="46" t="s">
        <v>254</v>
      </c>
      <c r="C1149" s="101">
        <v>46127</v>
      </c>
      <c r="D1149" s="104">
        <v>17265.57</v>
      </c>
      <c r="E1149" s="140">
        <v>3.4239999999999999</v>
      </c>
      <c r="F1149" s="153">
        <v>1</v>
      </c>
      <c r="G1149" s="46">
        <f>IrradDiaria_1[[#This Row],[Geração Diária (kWh)]]/(IrradDiaria_1[[#This Row],[Irradiação]]*994)</f>
        <v>5.0729523167039616</v>
      </c>
    </row>
    <row r="1150" spans="2:7" hidden="1">
      <c r="B1150" s="46" t="s">
        <v>254</v>
      </c>
      <c r="C1150" s="101">
        <v>46128</v>
      </c>
      <c r="D1150" s="104">
        <v>17267.36</v>
      </c>
      <c r="E1150" s="140">
        <v>6.3179999999999996</v>
      </c>
      <c r="F1150" s="153">
        <v>1</v>
      </c>
      <c r="G1150" s="46">
        <f>IrradDiaria_1[[#This Row],[Geração Diária (kWh)]]/(IrradDiaria_1[[#This Row],[Irradiação]]*994)</f>
        <v>2.7495393379587436</v>
      </c>
    </row>
    <row r="1151" spans="2:7" hidden="1">
      <c r="B1151" s="46" t="s">
        <v>254</v>
      </c>
      <c r="C1151" s="101">
        <v>46129</v>
      </c>
      <c r="D1151" s="104">
        <v>17630.91</v>
      </c>
      <c r="E1151" s="140">
        <v>6.8789999999999996</v>
      </c>
      <c r="F1151" s="153">
        <v>1</v>
      </c>
      <c r="G1151" s="46">
        <f>IrradDiaria_1[[#This Row],[Geração Diária (kWh)]]/(IrradDiaria_1[[#This Row],[Irradiação]]*994)</f>
        <v>2.5784756511155904</v>
      </c>
    </row>
    <row r="1152" spans="2:7" hidden="1">
      <c r="B1152" s="46" t="s">
        <v>254</v>
      </c>
      <c r="C1152" s="101">
        <v>46130</v>
      </c>
      <c r="D1152" s="104">
        <v>11824.83</v>
      </c>
      <c r="E1152" s="140">
        <v>5.3529999999999998</v>
      </c>
      <c r="F1152" s="153">
        <v>1</v>
      </c>
      <c r="G1152" s="46">
        <f>IrradDiaria_1[[#This Row],[Geração Diária (kWh)]]/(IrradDiaria_1[[#This Row],[Irradiação]]*994)</f>
        <v>2.2223439647787719</v>
      </c>
    </row>
    <row r="1153" spans="2:7" hidden="1">
      <c r="B1153" s="46" t="s">
        <v>254</v>
      </c>
      <c r="C1153" s="101">
        <v>46131</v>
      </c>
      <c r="D1153" s="104">
        <v>16798.68</v>
      </c>
      <c r="E1153" s="140">
        <v>6.6040000000000001</v>
      </c>
      <c r="F1153" s="153">
        <v>1</v>
      </c>
      <c r="G1153" s="46">
        <f>IrradDiaria_1[[#This Row],[Geração Diária (kWh)]]/(IrradDiaria_1[[#This Row],[Irradiação]]*994)</f>
        <v>2.5590673051025719</v>
      </c>
    </row>
    <row r="1154" spans="2:7" hidden="1">
      <c r="B1154" s="46" t="s">
        <v>254</v>
      </c>
      <c r="C1154" s="101">
        <v>46132</v>
      </c>
      <c r="D1154" s="104">
        <v>18526.11</v>
      </c>
      <c r="E1154" s="140">
        <v>7.9124649999999868</v>
      </c>
      <c r="F1154" s="153">
        <v>1</v>
      </c>
      <c r="G1154" s="46">
        <f>IrradDiaria_1[[#This Row],[Geração Diária (kWh)]]/(IrradDiaria_1[[#This Row],[Irradiação]]*994)</f>
        <v>2.355515964462978</v>
      </c>
    </row>
    <row r="1155" spans="2:7" hidden="1">
      <c r="B1155" s="46" t="s">
        <v>254</v>
      </c>
      <c r="C1155" s="101">
        <v>46133</v>
      </c>
      <c r="D1155" s="104">
        <v>17998.599999999999</v>
      </c>
      <c r="E1155" s="140">
        <v>7.638876666666663</v>
      </c>
      <c r="F1155" s="153">
        <v>1</v>
      </c>
      <c r="G1155" s="46">
        <f>IrradDiaria_1[[#This Row],[Geração Diária (kWh)]]/(IrradDiaria_1[[#This Row],[Irradiação]]*994)</f>
        <v>2.3704065729687911</v>
      </c>
    </row>
    <row r="1156" spans="2:7" hidden="1">
      <c r="B1156" s="46" t="s">
        <v>254</v>
      </c>
      <c r="C1156" s="101">
        <v>46134</v>
      </c>
      <c r="D1156" s="104">
        <v>15213.18</v>
      </c>
      <c r="E1156" s="140">
        <v>7.2240249999999975</v>
      </c>
      <c r="F1156" s="153">
        <v>1</v>
      </c>
      <c r="G1156" s="46">
        <f>IrradDiaria_1[[#This Row],[Geração Diária (kWh)]]/(IrradDiaria_1[[#This Row],[Irradiação]]*994)</f>
        <v>2.1186263973840314</v>
      </c>
    </row>
    <row r="1157" spans="2:7" hidden="1">
      <c r="B1157" s="46" t="s">
        <v>254</v>
      </c>
      <c r="C1157" s="101">
        <v>46135</v>
      </c>
      <c r="D1157" s="104">
        <v>16722.919999999998</v>
      </c>
      <c r="E1157" s="140">
        <v>6.9591233333333227</v>
      </c>
      <c r="F1157" s="153">
        <v>1</v>
      </c>
      <c r="G1157" s="46">
        <f>IrradDiaria_1[[#This Row],[Geração Diária (kWh)]]/(IrradDiaria_1[[#This Row],[Irradiação]]*994)</f>
        <v>2.4175262275479819</v>
      </c>
    </row>
    <row r="1158" spans="2:7" hidden="1">
      <c r="B1158" s="46" t="s">
        <v>254</v>
      </c>
      <c r="C1158" s="101">
        <v>46136</v>
      </c>
      <c r="D1158" s="104">
        <v>14417.59</v>
      </c>
      <c r="E1158" s="140">
        <v>6.5541683333333216</v>
      </c>
      <c r="F1158" s="153">
        <v>0.91666666666666596</v>
      </c>
      <c r="G1158" s="46">
        <f>IrradDiaria_1[[#This Row],[Geração Diária (kWh)]]/(IrradDiaria_1[[#This Row],[Irradiação]]*994)</f>
        <v>2.2130371038030177</v>
      </c>
    </row>
    <row r="1159" spans="2:7" hidden="1">
      <c r="B1159" s="46" t="s">
        <v>254</v>
      </c>
      <c r="C1159" s="101">
        <v>46137</v>
      </c>
      <c r="D1159" s="104">
        <v>9869.2199999999993</v>
      </c>
      <c r="E1159" s="140">
        <v>6.5676833333333375</v>
      </c>
      <c r="F1159" s="153">
        <v>0.91666666666666596</v>
      </c>
      <c r="G1159" s="46">
        <f>IrradDiaria_1[[#This Row],[Geração Diária (kWh)]]/(IrradDiaria_1[[#This Row],[Irradiação]]*994)</f>
        <v>1.5117648419720644</v>
      </c>
    </row>
    <row r="1160" spans="2:7" hidden="1">
      <c r="B1160" s="46" t="s">
        <v>254</v>
      </c>
      <c r="C1160" s="101">
        <v>46138</v>
      </c>
      <c r="D1160" s="104">
        <v>9720.19</v>
      </c>
      <c r="E1160" s="140">
        <v>6.6537933333333275</v>
      </c>
      <c r="F1160" s="153">
        <v>0.91666666666666596</v>
      </c>
      <c r="G1160" s="46">
        <f>IrradDiaria_1[[#This Row],[Geração Diária (kWh)]]/(IrradDiaria_1[[#This Row],[Irradiação]]*994)</f>
        <v>1.4696674046194886</v>
      </c>
    </row>
    <row r="1161" spans="2:7" hidden="1">
      <c r="B1161" s="46" t="s">
        <v>254</v>
      </c>
      <c r="C1161" s="101">
        <v>46139</v>
      </c>
      <c r="D1161" s="104">
        <v>5470.47</v>
      </c>
      <c r="E1161" s="140">
        <v>3.6794833333333337</v>
      </c>
      <c r="F1161" s="153">
        <v>0.91666666666666596</v>
      </c>
      <c r="G1161" s="46">
        <f>IrradDiaria_1[[#This Row],[Geração Diária (kWh)]]/(IrradDiaria_1[[#This Row],[Irradiação]]*994)</f>
        <v>1.49572384139278</v>
      </c>
    </row>
    <row r="1162" spans="2:7" hidden="1">
      <c r="B1162" s="46" t="s">
        <v>254</v>
      </c>
      <c r="C1162" s="101">
        <v>46140</v>
      </c>
      <c r="D1162" s="104">
        <v>7793.24</v>
      </c>
      <c r="E1162" s="140">
        <v>4.7343649999999968</v>
      </c>
      <c r="F1162" s="153">
        <v>0.91666666666666596</v>
      </c>
      <c r="G1162" s="46">
        <f>IrradDiaria_1[[#This Row],[Geração Diária (kWh)]]/(IrradDiaria_1[[#This Row],[Irradiação]]*994)</f>
        <v>1.6560365941664512</v>
      </c>
    </row>
    <row r="1163" spans="2:7" hidden="1">
      <c r="B1163" s="46" t="s">
        <v>254</v>
      </c>
      <c r="C1163" s="101">
        <v>46141</v>
      </c>
      <c r="D1163" s="104">
        <v>8667.2099999999991</v>
      </c>
      <c r="E1163" s="140">
        <v>5.3933983333333506</v>
      </c>
      <c r="F1163" s="153">
        <v>0.91666666666666596</v>
      </c>
      <c r="G1163" s="46">
        <f>IrradDiaria_1[[#This Row],[Geração Diária (kWh)]]/(IrradDiaria_1[[#This Row],[Irradiação]]*994)</f>
        <v>1.6167037226024481</v>
      </c>
    </row>
    <row r="1164" spans="2:7" hidden="1">
      <c r="B1164" s="46" t="s">
        <v>254</v>
      </c>
      <c r="C1164" s="101">
        <v>46142</v>
      </c>
      <c r="D1164" s="104">
        <v>8176.07</v>
      </c>
      <c r="E1164" s="140">
        <v>5.8914583333333388</v>
      </c>
      <c r="F1164" s="153">
        <v>0.91666666666666596</v>
      </c>
      <c r="G1164" s="46">
        <f>IrradDiaria_1[[#This Row],[Geração Diária (kWh)]]/(IrradDiaria_1[[#This Row],[Irradiação]]*994)</f>
        <v>1.396160690583615</v>
      </c>
    </row>
    <row r="1165" spans="2:7" hidden="1">
      <c r="B1165" s="46" t="s">
        <v>254</v>
      </c>
      <c r="C1165" s="101">
        <v>46143</v>
      </c>
      <c r="D1165" s="104">
        <v>8768.39</v>
      </c>
      <c r="E1165" s="140">
        <v>5.7065949789791679</v>
      </c>
      <c r="F1165" s="153">
        <v>0.91666666666666596</v>
      </c>
      <c r="G1165" s="46">
        <f>IrradDiaria_1[[#This Row],[Geração Diária (kWh)]]/(IrradDiaria_1[[#This Row],[Irradiação]]*994)</f>
        <v>1.5458111080143069</v>
      </c>
    </row>
    <row r="1166" spans="2:7" hidden="1">
      <c r="B1166" s="46" t="s">
        <v>254</v>
      </c>
      <c r="C1166" s="101">
        <v>46144</v>
      </c>
      <c r="D1166" s="104">
        <v>9470.25</v>
      </c>
      <c r="E1166" s="140">
        <v>6.3657108258977528</v>
      </c>
      <c r="F1166" s="153">
        <v>0.91666666666666596</v>
      </c>
      <c r="G1166" s="46">
        <f>IrradDiaria_1[[#This Row],[Geração Diária (kWh)]]/(IrradDiaria_1[[#This Row],[Irradiação]]*994)</f>
        <v>1.4966772364463921</v>
      </c>
    </row>
    <row r="1167" spans="2:7" hidden="1">
      <c r="B1167" s="46" t="s">
        <v>254</v>
      </c>
      <c r="C1167" s="101">
        <v>46145</v>
      </c>
      <c r="D1167" s="104">
        <v>10423.290000000001</v>
      </c>
      <c r="E1167" s="140">
        <v>6.9132966779693961</v>
      </c>
      <c r="F1167" s="153">
        <v>0.91666666666666596</v>
      </c>
      <c r="G1167" s="46">
        <f>IrradDiaria_1[[#This Row],[Geração Diária (kWh)]]/(IrradDiaria_1[[#This Row],[Irradiação]]*994)</f>
        <v>1.5168171903973344</v>
      </c>
    </row>
    <row r="1168" spans="2:7" hidden="1">
      <c r="B1168" s="46" t="s">
        <v>254</v>
      </c>
      <c r="C1168" s="101">
        <v>46146</v>
      </c>
      <c r="D1168" s="104">
        <v>8184.39</v>
      </c>
      <c r="E1168" s="140">
        <v>6.2942583341905847</v>
      </c>
      <c r="F1168" s="153">
        <v>0.91666666666666596</v>
      </c>
      <c r="G1168" s="46">
        <f>IrradDiaria_1[[#This Row],[Geração Diária (kWh)]]/(IrradDiaria_1[[#This Row],[Irradiação]]*994)</f>
        <v>1.308143441112521</v>
      </c>
    </row>
    <row r="1169" spans="2:7" hidden="1">
      <c r="B1169" s="46" t="s">
        <v>254</v>
      </c>
      <c r="C1169" s="101">
        <v>46147</v>
      </c>
      <c r="D1169" s="104">
        <v>7334.2</v>
      </c>
      <c r="E1169" s="140">
        <v>6.14135001835227</v>
      </c>
      <c r="F1169" s="153">
        <v>0.91666666666666596</v>
      </c>
      <c r="G1169" s="46">
        <f>IrradDiaria_1[[#This Row],[Geração Diária (kWh)]]/(IrradDiaria_1[[#This Row],[Irradiação]]*994)</f>
        <v>1.2014411819714761</v>
      </c>
    </row>
    <row r="1170" spans="2:7" hidden="1">
      <c r="B1170" s="46" t="s">
        <v>254</v>
      </c>
      <c r="C1170" s="101">
        <v>46148</v>
      </c>
      <c r="D1170" s="104">
        <v>7911.62</v>
      </c>
      <c r="E1170" s="140">
        <v>6.8000066748584311</v>
      </c>
      <c r="F1170" s="153">
        <v>0.91666666666666596</v>
      </c>
      <c r="G1170" s="46">
        <f>IrradDiaria_1[[#This Row],[Geração Diária (kWh)]]/(IrradDiaria_1[[#This Row],[Irradiação]]*994)</f>
        <v>1.1704953595080076</v>
      </c>
    </row>
    <row r="1171" spans="2:7" hidden="1">
      <c r="B1171" s="46" t="s">
        <v>254</v>
      </c>
      <c r="C1171" s="101">
        <v>46149</v>
      </c>
      <c r="D1171" s="104">
        <v>7876.35</v>
      </c>
      <c r="E1171" s="140">
        <v>6.3592483417640127</v>
      </c>
      <c r="F1171" s="153">
        <v>0.91666666666666596</v>
      </c>
      <c r="G1171" s="46">
        <f>IrradDiaria_1[[#This Row],[Geração Diária (kWh)]]/(IrradDiaria_1[[#This Row],[Irradiação]]*994)</f>
        <v>1.2460424462622781</v>
      </c>
    </row>
    <row r="1172" spans="2:7" hidden="1">
      <c r="B1172" s="46" t="s">
        <v>254</v>
      </c>
      <c r="C1172" s="101">
        <v>46150</v>
      </c>
      <c r="D1172" s="104">
        <v>6507.58</v>
      </c>
      <c r="E1172" s="140">
        <v>4.6699591683739179</v>
      </c>
      <c r="F1172" s="153">
        <v>0.91666666666666596</v>
      </c>
      <c r="G1172" s="46">
        <f>IrradDiaria_1[[#This Row],[Geração Diária (kWh)]]/(IrradDiaria_1[[#This Row],[Irradiação]]*994)</f>
        <v>1.4019097236093463</v>
      </c>
    </row>
    <row r="1173" spans="2:7" hidden="1">
      <c r="B1173" s="46" t="s">
        <v>254</v>
      </c>
      <c r="C1173" s="101">
        <v>46151</v>
      </c>
      <c r="D1173" s="104">
        <v>6405.37</v>
      </c>
      <c r="E1173" s="140">
        <v>4.4812583417595988</v>
      </c>
      <c r="F1173" s="153">
        <v>0.91666666666666596</v>
      </c>
      <c r="G1173" s="46">
        <f>IrradDiaria_1[[#This Row],[Geração Diária (kWh)]]/(IrradDiaria_1[[#This Row],[Irradiação]]*994)</f>
        <v>1.4379965879630789</v>
      </c>
    </row>
    <row r="1174" spans="2:7" hidden="1">
      <c r="B1174" s="46" t="s">
        <v>254</v>
      </c>
      <c r="C1174" s="101">
        <v>46152</v>
      </c>
      <c r="D1174" s="104">
        <v>1988.65</v>
      </c>
      <c r="E1174" s="140">
        <v>1.0776691596360566</v>
      </c>
      <c r="F1174" s="153">
        <v>0.91666666666666596</v>
      </c>
      <c r="G1174" s="46">
        <f>IrradDiaria_1[[#This Row],[Geração Diária (kWh)]]/(IrradDiaria_1[[#This Row],[Irradiação]]*994)</f>
        <v>1.8564639301888302</v>
      </c>
    </row>
    <row r="1175" spans="2:7" hidden="1">
      <c r="B1175" s="46" t="s">
        <v>254</v>
      </c>
      <c r="C1175" s="101">
        <v>46153</v>
      </c>
      <c r="D1175" s="104">
        <v>8320.84</v>
      </c>
      <c r="E1175" s="140">
        <v>5.8711116729048083</v>
      </c>
      <c r="F1175" s="153">
        <v>0.91666666666666596</v>
      </c>
      <c r="G1175" s="46">
        <f>IrradDiaria_1[[#This Row],[Geração Diária (kWh)]]/(IrradDiaria_1[[#This Row],[Irradiação]]*994)</f>
        <v>1.4258060252920806</v>
      </c>
    </row>
    <row r="1176" spans="2:7" hidden="1">
      <c r="B1176" s="46" t="s">
        <v>254</v>
      </c>
      <c r="C1176" s="101">
        <v>46154</v>
      </c>
      <c r="D1176" s="104">
        <v>8907.09</v>
      </c>
      <c r="E1176" s="140">
        <v>7.0032741678630313</v>
      </c>
      <c r="F1176" s="153">
        <v>0.91666666666666596</v>
      </c>
      <c r="G1176" s="46">
        <f>IrradDiaria_1[[#This Row],[Geração Diária (kWh)]]/(IrradDiaria_1[[#This Row],[Irradiação]]*994)</f>
        <v>1.2795236793533975</v>
      </c>
    </row>
    <row r="1177" spans="2:7" hidden="1">
      <c r="B1177" s="46" t="s">
        <v>254</v>
      </c>
      <c r="C1177" s="101">
        <v>46155</v>
      </c>
      <c r="D1177" s="104">
        <v>7568.52</v>
      </c>
      <c r="E1177" s="140">
        <v>6.4559333333333315</v>
      </c>
      <c r="F1177" s="153">
        <v>0.91666666666666596</v>
      </c>
      <c r="G1177" s="46">
        <f>IrradDiaria_1[[#This Row],[Geração Diária (kWh)]]/(IrradDiaria_1[[#This Row],[Irradiação]]*994)</f>
        <v>1.1794119979638884</v>
      </c>
    </row>
    <row r="1178" spans="2:7" hidden="1">
      <c r="B1178" s="46" t="s">
        <v>254</v>
      </c>
      <c r="C1178" s="101">
        <v>46156</v>
      </c>
      <c r="D1178" s="104">
        <v>6821.31</v>
      </c>
      <c r="E1178" s="140">
        <v>5.22187</v>
      </c>
      <c r="F1178" s="153">
        <v>0.88890000000000002</v>
      </c>
      <c r="G1178" s="46">
        <f>IrradDiaria_1[[#This Row],[Geração Diária (kWh)]]/(IrradDiaria_1[[#This Row],[Irradiação]]*994)</f>
        <v>1.3141814923498174</v>
      </c>
    </row>
    <row r="1179" spans="2:7" hidden="1">
      <c r="B1179" s="46" t="s">
        <v>254</v>
      </c>
      <c r="C1179" s="101">
        <v>46157</v>
      </c>
      <c r="D1179" s="104">
        <v>2406.0300000000002</v>
      </c>
      <c r="E1179" s="140">
        <v>1.4094850000000034</v>
      </c>
      <c r="F1179" s="153">
        <v>0.88890000000000002</v>
      </c>
      <c r="G1179" s="46">
        <f>IrradDiaria_1[[#This Row],[Geração Diária (kWh)]]/(IrradDiaria_1[[#This Row],[Irradiação]]*994)</f>
        <v>1.7173317345835617</v>
      </c>
    </row>
    <row r="1180" spans="2:7" hidden="1">
      <c r="B1180" s="46" t="s">
        <v>254</v>
      </c>
      <c r="C1180" s="101">
        <v>46158</v>
      </c>
      <c r="D1180" s="104">
        <v>5734.56</v>
      </c>
      <c r="E1180" s="140">
        <v>4.9510883333333462</v>
      </c>
      <c r="F1180" s="153">
        <v>0.88890000000000002</v>
      </c>
      <c r="G1180" s="46">
        <f>IrradDiaria_1[[#This Row],[Geração Diária (kWh)]]/(IrradDiaria_1[[#This Row],[Irradiação]]*994)</f>
        <v>1.1652337146684846</v>
      </c>
    </row>
    <row r="1181" spans="2:7" hidden="1">
      <c r="B1181" s="46" t="s">
        <v>254</v>
      </c>
      <c r="C1181" s="101">
        <v>46159</v>
      </c>
      <c r="D1181" s="104">
        <v>3005.88</v>
      </c>
      <c r="E1181" s="140">
        <v>1.8221483333333381</v>
      </c>
      <c r="F1181" s="153">
        <v>0.88890000000000002</v>
      </c>
      <c r="G1181" s="46">
        <f>IrradDiaria_1[[#This Row],[Geração Diária (kWh)]]/(IrradDiaria_1[[#This Row],[Irradiação]]*994)</f>
        <v>1.6595927398167589</v>
      </c>
    </row>
    <row r="1182" spans="2:7" hidden="1">
      <c r="B1182" s="46" t="s">
        <v>254</v>
      </c>
      <c r="C1182" s="101">
        <v>46160</v>
      </c>
      <c r="D1182" s="104">
        <v>3457.16</v>
      </c>
      <c r="E1182" s="140">
        <v>2.523163333333343</v>
      </c>
      <c r="F1182" s="153">
        <v>0.88890000000000002</v>
      </c>
      <c r="G1182" s="46">
        <f>IrradDiaria_1[[#This Row],[Geração Diária (kWh)]]/(IrradDiaria_1[[#This Row],[Irradiação]]*994)</f>
        <v>1.3784395655509438</v>
      </c>
    </row>
    <row r="1183" spans="2:7" hidden="1">
      <c r="B1183" s="46" t="s">
        <v>254</v>
      </c>
      <c r="C1183" s="101">
        <v>46161</v>
      </c>
      <c r="D1183" s="104">
        <v>3129.59</v>
      </c>
      <c r="E1183" s="140">
        <v>1.697873333333334</v>
      </c>
      <c r="F1183" s="153">
        <v>0.88890000000000002</v>
      </c>
      <c r="G1183" s="46">
        <f>IrradDiaria_1[[#This Row],[Geração Diária (kWh)]]/(IrradDiaria_1[[#This Row],[Irradiação]]*994)</f>
        <v>1.8543673567984285</v>
      </c>
    </row>
    <row r="1184" spans="2:7" hidden="1">
      <c r="B1184" s="46" t="s">
        <v>254</v>
      </c>
      <c r="C1184" s="101">
        <v>46162</v>
      </c>
      <c r="D1184" s="104">
        <v>3299.07</v>
      </c>
      <c r="E1184" s="140">
        <v>2.2028683333333157</v>
      </c>
      <c r="F1184" s="153">
        <v>0.88890000000000002</v>
      </c>
      <c r="G1184" s="46">
        <f>IrradDiaria_1[[#This Row],[Geração Diária (kWh)]]/(IrradDiaria_1[[#This Row],[Irradiação]]*994)</f>
        <v>1.5066646758675468</v>
      </c>
    </row>
    <row r="1185" spans="2:7" hidden="1">
      <c r="B1185" s="46" t="s">
        <v>254</v>
      </c>
      <c r="C1185" s="101">
        <v>46163</v>
      </c>
      <c r="D1185" s="104">
        <v>8263.4500000000007</v>
      </c>
      <c r="E1185" s="140">
        <v>7.2557066666667138</v>
      </c>
      <c r="F1185" s="153">
        <v>1</v>
      </c>
      <c r="G1185" s="46">
        <f>IrradDiaria_1[[#This Row],[Geração Diária (kWh)]]/(IrradDiaria_1[[#This Row],[Irradiação]]*994)</f>
        <v>1.1457643427167981</v>
      </c>
    </row>
    <row r="1186" spans="2:7" hidden="1">
      <c r="B1186" s="46" t="s">
        <v>254</v>
      </c>
      <c r="C1186" s="101">
        <v>46164</v>
      </c>
      <c r="D1186" s="104">
        <v>8191.4</v>
      </c>
      <c r="E1186" s="140">
        <v>4.4773100000000401</v>
      </c>
      <c r="F1186" s="153">
        <v>1</v>
      </c>
      <c r="G1186" s="46">
        <f>IrradDiaria_1[[#This Row],[Geração Diária (kWh)]]/(IrradDiaria_1[[#This Row],[Irradiação]]*994)</f>
        <v>1.8405795154730096</v>
      </c>
    </row>
    <row r="1187" spans="2:7" hidden="1">
      <c r="B1187" s="46" t="s">
        <v>254</v>
      </c>
      <c r="C1187" s="101">
        <v>46165</v>
      </c>
      <c r="D1187" s="104">
        <v>7247.43</v>
      </c>
      <c r="E1187" s="140">
        <v>2.9577333333333335</v>
      </c>
      <c r="F1187" s="153">
        <v>1</v>
      </c>
      <c r="G1187" s="46">
        <f>IrradDiaria_1[[#This Row],[Geração Diária (kWh)]]/(IrradDiaria_1[[#This Row],[Irradiação]]*994)</f>
        <v>2.4651232010010746</v>
      </c>
    </row>
    <row r="1188" spans="2:7" hidden="1">
      <c r="B1188" s="46" t="s">
        <v>254</v>
      </c>
      <c r="C1188" s="101">
        <v>46166</v>
      </c>
      <c r="D1188" s="104">
        <v>7017.01</v>
      </c>
      <c r="E1188" s="140">
        <v>0.63742166666669509</v>
      </c>
      <c r="F1188" s="153">
        <v>1</v>
      </c>
      <c r="G1188" s="46">
        <f>IrradDiaria_1[[#This Row],[Geração Diária (kWh)]]/(IrradDiaria_1[[#This Row],[Irradiação]]*994)</f>
        <v>11.074876437914385</v>
      </c>
    </row>
    <row r="1189" spans="2:7" hidden="1">
      <c r="B1189" s="46" t="s">
        <v>254</v>
      </c>
      <c r="C1189" s="101">
        <v>46167</v>
      </c>
      <c r="D1189" s="104">
        <v>5213.7</v>
      </c>
      <c r="E1189" s="140">
        <v>0</v>
      </c>
      <c r="F1189" s="153">
        <v>1</v>
      </c>
      <c r="G1189" s="46" t="e">
        <f>IrradDiaria_1[[#This Row],[Geração Diária (kWh)]]/(IrradDiaria_1[[#This Row],[Irradiação]]*994)</f>
        <v>#DIV/0!</v>
      </c>
    </row>
    <row r="1190" spans="2:7" hidden="1">
      <c r="B1190" s="46" t="s">
        <v>254</v>
      </c>
      <c r="C1190" s="101">
        <v>46168</v>
      </c>
      <c r="D1190" s="104">
        <v>10107.15</v>
      </c>
      <c r="E1190" s="140">
        <v>0</v>
      </c>
      <c r="F1190" s="153">
        <v>1</v>
      </c>
      <c r="G1190" s="46" t="e">
        <f>IrradDiaria_1[[#This Row],[Geração Diária (kWh)]]/(IrradDiaria_1[[#This Row],[Irradiação]]*994)</f>
        <v>#DIV/0!</v>
      </c>
    </row>
    <row r="1191" spans="2:7" hidden="1">
      <c r="B1191" s="46" t="s">
        <v>254</v>
      </c>
      <c r="C1191" s="101">
        <v>46169</v>
      </c>
      <c r="D1191" s="104">
        <v>12529.08</v>
      </c>
      <c r="E1191" s="140">
        <v>4.0800900000000491</v>
      </c>
      <c r="F1191" s="153">
        <v>1</v>
      </c>
      <c r="G1191" s="46">
        <f>IrradDiaria_1[[#This Row],[Geração Diária (kWh)]]/(IrradDiaria_1[[#This Row],[Irradiação]]*994)</f>
        <v>3.0893211300478249</v>
      </c>
    </row>
    <row r="1192" spans="2:7" hidden="1">
      <c r="B1192" s="46" t="s">
        <v>254</v>
      </c>
      <c r="C1192" s="101">
        <v>46170</v>
      </c>
      <c r="D1192" s="104">
        <v>15890.72</v>
      </c>
      <c r="E1192" s="140">
        <v>6.8827999999999996</v>
      </c>
      <c r="F1192" s="153">
        <v>0.93400000000000005</v>
      </c>
      <c r="G1192" s="46">
        <f>IrradDiaria_1[[#This Row],[Geração Diária (kWh)]]/(IrradDiaria_1[[#This Row],[Irradiação]]*994)</f>
        <v>2.322694228952491</v>
      </c>
    </row>
    <row r="1193" spans="2:7" hidden="1">
      <c r="B1193" s="46" t="s">
        <v>254</v>
      </c>
      <c r="C1193" s="101">
        <v>46171</v>
      </c>
      <c r="D1193" s="104">
        <v>16009.23</v>
      </c>
      <c r="E1193" s="140">
        <v>6.3635000000000002</v>
      </c>
      <c r="F1193" s="153">
        <v>0.97919999999999996</v>
      </c>
      <c r="G1193" s="46">
        <f>IrradDiaria_1[[#This Row],[Geração Diária (kWh)]]/(IrradDiaria_1[[#This Row],[Irradiação]]*994)</f>
        <v>2.53097590809254</v>
      </c>
    </row>
    <row r="1194" spans="2:7" hidden="1">
      <c r="B1194" s="46" t="s">
        <v>254</v>
      </c>
      <c r="C1194" s="101">
        <v>46172</v>
      </c>
      <c r="D1194" s="104">
        <v>14731.63</v>
      </c>
      <c r="E1194" s="140">
        <v>4.9888000000000003</v>
      </c>
      <c r="F1194" s="153">
        <v>1</v>
      </c>
      <c r="G1194" s="46">
        <f>IrradDiaria_1[[#This Row],[Geração Diária (kWh)]]/(IrradDiaria_1[[#This Row],[Irradiação]]*994)</f>
        <v>2.9707651779825839</v>
      </c>
    </row>
    <row r="1195" spans="2:7" hidden="1">
      <c r="B1195" s="46" t="s">
        <v>254</v>
      </c>
      <c r="C1195" s="101">
        <v>46173</v>
      </c>
      <c r="D1195" s="104">
        <v>15005.02</v>
      </c>
      <c r="E1195" s="140">
        <v>5.3589000000000002</v>
      </c>
      <c r="F1195" s="153">
        <v>1</v>
      </c>
      <c r="G1195" s="46">
        <f>IrradDiaria_1[[#This Row],[Geração Diária (kWh)]]/(IrradDiaria_1[[#This Row],[Irradiação]]*994)</f>
        <v>2.8169201816358225</v>
      </c>
    </row>
    <row r="1196" spans="2:7" hidden="1">
      <c r="B1196" s="46" t="s">
        <v>254</v>
      </c>
      <c r="C1196" s="101">
        <v>46174</v>
      </c>
      <c r="D1196" s="104">
        <v>14622.04</v>
      </c>
      <c r="E1196" s="140">
        <v>5.7450000000000001</v>
      </c>
      <c r="F1196" s="153">
        <v>1</v>
      </c>
      <c r="G1196" s="46">
        <f>IrradDiaria_1[[#This Row],[Geração Diária (kWh)]]/(IrradDiaria_1[[#This Row],[Irradiação]]*994)</f>
        <v>2.5605399148590413</v>
      </c>
    </row>
    <row r="1197" spans="2:7" hidden="1">
      <c r="B1197" s="46" t="s">
        <v>254</v>
      </c>
      <c r="C1197" s="101">
        <v>46175</v>
      </c>
      <c r="D1197" s="104">
        <v>15698.34</v>
      </c>
      <c r="E1197" s="140">
        <v>2.8740000000000001</v>
      </c>
      <c r="F1197" s="153">
        <v>1</v>
      </c>
      <c r="G1197" s="46">
        <f>IrradDiaria_1[[#This Row],[Geração Diária (kWh)]]/(IrradDiaria_1[[#This Row],[Irradiação]]*994)</f>
        <v>5.4951630450763025</v>
      </c>
    </row>
    <row r="1198" spans="2:7" hidden="1">
      <c r="B1198" s="46" t="s">
        <v>254</v>
      </c>
      <c r="C1198" s="101">
        <v>46176</v>
      </c>
      <c r="D1198" s="104">
        <v>15601.18</v>
      </c>
      <c r="E1198" s="140">
        <v>6.0934466666666545</v>
      </c>
      <c r="F1198" s="153">
        <v>1</v>
      </c>
      <c r="G1198" s="46">
        <f>IrradDiaria_1[[#This Row],[Geração Diária (kWh)]]/(IrradDiaria_1[[#This Row],[Irradiação]]*994)</f>
        <v>2.5757757425752619</v>
      </c>
    </row>
    <row r="1199" spans="2:7" hidden="1">
      <c r="B1199" s="46" t="s">
        <v>254</v>
      </c>
      <c r="C1199" s="101">
        <v>46177</v>
      </c>
      <c r="D1199" s="104">
        <v>15324.98</v>
      </c>
      <c r="E1199" s="140">
        <v>6.0697033333333286</v>
      </c>
      <c r="F1199" s="153">
        <v>1</v>
      </c>
      <c r="G1199" s="46">
        <f>IrradDiaria_1[[#This Row],[Geração Diária (kWh)]]/(IrradDiaria_1[[#This Row],[Irradiação]]*994)</f>
        <v>2.5400722346325688</v>
      </c>
    </row>
    <row r="1200" spans="2:7" hidden="1">
      <c r="B1200" s="46" t="s">
        <v>254</v>
      </c>
      <c r="C1200" s="101">
        <v>46178</v>
      </c>
      <c r="D1200" s="104">
        <v>11963.06</v>
      </c>
      <c r="E1200" s="140">
        <v>5.5321800000000056</v>
      </c>
      <c r="F1200" s="153">
        <v>1</v>
      </c>
      <c r="G1200" s="46">
        <f>IrradDiaria_1[[#This Row],[Geração Diária (kWh)]]/(IrradDiaria_1[[#This Row],[Irradiação]]*994)</f>
        <v>2.1755025378383674</v>
      </c>
    </row>
    <row r="1201" spans="2:7" hidden="1">
      <c r="B1201" s="46" t="s">
        <v>254</v>
      </c>
      <c r="C1201" s="101">
        <v>46179</v>
      </c>
      <c r="D1201" s="104">
        <v>12513.83</v>
      </c>
      <c r="E1201" s="140">
        <v>6.1817933333333377</v>
      </c>
      <c r="F1201" s="153">
        <v>1</v>
      </c>
      <c r="G1201" s="46">
        <f>IrradDiaria_1[[#This Row],[Geração Diária (kWh)]]/(IrradDiaria_1[[#This Row],[Irradiação]]*994)</f>
        <v>2.0365233061576129</v>
      </c>
    </row>
    <row r="1202" spans="2:7" hidden="1">
      <c r="B1202" s="46" t="s">
        <v>254</v>
      </c>
      <c r="C1202" s="101">
        <v>46180</v>
      </c>
      <c r="D1202" s="104">
        <v>12184</v>
      </c>
      <c r="E1202" s="140">
        <v>6.059168333333333</v>
      </c>
      <c r="F1202" s="153">
        <v>1</v>
      </c>
      <c r="G1202" s="46">
        <f>IrradDiaria_1[[#This Row],[Geração Diária (kWh)]]/(IrradDiaria_1[[#This Row],[Irradiação]]*994)</f>
        <v>2.0229748700324572</v>
      </c>
    </row>
    <row r="1203" spans="2:7" hidden="1">
      <c r="B1203" s="46" t="s">
        <v>254</v>
      </c>
      <c r="C1203" s="101">
        <v>46181</v>
      </c>
      <c r="D1203" s="104">
        <v>13422.8</v>
      </c>
      <c r="E1203" s="140">
        <v>5.9763616666666568</v>
      </c>
      <c r="F1203" s="153">
        <v>1</v>
      </c>
      <c r="G1203" s="46">
        <f>IrradDiaria_1[[#This Row],[Geração Diária (kWh)]]/(IrradDiaria_1[[#This Row],[Irradiação]]*994)</f>
        <v>2.259539112725347</v>
      </c>
    </row>
    <row r="1204" spans="2:7" hidden="1">
      <c r="B1204" s="46" t="s">
        <v>254</v>
      </c>
      <c r="C1204" s="101">
        <v>46182</v>
      </c>
      <c r="D1204" s="104">
        <v>12552.29</v>
      </c>
      <c r="E1204" s="140">
        <v>4.966143333333318</v>
      </c>
      <c r="F1204" s="153">
        <v>1</v>
      </c>
      <c r="G1204" s="46">
        <f>IrradDiaria_1[[#This Row],[Geração Diária (kWh)]]/(IrradDiaria_1[[#This Row],[Irradiação]]*994)</f>
        <v>2.5428300196934797</v>
      </c>
    </row>
    <row r="1205" spans="2:7" hidden="1">
      <c r="B1205" s="46" t="s">
        <v>254</v>
      </c>
      <c r="C1205" s="101">
        <v>46183</v>
      </c>
      <c r="D1205" s="104">
        <v>10508.65</v>
      </c>
      <c r="E1205" s="140">
        <v>4.2789249999999948</v>
      </c>
      <c r="F1205" s="153">
        <v>1</v>
      </c>
      <c r="G1205" s="46">
        <f>IrradDiaria_1[[#This Row],[Geração Diária (kWh)]]/(IrradDiaria_1[[#This Row],[Irradiação]]*994)</f>
        <v>2.470733302165808</v>
      </c>
    </row>
    <row r="1206" spans="2:7" hidden="1">
      <c r="B1206" s="46" t="s">
        <v>254</v>
      </c>
      <c r="C1206" s="101">
        <v>46184</v>
      </c>
      <c r="D1206" s="104">
        <v>5778.35</v>
      </c>
      <c r="E1206" s="140">
        <v>2.3933766666666672</v>
      </c>
      <c r="F1206" s="153">
        <v>0.96</v>
      </c>
      <c r="G1206" s="46">
        <f>IrradDiaria_1[[#This Row],[Geração Diária (kWh)]]/(IrradDiaria_1[[#This Row],[Irradiação]]*994)</f>
        <v>2.4288819462562148</v>
      </c>
    </row>
    <row r="1207" spans="2:7" hidden="1">
      <c r="B1207" s="46" t="s">
        <v>254</v>
      </c>
      <c r="C1207" s="101">
        <v>46185</v>
      </c>
      <c r="D1207" s="104">
        <v>5309.99</v>
      </c>
      <c r="E1207" s="140">
        <v>2.1794900000000026</v>
      </c>
      <c r="F1207" s="153">
        <v>1</v>
      </c>
      <c r="G1207" s="46">
        <f>IrradDiaria_1[[#This Row],[Geração Diária (kWh)]]/(IrradDiaria_1[[#This Row],[Irradiação]]*994)</f>
        <v>2.4510515090783258</v>
      </c>
    </row>
    <row r="1208" spans="2:7" hidden="1">
      <c r="B1208" s="46" t="s">
        <v>254</v>
      </c>
      <c r="C1208" s="101">
        <v>46186</v>
      </c>
      <c r="D1208" s="104">
        <v>4728.09</v>
      </c>
      <c r="E1208" s="140">
        <v>1.6844183333333276</v>
      </c>
      <c r="F1208" s="153">
        <v>0.96060000000000001</v>
      </c>
      <c r="G1208" s="46">
        <f>IrradDiaria_1[[#This Row],[Geração Diária (kWh)]]/(IrradDiaria_1[[#This Row],[Irradiação]]*994)</f>
        <v>2.8239005029463478</v>
      </c>
    </row>
    <row r="1209" spans="2:7" hidden="1">
      <c r="B1209" s="46" t="s">
        <v>254</v>
      </c>
      <c r="C1209" s="101">
        <v>46187</v>
      </c>
      <c r="D1209" s="104">
        <v>3107.13</v>
      </c>
      <c r="E1209" s="140">
        <v>1.1573933333333353</v>
      </c>
      <c r="F1209" s="153">
        <v>1</v>
      </c>
      <c r="G1209" s="46">
        <f>IrradDiaria_1[[#This Row],[Geração Diária (kWh)]]/(IrradDiaria_1[[#This Row],[Irradiação]]*994)</f>
        <v>2.7007977511573902</v>
      </c>
    </row>
    <row r="1210" spans="2:7" hidden="1">
      <c r="B1210" s="46" t="s">
        <v>254</v>
      </c>
      <c r="C1210" s="101">
        <v>46188</v>
      </c>
      <c r="D1210" s="104">
        <v>2623.1</v>
      </c>
      <c r="E1210" s="140">
        <v>0.9459783333333347</v>
      </c>
      <c r="F1210" s="153">
        <v>1</v>
      </c>
      <c r="G1210" s="46">
        <f>IrradDiaria_1[[#This Row],[Geração Diária (kWh)]]/(IrradDiaria_1[[#This Row],[Irradiação]]*994)</f>
        <v>2.7896342956512261</v>
      </c>
    </row>
    <row r="1211" spans="2:7" hidden="1">
      <c r="B1211" s="46" t="s">
        <v>254</v>
      </c>
      <c r="C1211" s="101">
        <v>46189</v>
      </c>
      <c r="D1211" s="104">
        <v>5607.22</v>
      </c>
      <c r="E1211" s="140">
        <v>2.1853633333333318</v>
      </c>
      <c r="F1211" s="153">
        <v>0.97109999999999996</v>
      </c>
      <c r="G1211" s="46">
        <f>IrradDiaria_1[[#This Row],[Geração Diária (kWh)]]/(IrradDiaria_1[[#This Row],[Irradiação]]*994)</f>
        <v>2.5812945208456624</v>
      </c>
    </row>
    <row r="1212" spans="2:7" hidden="1">
      <c r="B1212" s="46" t="s">
        <v>254</v>
      </c>
      <c r="C1212" s="101">
        <v>46190</v>
      </c>
      <c r="D1212" s="104">
        <v>16159.26</v>
      </c>
      <c r="E1212" s="140">
        <v>6.0523183333333241</v>
      </c>
      <c r="F1212" s="153">
        <v>1</v>
      </c>
      <c r="G1212" s="46">
        <f>IrradDiaria_1[[#This Row],[Geração Diária (kWh)]]/(IrradDiaria_1[[#This Row],[Irradiação]]*994)</f>
        <v>2.6860452325010993</v>
      </c>
    </row>
    <row r="1213" spans="2:7" hidden="1">
      <c r="B1213" s="46" t="s">
        <v>254</v>
      </c>
      <c r="C1213" s="101">
        <v>46191</v>
      </c>
      <c r="D1213" s="104">
        <v>16609.23</v>
      </c>
      <c r="E1213" s="140">
        <v>6.2346816666666749</v>
      </c>
      <c r="F1213" s="153">
        <v>1</v>
      </c>
      <c r="G1213" s="46">
        <f>IrradDiaria_1[[#This Row],[Geração Diária (kWh)]]/(IrradDiaria_1[[#This Row],[Irradiação]]*994)</f>
        <v>2.6800866210804912</v>
      </c>
    </row>
    <row r="1214" spans="2:7" hidden="1">
      <c r="B1214" s="46" t="s">
        <v>254</v>
      </c>
      <c r="C1214" s="101">
        <v>46192</v>
      </c>
      <c r="D1214" s="104">
        <v>15819.39</v>
      </c>
      <c r="E1214" s="140">
        <v>5.9306166666666638</v>
      </c>
      <c r="F1214" s="153">
        <v>1</v>
      </c>
      <c r="G1214" s="46">
        <f>IrradDiaria_1[[#This Row],[Geração Diária (kWh)]]/(IrradDiaria_1[[#This Row],[Irradiação]]*994)</f>
        <v>2.6835117105282356</v>
      </c>
    </row>
    <row r="1215" spans="2:7" hidden="1">
      <c r="B1215" s="46" t="s">
        <v>254</v>
      </c>
      <c r="C1215" s="101">
        <v>46193</v>
      </c>
      <c r="D1215" s="104">
        <v>4747.18</v>
      </c>
      <c r="E1215" s="140">
        <v>1.7032066666666663</v>
      </c>
      <c r="F1215" s="153">
        <v>1</v>
      </c>
      <c r="G1215" s="46">
        <f>IrradDiaria_1[[#This Row],[Geração Diária (kWh)]]/(IrradDiaria_1[[#This Row],[Irradiação]]*994)</f>
        <v>2.804025549880635</v>
      </c>
    </row>
    <row r="1216" spans="2:7" hidden="1">
      <c r="B1216" s="46" t="s">
        <v>254</v>
      </c>
      <c r="C1216" s="101">
        <v>46194</v>
      </c>
      <c r="D1216" s="104">
        <v>16318.04</v>
      </c>
      <c r="E1216" s="140">
        <v>6.1118816666666671</v>
      </c>
      <c r="F1216" s="153">
        <v>1</v>
      </c>
      <c r="G1216" s="46">
        <f>IrradDiaria_1[[#This Row],[Geração Diária (kWh)]]/(IrradDiaria_1[[#This Row],[Irradiação]]*994)</f>
        <v>2.6860041032773827</v>
      </c>
    </row>
    <row r="1217" spans="2:7" hidden="1">
      <c r="B1217" s="46" t="s">
        <v>254</v>
      </c>
      <c r="C1217" s="101">
        <v>46195</v>
      </c>
      <c r="D1217" s="104">
        <v>15462</v>
      </c>
      <c r="E1217" s="140">
        <v>3.7370000000000001</v>
      </c>
      <c r="F1217" s="153">
        <v>1</v>
      </c>
      <c r="G1217" s="46">
        <f>IrradDiaria_1[[#This Row],[Geração Diária (kWh)]]/(IrradDiaria_1[[#This Row],[Irradiação]]*994)</f>
        <v>4.1625185956520498</v>
      </c>
    </row>
    <row r="1218" spans="2:7" hidden="1">
      <c r="B1218" s="46" t="s">
        <v>254</v>
      </c>
      <c r="C1218" s="101">
        <v>46196</v>
      </c>
      <c r="D1218" s="104">
        <v>2820.81</v>
      </c>
      <c r="E1218" s="140">
        <v>5.0000000000000001E-3</v>
      </c>
      <c r="F1218" s="153">
        <v>1</v>
      </c>
      <c r="G1218" s="46">
        <f>IrradDiaria_1[[#This Row],[Geração Diária (kWh)]]/(IrradDiaria_1[[#This Row],[Irradiação]]*994)</f>
        <v>567.56740442655939</v>
      </c>
    </row>
    <row r="1219" spans="2:7" hidden="1">
      <c r="B1219" s="46" t="s">
        <v>254</v>
      </c>
      <c r="C1219" s="101">
        <v>46197</v>
      </c>
      <c r="D1219" s="104">
        <v>1271.6500000000001</v>
      </c>
      <c r="E1219" s="140">
        <v>0.49099999999999999</v>
      </c>
      <c r="F1219" s="153">
        <v>0.97919999999999996</v>
      </c>
      <c r="G1219" s="46">
        <f>IrradDiaria_1[[#This Row],[Geração Diária (kWh)]]/(IrradDiaria_1[[#This Row],[Irradiação]]*994)</f>
        <v>2.605551844672926</v>
      </c>
    </row>
    <row r="1220" spans="2:7" hidden="1">
      <c r="B1220" s="46" t="s">
        <v>254</v>
      </c>
      <c r="C1220" s="101">
        <v>46198</v>
      </c>
      <c r="D1220" s="104">
        <v>3509.24</v>
      </c>
      <c r="E1220" s="140">
        <v>1.5580000000000001</v>
      </c>
      <c r="F1220" s="153">
        <v>1</v>
      </c>
      <c r="G1220" s="46">
        <f>IrradDiaria_1[[#This Row],[Geração Diária (kWh)]]/(IrradDiaria_1[[#This Row],[Irradiação]]*994)</f>
        <v>2.2659964924334193</v>
      </c>
    </row>
    <row r="1221" spans="2:7" hidden="1">
      <c r="B1221" s="46" t="s">
        <v>254</v>
      </c>
      <c r="C1221" s="101">
        <v>46199</v>
      </c>
      <c r="D1221" s="104">
        <v>11734.79</v>
      </c>
      <c r="E1221" s="140">
        <v>4.1740000000000004</v>
      </c>
      <c r="F1221" s="153">
        <v>0.96870000000000001</v>
      </c>
      <c r="G1221" s="46">
        <f>IrradDiaria_1[[#This Row],[Geração Diária (kWh)]]/(IrradDiaria_1[[#This Row],[Irradiação]]*994)</f>
        <v>2.8283717638846979</v>
      </c>
    </row>
    <row r="1222" spans="2:7" hidden="1">
      <c r="B1222" s="46" t="s">
        <v>254</v>
      </c>
      <c r="C1222" s="101">
        <v>46200</v>
      </c>
      <c r="D1222" s="104">
        <v>15098.6</v>
      </c>
      <c r="E1222" s="140">
        <v>5.2880000000000003</v>
      </c>
      <c r="F1222" s="153">
        <v>1</v>
      </c>
      <c r="G1222" s="46">
        <f>IrradDiaria_1[[#This Row],[Geração Diária (kWh)]]/(IrradDiaria_1[[#This Row],[Irradiação]]*994)</f>
        <v>2.8724921389151854</v>
      </c>
    </row>
    <row r="1223" spans="2:7" hidden="1">
      <c r="B1223" s="46" t="s">
        <v>254</v>
      </c>
      <c r="C1223" s="101">
        <v>46201</v>
      </c>
      <c r="D1223" s="104">
        <v>15662.49</v>
      </c>
      <c r="E1223" s="140">
        <v>5.39</v>
      </c>
      <c r="F1223" s="153">
        <v>1</v>
      </c>
      <c r="G1223" s="46">
        <f>IrradDiaria_1[[#This Row],[Geração Diária (kWh)]]/(IrradDiaria_1[[#This Row],[Irradiação]]*994)</f>
        <v>2.9233825961333868</v>
      </c>
    </row>
    <row r="1224" spans="2:7" hidden="1">
      <c r="B1224" s="46" t="s">
        <v>254</v>
      </c>
      <c r="C1224" s="101">
        <v>46202</v>
      </c>
      <c r="D1224" s="104">
        <v>14913.7</v>
      </c>
      <c r="E1224" s="140">
        <v>5.4630000000000001</v>
      </c>
      <c r="F1224" s="153">
        <v>1</v>
      </c>
      <c r="G1224" s="46">
        <f>IrradDiaria_1[[#This Row],[Geração Diária (kWh)]]/(IrradDiaria_1[[#This Row],[Irradiação]]*994)</f>
        <v>2.7464254684246798</v>
      </c>
    </row>
    <row r="1225" spans="2:7" hidden="1">
      <c r="B1225" s="46" t="s">
        <v>254</v>
      </c>
      <c r="C1225" s="101">
        <v>46203</v>
      </c>
      <c r="D1225" s="104">
        <v>15086.89</v>
      </c>
      <c r="E1225" s="140">
        <v>5.7622000000000186</v>
      </c>
      <c r="F1225" s="153">
        <v>1</v>
      </c>
      <c r="G1225" s="46">
        <f>IrradDiaria_1[[#This Row],[Geração Diária (kWh)]]/(IrradDiaria_1[[#This Row],[Irradiação]]*994)</f>
        <v>2.6340560456906781</v>
      </c>
    </row>
    <row r="1226" spans="2:7" hidden="1">
      <c r="B1226" s="46" t="s">
        <v>254</v>
      </c>
      <c r="C1226" s="101">
        <v>46204</v>
      </c>
      <c r="D1226" s="104">
        <v>15678.05</v>
      </c>
      <c r="E1226" s="140">
        <v>5.9058516666666661</v>
      </c>
      <c r="F1226" s="153">
        <v>1</v>
      </c>
      <c r="G1226" s="46">
        <f>IrradDiaria_1[[#This Row],[Geração Diária (kWh)]]/(IrradDiaria_1[[#This Row],[Irradiação]]*994)</f>
        <v>2.670687820644587</v>
      </c>
    </row>
    <row r="1227" spans="2:7" hidden="1">
      <c r="B1227" s="46" t="s">
        <v>254</v>
      </c>
      <c r="C1227" s="101">
        <v>46205</v>
      </c>
      <c r="D1227" s="104">
        <v>15362.5</v>
      </c>
      <c r="E1227" s="140">
        <v>5.9809383333333459</v>
      </c>
      <c r="F1227" s="153">
        <v>1</v>
      </c>
      <c r="G1227" s="46">
        <f>IrradDiaria_1[[#This Row],[Geração Diária (kWh)]]/(IrradDiaria_1[[#This Row],[Irradiação]]*994)</f>
        <v>2.5840813810424867</v>
      </c>
    </row>
    <row r="1228" spans="2:7" hidden="1">
      <c r="B1228" s="46" t="s">
        <v>254</v>
      </c>
      <c r="C1228" s="101">
        <v>46206</v>
      </c>
      <c r="D1228" s="104">
        <v>13448.65</v>
      </c>
      <c r="E1228" s="140">
        <v>5.8197966666666714</v>
      </c>
      <c r="F1228" s="153">
        <v>1</v>
      </c>
      <c r="G1228" s="46">
        <f>IrradDiaria_1[[#This Row],[Geração Diária (kWh)]]/(IrradDiaria_1[[#This Row],[Irradiação]]*994)</f>
        <v>2.324794103432545</v>
      </c>
    </row>
    <row r="1229" spans="2:7" hidden="1">
      <c r="B1229" s="46" t="s">
        <v>254</v>
      </c>
      <c r="C1229" s="101">
        <v>46207</v>
      </c>
      <c r="D1229" s="104">
        <v>11647.41</v>
      </c>
      <c r="E1229" s="140">
        <v>5.409896666666663</v>
      </c>
      <c r="F1229" s="153">
        <v>1</v>
      </c>
      <c r="G1229" s="46">
        <f>IrradDiaria_1[[#This Row],[Geração Diária (kWh)]]/(IrradDiaria_1[[#This Row],[Irradiação]]*994)</f>
        <v>2.1659778402027512</v>
      </c>
    </row>
    <row r="1230" spans="2:7" hidden="1">
      <c r="B1230" s="46" t="s">
        <v>254</v>
      </c>
      <c r="C1230" s="101">
        <v>46208</v>
      </c>
      <c r="D1230" s="104">
        <v>9976.9500000000007</v>
      </c>
      <c r="E1230" s="140">
        <v>4.0476749999999928</v>
      </c>
      <c r="F1230" s="153">
        <v>1</v>
      </c>
      <c r="G1230" s="46">
        <f>IrradDiaria_1[[#This Row],[Geração Diária (kWh)]]/(IrradDiaria_1[[#This Row],[Irradiação]]*994)</f>
        <v>2.4797378836565178</v>
      </c>
    </row>
    <row r="1231" spans="2:7" hidden="1">
      <c r="B1231" s="46" t="s">
        <v>254</v>
      </c>
      <c r="C1231" s="101">
        <v>46209</v>
      </c>
      <c r="D1231" s="104">
        <v>9983.7800000000007</v>
      </c>
      <c r="E1231" s="140">
        <v>4.4175033333333271</v>
      </c>
      <c r="F1231" s="153">
        <v>1</v>
      </c>
      <c r="G1231" s="46">
        <f>IrradDiaria_1[[#This Row],[Geração Diária (kWh)]]/(IrradDiaria_1[[#This Row],[Irradiação]]*994)</f>
        <v>2.2736925153635599</v>
      </c>
    </row>
    <row r="1232" spans="2:7" hidden="1">
      <c r="B1232" s="46" t="s">
        <v>254</v>
      </c>
      <c r="C1232" s="101">
        <v>46210</v>
      </c>
      <c r="D1232" s="104">
        <v>12012.8</v>
      </c>
      <c r="E1232" s="140">
        <v>5.7464099999999974</v>
      </c>
      <c r="F1232" s="153">
        <v>1</v>
      </c>
      <c r="G1232" s="46">
        <f>IrradDiaria_1[[#This Row],[Geração Diária (kWh)]]/(IrradDiaria_1[[#This Row],[Irradiação]]*994)</f>
        <v>2.1031064388422283</v>
      </c>
    </row>
    <row r="1233" spans="2:7" hidden="1">
      <c r="B1233" s="46" t="s">
        <v>254</v>
      </c>
      <c r="C1233" s="101">
        <v>46211</v>
      </c>
      <c r="D1233" s="104">
        <v>10993.62</v>
      </c>
      <c r="E1233" s="140">
        <v>5.0309999999999997</v>
      </c>
      <c r="F1233" s="153">
        <v>1</v>
      </c>
      <c r="G1233" s="46">
        <f>IrradDiaria_1[[#This Row],[Geração Diária (kWh)]]/(IrradDiaria_1[[#This Row],[Irradiação]]*994)</f>
        <v>2.1983661059979438</v>
      </c>
    </row>
    <row r="1234" spans="2:7" hidden="1">
      <c r="B1234" s="46" t="s">
        <v>208</v>
      </c>
      <c r="C1234" s="101">
        <v>46216</v>
      </c>
      <c r="D1234" s="104">
        <v>14307.67</v>
      </c>
      <c r="E1234" s="140">
        <v>5.5743033333333178</v>
      </c>
      <c r="F1234" s="153">
        <v>1</v>
      </c>
      <c r="G1234" s="46">
        <f>IrradDiaria_1[[#This Row],[Geração Diária (kWh)]]/(IrradDiaria_1[[#This Row],[Irradiação]]*994)</f>
        <v>2.5822122235719909</v>
      </c>
    </row>
    <row r="1235" spans="2:7" hidden="1">
      <c r="B1235" s="46" t="s">
        <v>185</v>
      </c>
      <c r="C1235" s="101">
        <v>46214</v>
      </c>
      <c r="D1235" s="104">
        <v>14784.93</v>
      </c>
      <c r="E1235" s="140">
        <v>5.577</v>
      </c>
      <c r="F1235" s="153">
        <v>0.87916666666666698</v>
      </c>
      <c r="G1235" s="46">
        <f>IrradDiaria_1[[#This Row],[Geração Diária (kWh)]]/(IrradDiaria_1[[#This Row],[Irradiação]]*994)</f>
        <v>2.6670566703069416</v>
      </c>
    </row>
    <row r="1236" spans="2:7" hidden="1">
      <c r="B1236" s="46" t="s">
        <v>96</v>
      </c>
      <c r="C1236" s="101">
        <v>46217</v>
      </c>
      <c r="D1236" s="104">
        <v>14751.93</v>
      </c>
      <c r="E1236" s="140">
        <v>5.6360000000000001</v>
      </c>
      <c r="F1236" s="153">
        <v>1</v>
      </c>
      <c r="G1236" s="46">
        <f>IrradDiaria_1[[#This Row],[Geração Diária (kWh)]]/(IrradDiaria_1[[#This Row],[Irradiação]]*994)</f>
        <v>2.6332462482488972</v>
      </c>
    </row>
    <row r="1237" spans="2:7" hidden="1">
      <c r="B1237" s="46" t="s">
        <v>73</v>
      </c>
      <c r="C1237" s="101">
        <v>46217</v>
      </c>
      <c r="D1237" s="104">
        <v>15502.15</v>
      </c>
      <c r="E1237" s="140">
        <v>5.6360000000000001</v>
      </c>
      <c r="F1237" s="153">
        <v>1</v>
      </c>
      <c r="G1237" s="46">
        <f>IrradDiaria_1[[#This Row],[Geração Diária (kWh)]]/(IrradDiaria_1[[#This Row],[Irradiação]]*994)</f>
        <v>2.7671618782960357</v>
      </c>
    </row>
    <row r="1238" spans="2:7" hidden="1">
      <c r="B1238" s="46" t="s">
        <v>96</v>
      </c>
      <c r="C1238" s="101">
        <v>46213</v>
      </c>
      <c r="D1238" s="104">
        <v>14629.71</v>
      </c>
      <c r="E1238" s="140">
        <v>5.6909999999999998</v>
      </c>
      <c r="F1238" s="153">
        <v>1</v>
      </c>
      <c r="G1238" s="46">
        <f>IrradDiaria_1[[#This Row],[Geração Diária (kWh)]]/(IrradDiaria_1[[#This Row],[Irradiação]]*994)</f>
        <v>2.5861919010107028</v>
      </c>
    </row>
    <row r="1239" spans="2:7" hidden="1">
      <c r="B1239" s="46" t="s">
        <v>73</v>
      </c>
      <c r="C1239" s="101">
        <v>46213</v>
      </c>
      <c r="D1239" s="104">
        <v>16565.21</v>
      </c>
      <c r="E1239" s="140">
        <v>5.6909999999999998</v>
      </c>
      <c r="F1239" s="153">
        <v>1</v>
      </c>
      <c r="G1239" s="46">
        <f>IrradDiaria_1[[#This Row],[Geração Diária (kWh)]]/(IrradDiaria_1[[#This Row],[Irradiação]]*994)</f>
        <v>2.9283432098477347</v>
      </c>
    </row>
    <row r="1240" spans="2:7" hidden="1">
      <c r="B1240" s="46" t="s">
        <v>367</v>
      </c>
      <c r="C1240" s="101">
        <v>46216</v>
      </c>
      <c r="D1240" s="104">
        <v>6431.14</v>
      </c>
      <c r="E1240" s="140">
        <v>5.8140000000000001</v>
      </c>
      <c r="F1240" s="153">
        <v>1</v>
      </c>
      <c r="G1240" s="46">
        <f>IrradDiaria_1[[#This Row],[Geração Diária (kWh)]]/(IrradDiaria_1[[#This Row],[Irradiação]]*994)</f>
        <v>1.112824175877418</v>
      </c>
    </row>
    <row r="1241" spans="2:7" hidden="1">
      <c r="B1241" s="46" t="s">
        <v>277</v>
      </c>
      <c r="C1241" s="101">
        <v>46113</v>
      </c>
      <c r="D1241" s="104">
        <v>4027.1</v>
      </c>
      <c r="E1241" s="140">
        <v>5.5396550000000024</v>
      </c>
      <c r="F1241" s="153">
        <v>1</v>
      </c>
      <c r="G1241" s="46">
        <f>IrradDiaria_1[[#This Row],[Geração Diária (kWh)]]/(IrradDiaria_1[[#This Row],[Irradiação]]*994)</f>
        <v>0.73134670854127626</v>
      </c>
    </row>
    <row r="1242" spans="2:7" hidden="1">
      <c r="B1242" s="46" t="s">
        <v>277</v>
      </c>
      <c r="C1242" s="101">
        <v>46114</v>
      </c>
      <c r="D1242" s="104">
        <v>3607</v>
      </c>
      <c r="E1242" s="140">
        <v>6.2362058333333374</v>
      </c>
      <c r="F1242" s="153">
        <v>1</v>
      </c>
      <c r="G1242" s="46">
        <f>IrradDiaria_1[[#This Row],[Geração Diária (kWh)]]/(IrradDiaria_1[[#This Row],[Irradiação]]*994)</f>
        <v>0.58188788708971473</v>
      </c>
    </row>
    <row r="1243" spans="2:7" hidden="1">
      <c r="B1243" s="46" t="s">
        <v>277</v>
      </c>
      <c r="C1243" s="101">
        <v>46115</v>
      </c>
      <c r="D1243" s="104">
        <v>1594.3</v>
      </c>
      <c r="E1243" s="140">
        <v>8.4292716666666703</v>
      </c>
      <c r="F1243" s="153">
        <v>0.375</v>
      </c>
      <c r="G1243" s="46">
        <f>IrradDiaria_1[[#This Row],[Geração Diária (kWh)]]/(IrradDiaria_1[[#This Row],[Irradiação]]*994)</f>
        <v>0.19028020506091384</v>
      </c>
    </row>
    <row r="1244" spans="2:7" hidden="1">
      <c r="B1244" s="46" t="s">
        <v>277</v>
      </c>
      <c r="C1244" s="101">
        <v>46116</v>
      </c>
      <c r="D1244" s="104">
        <v>0</v>
      </c>
      <c r="E1244" s="140">
        <v>5.171768333333322</v>
      </c>
      <c r="F1244" s="153">
        <v>0</v>
      </c>
      <c r="G1244" s="46">
        <f>IrradDiaria_1[[#This Row],[Geração Diária (kWh)]]/(IrradDiaria_1[[#This Row],[Irradiação]]*994)</f>
        <v>0</v>
      </c>
    </row>
    <row r="1245" spans="2:7" hidden="1">
      <c r="B1245" s="46" t="s">
        <v>277</v>
      </c>
      <c r="C1245" s="101">
        <v>46117</v>
      </c>
      <c r="D1245" s="104">
        <v>3118</v>
      </c>
      <c r="E1245" s="140">
        <v>6.7169591666666664</v>
      </c>
      <c r="F1245" s="153">
        <v>0.88194444444444398</v>
      </c>
      <c r="G1245" s="46">
        <f>IrradDiaria_1[[#This Row],[Geração Diária (kWh)]]/(IrradDiaria_1[[#This Row],[Irradiação]]*994)</f>
        <v>0.46700014809081941</v>
      </c>
    </row>
    <row r="1246" spans="2:7" hidden="1">
      <c r="B1246" s="46" t="s">
        <v>277</v>
      </c>
      <c r="C1246" s="101">
        <v>46118</v>
      </c>
      <c r="D1246" s="104">
        <v>4105.8999999999996</v>
      </c>
      <c r="E1246" s="140">
        <v>5.55</v>
      </c>
      <c r="F1246" s="153">
        <v>1</v>
      </c>
      <c r="G1246" s="46">
        <f>IrradDiaria_1[[#This Row],[Geração Diária (kWh)]]/(IrradDiaria_1[[#This Row],[Irradiação]]*994)</f>
        <v>0.74426740623923715</v>
      </c>
    </row>
    <row r="1247" spans="2:7" hidden="1">
      <c r="B1247" s="46" t="s">
        <v>277</v>
      </c>
      <c r="C1247" s="101">
        <v>46119</v>
      </c>
      <c r="D1247" s="104">
        <v>5655.7</v>
      </c>
      <c r="E1247" s="140">
        <v>7.0378324999999968</v>
      </c>
      <c r="F1247" s="153">
        <v>1</v>
      </c>
      <c r="G1247" s="46">
        <f>IrradDiaria_1[[#This Row],[Geração Diária (kWh)]]/(IrradDiaria_1[[#This Row],[Irradiação]]*994)</f>
        <v>0.80846468485932765</v>
      </c>
    </row>
    <row r="1248" spans="2:7" hidden="1">
      <c r="B1248" s="46" t="s">
        <v>277</v>
      </c>
      <c r="C1248" s="101">
        <v>46120</v>
      </c>
      <c r="D1248" s="104">
        <v>3855.6</v>
      </c>
      <c r="E1248" s="140">
        <v>6.6871249999999964</v>
      </c>
      <c r="F1248" s="153">
        <v>0.91944444444444395</v>
      </c>
      <c r="G1248" s="46">
        <f>IrradDiaria_1[[#This Row],[Geração Diária (kWh)]]/(IrradDiaria_1[[#This Row],[Irradiação]]*994)</f>
        <v>0.5800509545487218</v>
      </c>
    </row>
    <row r="1249" spans="2:7" hidden="1">
      <c r="B1249" s="46" t="s">
        <v>277</v>
      </c>
      <c r="C1249" s="101">
        <v>46121</v>
      </c>
      <c r="D1249" s="104">
        <v>4034.4</v>
      </c>
      <c r="E1249" s="140">
        <v>7.3894324999999945</v>
      </c>
      <c r="F1249" s="153">
        <v>0.70972222222222203</v>
      </c>
      <c r="G1249" s="46">
        <f>IrradDiaria_1[[#This Row],[Geração Diária (kWh)]]/(IrradDiaria_1[[#This Row],[Irradiação]]*994)</f>
        <v>0.54926444149676534</v>
      </c>
    </row>
    <row r="1250" spans="2:7" hidden="1">
      <c r="B1250" s="46" t="s">
        <v>277</v>
      </c>
      <c r="C1250" s="101">
        <v>46122</v>
      </c>
      <c r="D1250" s="104">
        <v>3510.7</v>
      </c>
      <c r="E1250" s="140">
        <v>5.7632074999999947</v>
      </c>
      <c r="F1250" s="153">
        <v>0.71527777777777801</v>
      </c>
      <c r="G1250" s="46">
        <f>IrradDiaria_1[[#This Row],[Geração Diária (kWh)]]/(IrradDiaria_1[[#This Row],[Irradiação]]*994)</f>
        <v>0.6128343197930205</v>
      </c>
    </row>
    <row r="1251" spans="2:7" hidden="1">
      <c r="B1251" s="46" t="s">
        <v>277</v>
      </c>
      <c r="C1251" s="101">
        <v>46123</v>
      </c>
      <c r="D1251" s="104">
        <v>4610.1000000000004</v>
      </c>
      <c r="E1251" s="140">
        <v>5.8955408333333716</v>
      </c>
      <c r="F1251" s="153">
        <v>0.85416666666666596</v>
      </c>
      <c r="G1251" s="46">
        <f>IrradDiaria_1[[#This Row],[Geração Diária (kWh)]]/(IrradDiaria_1[[#This Row],[Irradiação]]*994)</f>
        <v>0.78668398650884164</v>
      </c>
    </row>
    <row r="1252" spans="2:7" hidden="1">
      <c r="B1252" s="46" t="s">
        <v>277</v>
      </c>
      <c r="C1252" s="101">
        <v>46124</v>
      </c>
      <c r="D1252" s="104">
        <v>4784.2</v>
      </c>
      <c r="E1252" s="140">
        <v>5.5194541666666685</v>
      </c>
      <c r="F1252" s="153">
        <v>0.78472222222222199</v>
      </c>
      <c r="G1252" s="46">
        <f>IrradDiaria_1[[#This Row],[Geração Diária (kWh)]]/(IrradDiaria_1[[#This Row],[Irradiação]]*994)</f>
        <v>0.87202073347982589</v>
      </c>
    </row>
    <row r="1253" spans="2:7" hidden="1">
      <c r="B1253" s="46" t="s">
        <v>277</v>
      </c>
      <c r="C1253" s="101">
        <v>46125</v>
      </c>
      <c r="D1253" s="104">
        <v>4836.8</v>
      </c>
      <c r="E1253" s="140">
        <v>5.0718558333333323</v>
      </c>
      <c r="F1253" s="153">
        <v>1</v>
      </c>
      <c r="G1253" s="46">
        <f>IrradDiaria_1[[#This Row],[Geração Diária (kWh)]]/(IrradDiaria_1[[#This Row],[Irradiação]]*994)</f>
        <v>0.95941133497422271</v>
      </c>
    </row>
    <row r="1254" spans="2:7" hidden="1">
      <c r="B1254" s="46" t="s">
        <v>277</v>
      </c>
      <c r="C1254" s="101">
        <v>46126</v>
      </c>
      <c r="D1254" s="104">
        <v>4930.5</v>
      </c>
      <c r="E1254" s="140">
        <v>5.2926591666666685</v>
      </c>
      <c r="F1254" s="153">
        <v>1</v>
      </c>
      <c r="G1254" s="46">
        <f>IrradDiaria_1[[#This Row],[Geração Diária (kWh)]]/(IrradDiaria_1[[#This Row],[Irradiação]]*994)</f>
        <v>0.93719648539932066</v>
      </c>
    </row>
    <row r="1255" spans="2:7" hidden="1">
      <c r="B1255" s="46" t="s">
        <v>277</v>
      </c>
      <c r="C1255" s="101">
        <v>46127</v>
      </c>
      <c r="D1255" s="104">
        <v>5740.9</v>
      </c>
      <c r="E1255" s="140">
        <v>7.2778933333333278</v>
      </c>
      <c r="F1255" s="153">
        <v>1</v>
      </c>
      <c r="G1255" s="46">
        <f>IrradDiaria_1[[#This Row],[Geração Diária (kWh)]]/(IrradDiaria_1[[#This Row],[Irradiação]]*994)</f>
        <v>0.79357487880002653</v>
      </c>
    </row>
    <row r="1256" spans="2:7" hidden="1">
      <c r="B1256" s="46" t="s">
        <v>277</v>
      </c>
      <c r="C1256" s="101">
        <v>46128</v>
      </c>
      <c r="D1256" s="104">
        <v>5212.8999999999996</v>
      </c>
      <c r="E1256" s="140">
        <v>6.2167783333333331</v>
      </c>
      <c r="F1256" s="153">
        <v>1</v>
      </c>
      <c r="G1256" s="46">
        <f>IrradDiaria_1[[#This Row],[Geração Diária (kWh)]]/(IrradDiaria_1[[#This Row],[Irradiação]]*994)</f>
        <v>0.84358262688307184</v>
      </c>
    </row>
    <row r="1257" spans="2:7" hidden="1">
      <c r="B1257" s="46" t="s">
        <v>277</v>
      </c>
      <c r="C1257" s="101">
        <v>46129</v>
      </c>
      <c r="D1257" s="104">
        <v>5353.9</v>
      </c>
      <c r="E1257" s="140">
        <v>5.8420241666666666</v>
      </c>
      <c r="F1257" s="153">
        <v>0.77500000000000002</v>
      </c>
      <c r="G1257" s="46">
        <f>IrradDiaria_1[[#This Row],[Geração Diária (kWh)]]/(IrradDiaria_1[[#This Row],[Irradiação]]*994)</f>
        <v>0.92197792240496623</v>
      </c>
    </row>
    <row r="1258" spans="2:7" hidden="1">
      <c r="B1258" s="46" t="s">
        <v>277</v>
      </c>
      <c r="C1258" s="101">
        <v>46130</v>
      </c>
      <c r="D1258" s="104">
        <v>4741</v>
      </c>
      <c r="E1258" s="140">
        <v>5.0250233333333281</v>
      </c>
      <c r="F1258" s="153">
        <v>0.875</v>
      </c>
      <c r="G1258" s="46">
        <f>IrradDiaria_1[[#This Row],[Geração Diária (kWh)]]/(IrradDiaria_1[[#This Row],[Irradiação]]*994)</f>
        <v>0.94917324554461691</v>
      </c>
    </row>
    <row r="1259" spans="2:7" hidden="1">
      <c r="B1259" s="46" t="s">
        <v>277</v>
      </c>
      <c r="C1259" s="101">
        <v>46131</v>
      </c>
      <c r="D1259" s="104">
        <v>2639.2</v>
      </c>
      <c r="E1259" s="140">
        <v>2.7333775000000031</v>
      </c>
      <c r="F1259" s="153">
        <v>0.76217592592592598</v>
      </c>
      <c r="G1259" s="46">
        <f>IrradDiaria_1[[#This Row],[Geração Diária (kWh)]]/(IrradDiaria_1[[#This Row],[Irradiação]]*994)</f>
        <v>0.97137361550252255</v>
      </c>
    </row>
    <row r="1260" spans="2:7" hidden="1">
      <c r="B1260" s="46" t="s">
        <v>277</v>
      </c>
      <c r="C1260" s="101">
        <v>46132</v>
      </c>
      <c r="D1260" s="104">
        <v>5871.7</v>
      </c>
      <c r="E1260" s="140">
        <v>7.1938024999999994</v>
      </c>
      <c r="F1260" s="153">
        <v>0.89027777777777795</v>
      </c>
      <c r="G1260" s="46">
        <f>IrradDiaria_1[[#This Row],[Geração Diária (kWh)]]/(IrradDiaria_1[[#This Row],[Irradiação]]*994)</f>
        <v>0.82114331845263444</v>
      </c>
    </row>
    <row r="1261" spans="2:7" hidden="1">
      <c r="B1261" s="46" t="s">
        <v>277</v>
      </c>
      <c r="C1261" s="101">
        <v>46133</v>
      </c>
      <c r="D1261" s="104">
        <v>3913.8</v>
      </c>
      <c r="E1261" s="140">
        <v>4.2119616666666646</v>
      </c>
      <c r="F1261" s="153">
        <v>1</v>
      </c>
      <c r="G1261" s="46">
        <f>IrradDiaria_1[[#This Row],[Geração Diária (kWh)]]/(IrradDiaria_1[[#This Row],[Irradiação]]*994)</f>
        <v>0.93481965385496246</v>
      </c>
    </row>
    <row r="1262" spans="2:7" hidden="1">
      <c r="B1262" s="46" t="s">
        <v>277</v>
      </c>
      <c r="C1262" s="101">
        <v>46134</v>
      </c>
      <c r="D1262" s="104">
        <v>4674.3999999999996</v>
      </c>
      <c r="E1262" s="140">
        <v>5.3466416666666685</v>
      </c>
      <c r="F1262" s="153">
        <v>1</v>
      </c>
      <c r="G1262" s="46">
        <f>IrradDiaria_1[[#This Row],[Geração Diária (kWh)]]/(IrradDiaria_1[[#This Row],[Irradiação]]*994)</f>
        <v>0.87954570127322695</v>
      </c>
    </row>
    <row r="1263" spans="2:7" hidden="1">
      <c r="B1263" s="46" t="s">
        <v>277</v>
      </c>
      <c r="C1263" s="101">
        <v>46135</v>
      </c>
      <c r="D1263" s="104">
        <v>3813.3</v>
      </c>
      <c r="E1263" s="140">
        <v>4.6448116666666674</v>
      </c>
      <c r="F1263" s="153">
        <v>1</v>
      </c>
      <c r="G1263" s="46">
        <f>IrradDiaria_1[[#This Row],[Geração Diária (kWh)]]/(IrradDiaria_1[[#This Row],[Irradiação]]*994)</f>
        <v>0.82593615904297546</v>
      </c>
    </row>
    <row r="1264" spans="2:7" hidden="1">
      <c r="B1264" s="46" t="s">
        <v>277</v>
      </c>
      <c r="C1264" s="101">
        <v>46136</v>
      </c>
      <c r="D1264" s="104">
        <v>4159.8</v>
      </c>
      <c r="E1264" s="140">
        <v>4.6383508333333294</v>
      </c>
      <c r="F1264" s="153">
        <v>0.81944444444444398</v>
      </c>
      <c r="G1264" s="46">
        <f>IrradDiaria_1[[#This Row],[Geração Diária (kWh)]]/(IrradDiaria_1[[#This Row],[Irradiação]]*994)</f>
        <v>0.90224081944508217</v>
      </c>
    </row>
    <row r="1265" spans="2:7" hidden="1">
      <c r="B1265" s="46" t="s">
        <v>277</v>
      </c>
      <c r="C1265" s="101">
        <v>46137</v>
      </c>
      <c r="D1265" s="104">
        <v>4196.6000000000004</v>
      </c>
      <c r="E1265" s="140">
        <v>4.0361475000000002</v>
      </c>
      <c r="F1265" s="153">
        <v>1</v>
      </c>
      <c r="G1265" s="46">
        <f>IrradDiaria_1[[#This Row],[Geração Diária (kWh)]]/(IrradDiaria_1[[#This Row],[Irradiação]]*994)</f>
        <v>1.0460300545352279</v>
      </c>
    </row>
    <row r="1266" spans="2:7" hidden="1">
      <c r="B1266" s="46" t="s">
        <v>277</v>
      </c>
      <c r="C1266" s="101">
        <v>46138</v>
      </c>
      <c r="D1266" s="104">
        <v>5886.1</v>
      </c>
      <c r="E1266" s="140">
        <v>5.5778224999999981</v>
      </c>
      <c r="F1266" s="153">
        <v>1</v>
      </c>
      <c r="G1266" s="46">
        <f>IrradDiaria_1[[#This Row],[Geração Diária (kWh)]]/(IrradDiaria_1[[#This Row],[Irradiação]]*994)</f>
        <v>1.0616382609292487</v>
      </c>
    </row>
    <row r="1267" spans="2:7" hidden="1">
      <c r="B1267" s="46" t="s">
        <v>277</v>
      </c>
      <c r="C1267" s="101">
        <v>46139</v>
      </c>
      <c r="D1267" s="104">
        <v>3831</v>
      </c>
      <c r="E1267" s="140">
        <v>3.9191816666666672</v>
      </c>
      <c r="F1267" s="153">
        <v>0.89583333333333404</v>
      </c>
      <c r="G1267" s="46">
        <f>IrradDiaria_1[[#This Row],[Geração Diária (kWh)]]/(IrradDiaria_1[[#This Row],[Irradiação]]*994)</f>
        <v>0.98340038209276126</v>
      </c>
    </row>
    <row r="1268" spans="2:7" hidden="1">
      <c r="B1268" s="46" t="s">
        <v>277</v>
      </c>
      <c r="C1268" s="101">
        <v>46140</v>
      </c>
      <c r="D1268" s="104">
        <v>6154.1</v>
      </c>
      <c r="E1268" s="140">
        <v>8.1161349999999963</v>
      </c>
      <c r="F1268" s="153">
        <v>1</v>
      </c>
      <c r="G1268" s="46">
        <f>IrradDiaria_1[[#This Row],[Geração Diária (kWh)]]/(IrradDiaria_1[[#This Row],[Irradiação]]*994)</f>
        <v>0.76283199884051456</v>
      </c>
    </row>
    <row r="1269" spans="2:7" hidden="1">
      <c r="B1269" s="46" t="s">
        <v>277</v>
      </c>
      <c r="C1269" s="101">
        <v>46141</v>
      </c>
      <c r="D1269" s="104">
        <v>5101</v>
      </c>
      <c r="E1269" s="140">
        <v>7.1372625000000065</v>
      </c>
      <c r="F1269" s="153">
        <v>0.89027777777777795</v>
      </c>
      <c r="G1269" s="46">
        <f>IrradDiaria_1[[#This Row],[Geração Diária (kWh)]]/(IrradDiaria_1[[#This Row],[Irradiação]]*994)</f>
        <v>0.7190138718404705</v>
      </c>
    </row>
    <row r="1270" spans="2:7" hidden="1">
      <c r="B1270" s="46" t="s">
        <v>277</v>
      </c>
      <c r="C1270" s="101">
        <v>46142</v>
      </c>
      <c r="D1270" s="104">
        <v>1838.6</v>
      </c>
      <c r="E1270" s="140">
        <v>3</v>
      </c>
      <c r="F1270" s="153">
        <v>1</v>
      </c>
      <c r="G1270" s="46">
        <f>IrradDiaria_1[[#This Row],[Geração Diária (kWh)]]/(IrradDiaria_1[[#This Row],[Irradiação]]*994)</f>
        <v>0.61656606304493622</v>
      </c>
    </row>
    <row r="1271" spans="2:7" hidden="1">
      <c r="B1271" s="46" t="s">
        <v>277</v>
      </c>
      <c r="C1271" s="101">
        <v>46143</v>
      </c>
      <c r="D1271" s="104">
        <v>4669.5</v>
      </c>
      <c r="E1271" s="140">
        <v>6.1901849999999978</v>
      </c>
      <c r="F1271" s="153">
        <v>1</v>
      </c>
      <c r="G1271" s="46">
        <f>IrradDiaria_1[[#This Row],[Geração Diária (kWh)]]/(IrradDiaria_1[[#This Row],[Irradiação]]*994)</f>
        <v>0.75889268522672626</v>
      </c>
    </row>
    <row r="1272" spans="2:7" hidden="1">
      <c r="B1272" s="46" t="s">
        <v>277</v>
      </c>
      <c r="C1272" s="101">
        <v>46144</v>
      </c>
      <c r="D1272" s="104">
        <v>4964.3999999999996</v>
      </c>
      <c r="E1272" s="140">
        <v>4.9380575000000011</v>
      </c>
      <c r="F1272" s="153">
        <v>1</v>
      </c>
      <c r="G1272" s="46">
        <f>IrradDiaria_1[[#This Row],[Geração Diária (kWh)]]/(IrradDiaria_1[[#This Row],[Irradiação]]*994)</f>
        <v>1.0114030055711376</v>
      </c>
    </row>
    <row r="1273" spans="2:7" hidden="1">
      <c r="B1273" s="46" t="s">
        <v>277</v>
      </c>
      <c r="C1273" s="101">
        <v>46145</v>
      </c>
      <c r="D1273" s="104">
        <v>3246.2</v>
      </c>
      <c r="E1273" s="140">
        <v>4.5128258333333315</v>
      </c>
      <c r="F1273" s="153">
        <v>0.81863425925925903</v>
      </c>
      <c r="G1273" s="46">
        <f>IrradDiaria_1[[#This Row],[Geração Diária (kWh)]]/(IrradDiaria_1[[#This Row],[Irradiação]]*994)</f>
        <v>0.72366957849100921</v>
      </c>
    </row>
    <row r="1274" spans="2:7" hidden="1">
      <c r="B1274" s="46" t="s">
        <v>277</v>
      </c>
      <c r="C1274" s="101">
        <v>46146</v>
      </c>
      <c r="D1274" s="104">
        <v>5489.4</v>
      </c>
      <c r="E1274" s="140">
        <v>5.4291241666666661</v>
      </c>
      <c r="F1274" s="153">
        <v>0.89305555555555605</v>
      </c>
      <c r="G1274" s="46">
        <f>IrradDiaria_1[[#This Row],[Geração Diária (kWh)]]/(IrradDiaria_1[[#This Row],[Irradiação]]*994)</f>
        <v>1.017205545817953</v>
      </c>
    </row>
    <row r="1275" spans="2:7" hidden="1">
      <c r="B1275" s="46" t="s">
        <v>277</v>
      </c>
      <c r="C1275" s="101">
        <v>46147</v>
      </c>
      <c r="D1275" s="104">
        <v>3530.9</v>
      </c>
      <c r="E1275" s="140">
        <v>3.8812358333333385</v>
      </c>
      <c r="F1275" s="153">
        <v>1</v>
      </c>
      <c r="G1275" s="46">
        <f>IrradDiaria_1[[#This Row],[Geração Diária (kWh)]]/(IrradDiaria_1[[#This Row],[Irradiação]]*994)</f>
        <v>0.91522737401589582</v>
      </c>
    </row>
    <row r="1276" spans="2:7" hidden="1">
      <c r="B1276" s="46" t="s">
        <v>277</v>
      </c>
      <c r="C1276" s="101">
        <v>46148</v>
      </c>
      <c r="D1276" s="104">
        <v>5797.3</v>
      </c>
      <c r="E1276" s="140">
        <v>5.7380349999999982</v>
      </c>
      <c r="F1276" s="153">
        <v>1</v>
      </c>
      <c r="G1276" s="46">
        <f>IrradDiaria_1[[#This Row],[Geração Diária (kWh)]]/(IrradDiaria_1[[#This Row],[Irradiação]]*994)</f>
        <v>1.0164270107406899</v>
      </c>
    </row>
    <row r="1277" spans="2:7" hidden="1">
      <c r="B1277" s="46" t="s">
        <v>277</v>
      </c>
      <c r="C1277" s="101">
        <v>46149</v>
      </c>
      <c r="D1277" s="104">
        <v>4959.8</v>
      </c>
      <c r="E1277" s="140">
        <v>6.8833525000000098</v>
      </c>
      <c r="F1277" s="153">
        <v>0.79674943638164797</v>
      </c>
      <c r="G1277" s="46">
        <f>IrradDiaria_1[[#This Row],[Geração Diária (kWh)]]/(IrradDiaria_1[[#This Row],[Irradiação]]*994)</f>
        <v>0.72489944842770926</v>
      </c>
    </row>
    <row r="1278" spans="2:7" hidden="1">
      <c r="B1278" s="46" t="s">
        <v>277</v>
      </c>
      <c r="C1278" s="101">
        <v>46150</v>
      </c>
      <c r="D1278" s="104">
        <v>0</v>
      </c>
      <c r="E1278" s="140">
        <v>5.0170908333333335</v>
      </c>
      <c r="F1278" s="153">
        <v>0</v>
      </c>
      <c r="G1278" s="46">
        <f>IrradDiaria_1[[#This Row],[Geração Diária (kWh)]]/(IrradDiaria_1[[#This Row],[Irradiação]]*994)</f>
        <v>0</v>
      </c>
    </row>
    <row r="1279" spans="2:7" hidden="1">
      <c r="B1279" s="46" t="s">
        <v>277</v>
      </c>
      <c r="C1279" s="101">
        <v>46151</v>
      </c>
      <c r="D1279" s="104">
        <v>722.00000000000011</v>
      </c>
      <c r="E1279" s="140">
        <v>5.5412691666666714</v>
      </c>
      <c r="F1279" s="153">
        <v>0.01</v>
      </c>
      <c r="G1279" s="46">
        <f>IrradDiaria_1[[#This Row],[Geração Diária (kWh)]]/(IrradDiaria_1[[#This Row],[Irradiação]]*994)</f>
        <v>0.13108154955957466</v>
      </c>
    </row>
    <row r="1280" spans="2:7" hidden="1">
      <c r="B1280" s="46" t="s">
        <v>277</v>
      </c>
      <c r="C1280" s="101">
        <v>46152</v>
      </c>
      <c r="D1280" s="104">
        <v>0</v>
      </c>
      <c r="E1280" s="140">
        <v>6.6987733333333308</v>
      </c>
      <c r="F1280" s="153">
        <v>0</v>
      </c>
      <c r="G1280" s="46">
        <f>IrradDiaria_1[[#This Row],[Geração Diária (kWh)]]/(IrradDiaria_1[[#This Row],[Irradiação]]*994)</f>
        <v>0</v>
      </c>
    </row>
    <row r="1281" spans="2:7" hidden="1">
      <c r="B1281" s="46" t="s">
        <v>277</v>
      </c>
      <c r="C1281" s="101">
        <v>46153</v>
      </c>
      <c r="D1281" s="104">
        <v>3396.1000000000004</v>
      </c>
      <c r="E1281" s="140">
        <v>4.5645625000000036</v>
      </c>
      <c r="F1281" s="153">
        <v>0.24940000000000001</v>
      </c>
      <c r="G1281" s="46">
        <f>IrradDiaria_1[[#This Row],[Geração Diária (kWh)]]/(IrradDiaria_1[[#This Row],[Irradiação]]*994)</f>
        <v>0.74850538196935867</v>
      </c>
    </row>
    <row r="1282" spans="2:7" hidden="1">
      <c r="B1282" s="46" t="s">
        <v>277</v>
      </c>
      <c r="C1282" s="101">
        <v>46154</v>
      </c>
      <c r="D1282" s="104">
        <v>4551.5</v>
      </c>
      <c r="E1282" s="140">
        <v>5.8660858333333366</v>
      </c>
      <c r="F1282" s="153">
        <v>1</v>
      </c>
      <c r="G1282" s="46">
        <f>IrradDiaria_1[[#This Row],[Geração Diária (kWh)]]/(IrradDiaria_1[[#This Row],[Irradiação]]*994)</f>
        <v>0.78058418733644752</v>
      </c>
    </row>
    <row r="1283" spans="2:7" hidden="1">
      <c r="B1283" s="46" t="s">
        <v>277</v>
      </c>
      <c r="C1283" s="101">
        <v>46155</v>
      </c>
      <c r="D1283" s="104">
        <v>3443.1</v>
      </c>
      <c r="E1283" s="140">
        <v>3.2571650000000134</v>
      </c>
      <c r="F1283" s="153">
        <v>0.83207843372550006</v>
      </c>
      <c r="G1283" s="46">
        <f>IrradDiaria_1[[#This Row],[Geração Diária (kWh)]]/(IrradDiaria_1[[#This Row],[Irradiação]]*994)</f>
        <v>1.0634657132195571</v>
      </c>
    </row>
    <row r="1284" spans="2:7" hidden="1">
      <c r="B1284" s="46" t="s">
        <v>277</v>
      </c>
      <c r="C1284" s="101">
        <v>46156</v>
      </c>
      <c r="D1284" s="104">
        <v>4102</v>
      </c>
      <c r="E1284" s="140">
        <v>5.1369833333333368</v>
      </c>
      <c r="F1284" s="153">
        <v>1</v>
      </c>
      <c r="G1284" s="46">
        <f>IrradDiaria_1[[#This Row],[Geração Diária (kWh)]]/(IrradDiaria_1[[#This Row],[Irradiação]]*994)</f>
        <v>0.80334318715853581</v>
      </c>
    </row>
    <row r="1285" spans="2:7" hidden="1">
      <c r="B1285" s="46" t="s">
        <v>277</v>
      </c>
      <c r="C1285" s="101">
        <v>46157</v>
      </c>
      <c r="D1285" s="104">
        <v>5396.9</v>
      </c>
      <c r="E1285" s="140">
        <v>7.2302216666666705</v>
      </c>
      <c r="F1285" s="153">
        <v>0.93055555555555602</v>
      </c>
      <c r="G1285" s="46">
        <f>IrradDiaria_1[[#This Row],[Geração Diária (kWh)]]/(IrradDiaria_1[[#This Row],[Irradiação]]*994)</f>
        <v>0.75094196436582261</v>
      </c>
    </row>
    <row r="1286" spans="2:7" hidden="1">
      <c r="B1286" s="46" t="s">
        <v>277</v>
      </c>
      <c r="C1286" s="101">
        <v>46158</v>
      </c>
      <c r="D1286" s="104">
        <v>5321.4</v>
      </c>
      <c r="E1286" s="140">
        <v>6.1949091666666654</v>
      </c>
      <c r="F1286" s="153">
        <v>0.80555555555555602</v>
      </c>
      <c r="G1286" s="46">
        <f>IrradDiaria_1[[#This Row],[Geração Diária (kWh)]]/(IrradDiaria_1[[#This Row],[Irradiação]]*994)</f>
        <v>0.86418073013347618</v>
      </c>
    </row>
    <row r="1287" spans="2:7" hidden="1">
      <c r="B1287" s="46" t="s">
        <v>277</v>
      </c>
      <c r="C1287" s="101">
        <v>46159</v>
      </c>
      <c r="D1287" s="104">
        <v>5909.7</v>
      </c>
      <c r="E1287" s="140">
        <v>7.2213954899999999</v>
      </c>
      <c r="F1287" s="153">
        <v>1</v>
      </c>
      <c r="G1287" s="46">
        <f>IrradDiaria_1[[#This Row],[Geração Diária (kWh)]]/(IrradDiaria_1[[#This Row],[Irradiação]]*994)</f>
        <v>0.82329962977839932</v>
      </c>
    </row>
    <row r="1288" spans="2:7" hidden="1">
      <c r="B1288" s="46" t="s">
        <v>277</v>
      </c>
      <c r="C1288" s="101">
        <v>46160</v>
      </c>
      <c r="D1288" s="104">
        <v>4733.1000000000004</v>
      </c>
      <c r="E1288" s="140">
        <v>4.8128584849999996</v>
      </c>
      <c r="F1288" s="153">
        <v>1</v>
      </c>
      <c r="G1288" s="46">
        <f>IrradDiaria_1[[#This Row],[Geração Diária (kWh)]]/(IrradDiaria_1[[#This Row],[Irradiação]]*994)</f>
        <v>0.98936422813203173</v>
      </c>
    </row>
    <row r="1289" spans="2:7" hidden="1">
      <c r="B1289" s="46" t="s">
        <v>277</v>
      </c>
      <c r="C1289" s="101">
        <v>46161</v>
      </c>
      <c r="D1289" s="104">
        <v>5410.6</v>
      </c>
      <c r="E1289" s="140">
        <v>7.1529200000000053</v>
      </c>
      <c r="F1289" s="153">
        <v>1</v>
      </c>
      <c r="G1289" s="46">
        <f>IrradDiaria_1[[#This Row],[Geração Diária (kWh)]]/(IrradDiaria_1[[#This Row],[Irradiação]]*994)</f>
        <v>0.76098426339789349</v>
      </c>
    </row>
    <row r="1290" spans="2:7" hidden="1">
      <c r="B1290" s="46" t="s">
        <v>277</v>
      </c>
      <c r="C1290" s="101">
        <v>46162</v>
      </c>
      <c r="D1290" s="104">
        <v>4019.4</v>
      </c>
      <c r="E1290" s="140">
        <v>4.8363941666666665</v>
      </c>
      <c r="F1290" s="153">
        <v>1</v>
      </c>
      <c r="G1290" s="46">
        <f>IrradDiaria_1[[#This Row],[Geração Diária (kWh)]]/(IrradDiaria_1[[#This Row],[Irradiação]]*994)</f>
        <v>0.83609024254074682</v>
      </c>
    </row>
    <row r="1291" spans="2:7" hidden="1">
      <c r="B1291" s="46" t="s">
        <v>277</v>
      </c>
      <c r="C1291" s="101">
        <v>46163</v>
      </c>
      <c r="D1291" s="104">
        <v>5455.3</v>
      </c>
      <c r="E1291" s="140">
        <v>7.7988716666666669</v>
      </c>
      <c r="F1291" s="153">
        <v>1</v>
      </c>
      <c r="G1291" s="46">
        <f>IrradDiaria_1[[#This Row],[Geração Diária (kWh)]]/(IrradDiaria_1[[#This Row],[Irradiação]]*994)</f>
        <v>0.70372094975160449</v>
      </c>
    </row>
    <row r="1292" spans="2:7" hidden="1">
      <c r="B1292" s="46" t="s">
        <v>277</v>
      </c>
      <c r="C1292" s="101">
        <v>46164</v>
      </c>
      <c r="D1292" s="104">
        <v>6437.5</v>
      </c>
      <c r="E1292" s="140">
        <v>8.2185508333333175</v>
      </c>
      <c r="F1292" s="153">
        <v>1</v>
      </c>
      <c r="G1292" s="46">
        <f>IrradDiaria_1[[#This Row],[Geração Diária (kWh)]]/(IrradDiaria_1[[#This Row],[Irradiação]]*994)</f>
        <v>0.78801704585510846</v>
      </c>
    </row>
    <row r="1293" spans="2:7" hidden="1">
      <c r="B1293" s="46" t="s">
        <v>277</v>
      </c>
      <c r="C1293" s="101">
        <v>46165</v>
      </c>
      <c r="D1293" s="104">
        <v>3876.4</v>
      </c>
      <c r="E1293" s="140">
        <v>5.1033750000000015</v>
      </c>
      <c r="F1293" s="153">
        <v>0.63194444444444398</v>
      </c>
      <c r="G1293" s="46">
        <f>IrradDiaria_1[[#This Row],[Geração Diária (kWh)]]/(IrradDiaria_1[[#This Row],[Irradiação]]*994)</f>
        <v>0.7641607353479879</v>
      </c>
    </row>
    <row r="1294" spans="2:7" hidden="1">
      <c r="B1294" s="46" t="s">
        <v>277</v>
      </c>
      <c r="C1294" s="101">
        <v>46166</v>
      </c>
      <c r="D1294" s="104">
        <v>3559.7</v>
      </c>
      <c r="E1294" s="140">
        <v>5.3772849999999979</v>
      </c>
      <c r="F1294" s="153">
        <v>0.75833333333333397</v>
      </c>
      <c r="G1294" s="46">
        <f>IrradDiaria_1[[#This Row],[Geração Diária (kWh)]]/(IrradDiaria_1[[#This Row],[Irradiação]]*994)</f>
        <v>0.66598425092521962</v>
      </c>
    </row>
    <row r="1295" spans="2:7" hidden="1">
      <c r="B1295" s="46" t="s">
        <v>277</v>
      </c>
      <c r="C1295" s="101">
        <v>46167</v>
      </c>
      <c r="D1295" s="104">
        <v>3970.1</v>
      </c>
      <c r="E1295" s="140">
        <v>4.8809166666666668</v>
      </c>
      <c r="F1295" s="153">
        <v>0.82222222222222197</v>
      </c>
      <c r="G1295" s="46">
        <f>IrradDiaria_1[[#This Row],[Geração Diária (kWh)]]/(IrradDiaria_1[[#This Row],[Irradiação]]*994)</f>
        <v>0.81830210574883278</v>
      </c>
    </row>
    <row r="1296" spans="2:7" hidden="1">
      <c r="B1296" s="46" t="s">
        <v>277</v>
      </c>
      <c r="C1296" s="101">
        <v>46168</v>
      </c>
      <c r="D1296" s="104">
        <v>6506.5</v>
      </c>
      <c r="E1296" s="140">
        <v>7.7690000000000001</v>
      </c>
      <c r="F1296" s="153">
        <v>1</v>
      </c>
      <c r="G1296" s="46">
        <f>IrradDiaria_1[[#This Row],[Geração Diária (kWh)]]/(IrradDiaria_1[[#This Row],[Irradiação]]*994)</f>
        <v>0.84255047597983312</v>
      </c>
    </row>
    <row r="1297" spans="2:7" hidden="1">
      <c r="B1297" s="46" t="s">
        <v>277</v>
      </c>
      <c r="C1297" s="101">
        <v>46169</v>
      </c>
      <c r="D1297" s="104">
        <v>4903.3</v>
      </c>
      <c r="E1297" s="140">
        <v>6.5460833333333337</v>
      </c>
      <c r="F1297" s="153">
        <v>1</v>
      </c>
      <c r="G1297" s="46">
        <f>IrradDiaria_1[[#This Row],[Geração Diária (kWh)]]/(IrradDiaria_1[[#This Row],[Irradiação]]*994)</f>
        <v>0.75356470932580566</v>
      </c>
    </row>
    <row r="1298" spans="2:7" hidden="1">
      <c r="B1298" s="46" t="s">
        <v>277</v>
      </c>
      <c r="C1298" s="101">
        <v>46170</v>
      </c>
      <c r="D1298" s="104">
        <v>4753.8999999999996</v>
      </c>
      <c r="E1298" s="140">
        <v>5.4138333333333337</v>
      </c>
      <c r="F1298" s="153">
        <v>1</v>
      </c>
      <c r="G1298" s="46">
        <f>IrradDiaria_1[[#This Row],[Geração Diária (kWh)]]/(IrradDiaria_1[[#This Row],[Irradiação]]*994)</f>
        <v>0.88340280887368339</v>
      </c>
    </row>
    <row r="1299" spans="2:7" hidden="1">
      <c r="B1299" s="46" t="s">
        <v>277</v>
      </c>
      <c r="C1299" s="101">
        <v>46171</v>
      </c>
      <c r="D1299" s="104">
        <v>4227.5</v>
      </c>
      <c r="E1299" s="140">
        <v>5.2282500000000001</v>
      </c>
      <c r="F1299" s="153">
        <v>0.91666666666666596</v>
      </c>
      <c r="G1299" s="46">
        <f>IrradDiaria_1[[#This Row],[Geração Diária (kWh)]]/(IrradDiaria_1[[#This Row],[Irradiação]]*994)</f>
        <v>0.81346877227598358</v>
      </c>
    </row>
    <row r="1300" spans="2:7" hidden="1">
      <c r="B1300" s="46" t="s">
        <v>277</v>
      </c>
      <c r="C1300" s="101">
        <v>46172</v>
      </c>
      <c r="D1300" s="104">
        <v>3726.2</v>
      </c>
      <c r="E1300" s="140">
        <v>5.8050833333333332</v>
      </c>
      <c r="F1300" s="153">
        <v>0.90972222222222199</v>
      </c>
      <c r="G1300" s="46">
        <f>IrradDiaria_1[[#This Row],[Geração Diária (kWh)]]/(IrradDiaria_1[[#This Row],[Irradiação]]*994)</f>
        <v>0.64576026521310437</v>
      </c>
    </row>
    <row r="1301" spans="2:7" hidden="1">
      <c r="B1301" s="46" t="s">
        <v>277</v>
      </c>
      <c r="C1301" s="101">
        <v>46173</v>
      </c>
      <c r="D1301" s="104">
        <v>4947.2</v>
      </c>
      <c r="E1301" s="140">
        <v>4.4047499999999999</v>
      </c>
      <c r="F1301" s="153">
        <v>1</v>
      </c>
      <c r="G1301" s="46">
        <f>IrradDiaria_1[[#This Row],[Geração Diária (kWh)]]/(IrradDiaria_1[[#This Row],[Irradiação]]*994)</f>
        <v>1.1299307280198587</v>
      </c>
    </row>
    <row r="1302" spans="2:7" hidden="1">
      <c r="B1302" s="46" t="s">
        <v>277</v>
      </c>
      <c r="C1302" s="101">
        <v>46174</v>
      </c>
      <c r="D1302" s="104">
        <v>4642.1000000000004</v>
      </c>
      <c r="E1302" s="140">
        <v>7.5199460322354374</v>
      </c>
      <c r="F1302" s="153">
        <v>0.81666666666666698</v>
      </c>
      <c r="G1302" s="46">
        <f>IrradDiaria_1[[#This Row],[Geração Diária (kWh)]]/(IrradDiaria_1[[#This Row],[Irradiação]]*994)</f>
        <v>0.62103114893735489</v>
      </c>
    </row>
    <row r="1303" spans="2:7" hidden="1">
      <c r="B1303" s="46" t="s">
        <v>277</v>
      </c>
      <c r="C1303" s="101">
        <v>46175</v>
      </c>
      <c r="D1303" s="104">
        <v>3990.3</v>
      </c>
      <c r="E1303" s="140">
        <v>6.8354786128203076</v>
      </c>
      <c r="F1303" s="153">
        <v>0.84722222222222199</v>
      </c>
      <c r="G1303" s="46">
        <f>IrradDiaria_1[[#This Row],[Geração Diária (kWh)]]/(IrradDiaria_1[[#This Row],[Irradiação]]*994)</f>
        <v>0.58728679369696912</v>
      </c>
    </row>
    <row r="1304" spans="2:7" hidden="1">
      <c r="B1304" s="46" t="s">
        <v>277</v>
      </c>
      <c r="C1304" s="101">
        <v>46176</v>
      </c>
      <c r="D1304" s="104">
        <v>5634.1</v>
      </c>
      <c r="E1304" s="140">
        <v>6.4133088027884559</v>
      </c>
      <c r="F1304" s="153">
        <v>0.88333333333333297</v>
      </c>
      <c r="G1304" s="46">
        <f>IrradDiaria_1[[#This Row],[Geração Diária (kWh)]]/(IrradDiaria_1[[#This Row],[Irradiação]]*994)</f>
        <v>0.88380410583800684</v>
      </c>
    </row>
    <row r="1305" spans="2:7" hidden="1">
      <c r="B1305" s="46" t="s">
        <v>277</v>
      </c>
      <c r="C1305" s="101">
        <v>46177</v>
      </c>
      <c r="D1305" s="104">
        <v>5674.8</v>
      </c>
      <c r="E1305" s="140">
        <v>6.8907150680880687</v>
      </c>
      <c r="F1305" s="153">
        <v>1</v>
      </c>
      <c r="G1305" s="46">
        <f>IrradDiaria_1[[#This Row],[Geração Diária (kWh)]]/(IrradDiaria_1[[#This Row],[Irradiação]]*994)</f>
        <v>0.82851406124673743</v>
      </c>
    </row>
    <row r="1306" spans="2:7" hidden="1">
      <c r="B1306" s="46" t="s">
        <v>277</v>
      </c>
      <c r="C1306" s="101">
        <v>46178</v>
      </c>
      <c r="D1306" s="104">
        <v>6186.5</v>
      </c>
      <c r="E1306" s="140">
        <v>6.9517676107846205</v>
      </c>
      <c r="F1306" s="153">
        <v>0.88194444444444398</v>
      </c>
      <c r="G1306" s="46">
        <f>IrradDiaria_1[[#This Row],[Geração Diária (kWh)]]/(IrradDiaria_1[[#This Row],[Irradiação]]*994)</f>
        <v>0.89528928566236099</v>
      </c>
    </row>
    <row r="1307" spans="2:7" hidden="1">
      <c r="B1307" s="46" t="s">
        <v>277</v>
      </c>
      <c r="C1307" s="101">
        <v>46179</v>
      </c>
      <c r="D1307" s="104">
        <v>4933.5</v>
      </c>
      <c r="E1307" s="140">
        <v>5.8497118311263625</v>
      </c>
      <c r="F1307" s="153">
        <v>0.64583333333333304</v>
      </c>
      <c r="G1307" s="46">
        <f>IrradDiaria_1[[#This Row],[Geração Diária (kWh)]]/(IrradDiaria_1[[#This Row],[Irradiação]]*994)</f>
        <v>0.84846567170347786</v>
      </c>
    </row>
    <row r="1308" spans="2:7" hidden="1">
      <c r="B1308" s="46" t="s">
        <v>277</v>
      </c>
      <c r="C1308" s="101">
        <v>46180</v>
      </c>
      <c r="D1308" s="104">
        <v>4831.6000000000004</v>
      </c>
      <c r="E1308" s="140">
        <v>5.9218624110097684</v>
      </c>
      <c r="F1308" s="153">
        <v>0.76388888888888895</v>
      </c>
      <c r="G1308" s="46">
        <f>IrradDiaria_1[[#This Row],[Geração Diária (kWh)]]/(IrradDiaria_1[[#This Row],[Irradiação]]*994)</f>
        <v>0.82081687316614238</v>
      </c>
    </row>
    <row r="1309" spans="2:7" hidden="1">
      <c r="B1309" s="46" t="s">
        <v>277</v>
      </c>
      <c r="C1309" s="101">
        <v>46181</v>
      </c>
      <c r="D1309" s="104">
        <v>4154.8999999999996</v>
      </c>
      <c r="E1309" s="140">
        <v>5.1035122862309219</v>
      </c>
      <c r="F1309" s="153">
        <v>1</v>
      </c>
      <c r="G1309" s="46">
        <f>IrradDiaria_1[[#This Row],[Geração Diária (kWh)]]/(IrradDiaria_1[[#This Row],[Irradiação]]*994)</f>
        <v>0.81903983861331675</v>
      </c>
    </row>
    <row r="1310" spans="2:7" hidden="1">
      <c r="B1310" s="46" t="s">
        <v>277</v>
      </c>
      <c r="C1310" s="101">
        <v>46182</v>
      </c>
      <c r="D1310" s="104">
        <v>52.7</v>
      </c>
      <c r="E1310" s="140">
        <v>0.62529051762819288</v>
      </c>
      <c r="F1310" s="153">
        <v>9.3055555555555405E-2</v>
      </c>
      <c r="G1310" s="46">
        <f>IrradDiaria_1[[#This Row],[Geração Diária (kWh)]]/(IrradDiaria_1[[#This Row],[Irradiação]]*994)</f>
        <v>8.4789561263484303E-2</v>
      </c>
    </row>
    <row r="1311" spans="2:7" hidden="1">
      <c r="B1311" s="46" t="s">
        <v>277</v>
      </c>
      <c r="C1311" s="101">
        <v>46183</v>
      </c>
      <c r="D1311" s="104">
        <v>757</v>
      </c>
      <c r="E1311" s="140">
        <v>5.2996957337645192</v>
      </c>
      <c r="F1311" s="153">
        <v>0.163888888888889</v>
      </c>
      <c r="G1311" s="46">
        <f>IrradDiaria_1[[#This Row],[Geração Diária (kWh)]]/(IrradDiaria_1[[#This Row],[Irradiação]]*994)</f>
        <v>0.14370059240326052</v>
      </c>
    </row>
    <row r="1312" spans="2:7" hidden="1">
      <c r="B1312" s="46" t="s">
        <v>277</v>
      </c>
      <c r="C1312" s="101">
        <v>46184</v>
      </c>
      <c r="D1312" s="104">
        <v>0</v>
      </c>
      <c r="E1312" s="140">
        <v>6.3159175567376664</v>
      </c>
      <c r="F1312" s="153">
        <v>0</v>
      </c>
      <c r="G1312" s="46">
        <f>IrradDiaria_1[[#This Row],[Geração Diária (kWh)]]/(IrradDiaria_1[[#This Row],[Irradiação]]*994)</f>
        <v>0</v>
      </c>
    </row>
    <row r="1313" spans="2:7" hidden="1">
      <c r="B1313" s="46" t="s">
        <v>277</v>
      </c>
      <c r="C1313" s="101">
        <v>46185</v>
      </c>
      <c r="D1313" s="104">
        <v>0</v>
      </c>
      <c r="E1313" s="140">
        <v>6.7262917573874192</v>
      </c>
      <c r="F1313" s="153">
        <v>0</v>
      </c>
      <c r="G1313" s="46">
        <f>IrradDiaria_1[[#This Row],[Geração Diária (kWh)]]/(IrradDiaria_1[[#This Row],[Irradiação]]*994)</f>
        <v>0</v>
      </c>
    </row>
    <row r="1314" spans="2:7" hidden="1">
      <c r="B1314" s="46" t="s">
        <v>277</v>
      </c>
      <c r="C1314" s="101">
        <v>46186</v>
      </c>
      <c r="D1314" s="104">
        <v>4241.6000000000004</v>
      </c>
      <c r="E1314" s="140">
        <v>6.9776088494012756</v>
      </c>
      <c r="F1314" s="153">
        <v>0.70833333333333404</v>
      </c>
      <c r="G1314" s="46">
        <f>IrradDiaria_1[[#This Row],[Geração Diária (kWh)]]/(IrradDiaria_1[[#This Row],[Irradiação]]*994)</f>
        <v>0.61155666811017217</v>
      </c>
    </row>
    <row r="1315" spans="2:7" hidden="1">
      <c r="B1315" s="46" t="s">
        <v>277</v>
      </c>
      <c r="C1315" s="101">
        <v>46187</v>
      </c>
      <c r="D1315" s="104">
        <v>0</v>
      </c>
      <c r="E1315" s="140">
        <v>6.9061996735632416</v>
      </c>
      <c r="F1315" s="153">
        <v>0</v>
      </c>
      <c r="G1315" s="46">
        <f>IrradDiaria_1[[#This Row],[Geração Diária (kWh)]]/(IrradDiaria_1[[#This Row],[Irradiação]]*994)</f>
        <v>0</v>
      </c>
    </row>
    <row r="1316" spans="2:7" hidden="1">
      <c r="B1316" s="46" t="s">
        <v>277</v>
      </c>
      <c r="C1316" s="101">
        <v>46188</v>
      </c>
      <c r="D1316" s="104">
        <v>0</v>
      </c>
      <c r="E1316" s="140">
        <v>8.0222669625040144</v>
      </c>
      <c r="F1316" s="153">
        <v>0</v>
      </c>
      <c r="G1316" s="46">
        <f>IrradDiaria_1[[#This Row],[Geração Diária (kWh)]]/(IrradDiaria_1[[#This Row],[Irradiação]]*994)</f>
        <v>0</v>
      </c>
    </row>
    <row r="1317" spans="2:7" hidden="1">
      <c r="B1317" s="46" t="s">
        <v>277</v>
      </c>
      <c r="C1317" s="101">
        <v>46189</v>
      </c>
      <c r="D1317" s="104">
        <v>3307.7</v>
      </c>
      <c r="E1317" s="140">
        <v>6.01</v>
      </c>
      <c r="F1317" s="153">
        <v>0.63838811728395195</v>
      </c>
      <c r="G1317" s="46">
        <f>IrradDiaria_1[[#This Row],[Geração Diária (kWh)]]/(IrradDiaria_1[[#This Row],[Irradiação]]*994)</f>
        <v>0.55368818568649836</v>
      </c>
    </row>
    <row r="1318" spans="2:7" hidden="1">
      <c r="B1318" s="46" t="s">
        <v>277</v>
      </c>
      <c r="C1318" s="101">
        <v>46190</v>
      </c>
      <c r="D1318" s="104">
        <v>4484.8999999999996</v>
      </c>
      <c r="E1318" s="140">
        <v>4.6807466666666713</v>
      </c>
      <c r="F1318" s="153">
        <v>1</v>
      </c>
      <c r="G1318" s="46">
        <f>IrradDiaria_1[[#This Row],[Geração Diária (kWh)]]/(IrradDiaria_1[[#This Row],[Irradiação]]*994)</f>
        <v>0.96394275364598048</v>
      </c>
    </row>
    <row r="1319" spans="2:7" hidden="1">
      <c r="B1319" s="46" t="s">
        <v>277</v>
      </c>
      <c r="C1319" s="101">
        <v>46191</v>
      </c>
      <c r="D1319" s="104">
        <v>6349.5</v>
      </c>
      <c r="E1319" s="140">
        <v>7.4265333333333334</v>
      </c>
      <c r="F1319" s="153">
        <v>1</v>
      </c>
      <c r="G1319" s="46">
        <f>IrradDiaria_1[[#This Row],[Geração Diária (kWh)]]/(IrradDiaria_1[[#This Row],[Irradiação]]*994)</f>
        <v>0.86013576928274615</v>
      </c>
    </row>
    <row r="1320" spans="2:7" hidden="1">
      <c r="B1320" s="46" t="s">
        <v>277</v>
      </c>
      <c r="C1320" s="101">
        <v>46192</v>
      </c>
      <c r="D1320" s="104">
        <v>4201.3999999999996</v>
      </c>
      <c r="E1320" s="140">
        <v>4.7500799999999961</v>
      </c>
      <c r="F1320" s="153">
        <v>0.689693648410034</v>
      </c>
      <c r="G1320" s="46">
        <f>IrradDiaria_1[[#This Row],[Geração Diária (kWh)]]/(IrradDiaria_1[[#This Row],[Irradiação]]*994)</f>
        <v>0.88982934253323842</v>
      </c>
    </row>
    <row r="1321" spans="2:7" hidden="1">
      <c r="B1321" s="46" t="s">
        <v>277</v>
      </c>
      <c r="C1321" s="101">
        <v>46193</v>
      </c>
      <c r="D1321" s="104">
        <v>4829</v>
      </c>
      <c r="E1321" s="140">
        <v>3.4108650000000003</v>
      </c>
      <c r="F1321" s="153">
        <v>0.75</v>
      </c>
      <c r="G1321" s="46">
        <f>IrradDiaria_1[[#This Row],[Geração Diária (kWh)]]/(IrradDiaria_1[[#This Row],[Irradiação]]*994)</f>
        <v>1.4243157947793772</v>
      </c>
    </row>
    <row r="1322" spans="2:7" hidden="1">
      <c r="B1322" s="46" t="s">
        <v>277</v>
      </c>
      <c r="C1322" s="101">
        <v>46194</v>
      </c>
      <c r="D1322" s="104">
        <v>3915.8</v>
      </c>
      <c r="E1322" s="140">
        <v>3.2062633333333395</v>
      </c>
      <c r="F1322" s="153">
        <v>0.75</v>
      </c>
      <c r="G1322" s="46">
        <f>IrradDiaria_1[[#This Row],[Geração Diária (kWh)]]/(IrradDiaria_1[[#This Row],[Irradiação]]*994)</f>
        <v>1.2286690799107693</v>
      </c>
    </row>
    <row r="1323" spans="2:7" hidden="1">
      <c r="B1323" s="46" t="s">
        <v>277</v>
      </c>
      <c r="C1323" s="101">
        <v>46195</v>
      </c>
      <c r="D1323" s="104">
        <v>5949.5</v>
      </c>
      <c r="E1323" s="140">
        <v>8.4384000000000032</v>
      </c>
      <c r="F1323" s="153">
        <v>0.94999999999708995</v>
      </c>
      <c r="G1323" s="46">
        <f>IrradDiaria_1[[#This Row],[Geração Diária (kWh)]]/(IrradDiaria_1[[#This Row],[Irradiação]]*994)</f>
        <v>0.70930655987498725</v>
      </c>
    </row>
    <row r="1324" spans="2:7" hidden="1">
      <c r="B1324" s="46" t="s">
        <v>277</v>
      </c>
      <c r="C1324" s="101">
        <v>46196</v>
      </c>
      <c r="D1324" s="104">
        <v>3645</v>
      </c>
      <c r="E1324" s="140">
        <v>4.1467716666666599</v>
      </c>
      <c r="F1324" s="153">
        <v>0.75349999999999995</v>
      </c>
      <c r="G1324" s="46">
        <f>IrradDiaria_1[[#This Row],[Geração Diária (kWh)]]/(IrradDiaria_1[[#This Row],[Irradiação]]*994)</f>
        <v>0.88430285215585958</v>
      </c>
    </row>
    <row r="1325" spans="2:7" hidden="1">
      <c r="B1325" s="46" t="s">
        <v>277</v>
      </c>
      <c r="C1325" s="101">
        <v>46197</v>
      </c>
      <c r="D1325" s="104">
        <v>4129.8999999999996</v>
      </c>
      <c r="E1325" s="140">
        <v>4.0924850293993948</v>
      </c>
      <c r="F1325" s="153">
        <v>0.80555555556202396</v>
      </c>
      <c r="G1325" s="46">
        <f>IrradDiaria_1[[#This Row],[Geração Diária (kWh)]]/(IrradDiaria_1[[#This Row],[Irradiação]]*994)</f>
        <v>1.0152337623707355</v>
      </c>
    </row>
    <row r="1326" spans="2:7" hidden="1">
      <c r="B1326" s="46" t="s">
        <v>277</v>
      </c>
      <c r="C1326" s="101">
        <v>46198</v>
      </c>
      <c r="D1326" s="104">
        <v>6089.7</v>
      </c>
      <c r="E1326" s="140">
        <v>7.2361273756114146</v>
      </c>
      <c r="F1326" s="153">
        <v>0.95555555555555605</v>
      </c>
      <c r="G1326" s="46">
        <f>IrradDiaria_1[[#This Row],[Geração Diária (kWh)]]/(IrradDiaria_1[[#This Row],[Irradiação]]*994)</f>
        <v>0.84664882671408703</v>
      </c>
    </row>
    <row r="1327" spans="2:7" hidden="1">
      <c r="B1327" s="46" t="s">
        <v>277</v>
      </c>
      <c r="C1327" s="101">
        <v>46199</v>
      </c>
      <c r="D1327" s="104">
        <v>5289.1</v>
      </c>
      <c r="E1327" s="140">
        <v>5.9612860650929314</v>
      </c>
      <c r="F1327" s="153">
        <v>1</v>
      </c>
      <c r="G1327" s="46">
        <f>IrradDiaria_1[[#This Row],[Geração Diária (kWh)]]/(IrradDiaria_1[[#This Row],[Irradiação]]*994)</f>
        <v>0.89259701662357649</v>
      </c>
    </row>
    <row r="1328" spans="2:7" hidden="1">
      <c r="B1328" s="46" t="s">
        <v>277</v>
      </c>
      <c r="C1328" s="101">
        <v>46200</v>
      </c>
      <c r="D1328" s="104">
        <v>3806.2</v>
      </c>
      <c r="E1328" s="140">
        <v>7.0906483208884792</v>
      </c>
      <c r="F1328" s="153">
        <v>0.67206790123456805</v>
      </c>
      <c r="G1328" s="46">
        <f>IrradDiaria_1[[#This Row],[Geração Diária (kWh)]]/(IrradDiaria_1[[#This Row],[Irradiação]]*994)</f>
        <v>0.54003172587496262</v>
      </c>
    </row>
    <row r="1329" spans="2:7" hidden="1">
      <c r="B1329" s="46" t="s">
        <v>277</v>
      </c>
      <c r="C1329" s="101">
        <v>46201</v>
      </c>
      <c r="D1329" s="104">
        <v>4179.5</v>
      </c>
      <c r="E1329" s="140">
        <v>3.8074384332100548</v>
      </c>
      <c r="F1329" s="153">
        <v>1</v>
      </c>
      <c r="G1329" s="46">
        <f>IrradDiaria_1[[#This Row],[Geração Diária (kWh)]]/(IrradDiaria_1[[#This Row],[Irradiação]]*994)</f>
        <v>1.1043457284945031</v>
      </c>
    </row>
    <row r="1330" spans="2:7" hidden="1">
      <c r="B1330" s="46" t="s">
        <v>277</v>
      </c>
      <c r="C1330" s="101">
        <v>46202</v>
      </c>
      <c r="D1330" s="104">
        <v>3519.7</v>
      </c>
      <c r="E1330" s="140">
        <v>3.7904582267389633</v>
      </c>
      <c r="F1330" s="153">
        <v>1</v>
      </c>
      <c r="G1330" s="46">
        <f>IrradDiaria_1[[#This Row],[Geração Diária (kWh)]]/(IrradDiaria_1[[#This Row],[Irradiação]]*994)</f>
        <v>0.93417351207445953</v>
      </c>
    </row>
    <row r="1331" spans="2:7" hidden="1">
      <c r="B1331" s="46" t="s">
        <v>277</v>
      </c>
      <c r="C1331" s="101">
        <v>46203</v>
      </c>
      <c r="D1331" s="104">
        <v>5216.7</v>
      </c>
      <c r="E1331" s="140">
        <v>5.8467295105010271</v>
      </c>
      <c r="F1331" s="153">
        <v>1</v>
      </c>
      <c r="G1331" s="46">
        <f>IrradDiaria_1[[#This Row],[Geração Diária (kWh)]]/(IrradDiaria_1[[#This Row],[Irradiação]]*994)</f>
        <v>0.89762817407284456</v>
      </c>
    </row>
    <row r="1332" spans="2:7" hidden="1">
      <c r="B1332" s="46" t="s">
        <v>277</v>
      </c>
      <c r="C1332" s="101">
        <v>46204</v>
      </c>
      <c r="D1332" s="104">
        <v>5913.5</v>
      </c>
      <c r="E1332" s="140">
        <v>5.6637844154313211</v>
      </c>
      <c r="F1332" s="153">
        <v>1</v>
      </c>
      <c r="G1332" s="46">
        <f>IrradDiaria_1[[#This Row],[Geração Diária (kWh)]]/(IrradDiaria_1[[#This Row],[Irradiação]]*994)</f>
        <v>1.050392235060575</v>
      </c>
    </row>
    <row r="1333" spans="2:7" hidden="1">
      <c r="B1333" s="46" t="s">
        <v>277</v>
      </c>
      <c r="C1333" s="101">
        <v>46205</v>
      </c>
      <c r="D1333" s="104">
        <v>5686.1</v>
      </c>
      <c r="E1333" s="140">
        <v>10.068925725402931</v>
      </c>
      <c r="F1333" s="153">
        <v>1</v>
      </c>
      <c r="G1333" s="46">
        <f>IrradDiaria_1[[#This Row],[Geração Diária (kWh)]]/(IrradDiaria_1[[#This Row],[Irradiação]]*994)</f>
        <v>0.56812640108956136</v>
      </c>
    </row>
    <row r="1334" spans="2:7" hidden="1">
      <c r="B1334" s="46" t="s">
        <v>277</v>
      </c>
      <c r="C1334" s="101">
        <v>46206</v>
      </c>
      <c r="D1334" s="104">
        <v>5508.6</v>
      </c>
      <c r="E1334" s="140">
        <v>10.138922009781004</v>
      </c>
      <c r="F1334" s="153">
        <v>0.79236111111111096</v>
      </c>
      <c r="G1334" s="46">
        <f>IrradDiaria_1[[#This Row],[Geração Diária (kWh)]]/(IrradDiaria_1[[#This Row],[Irradiação]]*994)</f>
        <v>0.54659174824440149</v>
      </c>
    </row>
    <row r="1335" spans="2:7" hidden="1">
      <c r="B1335" s="46" t="s">
        <v>277</v>
      </c>
      <c r="C1335" s="101">
        <v>46207</v>
      </c>
      <c r="D1335" s="104">
        <v>5612.5</v>
      </c>
      <c r="E1335" s="140">
        <v>5.29561923368182</v>
      </c>
      <c r="F1335" s="153">
        <v>1</v>
      </c>
      <c r="G1335" s="46">
        <f>IrradDiaria_1[[#This Row],[Geração Diária (kWh)]]/(IrradDiaria_1[[#This Row],[Irradiação]]*994)</f>
        <v>1.0662356979340486</v>
      </c>
    </row>
    <row r="1336" spans="2:7" hidden="1">
      <c r="B1336" s="46" t="s">
        <v>277</v>
      </c>
      <c r="C1336" s="101">
        <v>46208</v>
      </c>
      <c r="D1336" s="104">
        <v>4852.8999999999996</v>
      </c>
      <c r="E1336" s="140">
        <v>5.2657180660314236</v>
      </c>
      <c r="F1336" s="153">
        <v>0.84027777777777801</v>
      </c>
      <c r="G1336" s="46">
        <f>IrradDiaria_1[[#This Row],[Geração Diária (kWh)]]/(IrradDiaria_1[[#This Row],[Irradiação]]*994)</f>
        <v>0.92716569663085857</v>
      </c>
    </row>
    <row r="1337" spans="2:7" hidden="1">
      <c r="B1337" s="46" t="s">
        <v>277</v>
      </c>
      <c r="C1337" s="101">
        <v>46209</v>
      </c>
      <c r="D1337" s="104">
        <v>5804.2</v>
      </c>
      <c r="E1337" s="140">
        <v>6.1416733093634246</v>
      </c>
      <c r="F1337" s="153">
        <v>0.92</v>
      </c>
      <c r="G1337" s="46">
        <f>IrradDiaria_1[[#This Row],[Geração Diária (kWh)]]/(IrradDiaria_1[[#This Row],[Irradiação]]*994)</f>
        <v>0.95075643368599771</v>
      </c>
    </row>
    <row r="1338" spans="2:7" hidden="1">
      <c r="B1338" s="46" t="s">
        <v>277</v>
      </c>
      <c r="C1338" s="101">
        <v>46210</v>
      </c>
      <c r="D1338" s="104">
        <v>6320.7</v>
      </c>
      <c r="E1338" s="140">
        <v>4.7342807703539727</v>
      </c>
      <c r="F1338" s="153">
        <v>0.92</v>
      </c>
      <c r="G1338" s="46">
        <f>IrradDiaria_1[[#This Row],[Geração Diária (kWh)]]/(IrradDiaria_1[[#This Row],[Irradiação]]*994)</f>
        <v>1.343150824203617</v>
      </c>
    </row>
    <row r="1339" spans="2:7" hidden="1">
      <c r="B1339" s="46" t="s">
        <v>277</v>
      </c>
      <c r="C1339" s="101">
        <v>46211</v>
      </c>
      <c r="D1339" s="104">
        <v>6118.6</v>
      </c>
      <c r="E1339" s="140">
        <v>6.605045823964911</v>
      </c>
      <c r="F1339" s="153">
        <v>0.92</v>
      </c>
      <c r="G1339" s="46">
        <f>IrradDiaria_1[[#This Row],[Geração Diária (kWh)]]/(IrradDiaria_1[[#This Row],[Irradiação]]*994)</f>
        <v>0.93194405659703605</v>
      </c>
    </row>
    <row r="1340" spans="2:7" hidden="1">
      <c r="B1340" s="46" t="s">
        <v>185</v>
      </c>
      <c r="C1340" s="101">
        <v>46217</v>
      </c>
      <c r="D1340" s="104">
        <v>14629.54</v>
      </c>
      <c r="E1340" s="140">
        <v>5.859</v>
      </c>
      <c r="F1340" s="153">
        <v>1</v>
      </c>
      <c r="G1340" s="158">
        <f>IrradDiaria_1[[#This Row],[Geração Diária (kWh)]]/(IrradDiaria_1[[#This Row],[Irradiação]]*994)</f>
        <v>2.5120066705060542</v>
      </c>
    </row>
    <row r="1341" spans="2:7" hidden="1">
      <c r="B1341" s="46" t="s">
        <v>165</v>
      </c>
      <c r="C1341" s="101">
        <v>46212</v>
      </c>
      <c r="D1341" s="104">
        <v>9733.36</v>
      </c>
      <c r="E1341" s="140">
        <v>5.86</v>
      </c>
      <c r="F1341" s="153">
        <v>1</v>
      </c>
      <c r="G1341" s="46">
        <f>IrradDiaria_1[[#This Row],[Geração Diária (kWh)]]/(IrradDiaria_1[[#This Row],[Irradiação]]*994)</f>
        <v>1.6710089890881124</v>
      </c>
    </row>
    <row r="1342" spans="2:7" hidden="1">
      <c r="B1342" s="46" t="s">
        <v>413</v>
      </c>
      <c r="C1342" s="101">
        <v>46214</v>
      </c>
      <c r="D1342" s="104">
        <v>12747.81</v>
      </c>
      <c r="E1342" s="140">
        <v>5.923</v>
      </c>
      <c r="F1342" s="153">
        <v>1</v>
      </c>
      <c r="G1342" s="46">
        <f>IrradDiaria_1[[#This Row],[Geração Diária (kWh)]]/(IrradDiaria_1[[#This Row],[Irradiação]]*994)</f>
        <v>2.1652470962869907</v>
      </c>
    </row>
    <row r="1343" spans="2:7" hidden="1">
      <c r="B1343" s="46" t="s">
        <v>436</v>
      </c>
      <c r="C1343" s="101">
        <v>46214</v>
      </c>
      <c r="D1343" s="104">
        <v>8341.93</v>
      </c>
      <c r="E1343" s="140">
        <v>5.9349999999999996</v>
      </c>
      <c r="F1343" s="153">
        <v>0.45833333333333298</v>
      </c>
      <c r="G1343" s="46">
        <f>IrradDiaria_1[[#This Row],[Geração Diária (kWh)]]/(IrradDiaria_1[[#This Row],[Irradiação]]*994)</f>
        <v>1.4140326372726673</v>
      </c>
    </row>
    <row r="1344" spans="2:7" hidden="1">
      <c r="B1344" s="46" t="s">
        <v>277</v>
      </c>
      <c r="C1344" s="101">
        <v>46216</v>
      </c>
      <c r="D1344" s="104">
        <v>4104.8999999999996</v>
      </c>
      <c r="E1344" s="140">
        <v>5.9735600000000053</v>
      </c>
      <c r="F1344" s="153">
        <v>0.59027777777777801</v>
      </c>
      <c r="G1344" s="46">
        <f>IrradDiaria_1[[#This Row],[Geração Diária (kWh)]]/(IrradDiaria_1[[#This Row],[Irradiação]]*994)</f>
        <v>0.69132612184534159</v>
      </c>
    </row>
    <row r="1345" spans="2:7" hidden="1">
      <c r="B1345" s="46" t="s">
        <v>299</v>
      </c>
      <c r="C1345" s="101">
        <v>46216</v>
      </c>
      <c r="D1345" s="104">
        <v>6569.4</v>
      </c>
      <c r="E1345" s="140">
        <v>5.9735600000000053</v>
      </c>
      <c r="F1345" s="153">
        <v>0.59027777777777801</v>
      </c>
      <c r="G1345" s="46">
        <f>IrradDiaria_1[[#This Row],[Geração Diária (kWh)]]/(IrradDiaria_1[[#This Row],[Irradiação]]*994)</f>
        <v>1.1063845221200972</v>
      </c>
    </row>
    <row r="1346" spans="2:7" hidden="1">
      <c r="B1346" s="46" t="s">
        <v>321</v>
      </c>
      <c r="C1346" s="101">
        <v>46214</v>
      </c>
      <c r="D1346" s="104">
        <v>15413.29</v>
      </c>
      <c r="E1346" s="140">
        <v>6.0010000000000003</v>
      </c>
      <c r="F1346" s="153">
        <v>1</v>
      </c>
      <c r="G1346" s="46">
        <f>IrradDiaria_1[[#This Row],[Geração Diária (kWh)]]/(IrradDiaria_1[[#This Row],[Irradiação]]*994)</f>
        <v>2.5839573350786269</v>
      </c>
    </row>
    <row r="1347" spans="2:7" hidden="1">
      <c r="B1347" s="46" t="s">
        <v>299</v>
      </c>
      <c r="C1347" s="101">
        <v>46113</v>
      </c>
      <c r="D1347" s="104">
        <v>6199.7</v>
      </c>
      <c r="E1347" s="140">
        <v>5.5396550000000024</v>
      </c>
      <c r="F1347" s="153">
        <v>1</v>
      </c>
      <c r="G1347" s="46">
        <f>IrradDiaria_1[[#This Row],[Geração Diária (kWh)]]/(IrradDiaria_1[[#This Row],[Irradiação]]*994)</f>
        <v>1.1259045439505724</v>
      </c>
    </row>
    <row r="1348" spans="2:7" hidden="1">
      <c r="B1348" s="46" t="s">
        <v>299</v>
      </c>
      <c r="C1348" s="101">
        <v>46114</v>
      </c>
      <c r="D1348" s="104">
        <v>5551.7</v>
      </c>
      <c r="E1348" s="140">
        <v>6.2362058333333374</v>
      </c>
      <c r="F1348" s="153">
        <v>1</v>
      </c>
      <c r="G1348" s="46">
        <f>IrradDiaria_1[[#This Row],[Geração Diária (kWh)]]/(IrradDiaria_1[[#This Row],[Irradiação]]*994)</f>
        <v>0.89561047484224265</v>
      </c>
    </row>
    <row r="1349" spans="2:7" hidden="1">
      <c r="B1349" s="46" t="s">
        <v>299</v>
      </c>
      <c r="C1349" s="101">
        <v>46115</v>
      </c>
      <c r="D1349" s="104">
        <v>2388.9</v>
      </c>
      <c r="E1349" s="140">
        <v>8.4292716666666703</v>
      </c>
      <c r="F1349" s="153">
        <v>0.375</v>
      </c>
      <c r="G1349" s="46">
        <f>IrradDiaria_1[[#This Row],[Geração Diária (kWh)]]/(IrradDiaria_1[[#This Row],[Irradiação]]*994)</f>
        <v>0.28511596429154934</v>
      </c>
    </row>
    <row r="1350" spans="2:7" hidden="1">
      <c r="B1350" s="46" t="s">
        <v>299</v>
      </c>
      <c r="C1350" s="101">
        <v>46116</v>
      </c>
      <c r="D1350" s="104">
        <v>0</v>
      </c>
      <c r="E1350" s="140">
        <v>5.171768333333322</v>
      </c>
      <c r="F1350" s="153">
        <v>0</v>
      </c>
      <c r="G1350" s="46">
        <f>IrradDiaria_1[[#This Row],[Geração Diária (kWh)]]/(IrradDiaria_1[[#This Row],[Irradiação]]*994)</f>
        <v>0</v>
      </c>
    </row>
    <row r="1351" spans="2:7" hidden="1">
      <c r="B1351" s="46" t="s">
        <v>299</v>
      </c>
      <c r="C1351" s="101">
        <v>46117</v>
      </c>
      <c r="D1351" s="104">
        <v>4808</v>
      </c>
      <c r="E1351" s="140">
        <v>6.7169591666666664</v>
      </c>
      <c r="F1351" s="153">
        <v>0.88194444444444398</v>
      </c>
      <c r="G1351" s="46">
        <f>IrradDiaria_1[[#This Row],[Geração Diária (kWh)]]/(IrradDiaria_1[[#This Row],[Irradiação]]*994)</f>
        <v>0.72012081848000631</v>
      </c>
    </row>
    <row r="1352" spans="2:7" hidden="1">
      <c r="B1352" s="46" t="s">
        <v>299</v>
      </c>
      <c r="C1352" s="101">
        <v>46118</v>
      </c>
      <c r="D1352" s="104">
        <v>6345</v>
      </c>
      <c r="E1352" s="140">
        <v>5.55</v>
      </c>
      <c r="F1352" s="153">
        <v>1</v>
      </c>
      <c r="G1352" s="46">
        <f>IrradDiaria_1[[#This Row],[Geração Diária (kWh)]]/(IrradDiaria_1[[#This Row],[Irradiação]]*994)</f>
        <v>1.1501441078905867</v>
      </c>
    </row>
    <row r="1353" spans="2:7" hidden="1">
      <c r="B1353" s="46" t="s">
        <v>299</v>
      </c>
      <c r="C1353" s="101">
        <v>46119</v>
      </c>
      <c r="D1353" s="104">
        <v>9124.7000000000007</v>
      </c>
      <c r="E1353" s="140">
        <v>7.0378324999999968</v>
      </c>
      <c r="F1353" s="153">
        <v>1</v>
      </c>
      <c r="G1353" s="46">
        <f>IrradDiaria_1[[#This Row],[Geração Diária (kWh)]]/(IrradDiaria_1[[#This Row],[Irradiação]]*994)</f>
        <v>1.3043474211743742</v>
      </c>
    </row>
    <row r="1354" spans="2:7" hidden="1">
      <c r="B1354" s="46" t="s">
        <v>299</v>
      </c>
      <c r="C1354" s="101">
        <v>46120</v>
      </c>
      <c r="D1354" s="104">
        <v>6183.1</v>
      </c>
      <c r="E1354" s="140">
        <v>6.6871249999999964</v>
      </c>
      <c r="F1354" s="153">
        <v>0.91944444444444395</v>
      </c>
      <c r="G1354" s="46">
        <f>IrradDiaria_1[[#This Row],[Geração Diária (kWh)]]/(IrradDiaria_1[[#This Row],[Irradiação]]*994)</f>
        <v>0.93020880202049028</v>
      </c>
    </row>
    <row r="1355" spans="2:7" hidden="1">
      <c r="B1355" s="46" t="s">
        <v>299</v>
      </c>
      <c r="C1355" s="101">
        <v>46121</v>
      </c>
      <c r="D1355" s="104">
        <v>7214.7</v>
      </c>
      <c r="E1355" s="140">
        <v>7.3894324999999945</v>
      </c>
      <c r="F1355" s="153">
        <v>1</v>
      </c>
      <c r="G1355" s="46">
        <f>IrradDiaria_1[[#This Row],[Geração Diária (kWh)]]/(IrradDiaria_1[[#This Row],[Irradiação]]*994)</f>
        <v>0.98224721546369043</v>
      </c>
    </row>
    <row r="1356" spans="2:7" hidden="1">
      <c r="B1356" s="46" t="s">
        <v>299</v>
      </c>
      <c r="C1356" s="101">
        <v>46122</v>
      </c>
      <c r="D1356" s="104">
        <v>7341.4</v>
      </c>
      <c r="E1356" s="140">
        <v>5.7632074999999947</v>
      </c>
      <c r="F1356" s="153">
        <v>1</v>
      </c>
      <c r="G1356" s="46">
        <f>IrradDiaria_1[[#This Row],[Geração Diária (kWh)]]/(IrradDiaria_1[[#This Row],[Irradiação]]*994)</f>
        <v>1.2815284345938076</v>
      </c>
    </row>
    <row r="1357" spans="2:7" hidden="1">
      <c r="B1357" s="46" t="s">
        <v>299</v>
      </c>
      <c r="C1357" s="101">
        <v>46123</v>
      </c>
      <c r="D1357" s="104">
        <v>7238.3</v>
      </c>
      <c r="E1357" s="140">
        <v>5.8955408333333716</v>
      </c>
      <c r="F1357" s="153">
        <v>0.85416666666666596</v>
      </c>
      <c r="G1357" s="46">
        <f>IrradDiaria_1[[#This Row],[Geração Diária (kWh)]]/(IrradDiaria_1[[#This Row],[Irradiação]]*994)</f>
        <v>1.2351694539265847</v>
      </c>
    </row>
    <row r="1358" spans="2:7" hidden="1">
      <c r="B1358" s="46" t="s">
        <v>299</v>
      </c>
      <c r="C1358" s="101">
        <v>46124</v>
      </c>
      <c r="D1358" s="104">
        <v>7363.5</v>
      </c>
      <c r="E1358" s="140">
        <v>5.5194541666666685</v>
      </c>
      <c r="F1358" s="153">
        <v>0.78472222222222199</v>
      </c>
      <c r="G1358" s="46">
        <f>IrradDiaria_1[[#This Row],[Geração Diária (kWh)]]/(IrradDiaria_1[[#This Row],[Irradiação]]*994)</f>
        <v>1.3421522241918604</v>
      </c>
    </row>
    <row r="1359" spans="2:7" hidden="1">
      <c r="B1359" s="46" t="s">
        <v>299</v>
      </c>
      <c r="C1359" s="101">
        <v>46125</v>
      </c>
      <c r="D1359" s="104">
        <v>7189.3</v>
      </c>
      <c r="E1359" s="140">
        <v>5.0718558333333323</v>
      </c>
      <c r="F1359" s="153">
        <v>0.96701388888888895</v>
      </c>
      <c r="G1359" s="46">
        <f>IrradDiaria_1[[#This Row],[Geração Diária (kWh)]]/(IrradDiaria_1[[#This Row],[Irradiação]]*994)</f>
        <v>1.4260453007215885</v>
      </c>
    </row>
    <row r="1360" spans="2:7" hidden="1">
      <c r="B1360" s="46" t="s">
        <v>299</v>
      </c>
      <c r="C1360" s="101">
        <v>46126</v>
      </c>
      <c r="D1360" s="104">
        <v>7698</v>
      </c>
      <c r="E1360" s="140">
        <v>5.2926591666666685</v>
      </c>
      <c r="F1360" s="153">
        <v>1</v>
      </c>
      <c r="G1360" s="46">
        <f>IrradDiaria_1[[#This Row],[Geração Diária (kWh)]]/(IrradDiaria_1[[#This Row],[Irradiação]]*994)</f>
        <v>1.4632468399967489</v>
      </c>
    </row>
    <row r="1361" spans="2:7" hidden="1">
      <c r="B1361" s="46" t="s">
        <v>299</v>
      </c>
      <c r="C1361" s="101">
        <v>46127</v>
      </c>
      <c r="D1361" s="104">
        <v>9041.1</v>
      </c>
      <c r="E1361" s="140">
        <v>7.2778933333333278</v>
      </c>
      <c r="F1361" s="153">
        <v>1</v>
      </c>
      <c r="G1361" s="46">
        <f>IrradDiaria_1[[#This Row],[Geração Diária (kWh)]]/(IrradDiaria_1[[#This Row],[Irradiação]]*994)</f>
        <v>1.2497674296223451</v>
      </c>
    </row>
    <row r="1362" spans="2:7" hidden="1">
      <c r="B1362" s="46" t="s">
        <v>299</v>
      </c>
      <c r="C1362" s="101">
        <v>46128</v>
      </c>
      <c r="D1362" s="104">
        <v>8163</v>
      </c>
      <c r="E1362" s="140">
        <v>6.2167783333333331</v>
      </c>
      <c r="F1362" s="153">
        <v>1</v>
      </c>
      <c r="G1362" s="46">
        <f>IrradDiaria_1[[#This Row],[Geração Diária (kWh)]]/(IrradDiaria_1[[#This Row],[Irradiação]]*994)</f>
        <v>1.3209854367523866</v>
      </c>
    </row>
    <row r="1363" spans="2:7" hidden="1">
      <c r="B1363" s="46" t="s">
        <v>299</v>
      </c>
      <c r="C1363" s="101">
        <v>46129</v>
      </c>
      <c r="D1363" s="104">
        <v>9107.2000000000007</v>
      </c>
      <c r="E1363" s="140">
        <v>5.8420241666666666</v>
      </c>
      <c r="F1363" s="153">
        <v>1</v>
      </c>
      <c r="G1363" s="46">
        <f>IrradDiaria_1[[#This Row],[Geração Diária (kWh)]]/(IrradDiaria_1[[#This Row],[Irradiação]]*994)</f>
        <v>1.5683216598977399</v>
      </c>
    </row>
    <row r="1364" spans="2:7" hidden="1">
      <c r="B1364" s="46" t="s">
        <v>299</v>
      </c>
      <c r="C1364" s="101">
        <v>46130</v>
      </c>
      <c r="D1364" s="104">
        <v>7289.5</v>
      </c>
      <c r="E1364" s="140">
        <v>5.0250233333333281</v>
      </c>
      <c r="F1364" s="153">
        <v>1</v>
      </c>
      <c r="G1364" s="46">
        <f>IrradDiaria_1[[#This Row],[Geração Diária (kWh)]]/(IrradDiaria_1[[#This Row],[Irradiação]]*994)</f>
        <v>1.459396408647434</v>
      </c>
    </row>
    <row r="1365" spans="2:7" hidden="1">
      <c r="B1365" s="46" t="s">
        <v>299</v>
      </c>
      <c r="C1365" s="101">
        <v>46131</v>
      </c>
      <c r="D1365" s="104">
        <v>4180.3</v>
      </c>
      <c r="E1365" s="140">
        <v>2.7333775000000031</v>
      </c>
      <c r="F1365" s="153">
        <v>0.905555555555556</v>
      </c>
      <c r="G1365" s="46">
        <f>IrradDiaria_1[[#This Row],[Geração Diária (kWh)]]/(IrradDiaria_1[[#This Row],[Irradiação]]*994)</f>
        <v>1.5385848457431022</v>
      </c>
    </row>
    <row r="1366" spans="2:7" hidden="1">
      <c r="B1366" s="46" t="s">
        <v>299</v>
      </c>
      <c r="C1366" s="101">
        <v>46132</v>
      </c>
      <c r="D1366" s="104">
        <v>9124.2999999999993</v>
      </c>
      <c r="E1366" s="140">
        <v>7.1938024999999994</v>
      </c>
      <c r="F1366" s="153">
        <v>0.89027777777777795</v>
      </c>
      <c r="G1366" s="46">
        <f>IrradDiaria_1[[#This Row],[Geração Diária (kWh)]]/(IrradDiaria_1[[#This Row],[Irradiação]]*994)</f>
        <v>1.2760117139086418</v>
      </c>
    </row>
    <row r="1367" spans="2:7" hidden="1">
      <c r="B1367" s="46" t="s">
        <v>299</v>
      </c>
      <c r="C1367" s="101">
        <v>46133</v>
      </c>
      <c r="D1367" s="104">
        <v>6162.9</v>
      </c>
      <c r="E1367" s="140">
        <v>4.2119616666666646</v>
      </c>
      <c r="F1367" s="153">
        <v>1</v>
      </c>
      <c r="G1367" s="46">
        <f>IrradDiaria_1[[#This Row],[Geração Diária (kWh)]]/(IrradDiaria_1[[#This Row],[Irradiação]]*994)</f>
        <v>1.4720220871640726</v>
      </c>
    </row>
    <row r="1368" spans="2:7" hidden="1">
      <c r="B1368" s="46" t="s">
        <v>299</v>
      </c>
      <c r="C1368" s="101">
        <v>46134</v>
      </c>
      <c r="D1368" s="104">
        <v>7359.4</v>
      </c>
      <c r="E1368" s="140">
        <v>5.3466416666666685</v>
      </c>
      <c r="F1368" s="153">
        <v>1</v>
      </c>
      <c r="G1368" s="46">
        <f>IrradDiaria_1[[#This Row],[Geração Diária (kWh)]]/(IrradDiaria_1[[#This Row],[Irradiação]]*994)</f>
        <v>1.3847613884028296</v>
      </c>
    </row>
    <row r="1369" spans="2:7" hidden="1">
      <c r="B1369" s="46" t="s">
        <v>299</v>
      </c>
      <c r="C1369" s="101">
        <v>46135</v>
      </c>
      <c r="D1369" s="104">
        <v>5757</v>
      </c>
      <c r="E1369" s="140">
        <v>4.6448116666666674</v>
      </c>
      <c r="F1369" s="153">
        <v>1</v>
      </c>
      <c r="G1369" s="46">
        <f>IrradDiaria_1[[#This Row],[Geração Diária (kWh)]]/(IrradDiaria_1[[#This Row],[Irradiação]]*994)</f>
        <v>1.2469290293473918</v>
      </c>
    </row>
    <row r="1370" spans="2:7" hidden="1">
      <c r="B1370" s="46" t="s">
        <v>299</v>
      </c>
      <c r="C1370" s="101">
        <v>46136</v>
      </c>
      <c r="D1370" s="104">
        <v>6277.4</v>
      </c>
      <c r="E1370" s="140">
        <v>4.6383508333333294</v>
      </c>
      <c r="F1370" s="153">
        <v>0.81944444444444398</v>
      </c>
      <c r="G1370" s="46">
        <f>IrradDiaria_1[[#This Row],[Geração Diária (kWh)]]/(IrradDiaria_1[[#This Row],[Irradiação]]*994)</f>
        <v>1.3615381797164667</v>
      </c>
    </row>
    <row r="1371" spans="2:7" hidden="1">
      <c r="B1371" s="46" t="s">
        <v>299</v>
      </c>
      <c r="C1371" s="101">
        <v>46137</v>
      </c>
      <c r="D1371" s="104">
        <v>6673</v>
      </c>
      <c r="E1371" s="140">
        <v>4.0361475000000002</v>
      </c>
      <c r="F1371" s="153">
        <v>1</v>
      </c>
      <c r="G1371" s="46">
        <f>IrradDiaria_1[[#This Row],[Geração Diária (kWh)]]/(IrradDiaria_1[[#This Row],[Irradiação]]*994)</f>
        <v>1.6632889848719379</v>
      </c>
    </row>
    <row r="1372" spans="2:7" hidden="1">
      <c r="B1372" s="46" t="s">
        <v>299</v>
      </c>
      <c r="C1372" s="101">
        <v>46138</v>
      </c>
      <c r="D1372" s="104">
        <v>9292.2000000000007</v>
      </c>
      <c r="E1372" s="140">
        <v>5.5778224999999981</v>
      </c>
      <c r="F1372" s="153">
        <v>1</v>
      </c>
      <c r="G1372" s="46">
        <f>IrradDiaria_1[[#This Row],[Geração Diária (kWh)]]/(IrradDiaria_1[[#This Row],[Irradiação]]*994)</f>
        <v>1.675974762271583</v>
      </c>
    </row>
    <row r="1373" spans="2:7" hidden="1">
      <c r="B1373" s="46" t="s">
        <v>299</v>
      </c>
      <c r="C1373" s="101">
        <v>46139</v>
      </c>
      <c r="D1373" s="104">
        <v>5866.1</v>
      </c>
      <c r="E1373" s="140">
        <v>3.9191816666666672</v>
      </c>
      <c r="F1373" s="153">
        <v>0.89583333333333404</v>
      </c>
      <c r="G1373" s="46">
        <f>IrradDiaria_1[[#This Row],[Geração Diária (kWh)]]/(IrradDiaria_1[[#This Row],[Irradiação]]*994)</f>
        <v>1.5058013524913463</v>
      </c>
    </row>
    <row r="1374" spans="2:7" hidden="1">
      <c r="B1374" s="46" t="s">
        <v>299</v>
      </c>
      <c r="C1374" s="101">
        <v>46140</v>
      </c>
      <c r="D1374" s="104">
        <v>9893.6</v>
      </c>
      <c r="E1374" s="140">
        <v>8.1161349999999963</v>
      </c>
      <c r="F1374" s="153">
        <v>1</v>
      </c>
      <c r="G1374" s="46">
        <f>IrradDiaria_1[[#This Row],[Geração Diária (kWh)]]/(IrradDiaria_1[[#This Row],[Irradiação]]*994)</f>
        <v>1.2263620454215101</v>
      </c>
    </row>
    <row r="1375" spans="2:7" hidden="1">
      <c r="B1375" s="46" t="s">
        <v>299</v>
      </c>
      <c r="C1375" s="101">
        <v>46141</v>
      </c>
      <c r="D1375" s="104">
        <v>7845.8</v>
      </c>
      <c r="E1375" s="140">
        <v>7.1372625000000065</v>
      </c>
      <c r="F1375" s="153">
        <v>1</v>
      </c>
      <c r="G1375" s="46">
        <f>IrradDiaria_1[[#This Row],[Geração Diária (kWh)]]/(IrradDiaria_1[[#This Row],[Irradiação]]*994)</f>
        <v>1.105908456319538</v>
      </c>
    </row>
    <row r="1376" spans="2:7" hidden="1">
      <c r="B1376" s="46" t="s">
        <v>299</v>
      </c>
      <c r="C1376" s="101">
        <v>46142</v>
      </c>
      <c r="D1376" s="104">
        <v>2917.6</v>
      </c>
      <c r="E1376" s="140">
        <v>3</v>
      </c>
      <c r="F1376" s="153">
        <v>1</v>
      </c>
      <c r="G1376" s="46">
        <f>IrradDiaria_1[[#This Row],[Geração Diária (kWh)]]/(IrradDiaria_1[[#This Row],[Irradiação]]*994)</f>
        <v>0.97840375586854456</v>
      </c>
    </row>
    <row r="1377" spans="2:7" hidden="1">
      <c r="B1377" s="46" t="s">
        <v>299</v>
      </c>
      <c r="C1377" s="101">
        <v>46143</v>
      </c>
      <c r="D1377" s="104">
        <v>7314.4</v>
      </c>
      <c r="E1377" s="140">
        <v>6.1901849999999978</v>
      </c>
      <c r="F1377" s="153">
        <v>1</v>
      </c>
      <c r="G1377" s="46">
        <f>IrradDiaria_1[[#This Row],[Geração Diária (kWh)]]/(IrradDiaria_1[[#This Row],[Irradiação]]*994)</f>
        <v>1.188744974156198</v>
      </c>
    </row>
    <row r="1378" spans="2:7" hidden="1">
      <c r="B1378" s="46" t="s">
        <v>299</v>
      </c>
      <c r="C1378" s="101">
        <v>46144</v>
      </c>
      <c r="D1378" s="104">
        <v>7722.2</v>
      </c>
      <c r="E1378" s="140">
        <v>4.9380575000000011</v>
      </c>
      <c r="F1378" s="153">
        <v>1</v>
      </c>
      <c r="G1378" s="46">
        <f>IrradDiaria_1[[#This Row],[Geração Diária (kWh)]]/(IrradDiaria_1[[#This Row],[Irradiação]]*994)</f>
        <v>1.5732528179883649</v>
      </c>
    </row>
    <row r="1379" spans="2:7" hidden="1">
      <c r="B1379" s="46" t="s">
        <v>299</v>
      </c>
      <c r="C1379" s="101">
        <v>46145</v>
      </c>
      <c r="D1379" s="104">
        <v>5028.8999999999996</v>
      </c>
      <c r="E1379" s="140">
        <v>4.5128258333333315</v>
      </c>
      <c r="F1379" s="153">
        <v>0.89305555555555605</v>
      </c>
      <c r="G1379" s="46">
        <f>IrradDiaria_1[[#This Row],[Geração Diária (kWh)]]/(IrradDiaria_1[[#This Row],[Irradiação]]*994)</f>
        <v>1.1210837111926055</v>
      </c>
    </row>
    <row r="1380" spans="2:7" hidden="1">
      <c r="B1380" s="46" t="s">
        <v>299</v>
      </c>
      <c r="C1380" s="101">
        <v>46146</v>
      </c>
      <c r="D1380" s="104">
        <v>8447.2000000000007</v>
      </c>
      <c r="E1380" s="140">
        <v>5.4291241666666661</v>
      </c>
      <c r="F1380" s="153">
        <v>1</v>
      </c>
      <c r="G1380" s="46">
        <f>IrradDiaria_1[[#This Row],[Geração Diária (kWh)]]/(IrradDiaria_1[[#This Row],[Irradiação]]*994)</f>
        <v>1.5652965144885442</v>
      </c>
    </row>
    <row r="1381" spans="2:7" hidden="1">
      <c r="B1381" s="46" t="s">
        <v>299</v>
      </c>
      <c r="C1381" s="101">
        <v>46147</v>
      </c>
      <c r="D1381" s="104">
        <v>5510.3</v>
      </c>
      <c r="E1381" s="140">
        <v>3.8812358333333385</v>
      </c>
      <c r="F1381" s="153">
        <v>1</v>
      </c>
      <c r="G1381" s="46">
        <f>IrradDiaria_1[[#This Row],[Geração Diária (kWh)]]/(IrradDiaria_1[[#This Row],[Irradiação]]*994)</f>
        <v>1.4282979974057013</v>
      </c>
    </row>
    <row r="1382" spans="2:7" hidden="1">
      <c r="B1382" s="46" t="s">
        <v>299</v>
      </c>
      <c r="C1382" s="101">
        <v>46148</v>
      </c>
      <c r="D1382" s="104">
        <v>8859.4</v>
      </c>
      <c r="E1382" s="140">
        <v>5.7380349999999982</v>
      </c>
      <c r="F1382" s="153">
        <v>1</v>
      </c>
      <c r="G1382" s="46">
        <f>IrradDiaria_1[[#This Row],[Geração Diária (kWh)]]/(IrradDiaria_1[[#This Row],[Irradiação]]*994)</f>
        <v>1.553297821219545</v>
      </c>
    </row>
    <row r="1383" spans="2:7" hidden="1">
      <c r="B1383" s="46" t="s">
        <v>299</v>
      </c>
      <c r="C1383" s="101">
        <v>46149</v>
      </c>
      <c r="D1383" s="104">
        <v>7522.9</v>
      </c>
      <c r="E1383" s="140">
        <v>6.8833525000000098</v>
      </c>
      <c r="F1383" s="153">
        <v>0.79669999999999996</v>
      </c>
      <c r="G1383" s="46">
        <f>IrradDiaria_1[[#This Row],[Geração Diária (kWh)]]/(IrradDiaria_1[[#This Row],[Irradiação]]*994)</f>
        <v>1.0995092666189794</v>
      </c>
    </row>
    <row r="1384" spans="2:7" hidden="1">
      <c r="B1384" s="46" t="s">
        <v>299</v>
      </c>
      <c r="C1384" s="101">
        <v>46150</v>
      </c>
      <c r="D1384" s="104">
        <v>0</v>
      </c>
      <c r="E1384" s="140">
        <v>5.0170908333333335</v>
      </c>
      <c r="F1384" s="153">
        <v>0</v>
      </c>
      <c r="G1384" s="46">
        <f>IrradDiaria_1[[#This Row],[Geração Diária (kWh)]]/(IrradDiaria_1[[#This Row],[Irradiação]]*994)</f>
        <v>0</v>
      </c>
    </row>
    <row r="1385" spans="2:7" hidden="1">
      <c r="B1385" s="46" t="s">
        <v>299</v>
      </c>
      <c r="C1385" s="101">
        <v>46151</v>
      </c>
      <c r="D1385" s="104">
        <v>0</v>
      </c>
      <c r="E1385" s="140">
        <v>5.5412691666666714</v>
      </c>
      <c r="F1385" s="153">
        <v>0.01</v>
      </c>
      <c r="G1385" s="46">
        <f>IrradDiaria_1[[#This Row],[Geração Diária (kWh)]]/(IrradDiaria_1[[#This Row],[Irradiação]]*994)</f>
        <v>0</v>
      </c>
    </row>
    <row r="1386" spans="2:7" hidden="1">
      <c r="B1386" s="46" t="s">
        <v>299</v>
      </c>
      <c r="C1386" s="101">
        <v>46152</v>
      </c>
      <c r="D1386" s="104">
        <v>0</v>
      </c>
      <c r="E1386" s="140">
        <v>6.6987733333333308</v>
      </c>
      <c r="F1386" s="153">
        <v>0</v>
      </c>
      <c r="G1386" s="46">
        <f>IrradDiaria_1[[#This Row],[Geração Diária (kWh)]]/(IrradDiaria_1[[#This Row],[Irradiação]]*994)</f>
        <v>0</v>
      </c>
    </row>
    <row r="1387" spans="2:7" hidden="1">
      <c r="B1387" s="46" t="s">
        <v>299</v>
      </c>
      <c r="C1387" s="101">
        <v>46153</v>
      </c>
      <c r="D1387" s="104">
        <v>470.7</v>
      </c>
      <c r="E1387" s="140">
        <v>4.5645625000000036</v>
      </c>
      <c r="F1387" s="153">
        <v>0.24939723289999999</v>
      </c>
      <c r="G1387" s="46">
        <f>IrradDiaria_1[[#This Row],[Geração Diária (kWh)]]/(IrradDiaria_1[[#This Row],[Irradiação]]*994)</f>
        <v>0.10374296495773891</v>
      </c>
    </row>
    <row r="1388" spans="2:7" hidden="1">
      <c r="B1388" s="46" t="s">
        <v>299</v>
      </c>
      <c r="C1388" s="101">
        <v>46154</v>
      </c>
      <c r="D1388" s="104">
        <v>6866.7</v>
      </c>
      <c r="E1388" s="140">
        <v>5.8660858333333366</v>
      </c>
      <c r="F1388" s="153">
        <v>1</v>
      </c>
      <c r="G1388" s="46">
        <f>IrradDiaria_1[[#This Row],[Geração Diária (kWh)]]/(IrradDiaria_1[[#This Row],[Irradiação]]*994)</f>
        <v>1.1776419727964811</v>
      </c>
    </row>
    <row r="1389" spans="2:7" hidden="1">
      <c r="B1389" s="46" t="s">
        <v>299</v>
      </c>
      <c r="C1389" s="101">
        <v>46155</v>
      </c>
      <c r="D1389" s="104">
        <v>5394.7</v>
      </c>
      <c r="E1389" s="140">
        <v>3.2571650000000134</v>
      </c>
      <c r="F1389" s="153">
        <v>0.83207843372550006</v>
      </c>
      <c r="G1389" s="46">
        <f>IrradDiaria_1[[#This Row],[Geração Diária (kWh)]]/(IrradDiaria_1[[#This Row],[Irradiação]]*994)</f>
        <v>1.6662538070650124</v>
      </c>
    </row>
    <row r="1390" spans="2:7" hidden="1">
      <c r="B1390" s="46" t="s">
        <v>299</v>
      </c>
      <c r="C1390" s="101">
        <v>46156</v>
      </c>
      <c r="D1390" s="104">
        <v>6204.8</v>
      </c>
      <c r="E1390" s="140">
        <v>5.1369833333333368</v>
      </c>
      <c r="F1390" s="153">
        <v>1</v>
      </c>
      <c r="G1390" s="46">
        <f>IrradDiaria_1[[#This Row],[Geração Diária (kWh)]]/(IrradDiaria_1[[#This Row],[Irradiação]]*994)</f>
        <v>1.2151593875380993</v>
      </c>
    </row>
    <row r="1391" spans="2:7" hidden="1">
      <c r="B1391" s="46" t="s">
        <v>299</v>
      </c>
      <c r="C1391" s="101">
        <v>46157</v>
      </c>
      <c r="D1391" s="104">
        <v>8265.7000000000007</v>
      </c>
      <c r="E1391" s="140">
        <v>7.2302216666666705</v>
      </c>
      <c r="F1391" s="153">
        <v>0.93055555555555602</v>
      </c>
      <c r="G1391" s="46">
        <f>IrradDiaria_1[[#This Row],[Geração Diária (kWh)]]/(IrradDiaria_1[[#This Row],[Irradiação]]*994)</f>
        <v>1.1501159915615595</v>
      </c>
    </row>
    <row r="1392" spans="2:7" hidden="1">
      <c r="B1392" s="46" t="s">
        <v>299</v>
      </c>
      <c r="C1392" s="101">
        <v>46158</v>
      </c>
      <c r="D1392" s="104">
        <v>6961.9</v>
      </c>
      <c r="E1392" s="140">
        <v>6.1949091666666654</v>
      </c>
      <c r="F1392" s="153">
        <v>0.80555555555555602</v>
      </c>
      <c r="G1392" s="46">
        <f>IrradDiaria_1[[#This Row],[Geração Diária (kWh)]]/(IrradDiaria_1[[#This Row],[Irradiação]]*994)</f>
        <v>1.1305934199865162</v>
      </c>
    </row>
    <row r="1393" spans="2:7" hidden="1">
      <c r="B1393" s="46" t="s">
        <v>299</v>
      </c>
      <c r="C1393" s="101">
        <v>46159</v>
      </c>
      <c r="D1393" s="104">
        <v>9439.7999999999993</v>
      </c>
      <c r="E1393" s="140">
        <v>7.2213954899999999</v>
      </c>
      <c r="F1393" s="153">
        <v>1</v>
      </c>
      <c r="G1393" s="46">
        <f>IrradDiaria_1[[#This Row],[Geração Diária (kWh)]]/(IrradDiaria_1[[#This Row],[Irradiação]]*994)</f>
        <v>1.3150894030462008</v>
      </c>
    </row>
    <row r="1394" spans="2:7" hidden="1">
      <c r="B1394" s="46" t="s">
        <v>299</v>
      </c>
      <c r="C1394" s="101">
        <v>46160</v>
      </c>
      <c r="D1394" s="104">
        <v>7288.6</v>
      </c>
      <c r="E1394" s="140">
        <v>4.8128584849999996</v>
      </c>
      <c r="F1394" s="153">
        <v>1</v>
      </c>
      <c r="G1394" s="46">
        <f>IrradDiaria_1[[#This Row],[Geração Diária (kWh)]]/(IrradDiaria_1[[#This Row],[Irradiação]]*994)</f>
        <v>1.5235427337607754</v>
      </c>
    </row>
    <row r="1395" spans="2:7" hidden="1">
      <c r="B1395" s="46" t="s">
        <v>299</v>
      </c>
      <c r="C1395" s="101">
        <v>46161</v>
      </c>
      <c r="D1395" s="104">
        <v>8090.7</v>
      </c>
      <c r="E1395" s="140">
        <v>7.1529200000000053</v>
      </c>
      <c r="F1395" s="153">
        <v>1</v>
      </c>
      <c r="G1395" s="46">
        <f>IrradDiaria_1[[#This Row],[Geração Diária (kWh)]]/(IrradDiaria_1[[#This Row],[Irradiação]]*994)</f>
        <v>1.1379320925356404</v>
      </c>
    </row>
    <row r="1396" spans="2:7" hidden="1">
      <c r="B1396" s="46" t="s">
        <v>299</v>
      </c>
      <c r="C1396" s="101">
        <v>46162</v>
      </c>
      <c r="D1396" s="104">
        <v>6136.1</v>
      </c>
      <c r="E1396" s="140">
        <v>4.8363941666666665</v>
      </c>
      <c r="F1396" s="153">
        <v>1</v>
      </c>
      <c r="G1396" s="46">
        <f>IrradDiaria_1[[#This Row],[Geração Diária (kWh)]]/(IrradDiaria_1[[#This Row],[Irradiação]]*994)</f>
        <v>1.2763928290924706</v>
      </c>
    </row>
    <row r="1397" spans="2:7" hidden="1">
      <c r="B1397" s="46" t="s">
        <v>299</v>
      </c>
      <c r="C1397" s="101">
        <v>46163</v>
      </c>
      <c r="D1397" s="104">
        <v>8618.9</v>
      </c>
      <c r="E1397" s="140">
        <v>7.7988716666666669</v>
      </c>
      <c r="F1397" s="153">
        <v>1</v>
      </c>
      <c r="G1397" s="46">
        <f>IrradDiaria_1[[#This Row],[Geração Diária (kWh)]]/(IrradDiaria_1[[#This Row],[Irradiação]]*994)</f>
        <v>1.1118179557153784</v>
      </c>
    </row>
    <row r="1398" spans="2:7" hidden="1">
      <c r="B1398" s="46" t="s">
        <v>299</v>
      </c>
      <c r="C1398" s="101">
        <v>46164</v>
      </c>
      <c r="D1398" s="104">
        <v>9774.7000000000007</v>
      </c>
      <c r="E1398" s="140">
        <v>8.2185508333333175</v>
      </c>
      <c r="F1398" s="153">
        <v>1</v>
      </c>
      <c r="G1398" s="46">
        <f>IrradDiaria_1[[#This Row],[Geração Diária (kWh)]]/(IrradDiaria_1[[#This Row],[Irradiação]]*994)</f>
        <v>1.1965250824263967</v>
      </c>
    </row>
    <row r="1399" spans="2:7" hidden="1">
      <c r="B1399" s="46" t="s">
        <v>299</v>
      </c>
      <c r="C1399" s="101">
        <v>46165</v>
      </c>
      <c r="D1399" s="104">
        <v>6150.1</v>
      </c>
      <c r="E1399" s="140">
        <v>5.1033750000000015</v>
      </c>
      <c r="F1399" s="153">
        <v>0.63194444444444398</v>
      </c>
      <c r="G1399" s="46">
        <f>IrradDiaria_1[[#This Row],[Geração Diária (kWh)]]/(IrradDiaria_1[[#This Row],[Irradiação]]*994)</f>
        <v>1.2123787376080024</v>
      </c>
    </row>
    <row r="1400" spans="2:7" hidden="1">
      <c r="B1400" s="46" t="s">
        <v>299</v>
      </c>
      <c r="C1400" s="101">
        <v>46166</v>
      </c>
      <c r="D1400" s="104">
        <v>5600.1</v>
      </c>
      <c r="E1400" s="140">
        <v>5.3772849999999979</v>
      </c>
      <c r="F1400" s="153">
        <v>0.75833333333333397</v>
      </c>
      <c r="G1400" s="46">
        <f>IrradDiaria_1[[#This Row],[Geração Diária (kWh)]]/(IrradDiaria_1[[#This Row],[Irradiação]]*994)</f>
        <v>1.04772267427208</v>
      </c>
    </row>
    <row r="1401" spans="2:7" hidden="1">
      <c r="B1401" s="46" t="s">
        <v>299</v>
      </c>
      <c r="C1401" s="101">
        <v>46167</v>
      </c>
      <c r="D1401" s="104">
        <v>6019.6</v>
      </c>
      <c r="E1401" s="140">
        <v>4.8809166666666668</v>
      </c>
      <c r="F1401" s="153">
        <v>0.82222222222222197</v>
      </c>
      <c r="G1401" s="46">
        <f>IrradDiaria_1[[#This Row],[Geração Diária (kWh)]]/(IrradDiaria_1[[#This Row],[Irradiação]]*994)</f>
        <v>1.2407373506374333</v>
      </c>
    </row>
    <row r="1402" spans="2:7" hidden="1">
      <c r="B1402" s="46" t="s">
        <v>299</v>
      </c>
      <c r="C1402" s="101">
        <v>46168</v>
      </c>
      <c r="D1402" s="104">
        <v>10070.5</v>
      </c>
      <c r="E1402" s="140">
        <v>7.7690000000000001</v>
      </c>
      <c r="F1402" s="153">
        <v>1</v>
      </c>
      <c r="G1402" s="46">
        <f>IrradDiaria_1[[#This Row],[Geração Diária (kWh)]]/(IrradDiaria_1[[#This Row],[Irradiação]]*994)</f>
        <v>1.3040658677253376</v>
      </c>
    </row>
    <row r="1403" spans="2:7" hidden="1">
      <c r="B1403" s="46" t="s">
        <v>299</v>
      </c>
      <c r="C1403" s="101">
        <v>46169</v>
      </c>
      <c r="D1403" s="104">
        <v>7669.4</v>
      </c>
      <c r="E1403" s="140">
        <v>6.5460833333333337</v>
      </c>
      <c r="F1403" s="153">
        <v>1</v>
      </c>
      <c r="G1403" s="46">
        <f>IrradDiaria_1[[#This Row],[Geração Diária (kWh)]]/(IrradDiaria_1[[#This Row],[Irradiação]]*994)</f>
        <v>1.1786733795002007</v>
      </c>
    </row>
    <row r="1404" spans="2:7" hidden="1">
      <c r="B1404" s="46" t="s">
        <v>299</v>
      </c>
      <c r="C1404" s="101">
        <v>46170</v>
      </c>
      <c r="D1404" s="104">
        <v>7625.4</v>
      </c>
      <c r="E1404" s="140">
        <v>5.4138333333333337</v>
      </c>
      <c r="F1404" s="153">
        <v>1</v>
      </c>
      <c r="G1404" s="46">
        <f>IrradDiaria_1[[#This Row],[Geração Diária (kWh)]]/(IrradDiaria_1[[#This Row],[Irradiação]]*994)</f>
        <v>1.4170049388471331</v>
      </c>
    </row>
    <row r="1405" spans="2:7" hidden="1">
      <c r="B1405" s="46" t="s">
        <v>299</v>
      </c>
      <c r="C1405" s="101">
        <v>46171</v>
      </c>
      <c r="D1405" s="104">
        <v>6484.1</v>
      </c>
      <c r="E1405" s="140">
        <v>5.2282500000000001</v>
      </c>
      <c r="F1405" s="153">
        <v>0.91666666666666596</v>
      </c>
      <c r="G1405" s="46">
        <f>IrradDiaria_1[[#This Row],[Geração Diária (kWh)]]/(IrradDiaria_1[[#This Row],[Irradiação]]*994)</f>
        <v>1.2476908022033604</v>
      </c>
    </row>
    <row r="1406" spans="2:7" hidden="1">
      <c r="B1406" s="46" t="s">
        <v>299</v>
      </c>
      <c r="C1406" s="101">
        <v>46172</v>
      </c>
      <c r="D1406" s="104">
        <v>6119.2</v>
      </c>
      <c r="E1406" s="140">
        <v>5.8050833333333332</v>
      </c>
      <c r="F1406" s="153">
        <v>0.90972222222222199</v>
      </c>
      <c r="G1406" s="46">
        <f>IrradDiaria_1[[#This Row],[Geração Diária (kWh)]]/(IrradDiaria_1[[#This Row],[Irradiação]]*994)</f>
        <v>1.0604734622113756</v>
      </c>
    </row>
    <row r="1407" spans="2:7" hidden="1">
      <c r="B1407" s="46" t="s">
        <v>299</v>
      </c>
      <c r="C1407" s="101">
        <v>46173</v>
      </c>
      <c r="D1407" s="104">
        <v>7871.9</v>
      </c>
      <c r="E1407" s="140">
        <v>4.4047499999999999</v>
      </c>
      <c r="F1407" s="153">
        <v>1</v>
      </c>
      <c r="G1407" s="46">
        <f>IrradDiaria_1[[#This Row],[Geração Diária (kWh)]]/(IrradDiaria_1[[#This Row],[Irradiação]]*994)</f>
        <v>1.7979264428160426</v>
      </c>
    </row>
    <row r="1408" spans="2:7" hidden="1">
      <c r="B1408" s="46" t="s">
        <v>299</v>
      </c>
      <c r="C1408" s="101">
        <v>46174</v>
      </c>
      <c r="D1408" s="104">
        <v>7168.5</v>
      </c>
      <c r="E1408" s="140">
        <v>7.5199460322354374</v>
      </c>
      <c r="F1408" s="153">
        <v>0.81666666666666698</v>
      </c>
      <c r="G1408" s="46">
        <f>IrradDiaria_1[[#This Row],[Geração Diária (kWh)]]/(IrradDiaria_1[[#This Row],[Irradiação]]*994)</f>
        <v>0.95901893349075384</v>
      </c>
    </row>
    <row r="1409" spans="2:7" hidden="1">
      <c r="B1409" s="46" t="s">
        <v>299</v>
      </c>
      <c r="C1409" s="101">
        <v>46175</v>
      </c>
      <c r="D1409" s="104">
        <v>6430</v>
      </c>
      <c r="E1409" s="140">
        <v>6.8354786128203076</v>
      </c>
      <c r="F1409" s="153">
        <v>0.84722222222222199</v>
      </c>
      <c r="G1409" s="46">
        <f>IrradDiaria_1[[#This Row],[Geração Diária (kWh)]]/(IrradDiaria_1[[#This Row],[Irradiação]]*994)</f>
        <v>0.94635844008508418</v>
      </c>
    </row>
    <row r="1410" spans="2:7" hidden="1">
      <c r="B1410" s="46" t="s">
        <v>299</v>
      </c>
      <c r="C1410" s="101">
        <v>46176</v>
      </c>
      <c r="D1410" s="104">
        <v>9033.9</v>
      </c>
      <c r="E1410" s="140">
        <v>6.4133088027884559</v>
      </c>
      <c r="F1410" s="153">
        <v>0.88333333333333297</v>
      </c>
      <c r="G1410" s="46">
        <f>IrradDiaria_1[[#This Row],[Geração Diária (kWh)]]/(IrradDiaria_1[[#This Row],[Irradiação]]*994)</f>
        <v>1.4171203762322233</v>
      </c>
    </row>
    <row r="1411" spans="2:7" hidden="1">
      <c r="B1411" s="46" t="s">
        <v>299</v>
      </c>
      <c r="C1411" s="101">
        <v>46177</v>
      </c>
      <c r="D1411" s="104">
        <v>9222.7999999999993</v>
      </c>
      <c r="E1411" s="140">
        <v>6.8907150680880687</v>
      </c>
      <c r="F1411" s="153">
        <v>1</v>
      </c>
      <c r="G1411" s="158">
        <f>IrradDiaria_1[[#This Row],[Geração Diária (kWh)]]/(IrradDiaria_1[[#This Row],[Irradiação]]*994)</f>
        <v>1.3465178480415891</v>
      </c>
    </row>
    <row r="1412" spans="2:7" hidden="1">
      <c r="B1412" s="46" t="s">
        <v>299</v>
      </c>
      <c r="C1412" s="101">
        <v>46178</v>
      </c>
      <c r="D1412" s="104">
        <v>9513.1</v>
      </c>
      <c r="E1412" s="140">
        <v>6.9517676107846205</v>
      </c>
      <c r="F1412" s="153">
        <v>0.88194444444444398</v>
      </c>
      <c r="G1412" s="46">
        <f>IrradDiaria_1[[#This Row],[Geração Diária (kWh)]]/(IrradDiaria_1[[#This Row],[Irradiação]]*994)</f>
        <v>1.376703548603347</v>
      </c>
    </row>
    <row r="1413" spans="2:7" hidden="1">
      <c r="B1413" s="46" t="s">
        <v>299</v>
      </c>
      <c r="C1413" s="101">
        <v>46179</v>
      </c>
      <c r="D1413" s="104">
        <v>7657</v>
      </c>
      <c r="E1413" s="140">
        <v>5.8497118311263625</v>
      </c>
      <c r="F1413" s="153">
        <v>0.64583333333333304</v>
      </c>
      <c r="G1413" s="46">
        <f>IrradDiaria_1[[#This Row],[Geração Diária (kWh)]]/(IrradDiaria_1[[#This Row],[Irradiação]]*994)</f>
        <v>1.3168544944225256</v>
      </c>
    </row>
    <row r="1414" spans="2:7" hidden="1">
      <c r="B1414" s="46" t="s">
        <v>299</v>
      </c>
      <c r="C1414" s="101">
        <v>46180</v>
      </c>
      <c r="D1414" s="104">
        <v>7478.3</v>
      </c>
      <c r="E1414" s="140">
        <v>5.9218624110097684</v>
      </c>
      <c r="F1414" s="153">
        <v>0.76388888888888895</v>
      </c>
      <c r="G1414" s="46">
        <f>IrradDiaria_1[[#This Row],[Geração Diária (kWh)]]/(IrradDiaria_1[[#This Row],[Irradiação]]*994)</f>
        <v>1.2704517804864564</v>
      </c>
    </row>
    <row r="1415" spans="2:7" hidden="1">
      <c r="B1415" s="46" t="s">
        <v>299</v>
      </c>
      <c r="C1415" s="101">
        <v>46181</v>
      </c>
      <c r="D1415" s="104">
        <v>6443.1</v>
      </c>
      <c r="E1415" s="140">
        <v>5.1035122862309219</v>
      </c>
      <c r="F1415" s="153">
        <v>1</v>
      </c>
      <c r="G1415" s="46">
        <f>IrradDiaria_1[[#This Row],[Geração Diária (kWh)]]/(IrradDiaria_1[[#This Row],[Irradiação]]*994)</f>
        <v>1.270104114219226</v>
      </c>
    </row>
    <row r="1416" spans="2:7" hidden="1">
      <c r="B1416" s="46" t="s">
        <v>299</v>
      </c>
      <c r="C1416" s="101">
        <v>46182</v>
      </c>
      <c r="D1416" s="104">
        <v>5211.7</v>
      </c>
      <c r="E1416" s="140">
        <v>0.62529051762819288</v>
      </c>
      <c r="F1416" s="153">
        <v>0.74583333333333302</v>
      </c>
      <c r="G1416" s="46">
        <f>IrradDiaria_1[[#This Row],[Geração Diária (kWh)]]/(IrradDiaria_1[[#This Row],[Irradiação]]*994)</f>
        <v>8.3851566686318986</v>
      </c>
    </row>
    <row r="1417" spans="2:7" hidden="1">
      <c r="B1417" s="46" t="s">
        <v>299</v>
      </c>
      <c r="C1417" s="101">
        <v>46183</v>
      </c>
      <c r="D1417" s="104">
        <v>8195.9</v>
      </c>
      <c r="E1417" s="140">
        <v>5.2996957337645192</v>
      </c>
      <c r="F1417" s="153">
        <v>0.87222222222222201</v>
      </c>
      <c r="G1417" s="46">
        <f>IrradDiaria_1[[#This Row],[Geração Diária (kWh)]]/(IrradDiaria_1[[#This Row],[Irradiação]]*994)</f>
        <v>1.5558199277118665</v>
      </c>
    </row>
    <row r="1418" spans="2:7" hidden="1">
      <c r="B1418" s="46" t="s">
        <v>299</v>
      </c>
      <c r="C1418" s="101">
        <v>46184</v>
      </c>
      <c r="D1418" s="104">
        <v>7735.8</v>
      </c>
      <c r="E1418" s="140">
        <v>6.3159175567376664</v>
      </c>
      <c r="F1418" s="153">
        <v>1</v>
      </c>
      <c r="G1418" s="46">
        <f>IrradDiaria_1[[#This Row],[Geração Diária (kWh)]]/(IrradDiaria_1[[#This Row],[Irradiação]]*994)</f>
        <v>1.2322033813624971</v>
      </c>
    </row>
    <row r="1419" spans="2:7" hidden="1">
      <c r="B1419" s="46" t="s">
        <v>299</v>
      </c>
      <c r="C1419" s="101">
        <v>46185</v>
      </c>
      <c r="D1419" s="104">
        <v>9393.7000000000007</v>
      </c>
      <c r="E1419" s="140">
        <v>6.7262917573874192</v>
      </c>
      <c r="F1419" s="153">
        <v>0.86805555555555602</v>
      </c>
      <c r="G1419" s="46">
        <f>IrradDiaria_1[[#This Row],[Geração Diária (kWh)]]/(IrradDiaria_1[[#This Row],[Irradiação]]*994)</f>
        <v>1.4049944241725225</v>
      </c>
    </row>
    <row r="1420" spans="2:7" hidden="1">
      <c r="B1420" s="46" t="s">
        <v>299</v>
      </c>
      <c r="C1420" s="101">
        <v>46186</v>
      </c>
      <c r="D1420" s="104">
        <v>9500.1</v>
      </c>
      <c r="E1420" s="140">
        <v>6.9776088494012756</v>
      </c>
      <c r="F1420" s="153">
        <v>1</v>
      </c>
      <c r="G1420" s="46">
        <f>IrradDiaria_1[[#This Row],[Geração Diária (kWh)]]/(IrradDiaria_1[[#This Row],[Irradiação]]*994)</f>
        <v>1.3697306447362896</v>
      </c>
    </row>
    <row r="1421" spans="2:7" hidden="1">
      <c r="B1421" s="46" t="s">
        <v>299</v>
      </c>
      <c r="C1421" s="101">
        <v>46187</v>
      </c>
      <c r="D1421" s="104">
        <v>8470.1</v>
      </c>
      <c r="E1421" s="140">
        <v>6.9061996735632416</v>
      </c>
      <c r="F1421" s="153">
        <v>1</v>
      </c>
      <c r="G1421" s="46">
        <f>IrradDiaria_1[[#This Row],[Geração Diária (kWh)]]/(IrradDiaria_1[[#This Row],[Irradiação]]*994)</f>
        <v>1.2338518674466008</v>
      </c>
    </row>
    <row r="1422" spans="2:7" hidden="1">
      <c r="B1422" s="46" t="s">
        <v>299</v>
      </c>
      <c r="C1422" s="101">
        <v>46188</v>
      </c>
      <c r="D1422" s="104">
        <v>9250</v>
      </c>
      <c r="E1422" s="140">
        <v>8.0222669625040144</v>
      </c>
      <c r="F1422" s="153">
        <v>1</v>
      </c>
      <c r="G1422" s="46">
        <f>IrradDiaria_1[[#This Row],[Geração Diária (kWh)]]/(IrradDiaria_1[[#This Row],[Irradiação]]*994)</f>
        <v>1.1600006648439563</v>
      </c>
    </row>
    <row r="1423" spans="2:7" hidden="1">
      <c r="B1423" s="46" t="s">
        <v>299</v>
      </c>
      <c r="C1423" s="101">
        <v>46189</v>
      </c>
      <c r="D1423" s="104">
        <v>7582.1</v>
      </c>
      <c r="E1423" s="140">
        <v>6.01</v>
      </c>
      <c r="F1423" s="153">
        <v>0.63838811728395195</v>
      </c>
      <c r="G1423" s="46">
        <f>IrradDiaria_1[[#This Row],[Geração Diária (kWh)]]/(IrradDiaria_1[[#This Row],[Irradiação]]*994)</f>
        <v>1.2691958740797533</v>
      </c>
    </row>
    <row r="1424" spans="2:7" hidden="1">
      <c r="B1424" s="46" t="s">
        <v>299</v>
      </c>
      <c r="C1424" s="101">
        <v>46190</v>
      </c>
      <c r="D1424" s="104">
        <v>7541</v>
      </c>
      <c r="E1424" s="140">
        <v>4.6807466666666713</v>
      </c>
      <c r="F1424" s="153">
        <v>1</v>
      </c>
      <c r="G1424" s="46">
        <f>IrradDiaria_1[[#This Row],[Geração Diária (kWh)]]/(IrradDiaria_1[[#This Row],[Irradiação]]*994)</f>
        <v>1.620792504904087</v>
      </c>
    </row>
    <row r="1425" spans="2:7" hidden="1">
      <c r="B1425" s="46" t="s">
        <v>299</v>
      </c>
      <c r="C1425" s="101">
        <v>46191</v>
      </c>
      <c r="D1425" s="104">
        <v>8693.2999999999993</v>
      </c>
      <c r="E1425" s="140">
        <v>7.4265333333333334</v>
      </c>
      <c r="F1425" s="153">
        <v>1</v>
      </c>
      <c r="G1425" s="46">
        <f>IrradDiaria_1[[#This Row],[Geração Diária (kWh)]]/(IrradDiaria_1[[#This Row],[Irradiação]]*994)</f>
        <v>1.1776389137893846</v>
      </c>
    </row>
    <row r="1426" spans="2:7" hidden="1">
      <c r="B1426" s="46" t="s">
        <v>299</v>
      </c>
      <c r="C1426" s="101">
        <v>46192</v>
      </c>
      <c r="D1426" s="104">
        <v>7965.2</v>
      </c>
      <c r="E1426" s="140">
        <v>4.7500799999999961</v>
      </c>
      <c r="F1426" s="153">
        <v>0.689693648410034</v>
      </c>
      <c r="G1426" s="46">
        <f>IrradDiaria_1[[#This Row],[Geração Diária (kWh)]]/(IrradDiaria_1[[#This Row],[Irradiação]]*994)</f>
        <v>1.6869778357561174</v>
      </c>
    </row>
    <row r="1427" spans="2:7" hidden="1">
      <c r="B1427" s="46" t="s">
        <v>299</v>
      </c>
      <c r="C1427" s="101">
        <v>46193</v>
      </c>
      <c r="D1427" s="104">
        <v>5631.2</v>
      </c>
      <c r="E1427" s="140">
        <v>3.4108650000000003</v>
      </c>
      <c r="F1427" s="153">
        <v>0.75</v>
      </c>
      <c r="G1427" s="46">
        <f>IrradDiaria_1[[#This Row],[Geração Diária (kWh)]]/(IrradDiaria_1[[#This Row],[Irradiação]]*994)</f>
        <v>1.6609250576851582</v>
      </c>
    </row>
    <row r="1428" spans="2:7" hidden="1">
      <c r="B1428" s="46" t="s">
        <v>299</v>
      </c>
      <c r="C1428" s="101">
        <v>46194</v>
      </c>
      <c r="D1428" s="104">
        <v>5209.1000000000004</v>
      </c>
      <c r="E1428" s="140">
        <v>3.2062633333333395</v>
      </c>
      <c r="F1428" s="153">
        <v>0.75</v>
      </c>
      <c r="G1428" s="46">
        <f>IrradDiaria_1[[#This Row],[Geração Diária (kWh)]]/(IrradDiaria_1[[#This Row],[Irradiação]]*994)</f>
        <v>1.6344706328625538</v>
      </c>
    </row>
    <row r="1429" spans="2:7" hidden="1">
      <c r="B1429" s="46" t="s">
        <v>299</v>
      </c>
      <c r="C1429" s="101">
        <v>46195</v>
      </c>
      <c r="D1429" s="104">
        <v>9425.2000000000007</v>
      </c>
      <c r="E1429" s="140">
        <v>8.4384000000000032</v>
      </c>
      <c r="F1429" s="153">
        <v>0.94999999999708995</v>
      </c>
      <c r="G1429" s="46">
        <f>IrradDiaria_1[[#This Row],[Geração Diária (kWh)]]/(IrradDiaria_1[[#This Row],[Irradiação]]*994)</f>
        <v>1.1236837025184856</v>
      </c>
    </row>
    <row r="1430" spans="2:7" hidden="1">
      <c r="B1430" s="46" t="s">
        <v>299</v>
      </c>
      <c r="C1430" s="101">
        <v>46196</v>
      </c>
      <c r="D1430" s="104">
        <v>6054.6</v>
      </c>
      <c r="E1430" s="140">
        <v>4.1467716666666599</v>
      </c>
      <c r="F1430" s="153">
        <v>0.75349999999999995</v>
      </c>
      <c r="G1430" s="46">
        <f>IrradDiaria_1[[#This Row],[Geração Diária (kWh)]]/(IrradDiaria_1[[#This Row],[Irradiação]]*994)</f>
        <v>1.46888890223947</v>
      </c>
    </row>
    <row r="1431" spans="2:7" hidden="1">
      <c r="B1431" s="46" t="s">
        <v>299</v>
      </c>
      <c r="C1431" s="101">
        <v>46197</v>
      </c>
      <c r="D1431" s="104">
        <v>6478</v>
      </c>
      <c r="E1431" s="140">
        <v>4.0924850293993948</v>
      </c>
      <c r="F1431" s="153">
        <v>0.80555555556202396</v>
      </c>
      <c r="G1431" s="46">
        <f>IrradDiaria_1[[#This Row],[Geração Diária (kWh)]]/(IrradDiaria_1[[#This Row],[Irradiação]]*994)</f>
        <v>1.5924560673715162</v>
      </c>
    </row>
    <row r="1432" spans="2:7" hidden="1">
      <c r="B1432" s="46" t="s">
        <v>299</v>
      </c>
      <c r="C1432" s="101">
        <v>46198</v>
      </c>
      <c r="D1432" s="104">
        <v>9665.5</v>
      </c>
      <c r="E1432" s="140">
        <v>7.2361273756114146</v>
      </c>
      <c r="F1432" s="153">
        <v>0.95555555555555605</v>
      </c>
      <c r="G1432" s="46">
        <f>IrradDiaria_1[[#This Row],[Geração Diária (kWh)]]/(IrradDiaria_1[[#This Row],[Irradiação]]*994)</f>
        <v>1.343791029870931</v>
      </c>
    </row>
    <row r="1433" spans="2:7" hidden="1">
      <c r="B1433" s="46" t="s">
        <v>299</v>
      </c>
      <c r="C1433" s="101">
        <v>46199</v>
      </c>
      <c r="D1433" s="104">
        <v>8357.2000000000007</v>
      </c>
      <c r="E1433" s="140">
        <v>5.9612860650929314</v>
      </c>
      <c r="F1433" s="153">
        <v>1</v>
      </c>
      <c r="G1433" s="46">
        <f>IrradDiaria_1[[#This Row],[Geração Diária (kWh)]]/(IrradDiaria_1[[#This Row],[Irradiação]]*994)</f>
        <v>1.4103745036634878</v>
      </c>
    </row>
    <row r="1434" spans="2:7" hidden="1">
      <c r="B1434" s="46" t="s">
        <v>299</v>
      </c>
      <c r="C1434" s="101">
        <v>46200</v>
      </c>
      <c r="D1434" s="104">
        <v>5739.4</v>
      </c>
      <c r="E1434" s="140">
        <v>7.0906483208884792</v>
      </c>
      <c r="F1434" s="153">
        <v>0.67206790123456805</v>
      </c>
      <c r="G1434" s="46">
        <f>IrradDiaria_1[[#This Row],[Geração Diária (kWh)]]/(IrradDiaria_1[[#This Row],[Irradiação]]*994)</f>
        <v>0.8143182406302244</v>
      </c>
    </row>
    <row r="1435" spans="2:7" hidden="1">
      <c r="B1435" s="46" t="s">
        <v>299</v>
      </c>
      <c r="C1435" s="101">
        <v>46201</v>
      </c>
      <c r="D1435" s="104">
        <v>6611</v>
      </c>
      <c r="E1435" s="140">
        <v>3.8074384332100548</v>
      </c>
      <c r="F1435" s="153">
        <v>1</v>
      </c>
      <c r="G1435" s="46">
        <f>IrradDiaria_1[[#This Row],[Geração Diária (kWh)]]/(IrradDiaria_1[[#This Row],[Irradiação]]*994)</f>
        <v>1.7468189044328652</v>
      </c>
    </row>
    <row r="1436" spans="2:7" hidden="1">
      <c r="B1436" s="46" t="s">
        <v>299</v>
      </c>
      <c r="C1436" s="101">
        <v>46202</v>
      </c>
      <c r="D1436" s="104">
        <v>5311.8</v>
      </c>
      <c r="E1436" s="140">
        <v>3.7904582267389633</v>
      </c>
      <c r="F1436" s="153">
        <v>1</v>
      </c>
      <c r="G1436" s="46">
        <f>IrradDiaria_1[[#This Row],[Geração Diária (kWh)]]/(IrradDiaria_1[[#This Row],[Irradiação]]*994)</f>
        <v>1.4098198316439225</v>
      </c>
    </row>
    <row r="1437" spans="2:7" hidden="1">
      <c r="B1437" s="46" t="s">
        <v>299</v>
      </c>
      <c r="C1437" s="101">
        <v>46203</v>
      </c>
      <c r="D1437" s="104">
        <v>8082.6</v>
      </c>
      <c r="E1437" s="140">
        <v>5.8467295105010271</v>
      </c>
      <c r="F1437" s="153">
        <v>1</v>
      </c>
      <c r="G1437" s="46">
        <f>IrradDiaria_1[[#This Row],[Geração Diária (kWh)]]/(IrradDiaria_1[[#This Row],[Irradiação]]*994)</f>
        <v>1.390758425778974</v>
      </c>
    </row>
    <row r="1438" spans="2:7" hidden="1">
      <c r="B1438" s="46" t="s">
        <v>299</v>
      </c>
      <c r="C1438" s="101">
        <v>46204</v>
      </c>
      <c r="D1438" s="104">
        <v>9184.7999999999993</v>
      </c>
      <c r="E1438" s="140">
        <v>5.6637844154313211</v>
      </c>
      <c r="F1438" s="153">
        <v>1</v>
      </c>
      <c r="G1438" s="46">
        <f>IrradDiaria_1[[#This Row],[Geração Diária (kWh)]]/(IrradDiaria_1[[#This Row],[Irradiação]]*994)</f>
        <v>1.631460657915679</v>
      </c>
    </row>
    <row r="1439" spans="2:7" hidden="1">
      <c r="B1439" s="46" t="s">
        <v>299</v>
      </c>
      <c r="C1439" s="101">
        <v>46205</v>
      </c>
      <c r="D1439" s="104">
        <v>9399</v>
      </c>
      <c r="E1439" s="140">
        <v>10.068925725402931</v>
      </c>
      <c r="F1439" s="153">
        <v>1</v>
      </c>
      <c r="G1439" s="46">
        <f>IrradDiaria_1[[#This Row],[Geração Diária (kWh)]]/(IrradDiaria_1[[#This Row],[Irradiação]]*994)</f>
        <v>0.93910062148762541</v>
      </c>
    </row>
    <row r="1440" spans="2:7" hidden="1">
      <c r="B1440" s="46" t="s">
        <v>299</v>
      </c>
      <c r="C1440" s="101">
        <v>46206</v>
      </c>
      <c r="D1440" s="104">
        <v>8931.1</v>
      </c>
      <c r="E1440" s="140">
        <v>10.138922009781004</v>
      </c>
      <c r="F1440" s="153">
        <v>0.905555555555556</v>
      </c>
      <c r="G1440" s="46">
        <f>IrradDiaria_1[[#This Row],[Geração Diária (kWh)]]/(IrradDiaria_1[[#This Row],[Irradiação]]*994)</f>
        <v>0.88618987814427874</v>
      </c>
    </row>
    <row r="1441" spans="2:7" hidden="1">
      <c r="B1441" s="46" t="s">
        <v>299</v>
      </c>
      <c r="C1441" s="101">
        <v>46207</v>
      </c>
      <c r="D1441" s="104">
        <v>8722.7999999999993</v>
      </c>
      <c r="E1441" s="140">
        <v>5.29561923368182</v>
      </c>
      <c r="F1441" s="153">
        <v>1</v>
      </c>
      <c r="G1441" s="46">
        <f>IrradDiaria_1[[#This Row],[Geração Diária (kWh)]]/(IrradDiaria_1[[#This Row],[Irradiação]]*994)</f>
        <v>1.6571155003900433</v>
      </c>
    </row>
    <row r="1442" spans="2:7" hidden="1">
      <c r="B1442" s="46" t="s">
        <v>299</v>
      </c>
      <c r="C1442" s="101">
        <v>46208</v>
      </c>
      <c r="D1442" s="104">
        <v>7291.1</v>
      </c>
      <c r="E1442" s="140">
        <v>5.2657180660314236</v>
      </c>
      <c r="F1442" s="153">
        <v>0.84027777777777801</v>
      </c>
      <c r="G1442" s="46">
        <f>IrradDiaria_1[[#This Row],[Geração Diária (kWh)]]/(IrradDiaria_1[[#This Row],[Irradiação]]*994)</f>
        <v>1.3929934288168422</v>
      </c>
    </row>
    <row r="1443" spans="2:7" hidden="1">
      <c r="B1443" s="46" t="s">
        <v>299</v>
      </c>
      <c r="C1443" s="101">
        <v>46209</v>
      </c>
      <c r="D1443" s="104">
        <v>8549.9</v>
      </c>
      <c r="E1443" s="140">
        <v>6.1416733093634246</v>
      </c>
      <c r="F1443" s="153">
        <v>1</v>
      </c>
      <c r="G1443" s="46">
        <f>IrradDiaria_1[[#This Row],[Geração Diária (kWh)]]/(IrradDiaria_1[[#This Row],[Irradiação]]*994)</f>
        <v>1.4005155632769222</v>
      </c>
    </row>
    <row r="1444" spans="2:7" hidden="1">
      <c r="B1444" s="46" t="s">
        <v>299</v>
      </c>
      <c r="C1444" s="101">
        <v>46210</v>
      </c>
      <c r="D1444" s="104">
        <v>9723.7999999999993</v>
      </c>
      <c r="E1444" s="140">
        <v>4.7342807703539727</v>
      </c>
      <c r="F1444" s="153">
        <v>1</v>
      </c>
      <c r="G1444" s="46">
        <f>IrradDiaria_1[[#This Row],[Geração Diária (kWh)]]/(IrradDiaria_1[[#This Row],[Irradiação]]*994)</f>
        <v>2.0663106909663691</v>
      </c>
    </row>
    <row r="1445" spans="2:7" hidden="1">
      <c r="B1445" s="46" t="s">
        <v>299</v>
      </c>
      <c r="C1445" s="101">
        <v>46211</v>
      </c>
      <c r="D1445" s="104">
        <v>9576.5</v>
      </c>
      <c r="E1445" s="140">
        <v>6.605045823964911</v>
      </c>
      <c r="F1445" s="153">
        <v>1</v>
      </c>
      <c r="G1445" s="46">
        <f>IrradDiaria_1[[#This Row],[Geração Diária (kWh)]]/(IrradDiaria_1[[#This Row],[Irradiação]]*994)</f>
        <v>1.4586281597099851</v>
      </c>
    </row>
    <row r="1446" spans="2:7" hidden="1">
      <c r="B1446" s="46" t="s">
        <v>254</v>
      </c>
      <c r="C1446" s="101">
        <v>46213</v>
      </c>
      <c r="D1446" s="104">
        <v>12610.01</v>
      </c>
      <c r="E1446" s="140">
        <v>6.056</v>
      </c>
      <c r="F1446" s="153">
        <v>1</v>
      </c>
      <c r="G1446" s="46">
        <f>IrradDiaria_1[[#This Row],[Geração Diária (kWh)]]/(IrradDiaria_1[[#This Row],[Irradiação]]*994)</f>
        <v>2.0948029657469256</v>
      </c>
    </row>
    <row r="1447" spans="2:7" hidden="1">
      <c r="B1447" s="46" t="s">
        <v>231</v>
      </c>
      <c r="C1447" s="101">
        <v>46213</v>
      </c>
      <c r="D1447" s="104">
        <v>13405.16</v>
      </c>
      <c r="E1447" s="140">
        <v>6.056</v>
      </c>
      <c r="F1447" s="153">
        <v>1</v>
      </c>
      <c r="G1447" s="46">
        <f>IrradDiaria_1[[#This Row],[Geração Diária (kWh)]]/(IrradDiaria_1[[#This Row],[Irradiação]]*994)</f>
        <v>2.2268950559366769</v>
      </c>
    </row>
    <row r="1448" spans="2:7" hidden="1">
      <c r="B1448" s="46" t="s">
        <v>344</v>
      </c>
      <c r="C1448" s="101">
        <v>46212</v>
      </c>
      <c r="D1448" s="104">
        <v>11874.03</v>
      </c>
      <c r="E1448" s="140">
        <v>6.0750000000000002</v>
      </c>
      <c r="F1448" s="153">
        <v>1</v>
      </c>
      <c r="G1448" s="46">
        <f>IrradDiaria_1[[#This Row],[Geração Diária (kWh)]]/(IrradDiaria_1[[#This Row],[Irradiação]]*994)</f>
        <v>1.9663710659015823</v>
      </c>
    </row>
    <row r="1449" spans="2:7" hidden="1">
      <c r="B1449" s="46" t="s">
        <v>254</v>
      </c>
      <c r="C1449" s="101">
        <v>46212</v>
      </c>
      <c r="D1449" s="104">
        <v>12801.48</v>
      </c>
      <c r="E1449" s="140">
        <v>6.1470000000000002</v>
      </c>
      <c r="F1449" s="153">
        <v>0.91666666666666596</v>
      </c>
      <c r="G1449" s="46">
        <f>IrradDiaria_1[[#This Row],[Geração Diária (kWh)]]/(IrradDiaria_1[[#This Row],[Irradiação]]*994)</f>
        <v>2.0951281137287361</v>
      </c>
    </row>
    <row r="1450" spans="2:7" hidden="1">
      <c r="B1450" s="46" t="s">
        <v>231</v>
      </c>
      <c r="C1450" s="101">
        <v>46212</v>
      </c>
      <c r="D1450" s="104">
        <v>13645.63</v>
      </c>
      <c r="E1450" s="140">
        <v>6.1470000000000002</v>
      </c>
      <c r="F1450" s="153">
        <v>1</v>
      </c>
      <c r="G1450" s="46">
        <f>IrradDiaria_1[[#This Row],[Geração Diária (kWh)]]/(IrradDiaria_1[[#This Row],[Irradiação]]*994)</f>
        <v>2.2332842017126344</v>
      </c>
    </row>
    <row r="1451" spans="2:7" hidden="1">
      <c r="B1451" s="46" t="s">
        <v>277</v>
      </c>
      <c r="C1451" s="101">
        <v>46214</v>
      </c>
      <c r="D1451" s="104">
        <v>5424.2</v>
      </c>
      <c r="E1451" s="140">
        <v>6.1840761543232947</v>
      </c>
      <c r="F1451" s="153">
        <v>0.875</v>
      </c>
      <c r="G1451" s="46">
        <f>IrradDiaria_1[[#This Row],[Geração Diária (kWh)]]/(IrradDiaria_1[[#This Row],[Irradiação]]*994)</f>
        <v>0.88241824869579633</v>
      </c>
    </row>
    <row r="1452" spans="2:7" hidden="1">
      <c r="B1452" s="46" t="s">
        <v>299</v>
      </c>
      <c r="C1452" s="101">
        <v>46214</v>
      </c>
      <c r="D1452" s="104">
        <v>8052.8</v>
      </c>
      <c r="E1452" s="140">
        <v>6.1840761543232947</v>
      </c>
      <c r="F1452" s="153">
        <v>0.875</v>
      </c>
      <c r="G1452" s="46">
        <f>IrradDiaria_1[[#This Row],[Geração Diária (kWh)]]/(IrradDiaria_1[[#This Row],[Irradiação]]*994)</f>
        <v>1.3100434484527688</v>
      </c>
    </row>
    <row r="1453" spans="2:7" hidden="1">
      <c r="B1453" s="46" t="s">
        <v>321</v>
      </c>
      <c r="C1453" s="101">
        <v>46113</v>
      </c>
      <c r="D1453" s="104">
        <v>17116.2</v>
      </c>
      <c r="E1453" s="140">
        <v>7.6440000000000001</v>
      </c>
      <c r="F1453" s="153">
        <v>1</v>
      </c>
      <c r="G1453" s="46">
        <f>IrradDiaria_1[[#This Row],[Geração Diária (kWh)]]/(IrradDiaria_1[[#This Row],[Irradiação]]*994)</f>
        <v>2.2526840793584109</v>
      </c>
    </row>
    <row r="1454" spans="2:7" hidden="1">
      <c r="B1454" s="46" t="s">
        <v>321</v>
      </c>
      <c r="C1454" s="101">
        <v>46114</v>
      </c>
      <c r="D1454" s="104">
        <v>12757.33</v>
      </c>
      <c r="E1454" s="140">
        <v>5.6680000000000001</v>
      </c>
      <c r="F1454" s="153">
        <v>1</v>
      </c>
      <c r="G1454" s="46">
        <f>IrradDiaria_1[[#This Row],[Geração Diária (kWh)]]/(IrradDiaria_1[[#This Row],[Irradiação]]*994)</f>
        <v>2.2643500381257198</v>
      </c>
    </row>
    <row r="1455" spans="2:7" hidden="1">
      <c r="B1455" s="46" t="s">
        <v>321</v>
      </c>
      <c r="C1455" s="101">
        <v>46115</v>
      </c>
      <c r="D1455" s="104">
        <v>12524.03</v>
      </c>
      <c r="E1455" s="140">
        <v>5.3689999999999998</v>
      </c>
      <c r="F1455" s="153">
        <v>1</v>
      </c>
      <c r="G1455" s="46">
        <f>IrradDiaria_1[[#This Row],[Geração Diária (kWh)]]/(IrradDiaria_1[[#This Row],[Irradiação]]*994)</f>
        <v>2.3467364065188301</v>
      </c>
    </row>
    <row r="1456" spans="2:7" hidden="1">
      <c r="B1456" s="46" t="s">
        <v>321</v>
      </c>
      <c r="C1456" s="101">
        <v>46116</v>
      </c>
      <c r="D1456" s="104">
        <v>14304.63</v>
      </c>
      <c r="E1456" s="140">
        <v>5.97</v>
      </c>
      <c r="F1456" s="153">
        <v>1</v>
      </c>
      <c r="G1456" s="46">
        <f>IrradDiaria_1[[#This Row],[Geração Diária (kWh)]]/(IrradDiaria_1[[#This Row],[Irradiação]]*994)</f>
        <v>2.4105487194523927</v>
      </c>
    </row>
    <row r="1457" spans="2:7" hidden="1">
      <c r="B1457" s="46" t="s">
        <v>321</v>
      </c>
      <c r="C1457" s="101">
        <v>46117</v>
      </c>
      <c r="D1457" s="104">
        <v>12758.18</v>
      </c>
      <c r="E1457" s="140">
        <v>5.4950000000000001</v>
      </c>
      <c r="F1457" s="153">
        <v>1</v>
      </c>
      <c r="G1457" s="46">
        <f>IrradDiaria_1[[#This Row],[Geração Diária (kWh)]]/(IrradDiaria_1[[#This Row],[Irradiação]]*994)</f>
        <v>2.3357945672213445</v>
      </c>
    </row>
    <row r="1458" spans="2:7" hidden="1">
      <c r="B1458" s="46" t="s">
        <v>321</v>
      </c>
      <c r="C1458" s="101">
        <v>46118</v>
      </c>
      <c r="D1458" s="104">
        <v>14022.99</v>
      </c>
      <c r="E1458" s="140">
        <v>5.7809999999999997</v>
      </c>
      <c r="F1458" s="153">
        <v>1</v>
      </c>
      <c r="G1458" s="46">
        <f>IrradDiaria_1[[#This Row],[Geração Diária (kWh)]]/(IrradDiaria_1[[#This Row],[Irradiação]]*994)</f>
        <v>2.4403452369640783</v>
      </c>
    </row>
    <row r="1459" spans="2:7" hidden="1">
      <c r="B1459" s="46" t="s">
        <v>321</v>
      </c>
      <c r="C1459" s="101">
        <v>46119</v>
      </c>
      <c r="D1459" s="104">
        <v>15704.41</v>
      </c>
      <c r="E1459" s="140">
        <v>6.67</v>
      </c>
      <c r="F1459" s="153">
        <v>1</v>
      </c>
      <c r="G1459" s="46">
        <f>IrradDiaria_1[[#This Row],[Geração Diária (kWh)]]/(IrradDiaria_1[[#This Row],[Irradiação]]*994)</f>
        <v>2.3686964364900045</v>
      </c>
    </row>
    <row r="1460" spans="2:7" hidden="1">
      <c r="B1460" s="46" t="s">
        <v>321</v>
      </c>
      <c r="C1460" s="101">
        <v>46120</v>
      </c>
      <c r="D1460" s="104">
        <v>9249.26</v>
      </c>
      <c r="E1460" s="140">
        <v>3.706</v>
      </c>
      <c r="F1460" s="153">
        <v>1</v>
      </c>
      <c r="G1460" s="46">
        <f>IrradDiaria_1[[#This Row],[Geração Diária (kWh)]]/(IrradDiaria_1[[#This Row],[Irradiação]]*994)</f>
        <v>2.5108177396814781</v>
      </c>
    </row>
    <row r="1461" spans="2:7" hidden="1">
      <c r="B1461" s="46" t="s">
        <v>321</v>
      </c>
      <c r="C1461" s="101">
        <v>46121</v>
      </c>
      <c r="D1461" s="104">
        <v>13255.74</v>
      </c>
      <c r="E1461" s="140">
        <v>5.569</v>
      </c>
      <c r="F1461" s="153">
        <v>1</v>
      </c>
      <c r="G1461" s="46">
        <f>IrradDiaria_1[[#This Row],[Geração Diária (kWh)]]/(IrradDiaria_1[[#This Row],[Irradiação]]*994)</f>
        <v>2.3946407841915924</v>
      </c>
    </row>
    <row r="1462" spans="2:7" hidden="1">
      <c r="B1462" s="46" t="s">
        <v>321</v>
      </c>
      <c r="C1462" s="101">
        <v>46122</v>
      </c>
      <c r="D1462" s="104">
        <v>3459.88</v>
      </c>
      <c r="E1462" s="140">
        <v>1.208</v>
      </c>
      <c r="F1462" s="153">
        <v>1</v>
      </c>
      <c r="G1462" s="46">
        <f>IrradDiaria_1[[#This Row],[Geração Diária (kWh)]]/(IrradDiaria_1[[#This Row],[Irradiação]]*994)</f>
        <v>2.881427638679761</v>
      </c>
    </row>
    <row r="1463" spans="2:7" hidden="1">
      <c r="B1463" s="46" t="s">
        <v>321</v>
      </c>
      <c r="C1463" s="101">
        <v>46123</v>
      </c>
      <c r="D1463" s="104">
        <v>13860.58</v>
      </c>
      <c r="E1463" s="140">
        <v>5.625</v>
      </c>
      <c r="F1463" s="153">
        <v>1</v>
      </c>
      <c r="G1463" s="46">
        <f>IrradDiaria_1[[#This Row],[Geração Diária (kWh)]]/(IrradDiaria_1[[#This Row],[Irradiação]]*994)</f>
        <v>2.478976972948804</v>
      </c>
    </row>
    <row r="1464" spans="2:7" hidden="1">
      <c r="B1464" s="46" t="s">
        <v>321</v>
      </c>
      <c r="C1464" s="101">
        <v>46124</v>
      </c>
      <c r="D1464" s="104">
        <v>20725.57</v>
      </c>
      <c r="E1464" s="140">
        <v>6.0140000000000002</v>
      </c>
      <c r="F1464" s="153">
        <v>1</v>
      </c>
      <c r="G1464" s="46">
        <f>IrradDiaria_1[[#This Row],[Geração Diária (kWh)]]/(IrradDiaria_1[[#This Row],[Irradiação]]*994)</f>
        <v>3.4670226212613224</v>
      </c>
    </row>
    <row r="1465" spans="2:7" hidden="1">
      <c r="B1465" s="46" t="s">
        <v>321</v>
      </c>
      <c r="C1465" s="101">
        <v>46125</v>
      </c>
      <c r="D1465" s="104">
        <v>17138.71</v>
      </c>
      <c r="E1465" s="140">
        <v>7.008</v>
      </c>
      <c r="F1465" s="153">
        <v>1</v>
      </c>
      <c r="G1465" s="46">
        <f>IrradDiaria_1[[#This Row],[Geração Diária (kWh)]]/(IrradDiaria_1[[#This Row],[Irradiação]]*994)</f>
        <v>2.4603543062025115</v>
      </c>
    </row>
    <row r="1466" spans="2:7" hidden="1">
      <c r="B1466" s="46" t="s">
        <v>321</v>
      </c>
      <c r="C1466" s="101">
        <v>46126</v>
      </c>
      <c r="D1466" s="104">
        <v>16355.26</v>
      </c>
      <c r="E1466" s="140">
        <v>6.7050000000000001</v>
      </c>
      <c r="F1466" s="153">
        <v>1</v>
      </c>
      <c r="G1466" s="46">
        <f>IrradDiaria_1[[#This Row],[Geração Diária (kWh)]]/(IrradDiaria_1[[#This Row],[Irradiação]]*994)</f>
        <v>2.4539871593468341</v>
      </c>
    </row>
    <row r="1467" spans="2:7" hidden="1">
      <c r="B1467" s="46" t="s">
        <v>321</v>
      </c>
      <c r="C1467" s="101">
        <v>46127</v>
      </c>
      <c r="D1467" s="104">
        <v>19602.189999999999</v>
      </c>
      <c r="E1467" s="140">
        <v>7.94</v>
      </c>
      <c r="F1467" s="153">
        <v>1</v>
      </c>
      <c r="G1467" s="46">
        <f>IrradDiaria_1[[#This Row],[Geração Diária (kWh)]]/(IrradDiaria_1[[#This Row],[Irradiação]]*994)</f>
        <v>2.4836918234849903</v>
      </c>
    </row>
    <row r="1468" spans="2:7" hidden="1">
      <c r="B1468" s="46" t="s">
        <v>321</v>
      </c>
      <c r="C1468" s="101">
        <v>46128</v>
      </c>
      <c r="D1468" s="104">
        <v>18123.5</v>
      </c>
      <c r="E1468" s="140">
        <v>7.38</v>
      </c>
      <c r="F1468" s="153">
        <v>1</v>
      </c>
      <c r="G1468" s="46">
        <f>IrradDiaria_1[[#This Row],[Geração Diária (kWh)]]/(IrradDiaria_1[[#This Row],[Irradiação]]*994)</f>
        <v>2.4705823013964547</v>
      </c>
    </row>
    <row r="1469" spans="2:7" hidden="1">
      <c r="B1469" s="46" t="s">
        <v>321</v>
      </c>
      <c r="C1469" s="101">
        <v>46129</v>
      </c>
      <c r="D1469" s="104">
        <v>15902.4</v>
      </c>
      <c r="E1469" s="140">
        <v>5.7619999999999996</v>
      </c>
      <c r="F1469" s="153">
        <v>1</v>
      </c>
      <c r="G1469" s="46">
        <f>IrradDiaria_1[[#This Row],[Geração Diária (kWh)]]/(IrradDiaria_1[[#This Row],[Irradiação]]*994)</f>
        <v>2.7765342488809988</v>
      </c>
    </row>
    <row r="1470" spans="2:7" hidden="1">
      <c r="B1470" s="46" t="s">
        <v>321</v>
      </c>
      <c r="C1470" s="101">
        <v>46130</v>
      </c>
      <c r="D1470" s="104">
        <v>14270.51</v>
      </c>
      <c r="E1470" s="140">
        <v>5.7549999999999999</v>
      </c>
      <c r="F1470" s="153">
        <v>1</v>
      </c>
      <c r="G1470" s="46">
        <f>IrradDiaria_1[[#This Row],[Geração Diária (kWh)]]/(IrradDiaria_1[[#This Row],[Irradiação]]*994)</f>
        <v>2.494639426480691</v>
      </c>
    </row>
    <row r="1471" spans="2:7" hidden="1">
      <c r="B1471" s="46" t="s">
        <v>321</v>
      </c>
      <c r="C1471" s="101">
        <v>46131</v>
      </c>
      <c r="D1471" s="104">
        <v>19365.060000000001</v>
      </c>
      <c r="E1471" s="140">
        <v>7.9889999999999999</v>
      </c>
      <c r="F1471" s="153">
        <v>1</v>
      </c>
      <c r="G1471" s="46">
        <f>IrradDiaria_1[[#This Row],[Geração Diária (kWh)]]/(IrradDiaria_1[[#This Row],[Irradiação]]*994)</f>
        <v>2.4385970347054164</v>
      </c>
    </row>
    <row r="1472" spans="2:7" hidden="1">
      <c r="B1472" s="46" t="s">
        <v>321</v>
      </c>
      <c r="C1472" s="101">
        <v>46132</v>
      </c>
      <c r="D1472" s="104">
        <v>19037.37</v>
      </c>
      <c r="E1472" s="140">
        <v>7.8940000000000001</v>
      </c>
      <c r="F1472" s="153">
        <v>0.98888888888888904</v>
      </c>
      <c r="G1472" s="46">
        <f>IrradDiaria_1[[#This Row],[Geração Diária (kWh)]]/(IrradDiaria_1[[#This Row],[Irradiação]]*994)</f>
        <v>2.4261823793024169</v>
      </c>
    </row>
    <row r="1473" spans="2:7" hidden="1">
      <c r="B1473" s="46" t="s">
        <v>321</v>
      </c>
      <c r="C1473" s="101">
        <v>46133</v>
      </c>
      <c r="D1473" s="104">
        <v>18345.04</v>
      </c>
      <c r="E1473" s="140">
        <v>7.5369999999999999</v>
      </c>
      <c r="F1473" s="153">
        <v>1</v>
      </c>
      <c r="G1473" s="46">
        <f>IrradDiaria_1[[#This Row],[Geração Diária (kWh)]]/(IrradDiaria_1[[#This Row],[Irradiação]]*994)</f>
        <v>2.4486897502835774</v>
      </c>
    </row>
    <row r="1474" spans="2:7" hidden="1">
      <c r="B1474" s="46" t="s">
        <v>321</v>
      </c>
      <c r="C1474" s="101">
        <v>46134</v>
      </c>
      <c r="D1474" s="104">
        <v>16623.919999999998</v>
      </c>
      <c r="E1474" s="140">
        <v>6.806</v>
      </c>
      <c r="F1474" s="153">
        <v>1</v>
      </c>
      <c r="G1474" s="46">
        <f>IrradDiaria_1[[#This Row],[Geração Diária (kWh)]]/(IrradDiaria_1[[#This Row],[Irradiação]]*994)</f>
        <v>2.4572826320248851</v>
      </c>
    </row>
    <row r="1475" spans="2:7" hidden="1">
      <c r="B1475" s="46" t="s">
        <v>321</v>
      </c>
      <c r="C1475" s="101">
        <v>46135</v>
      </c>
      <c r="D1475" s="104">
        <v>17689.099999999999</v>
      </c>
      <c r="E1475" s="140">
        <v>7.0389999999999997</v>
      </c>
      <c r="F1475" s="153">
        <v>1</v>
      </c>
      <c r="G1475" s="46">
        <f>IrradDiaria_1[[#This Row],[Geração Diária (kWh)]]/(IrradDiaria_1[[#This Row],[Irradiação]]*994)</f>
        <v>2.5281823059396298</v>
      </c>
    </row>
    <row r="1476" spans="2:7" hidden="1">
      <c r="B1476" s="46" t="s">
        <v>321</v>
      </c>
      <c r="C1476" s="101">
        <v>46136</v>
      </c>
      <c r="D1476" s="104">
        <v>18183.3</v>
      </c>
      <c r="E1476" s="140">
        <v>6.6879999999999997</v>
      </c>
      <c r="F1476" s="153">
        <v>1</v>
      </c>
      <c r="G1476" s="46">
        <f>IrradDiaria_1[[#This Row],[Geração Diária (kWh)]]/(IrradDiaria_1[[#This Row],[Irradiação]]*994)</f>
        <v>2.7352060930174349</v>
      </c>
    </row>
    <row r="1477" spans="2:7" hidden="1">
      <c r="B1477" s="46" t="s">
        <v>321</v>
      </c>
      <c r="C1477" s="101">
        <v>46137</v>
      </c>
      <c r="D1477" s="104">
        <v>17596.169999999998</v>
      </c>
      <c r="E1477" s="140">
        <v>7.0449999999999999</v>
      </c>
      <c r="F1477" s="153">
        <v>1</v>
      </c>
      <c r="G1477" s="46">
        <f>IrradDiaria_1[[#This Row],[Geração Diária (kWh)]]/(IrradDiaria_1[[#This Row],[Irradiação]]*994)</f>
        <v>2.5127585955762965</v>
      </c>
    </row>
    <row r="1478" spans="2:7" hidden="1">
      <c r="B1478" s="46" t="s">
        <v>321</v>
      </c>
      <c r="C1478" s="101">
        <v>46138</v>
      </c>
      <c r="D1478" s="104">
        <v>17382.62</v>
      </c>
      <c r="E1478" s="140">
        <v>5.9560000000000004</v>
      </c>
      <c r="F1478" s="153">
        <v>1</v>
      </c>
      <c r="G1478" s="46">
        <f>IrradDiaria_1[[#This Row],[Geração Diária (kWh)]]/(IrradDiaria_1[[#This Row],[Irradiação]]*994)</f>
        <v>2.9361224431883439</v>
      </c>
    </row>
    <row r="1479" spans="2:7" hidden="1">
      <c r="B1479" s="46" t="s">
        <v>321</v>
      </c>
      <c r="C1479" s="101">
        <v>46139</v>
      </c>
      <c r="D1479" s="104">
        <v>11268.91</v>
      </c>
      <c r="E1479" s="140">
        <v>4.12</v>
      </c>
      <c r="F1479" s="153">
        <v>1</v>
      </c>
      <c r="G1479" s="46">
        <f>IrradDiaria_1[[#This Row],[Geração Diária (kWh)]]/(IrradDiaria_1[[#This Row],[Irradiação]]*994)</f>
        <v>2.7516824246449572</v>
      </c>
    </row>
    <row r="1480" spans="2:7" hidden="1">
      <c r="B1480" s="46" t="s">
        <v>321</v>
      </c>
      <c r="C1480" s="101">
        <v>46140</v>
      </c>
      <c r="D1480" s="104">
        <v>8255.6299999999992</v>
      </c>
      <c r="E1480" s="140">
        <v>3.3029999999999999</v>
      </c>
      <c r="F1480" s="153">
        <v>1</v>
      </c>
      <c r="G1480" s="46">
        <f>IrradDiaria_1[[#This Row],[Geração Diária (kWh)]]/(IrradDiaria_1[[#This Row],[Irradiação]]*994)</f>
        <v>2.5145209738601149</v>
      </c>
    </row>
    <row r="1481" spans="2:7" hidden="1">
      <c r="B1481" s="46" t="s">
        <v>321</v>
      </c>
      <c r="C1481" s="101">
        <v>46141</v>
      </c>
      <c r="D1481" s="104">
        <v>12864.39</v>
      </c>
      <c r="E1481" s="140">
        <v>4.9710000000000001</v>
      </c>
      <c r="F1481" s="153">
        <v>1</v>
      </c>
      <c r="G1481" s="46">
        <f>IrradDiaria_1[[#This Row],[Geração Diária (kWh)]]/(IrradDiaria_1[[#This Row],[Irradiação]]*994)</f>
        <v>2.6035088017544008</v>
      </c>
    </row>
    <row r="1482" spans="2:7" hidden="1">
      <c r="B1482" s="46" t="s">
        <v>321</v>
      </c>
      <c r="C1482" s="101">
        <v>46142</v>
      </c>
      <c r="D1482" s="104">
        <v>15359.12</v>
      </c>
      <c r="E1482" s="140">
        <v>6.1745132620235283</v>
      </c>
      <c r="F1482" s="153">
        <v>1</v>
      </c>
      <c r="G1482" s="46">
        <f>IrradDiaria_1[[#This Row],[Geração Diária (kWh)]]/(IrradDiaria_1[[#This Row],[Irradiação]]*994)</f>
        <v>2.5025180658291402</v>
      </c>
    </row>
    <row r="1483" spans="2:7" hidden="1">
      <c r="B1483" s="46" t="s">
        <v>321</v>
      </c>
      <c r="C1483" s="101">
        <v>46143</v>
      </c>
      <c r="D1483" s="104">
        <v>14508.2</v>
      </c>
      <c r="E1483" s="140">
        <v>5.7172874090472856</v>
      </c>
      <c r="F1483" s="153">
        <v>1</v>
      </c>
      <c r="G1483" s="46">
        <f>IrradDiaria_1[[#This Row],[Geração Diária (kWh)]]/(IrradDiaria_1[[#This Row],[Irradiação]]*994)</f>
        <v>2.5529195234772231</v>
      </c>
    </row>
    <row r="1484" spans="2:7" hidden="1">
      <c r="B1484" s="46" t="s">
        <v>321</v>
      </c>
      <c r="C1484" s="101">
        <v>46144</v>
      </c>
      <c r="D1484" s="104">
        <v>14599.92</v>
      </c>
      <c r="E1484" s="140">
        <v>5.7640857627540827</v>
      </c>
      <c r="F1484" s="153">
        <v>1</v>
      </c>
      <c r="G1484" s="46">
        <f>IrradDiaria_1[[#This Row],[Geração Diária (kWh)]]/(IrradDiaria_1[[#This Row],[Irradiação]]*994)</f>
        <v>2.5482008586077098</v>
      </c>
    </row>
    <row r="1485" spans="2:7" hidden="1">
      <c r="B1485" s="46" t="s">
        <v>321</v>
      </c>
      <c r="C1485" s="101">
        <v>46145</v>
      </c>
      <c r="D1485" s="104">
        <v>4467.2700000000004</v>
      </c>
      <c r="E1485" s="140">
        <v>1.5531108319461346</v>
      </c>
      <c r="F1485" s="153">
        <v>1</v>
      </c>
      <c r="G1485" s="46">
        <f>IrradDiaria_1[[#This Row],[Geração Diária (kWh)]]/(IrradDiaria_1[[#This Row],[Irradiação]]*994)</f>
        <v>2.8936990973421528</v>
      </c>
    </row>
    <row r="1486" spans="2:7" hidden="1">
      <c r="B1486" s="46" t="s">
        <v>321</v>
      </c>
      <c r="C1486" s="101">
        <v>46146</v>
      </c>
      <c r="D1486" s="104">
        <v>15303.4</v>
      </c>
      <c r="E1486" s="140">
        <v>6.1095865760048227</v>
      </c>
      <c r="F1486" s="153">
        <v>1</v>
      </c>
      <c r="G1486" s="46">
        <f>IrradDiaria_1[[#This Row],[Geração Diária (kWh)]]/(IrradDiaria_1[[#This Row],[Irradiação]]*994)</f>
        <v>2.5199372259251822</v>
      </c>
    </row>
    <row r="1487" spans="2:7" hidden="1">
      <c r="B1487" s="46" t="s">
        <v>321</v>
      </c>
      <c r="C1487" s="101">
        <v>46147</v>
      </c>
      <c r="D1487" s="104">
        <v>17628.150000000001</v>
      </c>
      <c r="E1487" s="140">
        <v>7.0905015638222295</v>
      </c>
      <c r="F1487" s="153">
        <v>1</v>
      </c>
      <c r="G1487" s="46">
        <f>IrradDiaria_1[[#This Row],[Geração Diária (kWh)]]/(IrradDiaria_1[[#This Row],[Irradiação]]*994)</f>
        <v>2.5011710644774667</v>
      </c>
    </row>
    <row r="1488" spans="2:7" hidden="1">
      <c r="B1488" s="46" t="s">
        <v>321</v>
      </c>
      <c r="C1488" s="101">
        <v>46148</v>
      </c>
      <c r="D1488" s="104">
        <v>17462.03</v>
      </c>
      <c r="E1488" s="140">
        <v>7.050490732803941</v>
      </c>
      <c r="F1488" s="153">
        <v>1</v>
      </c>
      <c r="G1488" s="46">
        <f>IrradDiaria_1[[#This Row],[Geração Diária (kWh)]]/(IrradDiaria_1[[#This Row],[Irradiação]]*994)</f>
        <v>2.4916612578340915</v>
      </c>
    </row>
    <row r="1489" spans="2:7" hidden="1">
      <c r="B1489" s="46" t="s">
        <v>321</v>
      </c>
      <c r="C1489" s="101">
        <v>46149</v>
      </c>
      <c r="D1489" s="104">
        <v>17370.439999999999</v>
      </c>
      <c r="E1489" s="140">
        <v>6.9392048729807136</v>
      </c>
      <c r="F1489" s="153">
        <v>1</v>
      </c>
      <c r="G1489" s="46">
        <f>IrradDiaria_1[[#This Row],[Geração Diária (kWh)]]/(IrradDiaria_1[[#This Row],[Irradiação]]*994)</f>
        <v>2.5183420968801227</v>
      </c>
    </row>
    <row r="1490" spans="2:7" hidden="1">
      <c r="B1490" s="46" t="s">
        <v>321</v>
      </c>
      <c r="C1490" s="101">
        <v>46150</v>
      </c>
      <c r="D1490" s="104">
        <v>14890.69</v>
      </c>
      <c r="E1490" s="140">
        <v>5.8519732345292965</v>
      </c>
      <c r="F1490" s="153">
        <v>1</v>
      </c>
      <c r="G1490" s="46">
        <f>IrradDiaria_1[[#This Row],[Geração Diária (kWh)]]/(IrradDiaria_1[[#This Row],[Irradiação]]*994)</f>
        <v>2.5599183113572166</v>
      </c>
    </row>
    <row r="1491" spans="2:7" hidden="1">
      <c r="B1491" s="46" t="s">
        <v>321</v>
      </c>
      <c r="C1491" s="101">
        <v>46151</v>
      </c>
      <c r="D1491" s="104">
        <v>10150.6</v>
      </c>
      <c r="E1491" s="140">
        <v>3.8832532655100027</v>
      </c>
      <c r="F1491" s="153">
        <v>1</v>
      </c>
      <c r="G1491" s="46">
        <f>IrradDiaria_1[[#This Row],[Geração Diária (kWh)]]/(IrradDiaria_1[[#This Row],[Irradiação]]*994)</f>
        <v>2.6297206309110051</v>
      </c>
    </row>
    <row r="1492" spans="2:7" hidden="1">
      <c r="B1492" s="46" t="s">
        <v>321</v>
      </c>
      <c r="C1492" s="101">
        <v>46152</v>
      </c>
      <c r="D1492" s="104">
        <v>7006.02</v>
      </c>
      <c r="E1492" s="140">
        <v>2.5712133024285238</v>
      </c>
      <c r="F1492" s="153">
        <v>1</v>
      </c>
      <c r="G1492" s="46">
        <f>IrradDiaria_1[[#This Row],[Geração Diária (kWh)]]/(IrradDiaria_1[[#This Row],[Irradiação]]*994)</f>
        <v>2.7412388744635718</v>
      </c>
    </row>
    <row r="1493" spans="2:7" hidden="1">
      <c r="B1493" s="46" t="s">
        <v>321</v>
      </c>
      <c r="C1493" s="101">
        <v>46153</v>
      </c>
      <c r="D1493" s="104">
        <v>10058.790000000001</v>
      </c>
      <c r="E1493" s="140">
        <v>3.7067832672744991</v>
      </c>
      <c r="F1493" s="153">
        <v>1</v>
      </c>
      <c r="G1493" s="46">
        <f>IrradDiaria_1[[#This Row],[Geração Diária (kWh)]]/(IrradDiaria_1[[#This Row],[Irradiação]]*994)</f>
        <v>2.7299969576300938</v>
      </c>
    </row>
    <row r="1494" spans="2:7" hidden="1">
      <c r="B1494" s="46" t="s">
        <v>321</v>
      </c>
      <c r="C1494" s="101">
        <v>46154</v>
      </c>
      <c r="D1494" s="104">
        <v>12651.08</v>
      </c>
      <c r="E1494" s="140">
        <v>4.9435132495760916</v>
      </c>
      <c r="F1494" s="153">
        <v>1</v>
      </c>
      <c r="G1494" s="46">
        <f>IrradDiaria_1[[#This Row],[Geração Diária (kWh)]]/(IrradDiaria_1[[#This Row],[Irradiação]]*994)</f>
        <v>2.5745748065102148</v>
      </c>
    </row>
    <row r="1495" spans="2:7" hidden="1">
      <c r="B1495" s="46" t="s">
        <v>321</v>
      </c>
      <c r="C1495" s="101">
        <v>46155</v>
      </c>
      <c r="D1495" s="104">
        <v>11918.69</v>
      </c>
      <c r="E1495" s="140">
        <v>4.6486383333333388</v>
      </c>
      <c r="F1495" s="153">
        <v>1</v>
      </c>
      <c r="G1495" s="46">
        <f>IrradDiaria_1[[#This Row],[Geração Diária (kWh)]]/(IrradDiaria_1[[#This Row],[Irradiação]]*994)</f>
        <v>2.5793862509882404</v>
      </c>
    </row>
    <row r="1496" spans="2:7" hidden="1">
      <c r="B1496" s="46" t="s">
        <v>321</v>
      </c>
      <c r="C1496" s="101">
        <v>46156</v>
      </c>
      <c r="D1496" s="104">
        <v>11490.46</v>
      </c>
      <c r="E1496" s="140">
        <v>4.4397949999999966</v>
      </c>
      <c r="F1496" s="153">
        <v>1</v>
      </c>
      <c r="G1496" s="46">
        <f>IrradDiaria_1[[#This Row],[Geração Diária (kWh)]]/(IrradDiaria_1[[#This Row],[Irradiação]]*994)</f>
        <v>2.6036830334465653</v>
      </c>
    </row>
    <row r="1497" spans="2:7" hidden="1">
      <c r="B1497" s="46" t="s">
        <v>321</v>
      </c>
      <c r="C1497" s="101">
        <v>46157</v>
      </c>
      <c r="D1497" s="104">
        <v>3074.73</v>
      </c>
      <c r="E1497" s="140">
        <v>1.0937633333333312</v>
      </c>
      <c r="F1497" s="153">
        <v>1</v>
      </c>
      <c r="G1497" s="46">
        <f>IrradDiaria_1[[#This Row],[Geração Diária (kWh)]]/(IrradDiaria_1[[#This Row],[Irradiação]]*994)</f>
        <v>2.82811614191119</v>
      </c>
    </row>
    <row r="1498" spans="2:7" hidden="1">
      <c r="B1498" s="46" t="s">
        <v>321</v>
      </c>
      <c r="C1498" s="101">
        <v>46158</v>
      </c>
      <c r="D1498" s="104">
        <v>10488.5</v>
      </c>
      <c r="E1498" s="140">
        <v>4.2599533333333364</v>
      </c>
      <c r="F1498" s="153">
        <v>1</v>
      </c>
      <c r="G1498" s="46">
        <f>IrradDiaria_1[[#This Row],[Geração Diária (kWh)]]/(IrradDiaria_1[[#This Row],[Irradiação]]*994)</f>
        <v>2.4769780416666083</v>
      </c>
    </row>
    <row r="1499" spans="2:7" hidden="1">
      <c r="B1499" s="46" t="s">
        <v>321</v>
      </c>
      <c r="C1499" s="101">
        <v>46159</v>
      </c>
      <c r="D1499" s="104">
        <v>6941</v>
      </c>
      <c r="E1499" s="140">
        <v>2.5349499999999949</v>
      </c>
      <c r="F1499" s="153">
        <v>1</v>
      </c>
      <c r="G1499" s="46">
        <f>IrradDiaria_1[[#This Row],[Geração Diária (kWh)]]/(IrradDiaria_1[[#This Row],[Irradiação]]*994)</f>
        <v>2.7546489612441465</v>
      </c>
    </row>
    <row r="1500" spans="2:7" hidden="1">
      <c r="B1500" s="46" t="s">
        <v>321</v>
      </c>
      <c r="C1500" s="101">
        <v>46160</v>
      </c>
      <c r="D1500" s="104">
        <v>4212.66</v>
      </c>
      <c r="E1500" s="140">
        <v>1.5309366666666659</v>
      </c>
      <c r="F1500" s="153">
        <v>1</v>
      </c>
      <c r="G1500" s="46">
        <f>IrradDiaria_1[[#This Row],[Geração Diária (kWh)]]/(IrradDiaria_1[[#This Row],[Irradiação]]*994)</f>
        <v>2.7682977509545084</v>
      </c>
    </row>
    <row r="1501" spans="2:7" hidden="1">
      <c r="B1501" s="46" t="s">
        <v>321</v>
      </c>
      <c r="C1501" s="101">
        <v>46161</v>
      </c>
      <c r="D1501" s="104">
        <v>4512.9399999999996</v>
      </c>
      <c r="E1501" s="140">
        <v>1.6305249999999984</v>
      </c>
      <c r="F1501" s="153">
        <v>1</v>
      </c>
      <c r="G1501" s="46">
        <f>IrradDiaria_1[[#This Row],[Geração Diária (kWh)]]/(IrradDiaria_1[[#This Row],[Irradiação]]*994)</f>
        <v>2.7844903246004313</v>
      </c>
    </row>
    <row r="1502" spans="2:7" hidden="1">
      <c r="B1502" s="46" t="s">
        <v>321</v>
      </c>
      <c r="C1502" s="101">
        <v>46162</v>
      </c>
      <c r="D1502" s="104">
        <v>5891.07</v>
      </c>
      <c r="E1502" s="140">
        <v>2.1551050000000012</v>
      </c>
      <c r="F1502" s="153">
        <v>1</v>
      </c>
      <c r="G1502" s="46">
        <f>IrradDiaria_1[[#This Row],[Geração Diária (kWh)]]/(IrradDiaria_1[[#This Row],[Irradiação]]*994)</f>
        <v>2.7500422386250456</v>
      </c>
    </row>
    <row r="1503" spans="2:7" hidden="1">
      <c r="B1503" s="46" t="s">
        <v>321</v>
      </c>
      <c r="C1503" s="101">
        <v>46163</v>
      </c>
      <c r="D1503" s="104">
        <v>6117.64</v>
      </c>
      <c r="E1503" s="140">
        <v>2.2648599999999992</v>
      </c>
      <c r="F1503" s="153">
        <v>1</v>
      </c>
      <c r="G1503" s="46">
        <f>IrradDiaria_1[[#This Row],[Geração Diária (kWh)]]/(IrradDiaria_1[[#This Row],[Irradiação]]*994)</f>
        <v>2.7174162660943995</v>
      </c>
    </row>
    <row r="1504" spans="2:7" hidden="1">
      <c r="B1504" s="46" t="s">
        <v>321</v>
      </c>
      <c r="C1504" s="101">
        <v>46164</v>
      </c>
      <c r="D1504" s="104">
        <v>6089.68</v>
      </c>
      <c r="E1504" s="140">
        <v>2.2525750000000078</v>
      </c>
      <c r="F1504" s="153">
        <v>1</v>
      </c>
      <c r="G1504" s="46">
        <f>IrradDiaria_1[[#This Row],[Geração Diária (kWh)]]/(IrradDiaria_1[[#This Row],[Irradiação]]*994)</f>
        <v>2.7197490124815928</v>
      </c>
    </row>
    <row r="1505" spans="2:7" hidden="1">
      <c r="B1505" s="46" t="s">
        <v>321</v>
      </c>
      <c r="C1505" s="101">
        <v>46165</v>
      </c>
      <c r="D1505" s="104">
        <v>7995.6</v>
      </c>
      <c r="E1505" s="140">
        <v>3.031645000000001</v>
      </c>
      <c r="F1505" s="153">
        <v>1</v>
      </c>
      <c r="G1505" s="46">
        <f>IrradDiaria_1[[#This Row],[Geração Diária (kWh)]]/(IrradDiaria_1[[#This Row],[Irradiação]]*994)</f>
        <v>2.6532998352625206</v>
      </c>
    </row>
    <row r="1506" spans="2:7" hidden="1">
      <c r="B1506" s="46" t="s">
        <v>321</v>
      </c>
      <c r="C1506" s="101">
        <v>46166</v>
      </c>
      <c r="D1506" s="104">
        <v>7884.01</v>
      </c>
      <c r="E1506" s="140">
        <v>2.982886666666666</v>
      </c>
      <c r="F1506" s="153">
        <v>1</v>
      </c>
      <c r="G1506" s="46">
        <f>IrradDiaria_1[[#This Row],[Geração Diária (kWh)]]/(IrradDiaria_1[[#This Row],[Irradiação]]*994)</f>
        <v>2.6590348491010438</v>
      </c>
    </row>
    <row r="1507" spans="2:7" hidden="1">
      <c r="B1507" s="46" t="s">
        <v>321</v>
      </c>
      <c r="C1507" s="101">
        <v>46167</v>
      </c>
      <c r="D1507" s="104">
        <v>7067.82</v>
      </c>
      <c r="E1507" s="140">
        <v>2.6295049999999973</v>
      </c>
      <c r="F1507" s="153">
        <v>1</v>
      </c>
      <c r="G1507" s="46">
        <f>IrradDiaria_1[[#This Row],[Geração Diária (kWh)]]/(IrradDiaria_1[[#This Row],[Irradiação]]*994)</f>
        <v>2.7041146137331222</v>
      </c>
    </row>
    <row r="1508" spans="2:7" hidden="1">
      <c r="B1508" s="46" t="s">
        <v>321</v>
      </c>
      <c r="C1508" s="101">
        <v>46168</v>
      </c>
      <c r="D1508" s="104">
        <v>10985.66</v>
      </c>
      <c r="E1508" s="140">
        <v>4.242458333333329</v>
      </c>
      <c r="F1508" s="153">
        <v>1</v>
      </c>
      <c r="G1508" s="46">
        <f>IrradDiaria_1[[#This Row],[Geração Diária (kWh)]]/(IrradDiaria_1[[#This Row],[Irradiação]]*994)</f>
        <v>2.6050867121427461</v>
      </c>
    </row>
    <row r="1509" spans="2:7" hidden="1">
      <c r="B1509" s="46" t="s">
        <v>321</v>
      </c>
      <c r="C1509" s="101">
        <v>46169</v>
      </c>
      <c r="D1509" s="104">
        <v>8844.17</v>
      </c>
      <c r="E1509" s="140">
        <v>3.379071666666678</v>
      </c>
      <c r="F1509" s="153">
        <v>1</v>
      </c>
      <c r="G1509" s="46">
        <f>IrradDiaria_1[[#This Row],[Geração Diária (kWh)]]/(IrradDiaria_1[[#This Row],[Irradiação]]*994)</f>
        <v>2.6331360236490755</v>
      </c>
    </row>
    <row r="1510" spans="2:7" hidden="1">
      <c r="B1510" s="46" t="s">
        <v>321</v>
      </c>
      <c r="C1510" s="101">
        <v>46170</v>
      </c>
      <c r="D1510" s="104">
        <v>17025.02</v>
      </c>
      <c r="E1510" s="140">
        <v>6.3868999999999998</v>
      </c>
      <c r="F1510" s="153">
        <v>1</v>
      </c>
      <c r="G1510" s="46">
        <f>IrradDiaria_1[[#This Row],[Geração Diária (kWh)]]/(IrradDiaria_1[[#This Row],[Irradiação]]*994)</f>
        <v>2.6817057915924676</v>
      </c>
    </row>
    <row r="1511" spans="2:7" hidden="1">
      <c r="B1511" s="46" t="s">
        <v>321</v>
      </c>
      <c r="C1511" s="101">
        <v>46171</v>
      </c>
      <c r="D1511" s="104">
        <v>4342.24</v>
      </c>
      <c r="E1511" s="140">
        <v>1.5277000000000001</v>
      </c>
      <c r="F1511" s="153">
        <v>1</v>
      </c>
      <c r="G1511" s="46">
        <f>IrradDiaria_1[[#This Row],[Geração Diária (kWh)]]/(IrradDiaria_1[[#This Row],[Irradiação]]*994)</f>
        <v>2.859495126153925</v>
      </c>
    </row>
    <row r="1512" spans="2:7" hidden="1">
      <c r="B1512" s="46" t="s">
        <v>321</v>
      </c>
      <c r="C1512" s="101">
        <v>46172</v>
      </c>
      <c r="D1512" s="104">
        <v>11946.34</v>
      </c>
      <c r="E1512" s="140">
        <v>4.2549999999999999</v>
      </c>
      <c r="F1512" s="153">
        <v>1</v>
      </c>
      <c r="G1512" s="46">
        <f>IrradDiaria_1[[#This Row],[Geração Diária (kWh)]]/(IrradDiaria_1[[#This Row],[Irradiação]]*994)</f>
        <v>2.8245477565747006</v>
      </c>
    </row>
    <row r="1513" spans="2:7" hidden="1">
      <c r="B1513" s="46" t="s">
        <v>321</v>
      </c>
      <c r="C1513" s="101">
        <v>46173</v>
      </c>
      <c r="D1513" s="104">
        <v>12685.82</v>
      </c>
      <c r="E1513" s="140">
        <v>4.8634000000000004</v>
      </c>
      <c r="F1513" s="153">
        <v>1</v>
      </c>
      <c r="G1513" s="46">
        <f>IrradDiaria_1[[#This Row],[Geração Diária (kWh)]]/(IrradDiaria_1[[#This Row],[Irradiação]]*994)</f>
        <v>2.6241712312779502</v>
      </c>
    </row>
    <row r="1514" spans="2:7" hidden="1">
      <c r="B1514" s="46" t="s">
        <v>321</v>
      </c>
      <c r="C1514" s="101">
        <v>46174</v>
      </c>
      <c r="D1514" s="104">
        <v>4798.22</v>
      </c>
      <c r="E1514" s="140">
        <v>1.7530049999999988</v>
      </c>
      <c r="F1514" s="153">
        <v>1</v>
      </c>
      <c r="G1514" s="46">
        <f>IrradDiaria_1[[#This Row],[Geração Diária (kWh)]]/(IrradDiaria_1[[#This Row],[Irradiação]]*994)</f>
        <v>2.7536619111705631</v>
      </c>
    </row>
    <row r="1515" spans="2:7" hidden="1">
      <c r="B1515" s="46" t="s">
        <v>321</v>
      </c>
      <c r="C1515" s="101">
        <v>46175</v>
      </c>
      <c r="D1515" s="104">
        <v>8684.18</v>
      </c>
      <c r="E1515" s="140">
        <v>3.3206016666666636</v>
      </c>
      <c r="F1515" s="153">
        <v>1</v>
      </c>
      <c r="G1515" s="46">
        <f>IrradDiaria_1[[#This Row],[Geração Diária (kWh)]]/(IrradDiaria_1[[#This Row],[Irradiação]]*994)</f>
        <v>2.6310290949036412</v>
      </c>
    </row>
    <row r="1516" spans="2:7" hidden="1">
      <c r="B1516" s="46" t="s">
        <v>321</v>
      </c>
      <c r="C1516" s="101">
        <v>46176</v>
      </c>
      <c r="D1516" s="104">
        <v>11318.05</v>
      </c>
      <c r="E1516" s="140">
        <v>4.4408033333333394</v>
      </c>
      <c r="F1516" s="153">
        <v>1</v>
      </c>
      <c r="G1516" s="46">
        <f>IrradDiaria_1[[#This Row],[Geração Diária (kWh)]]/(IrradDiaria_1[[#This Row],[Irradiação]]*994)</f>
        <v>2.5640334314712243</v>
      </c>
    </row>
    <row r="1517" spans="2:7" hidden="1">
      <c r="B1517" s="46" t="s">
        <v>321</v>
      </c>
      <c r="C1517" s="101">
        <v>46177</v>
      </c>
      <c r="D1517" s="104">
        <v>10019.959999999999</v>
      </c>
      <c r="E1517" s="140">
        <v>3.8613533333333274</v>
      </c>
      <c r="F1517" s="153">
        <v>1</v>
      </c>
      <c r="G1517" s="46">
        <f>IrradDiaria_1[[#This Row],[Geração Diária (kWh)]]/(IrradDiaria_1[[#This Row],[Irradiação]]*994)</f>
        <v>2.6105983539283191</v>
      </c>
    </row>
    <row r="1518" spans="2:7" hidden="1">
      <c r="B1518" s="46" t="s">
        <v>321</v>
      </c>
      <c r="C1518" s="101">
        <v>46178</v>
      </c>
      <c r="D1518" s="104">
        <v>15975.78</v>
      </c>
      <c r="E1518" s="140">
        <v>6.2181800000000083</v>
      </c>
      <c r="F1518" s="153">
        <v>1</v>
      </c>
      <c r="G1518" s="46">
        <f>IrradDiaria_1[[#This Row],[Geração Diária (kWh)]]/(IrradDiaria_1[[#This Row],[Irradiação]]*994)</f>
        <v>2.5847134177006854</v>
      </c>
    </row>
    <row r="1519" spans="2:7" hidden="1">
      <c r="B1519" s="46" t="s">
        <v>321</v>
      </c>
      <c r="C1519" s="101">
        <v>46179</v>
      </c>
      <c r="D1519" s="104">
        <v>14379.39</v>
      </c>
      <c r="E1519" s="140">
        <v>5.5986483333333306</v>
      </c>
      <c r="F1519" s="153">
        <v>1</v>
      </c>
      <c r="G1519" s="46">
        <f>IrradDiaria_1[[#This Row],[Geração Diária (kWh)]]/(IrradDiaria_1[[#This Row],[Irradiação]]*994)</f>
        <v>2.5838713670596847</v>
      </c>
    </row>
    <row r="1520" spans="2:7" hidden="1">
      <c r="B1520" s="46" t="s">
        <v>321</v>
      </c>
      <c r="C1520" s="101">
        <v>46180</v>
      </c>
      <c r="D1520" s="104">
        <v>14607.88</v>
      </c>
      <c r="E1520" s="140">
        <v>5.7889999999999997</v>
      </c>
      <c r="F1520" s="153">
        <v>1</v>
      </c>
      <c r="G1520" s="46">
        <f>IrradDiaria_1[[#This Row],[Geração Diária (kWh)]]/(IrradDiaria_1[[#This Row],[Irradiação]]*994)</f>
        <v>2.5386174361769163</v>
      </c>
    </row>
    <row r="1521" spans="2:7" hidden="1">
      <c r="B1521" s="46" t="s">
        <v>321</v>
      </c>
      <c r="C1521" s="101">
        <v>46181</v>
      </c>
      <c r="D1521" s="104">
        <v>16037.46</v>
      </c>
      <c r="E1521" s="140">
        <v>6.2279999999999998</v>
      </c>
      <c r="F1521" s="153">
        <v>1</v>
      </c>
      <c r="G1521" s="46">
        <f>IrradDiaria_1[[#This Row],[Geração Diária (kWh)]]/(IrradDiaria_1[[#This Row],[Irradiação]]*994)</f>
        <v>2.5906014119398471</v>
      </c>
    </row>
    <row r="1522" spans="2:7" hidden="1">
      <c r="B1522" s="46" t="s">
        <v>321</v>
      </c>
      <c r="C1522" s="101">
        <v>46182</v>
      </c>
      <c r="D1522" s="104">
        <v>14068.5</v>
      </c>
      <c r="E1522" s="140">
        <v>5.4450000000000003</v>
      </c>
      <c r="F1522" s="153">
        <v>1</v>
      </c>
      <c r="G1522" s="46">
        <f>IrradDiaria_1[[#This Row],[Geração Diária (kWh)]]/(IrradDiaria_1[[#This Row],[Irradiação]]*994)</f>
        <v>2.5993426121467094</v>
      </c>
    </row>
    <row r="1523" spans="2:7" hidden="1">
      <c r="B1523" s="46" t="s">
        <v>321</v>
      </c>
      <c r="C1523" s="101">
        <v>46183</v>
      </c>
      <c r="D1523" s="104">
        <v>12059.28</v>
      </c>
      <c r="E1523" s="140">
        <v>4.3659999999999997</v>
      </c>
      <c r="F1523" s="153">
        <v>1</v>
      </c>
      <c r="G1523" s="46">
        <f>IrradDiaria_1[[#This Row],[Geração Diária (kWh)]]/(IrradDiaria_1[[#This Row],[Irradiação]]*994)</f>
        <v>2.7787614371524612</v>
      </c>
    </row>
    <row r="1524" spans="2:7" hidden="1">
      <c r="B1524" s="46" t="s">
        <v>321</v>
      </c>
      <c r="C1524" s="101">
        <v>46184</v>
      </c>
      <c r="D1524" s="104">
        <v>4630.58</v>
      </c>
      <c r="E1524" s="140">
        <v>1.7110000000000001</v>
      </c>
      <c r="F1524" s="153">
        <v>1</v>
      </c>
      <c r="G1524" s="46">
        <f>IrradDiaria_1[[#This Row],[Geração Diária (kWh)]]/(IrradDiaria_1[[#This Row],[Irradiação]]*994)</f>
        <v>2.722695024618782</v>
      </c>
    </row>
    <row r="1525" spans="2:7" hidden="1">
      <c r="B1525" s="46" t="s">
        <v>321</v>
      </c>
      <c r="C1525" s="101">
        <v>46185</v>
      </c>
      <c r="D1525" s="104">
        <v>3996.74</v>
      </c>
      <c r="E1525" s="140">
        <v>1.488</v>
      </c>
      <c r="F1525" s="153">
        <v>1</v>
      </c>
      <c r="G1525" s="46">
        <f>IrradDiaria_1[[#This Row],[Geração Diária (kWh)]]/(IrradDiaria_1[[#This Row],[Irradiação]]*994)</f>
        <v>2.7021943488890332</v>
      </c>
    </row>
    <row r="1526" spans="2:7" hidden="1">
      <c r="B1526" s="46" t="s">
        <v>321</v>
      </c>
      <c r="C1526" s="101">
        <v>46186</v>
      </c>
      <c r="D1526" s="104">
        <v>9634.58</v>
      </c>
      <c r="E1526" s="140">
        <v>3.6760000000000002</v>
      </c>
      <c r="F1526" s="153">
        <v>1</v>
      </c>
      <c r="G1526" s="46">
        <f>IrradDiaria_1[[#This Row],[Geração Diária (kWh)]]/(IrradDiaria_1[[#This Row],[Irradiação]]*994)</f>
        <v>2.6367618113468625</v>
      </c>
    </row>
    <row r="1527" spans="2:7" hidden="1">
      <c r="B1527" s="46" t="s">
        <v>321</v>
      </c>
      <c r="C1527" s="101">
        <v>46187</v>
      </c>
      <c r="D1527" s="104">
        <v>8027.66</v>
      </c>
      <c r="E1527" s="140">
        <v>3.0649999999999999</v>
      </c>
      <c r="F1527" s="153">
        <v>1</v>
      </c>
      <c r="G1527" s="46">
        <f>IrradDiaria_1[[#This Row],[Geração Diária (kWh)]]/(IrradDiaria_1[[#This Row],[Irradiação]]*994)</f>
        <v>2.6349483524310626</v>
      </c>
    </row>
    <row r="1528" spans="2:7" hidden="1">
      <c r="B1528" s="46" t="s">
        <v>321</v>
      </c>
      <c r="C1528" s="101">
        <v>46188</v>
      </c>
      <c r="D1528" s="104">
        <v>3432.77</v>
      </c>
      <c r="E1528" s="140">
        <v>1.288</v>
      </c>
      <c r="F1528" s="153">
        <v>1</v>
      </c>
      <c r="G1528" s="46">
        <f>IrradDiaria_1[[#This Row],[Geração Diária (kWh)]]/(IrradDiaria_1[[#This Row],[Irradiação]]*994)</f>
        <v>2.6812817901195998</v>
      </c>
    </row>
    <row r="1529" spans="2:7" hidden="1">
      <c r="B1529" s="46" t="s">
        <v>321</v>
      </c>
      <c r="C1529" s="101">
        <v>46189</v>
      </c>
      <c r="D1529" s="104">
        <v>9289.6299999999992</v>
      </c>
      <c r="E1529" s="140">
        <v>3.58</v>
      </c>
      <c r="F1529" s="153">
        <v>1</v>
      </c>
      <c r="G1529" s="46">
        <f>IrradDiaria_1[[#This Row],[Geração Diária (kWh)]]/(IrradDiaria_1[[#This Row],[Irradiação]]*994)</f>
        <v>2.6105319065229362</v>
      </c>
    </row>
    <row r="1530" spans="2:7" hidden="1">
      <c r="B1530" s="46" t="s">
        <v>321</v>
      </c>
      <c r="C1530" s="101">
        <v>46190</v>
      </c>
      <c r="D1530" s="104">
        <v>14088.31</v>
      </c>
      <c r="E1530" s="140">
        <v>5.5650000000000004</v>
      </c>
      <c r="F1530" s="153">
        <v>1</v>
      </c>
      <c r="G1530" s="46">
        <f>IrradDiaria_1[[#This Row],[Geração Diária (kWh)]]/(IrradDiaria_1[[#This Row],[Irradiação]]*994)</f>
        <v>2.5468733334418006</v>
      </c>
    </row>
    <row r="1531" spans="2:7" hidden="1">
      <c r="B1531" s="46" t="s">
        <v>321</v>
      </c>
      <c r="C1531" s="101">
        <v>46191</v>
      </c>
      <c r="D1531" s="104">
        <v>14184.92</v>
      </c>
      <c r="E1531" s="140">
        <v>5.3579999999999997</v>
      </c>
      <c r="F1531" s="153">
        <v>1</v>
      </c>
      <c r="G1531" s="46">
        <f>IrradDiaria_1[[#This Row],[Geração Diária (kWh)]]/(IrradDiaria_1[[#This Row],[Irradiação]]*994)</f>
        <v>2.6634085964086123</v>
      </c>
    </row>
    <row r="1532" spans="2:7" hidden="1">
      <c r="B1532" s="46" t="s">
        <v>321</v>
      </c>
      <c r="C1532" s="101">
        <v>46192</v>
      </c>
      <c r="D1532" s="104">
        <v>15778.84</v>
      </c>
      <c r="E1532" s="140">
        <v>6.0830000000000002</v>
      </c>
      <c r="F1532" s="153">
        <v>1</v>
      </c>
      <c r="G1532" s="46">
        <f>IrradDiaria_1[[#This Row],[Geração Diária (kWh)]]/(IrradDiaria_1[[#This Row],[Irradiação]]*994)</f>
        <v>2.6095815398721443</v>
      </c>
    </row>
    <row r="1533" spans="2:7" hidden="1">
      <c r="B1533" s="46" t="s">
        <v>321</v>
      </c>
      <c r="C1533" s="101">
        <v>46193</v>
      </c>
      <c r="D1533" s="104">
        <v>11364.47</v>
      </c>
      <c r="E1533" s="140">
        <v>4.3620000000000001</v>
      </c>
      <c r="F1533" s="153">
        <v>1</v>
      </c>
      <c r="G1533" s="46">
        <f>IrradDiaria_1[[#This Row],[Geração Diária (kWh)]]/(IrradDiaria_1[[#This Row],[Irradiação]]*994)</f>
        <v>2.6210610753009571</v>
      </c>
    </row>
    <row r="1534" spans="2:7" hidden="1">
      <c r="B1534" s="46" t="s">
        <v>321</v>
      </c>
      <c r="C1534" s="101">
        <v>46194</v>
      </c>
      <c r="D1534" s="104">
        <v>15968.47</v>
      </c>
      <c r="E1534" s="140">
        <v>6.2480000000000002</v>
      </c>
      <c r="F1534" s="153">
        <v>1</v>
      </c>
      <c r="G1534" s="46">
        <f>IrradDiaria_1[[#This Row],[Geração Diária (kWh)]]/(IrradDiaria_1[[#This Row],[Irradiação]]*994)</f>
        <v>2.5712002488683701</v>
      </c>
    </row>
    <row r="1535" spans="2:7" hidden="1">
      <c r="B1535" s="46" t="s">
        <v>321</v>
      </c>
      <c r="C1535" s="101">
        <v>46195</v>
      </c>
      <c r="D1535" s="104">
        <v>15512.55</v>
      </c>
      <c r="E1535" s="140">
        <v>6.016</v>
      </c>
      <c r="F1535" s="153">
        <v>1</v>
      </c>
      <c r="G1535" s="46">
        <f>IrradDiaria_1[[#This Row],[Geração Diária (kWh)]]/(IrradDiaria_1[[#This Row],[Irradiação]]*994)</f>
        <v>2.5941135509867714</v>
      </c>
    </row>
    <row r="1536" spans="2:7" hidden="1">
      <c r="B1536" s="46" t="s">
        <v>321</v>
      </c>
      <c r="C1536" s="101">
        <v>46196</v>
      </c>
      <c r="D1536" s="104">
        <v>3014.97</v>
      </c>
      <c r="E1536" s="140">
        <v>1.0469999999999999</v>
      </c>
      <c r="F1536" s="153">
        <v>1</v>
      </c>
      <c r="G1536" s="46">
        <f>IrradDiaria_1[[#This Row],[Geração Diária (kWh)]]/(IrradDiaria_1[[#This Row],[Irradiação]]*994)</f>
        <v>2.8970095645506277</v>
      </c>
    </row>
    <row r="1537" spans="2:7" hidden="1">
      <c r="B1537" s="46" t="s">
        <v>321</v>
      </c>
      <c r="C1537" s="101">
        <v>46197</v>
      </c>
      <c r="D1537" s="104">
        <v>1284.4000000000001</v>
      </c>
      <c r="E1537" s="140">
        <v>0.48399999999999999</v>
      </c>
      <c r="F1537" s="153">
        <v>1</v>
      </c>
      <c r="G1537" s="46">
        <f>IrradDiaria_1[[#This Row],[Geração Diária (kWh)]]/(IrradDiaria_1[[#This Row],[Irradiação]]*994)</f>
        <v>2.6697374328616328</v>
      </c>
    </row>
    <row r="1538" spans="2:7" hidden="1">
      <c r="B1538" s="46" t="s">
        <v>321</v>
      </c>
      <c r="C1538" s="101">
        <v>46198</v>
      </c>
      <c r="D1538" s="104">
        <v>2637.55</v>
      </c>
      <c r="E1538" s="140">
        <v>0.93200000000000005</v>
      </c>
      <c r="F1538" s="153">
        <v>1</v>
      </c>
      <c r="G1538" s="46">
        <f>IrradDiaria_1[[#This Row],[Geração Diária (kWh)]]/(IrradDiaria_1[[#This Row],[Irradiação]]*994)</f>
        <v>2.847071700589805</v>
      </c>
    </row>
    <row r="1539" spans="2:7" hidden="1">
      <c r="B1539" s="46" t="s">
        <v>321</v>
      </c>
      <c r="C1539" s="101">
        <v>46199</v>
      </c>
      <c r="D1539" s="104">
        <v>9905.7099999999991</v>
      </c>
      <c r="E1539" s="140">
        <v>3.6219999999999999</v>
      </c>
      <c r="F1539" s="153">
        <v>1</v>
      </c>
      <c r="G1539" s="46">
        <f>IrradDiaria_1[[#This Row],[Geração Diária (kWh)]]/(IrradDiaria_1[[#This Row],[Irradiação]]*994)</f>
        <v>2.7513812860598152</v>
      </c>
    </row>
    <row r="1540" spans="2:7" hidden="1">
      <c r="B1540" s="46" t="s">
        <v>321</v>
      </c>
      <c r="C1540" s="101">
        <v>46200</v>
      </c>
      <c r="D1540" s="104">
        <v>10072.629999999999</v>
      </c>
      <c r="E1540" s="140">
        <v>3.8559999999999999</v>
      </c>
      <c r="F1540" s="153">
        <v>1</v>
      </c>
      <c r="G1540" s="46">
        <f>IrradDiaria_1[[#This Row],[Geração Diária (kWh)]]/(IrradDiaria_1[[#This Row],[Irradiação]]*994)</f>
        <v>2.6279643629411322</v>
      </c>
    </row>
    <row r="1541" spans="2:7" hidden="1">
      <c r="B1541" s="46" t="s">
        <v>321</v>
      </c>
      <c r="C1541" s="101">
        <v>46201</v>
      </c>
      <c r="D1541" s="104">
        <v>11891.29</v>
      </c>
      <c r="E1541" s="140">
        <v>4.649</v>
      </c>
      <c r="F1541" s="153">
        <v>1</v>
      </c>
      <c r="G1541" s="46">
        <f>IrradDiaria_1[[#This Row],[Geração Diária (kWh)]]/(IrradDiaria_1[[#This Row],[Irradiação]]*994)</f>
        <v>2.5732562724161707</v>
      </c>
    </row>
    <row r="1542" spans="2:7" hidden="1">
      <c r="B1542" s="46" t="s">
        <v>321</v>
      </c>
      <c r="C1542" s="101">
        <v>46202</v>
      </c>
      <c r="D1542" s="104">
        <v>15059.9</v>
      </c>
      <c r="E1542" s="140">
        <v>5.77</v>
      </c>
      <c r="F1542" s="153">
        <v>1</v>
      </c>
      <c r="G1542" s="46">
        <f>IrradDiaria_1[[#This Row],[Geração Diária (kWh)]]/(IrradDiaria_1[[#This Row],[Irradiação]]*994)</f>
        <v>2.6257893984356748</v>
      </c>
    </row>
    <row r="1543" spans="2:7" hidden="1">
      <c r="B1543" s="46" t="s">
        <v>321</v>
      </c>
      <c r="C1543" s="101">
        <v>46203</v>
      </c>
      <c r="D1543" s="104">
        <v>12350.38</v>
      </c>
      <c r="E1543" s="140">
        <v>4.7320000000000002</v>
      </c>
      <c r="F1543" s="153">
        <v>1</v>
      </c>
      <c r="G1543" s="46">
        <f>IrradDiaria_1[[#This Row],[Geração Diária (kWh)]]/(IrradDiaria_1[[#This Row],[Irradiação]]*994)</f>
        <v>2.6257247627778502</v>
      </c>
    </row>
    <row r="1544" spans="2:7" hidden="1">
      <c r="B1544" s="46" t="s">
        <v>321</v>
      </c>
      <c r="C1544" s="101">
        <v>46204</v>
      </c>
      <c r="D1544" s="104">
        <v>15492.73</v>
      </c>
      <c r="E1544" s="140">
        <v>6.0659999999999998</v>
      </c>
      <c r="F1544" s="153">
        <v>1</v>
      </c>
      <c r="G1544" s="46">
        <f>IrradDiaria_1[[#This Row],[Geração Diária (kWh)]]/(IrradDiaria_1[[#This Row],[Irradiação]]*994)</f>
        <v>2.5694440298235173</v>
      </c>
    </row>
    <row r="1545" spans="2:7" hidden="1">
      <c r="B1545" s="46" t="s">
        <v>321</v>
      </c>
      <c r="C1545" s="101">
        <v>46205</v>
      </c>
      <c r="D1545" s="104">
        <v>14601.57</v>
      </c>
      <c r="E1545" s="140">
        <v>5.6479999999999997</v>
      </c>
      <c r="F1545" s="153">
        <v>1</v>
      </c>
      <c r="G1545" s="46">
        <f>IrradDiaria_1[[#This Row],[Geração Diária (kWh)]]/(IrradDiaria_1[[#This Row],[Irradiação]]*994)</f>
        <v>2.6008690243443664</v>
      </c>
    </row>
    <row r="1546" spans="2:7" hidden="1">
      <c r="B1546" s="46" t="s">
        <v>321</v>
      </c>
      <c r="C1546" s="101">
        <v>46206</v>
      </c>
      <c r="D1546" s="104">
        <v>14567.54</v>
      </c>
      <c r="E1546" s="140">
        <v>5.5439999999999996</v>
      </c>
      <c r="F1546" s="153">
        <v>1</v>
      </c>
      <c r="G1546" s="46">
        <f>IrradDiaria_1[[#This Row],[Geração Diária (kWh)]]/(IrradDiaria_1[[#This Row],[Irradiação]]*994)</f>
        <v>2.6434835564614239</v>
      </c>
    </row>
    <row r="1547" spans="2:7" hidden="1">
      <c r="B1547" s="46" t="s">
        <v>321</v>
      </c>
      <c r="C1547" s="101">
        <v>46207</v>
      </c>
      <c r="D1547" s="104">
        <v>7903.09</v>
      </c>
      <c r="E1547" s="140">
        <v>2.9489999999999998</v>
      </c>
      <c r="F1547" s="153">
        <v>1</v>
      </c>
      <c r="G1547" s="46">
        <f>IrradDiaria_1[[#This Row],[Geração Diária (kWh)]]/(IrradDiaria_1[[#This Row],[Irradiação]]*994)</f>
        <v>2.696098599054483</v>
      </c>
    </row>
    <row r="1548" spans="2:7" hidden="1">
      <c r="B1548" s="46" t="s">
        <v>321</v>
      </c>
      <c r="C1548" s="101">
        <v>46208</v>
      </c>
      <c r="D1548" s="104">
        <v>9881.2099999999991</v>
      </c>
      <c r="E1548" s="140">
        <v>3.5750000000000002</v>
      </c>
      <c r="F1548" s="153">
        <v>1</v>
      </c>
      <c r="G1548" s="46">
        <f>IrradDiaria_1[[#This Row],[Geração Diária (kWh)]]/(IrradDiaria_1[[#This Row],[Irradiação]]*994)</f>
        <v>2.7806587778418761</v>
      </c>
    </row>
    <row r="1549" spans="2:7" hidden="1">
      <c r="B1549" s="46" t="s">
        <v>321</v>
      </c>
      <c r="C1549" s="101">
        <v>46209</v>
      </c>
      <c r="D1549" s="104">
        <v>11365.09</v>
      </c>
      <c r="E1549" s="140">
        <v>4.3550000000000004</v>
      </c>
      <c r="F1549" s="153">
        <v>1</v>
      </c>
      <c r="G1549" s="46">
        <f>IrradDiaria_1[[#This Row],[Geração Diária (kWh)]]/(IrradDiaria_1[[#This Row],[Irradiação]]*994)</f>
        <v>2.6254172566974749</v>
      </c>
    </row>
    <row r="1550" spans="2:7" hidden="1">
      <c r="B1550" s="46" t="s">
        <v>321</v>
      </c>
      <c r="C1550" s="101">
        <v>46210</v>
      </c>
      <c r="D1550" s="104">
        <v>7011.33</v>
      </c>
      <c r="E1550" s="140">
        <v>2.5459999999999998</v>
      </c>
      <c r="F1550" s="153">
        <v>1</v>
      </c>
      <c r="G1550" s="46">
        <f>IrradDiaria_1[[#This Row],[Geração Diária (kWh)]]/(IrradDiaria_1[[#This Row],[Irradiação]]*994)</f>
        <v>2.7704838615352765</v>
      </c>
    </row>
    <row r="1551" spans="2:7" hidden="1">
      <c r="B1551" s="46" t="s">
        <v>321</v>
      </c>
      <c r="C1551" s="101">
        <v>46211</v>
      </c>
      <c r="D1551" s="104">
        <v>14219.27</v>
      </c>
      <c r="E1551" s="140">
        <v>5.6079999999999997</v>
      </c>
      <c r="F1551" s="153">
        <v>1</v>
      </c>
      <c r="G1551" s="46">
        <f>IrradDiaria_1[[#This Row],[Geração Diária (kWh)]]/(IrradDiaria_1[[#This Row],[Irradiação]]*994)</f>
        <v>2.5508381960809077</v>
      </c>
    </row>
    <row r="1552" spans="2:7" hidden="1">
      <c r="B1552" s="46" t="s">
        <v>6</v>
      </c>
      <c r="C1552" s="101">
        <v>46214</v>
      </c>
      <c r="D1552" s="104">
        <v>15517.18</v>
      </c>
      <c r="E1552" s="140">
        <v>6.2290000000000001</v>
      </c>
      <c r="F1552" s="153">
        <v>1</v>
      </c>
      <c r="G1552" s="46">
        <f>IrradDiaria_1[[#This Row],[Geração Diária (kWh)]]/(IrradDiaria_1[[#This Row],[Irradiação]]*994)</f>
        <v>2.5061558950750578</v>
      </c>
    </row>
    <row r="1553" spans="2:7" hidden="1">
      <c r="B1553" s="46" t="s">
        <v>185</v>
      </c>
      <c r="C1553" s="101">
        <v>46213</v>
      </c>
      <c r="D1553" s="104">
        <v>16179.98</v>
      </c>
      <c r="E1553" s="140">
        <v>6.2549999999999999</v>
      </c>
      <c r="F1553" s="153">
        <v>1</v>
      </c>
      <c r="G1553" s="46">
        <f>IrradDiaria_1[[#This Row],[Geração Diária (kWh)]]/(IrradDiaria_1[[#This Row],[Irradiação]]*994)</f>
        <v>2.6023414668667479</v>
      </c>
    </row>
    <row r="1554" spans="2:7" hidden="1">
      <c r="B1554" s="46" t="s">
        <v>436</v>
      </c>
      <c r="C1554" s="101">
        <v>46212</v>
      </c>
      <c r="D1554" s="104">
        <v>0</v>
      </c>
      <c r="E1554" s="140">
        <v>6.2569999999999997</v>
      </c>
      <c r="F1554" s="153">
        <v>0</v>
      </c>
      <c r="G1554" s="46">
        <f>IrradDiaria_1[[#This Row],[Geração Diária (kWh)]]/(IrradDiaria_1[[#This Row],[Irradiação]]*994)</f>
        <v>0</v>
      </c>
    </row>
    <row r="1555" spans="2:7" hidden="1">
      <c r="B1555" s="46" t="s">
        <v>413</v>
      </c>
      <c r="C1555" s="101">
        <v>46212</v>
      </c>
      <c r="D1555" s="104">
        <v>12855.99</v>
      </c>
      <c r="E1555" s="140">
        <v>6.2569999999999997</v>
      </c>
      <c r="F1555" s="153">
        <v>1</v>
      </c>
      <c r="G1555" s="46">
        <f>IrradDiaria_1[[#This Row],[Geração Diária (kWh)]]/(IrradDiaria_1[[#This Row],[Irradiação]]*994)</f>
        <v>2.0670595412011785</v>
      </c>
    </row>
    <row r="1556" spans="2:7" hidden="1">
      <c r="B1556" s="46" t="s">
        <v>165</v>
      </c>
      <c r="C1556" s="101">
        <v>46214</v>
      </c>
      <c r="D1556" s="104">
        <v>10536.36</v>
      </c>
      <c r="E1556" s="140">
        <v>6.2629999999999999</v>
      </c>
      <c r="F1556" s="153">
        <v>1</v>
      </c>
      <c r="G1556" s="46">
        <f>IrradDiaria_1[[#This Row],[Geração Diária (kWh)]]/(IrradDiaria_1[[#This Row],[Irradiação]]*994)</f>
        <v>1.6924732170766899</v>
      </c>
    </row>
    <row r="1557" spans="2:7" hidden="1">
      <c r="B1557" s="46" t="s">
        <v>51</v>
      </c>
      <c r="C1557" s="101">
        <v>46213</v>
      </c>
      <c r="D1557" s="104">
        <v>7058.1</v>
      </c>
      <c r="E1557" s="140">
        <v>6.2759999999999998</v>
      </c>
      <c r="F1557" s="153">
        <v>1</v>
      </c>
      <c r="G1557" s="46">
        <f>IrradDiaria_1[[#This Row],[Geração Diária (kWh)]]/(IrradDiaria_1[[#This Row],[Irradiação]]*994)</f>
        <v>1.1314060269840842</v>
      </c>
    </row>
    <row r="1558" spans="2:7" hidden="1">
      <c r="B1558" s="46" t="s">
        <v>29</v>
      </c>
      <c r="C1558" s="101">
        <v>46213</v>
      </c>
      <c r="D1558" s="104">
        <v>5045.3999999999996</v>
      </c>
      <c r="E1558" s="140">
        <v>6.2779999999999996</v>
      </c>
      <c r="F1558" s="153">
        <v>1</v>
      </c>
      <c r="G1558" s="46">
        <f>IrradDiaria_1[[#This Row],[Geração Diária (kWh)]]/(IrradDiaria_1[[#This Row],[Irradiação]]*994)</f>
        <v>0.8085146751807436</v>
      </c>
    </row>
    <row r="1559" spans="2:7" hidden="1">
      <c r="B1559" s="46" t="s">
        <v>1100</v>
      </c>
      <c r="C1559" s="101">
        <v>46113</v>
      </c>
      <c r="D1559" s="104">
        <v>4530</v>
      </c>
      <c r="E1559" s="140">
        <v>3.74</v>
      </c>
      <c r="F1559" s="153">
        <v>0.99490000000000001</v>
      </c>
      <c r="G1559" s="46">
        <f>IrradDiaria_1[[#This Row],[Geração Diária (kWh)]]/(IrradDiaria_1[[#This Row],[Irradiação]]*994)</f>
        <v>1.2185411936861812</v>
      </c>
    </row>
    <row r="1560" spans="2:7" hidden="1">
      <c r="B1560" s="46" t="s">
        <v>1100</v>
      </c>
      <c r="C1560" s="101">
        <v>46114</v>
      </c>
      <c r="D1560" s="104">
        <v>8430</v>
      </c>
      <c r="E1560" s="140">
        <v>7.72</v>
      </c>
      <c r="F1560" s="153">
        <v>0.99539999999999995</v>
      </c>
      <c r="G1560" s="46">
        <f>IrradDiaria_1[[#This Row],[Geração Diária (kWh)]]/(IrradDiaria_1[[#This Row],[Irradiação]]*994)</f>
        <v>1.0985602735584492</v>
      </c>
    </row>
    <row r="1561" spans="2:7" hidden="1">
      <c r="B1561" s="46" t="s">
        <v>1100</v>
      </c>
      <c r="C1561" s="101">
        <v>46115</v>
      </c>
      <c r="D1561" s="104">
        <v>9180</v>
      </c>
      <c r="E1561" s="140">
        <v>7.94</v>
      </c>
      <c r="F1561" s="153">
        <v>1</v>
      </c>
      <c r="G1561" s="46">
        <f>IrradDiaria_1[[#This Row],[Geração Diária (kWh)]]/(IrradDiaria_1[[#This Row],[Irradiação]]*994)</f>
        <v>1.1631501857492561</v>
      </c>
    </row>
    <row r="1562" spans="2:7" hidden="1">
      <c r="B1562" s="46" t="s">
        <v>1100</v>
      </c>
      <c r="C1562" s="101">
        <v>46116</v>
      </c>
      <c r="D1562" s="104">
        <v>10050</v>
      </c>
      <c r="E1562" s="140">
        <v>8.66</v>
      </c>
      <c r="F1562" s="153">
        <v>1</v>
      </c>
      <c r="G1562" s="46">
        <f>IrradDiaria_1[[#This Row],[Geração Diária (kWh)]]/(IrradDiaria_1[[#This Row],[Irradiação]]*994)</f>
        <v>1.1675131621135588</v>
      </c>
    </row>
    <row r="1563" spans="2:7" hidden="1">
      <c r="B1563" s="46" t="s">
        <v>1100</v>
      </c>
      <c r="C1563" s="101">
        <v>46117</v>
      </c>
      <c r="D1563" s="104">
        <v>8450</v>
      </c>
      <c r="E1563" s="140">
        <v>7.07</v>
      </c>
      <c r="F1563" s="153">
        <v>1</v>
      </c>
      <c r="G1563" s="46">
        <f>IrradDiaria_1[[#This Row],[Geração Diária (kWh)]]/(IrradDiaria_1[[#This Row],[Irradiação]]*994)</f>
        <v>1.2024053799458705</v>
      </c>
    </row>
    <row r="1564" spans="2:7" hidden="1">
      <c r="B1564" s="46" t="s">
        <v>1100</v>
      </c>
      <c r="C1564" s="101">
        <v>46118</v>
      </c>
      <c r="D1564" s="104">
        <v>7650</v>
      </c>
      <c r="E1564" s="140">
        <v>6.09</v>
      </c>
      <c r="F1564" s="153">
        <v>1</v>
      </c>
      <c r="G1564" s="46">
        <f>IrradDiaria_1[[#This Row],[Geração Diária (kWh)]]/(IrradDiaria_1[[#This Row],[Irradiação]]*994)</f>
        <v>1.2637400759235213</v>
      </c>
    </row>
    <row r="1565" spans="2:7" hidden="1">
      <c r="B1565" s="46" t="s">
        <v>1100</v>
      </c>
      <c r="C1565" s="101">
        <v>46119</v>
      </c>
      <c r="D1565" s="104">
        <v>7460</v>
      </c>
      <c r="E1565" s="140">
        <v>5.67</v>
      </c>
      <c r="F1565" s="153">
        <v>1</v>
      </c>
      <c r="G1565" s="46">
        <f>IrradDiaria_1[[#This Row],[Geração Diária (kWh)]]/(IrradDiaria_1[[#This Row],[Irradiação]]*994)</f>
        <v>1.3236384799094392</v>
      </c>
    </row>
    <row r="1566" spans="2:7" hidden="1">
      <c r="B1566" s="46" t="s">
        <v>1100</v>
      </c>
      <c r="C1566" s="101">
        <v>46120</v>
      </c>
      <c r="D1566" s="104">
        <v>5160</v>
      </c>
      <c r="E1566" s="140">
        <v>4.05</v>
      </c>
      <c r="F1566" s="153">
        <v>1</v>
      </c>
      <c r="G1566" s="46">
        <f>IrradDiaria_1[[#This Row],[Geração Diária (kWh)]]/(IrradDiaria_1[[#This Row],[Irradiação]]*994)</f>
        <v>1.2817646620463523</v>
      </c>
    </row>
    <row r="1567" spans="2:7" hidden="1">
      <c r="B1567" s="46" t="s">
        <v>1100</v>
      </c>
      <c r="C1567" s="101">
        <v>46121</v>
      </c>
      <c r="D1567" s="104">
        <v>8670</v>
      </c>
      <c r="E1567" s="140">
        <v>7.12</v>
      </c>
      <c r="F1567" s="153">
        <v>1</v>
      </c>
      <c r="G1567" s="46">
        <f>IrradDiaria_1[[#This Row],[Geração Diária (kWh)]]/(IrradDiaria_1[[#This Row],[Irradiação]]*994)</f>
        <v>1.2250469106775486</v>
      </c>
    </row>
    <row r="1568" spans="2:7" hidden="1">
      <c r="B1568" s="46" t="s">
        <v>1100</v>
      </c>
      <c r="C1568" s="101">
        <v>46122</v>
      </c>
      <c r="D1568" s="104">
        <v>9860</v>
      </c>
      <c r="E1568" s="140">
        <v>8.5399999999999991</v>
      </c>
      <c r="F1568" s="153">
        <v>1</v>
      </c>
      <c r="G1568" s="46">
        <f>IrradDiaria_1[[#This Row],[Geração Diária (kWh)]]/(IrradDiaria_1[[#This Row],[Irradiação]]*994)</f>
        <v>1.1615359604936413</v>
      </c>
    </row>
    <row r="1569" spans="2:7" hidden="1">
      <c r="B1569" s="46" t="s">
        <v>1100</v>
      </c>
      <c r="C1569" s="101">
        <v>46123</v>
      </c>
      <c r="D1569" s="104">
        <v>9990</v>
      </c>
      <c r="E1569" s="140">
        <v>8.7200000000000006</v>
      </c>
      <c r="F1569" s="153">
        <v>1</v>
      </c>
      <c r="G1569" s="46">
        <f>IrradDiaria_1[[#This Row],[Geração Diária (kWh)]]/(IrradDiaria_1[[#This Row],[Irradiação]]*994)</f>
        <v>1.1525575471175677</v>
      </c>
    </row>
    <row r="1570" spans="2:7" hidden="1">
      <c r="B1570" s="46" t="s">
        <v>1100</v>
      </c>
      <c r="C1570" s="101">
        <v>46124</v>
      </c>
      <c r="D1570" s="104">
        <v>8450</v>
      </c>
      <c r="E1570" s="140">
        <v>7.33</v>
      </c>
      <c r="F1570" s="153">
        <v>1</v>
      </c>
      <c r="G1570" s="46">
        <f>IrradDiaria_1[[#This Row],[Geração Diária (kWh)]]/(IrradDiaria_1[[#This Row],[Irradiação]]*994)</f>
        <v>1.159755257328418</v>
      </c>
    </row>
    <row r="1571" spans="2:7" hidden="1">
      <c r="B1571" s="46" t="s">
        <v>1100</v>
      </c>
      <c r="C1571" s="101">
        <v>46125</v>
      </c>
      <c r="D1571" s="104">
        <v>7630</v>
      </c>
      <c r="E1571" s="140">
        <v>6.27</v>
      </c>
      <c r="F1571" s="153">
        <v>1</v>
      </c>
      <c r="G1571" s="46">
        <f>IrradDiaria_1[[#This Row],[Geração Diária (kWh)]]/(IrradDiaria_1[[#This Row],[Irradiação]]*994)</f>
        <v>1.2242514095738708</v>
      </c>
    </row>
    <row r="1572" spans="2:7" hidden="1">
      <c r="B1572" s="46" t="s">
        <v>1100</v>
      </c>
      <c r="C1572" s="101">
        <v>46126</v>
      </c>
      <c r="D1572" s="104">
        <v>7670</v>
      </c>
      <c r="E1572" s="140">
        <v>5.95</v>
      </c>
      <c r="F1572" s="153">
        <v>1</v>
      </c>
      <c r="G1572" s="46">
        <f>IrradDiaria_1[[#This Row],[Geração Diária (kWh)]]/(IrradDiaria_1[[#This Row],[Irradiação]]*994)</f>
        <v>1.2968567708773651</v>
      </c>
    </row>
    <row r="1573" spans="2:7" hidden="1">
      <c r="B1573" s="46" t="s">
        <v>1100</v>
      </c>
      <c r="C1573" s="101">
        <v>46127</v>
      </c>
      <c r="D1573" s="104">
        <v>8540</v>
      </c>
      <c r="E1573" s="140">
        <v>6.89</v>
      </c>
      <c r="F1573" s="153">
        <v>1</v>
      </c>
      <c r="G1573" s="46">
        <f>IrradDiaria_1[[#This Row],[Geração Diária (kWh)]]/(IrradDiaria_1[[#This Row],[Irradiação]]*994)</f>
        <v>1.2469592591835483</v>
      </c>
    </row>
    <row r="1574" spans="2:7" hidden="1">
      <c r="B1574" s="46" t="s">
        <v>1100</v>
      </c>
      <c r="C1574" s="101">
        <v>46128</v>
      </c>
      <c r="D1574" s="104">
        <v>9040</v>
      </c>
      <c r="E1574" s="140">
        <v>7.7</v>
      </c>
      <c r="F1574" s="153">
        <v>1</v>
      </c>
      <c r="G1574" s="46">
        <f>IrradDiaria_1[[#This Row],[Geração Diária (kWh)]]/(IrradDiaria_1[[#This Row],[Irradiação]]*994)</f>
        <v>1.1811126499255271</v>
      </c>
    </row>
    <row r="1575" spans="2:7" hidden="1">
      <c r="B1575" s="46" t="s">
        <v>1100</v>
      </c>
      <c r="C1575" s="101">
        <v>46129</v>
      </c>
      <c r="D1575" s="104">
        <v>9020</v>
      </c>
      <c r="E1575" s="140">
        <v>7.7</v>
      </c>
      <c r="F1575" s="153">
        <v>1</v>
      </c>
      <c r="G1575" s="46">
        <f>IrradDiaria_1[[#This Row],[Geração Diária (kWh)]]/(IrradDiaria_1[[#This Row],[Irradiação]]*994)</f>
        <v>1.1784995688416211</v>
      </c>
    </row>
    <row r="1576" spans="2:7" hidden="1">
      <c r="B1576" s="46" t="s">
        <v>1100</v>
      </c>
      <c r="C1576" s="101">
        <v>46130</v>
      </c>
      <c r="D1576" s="104">
        <v>8020</v>
      </c>
      <c r="E1576" s="140">
        <v>6.64</v>
      </c>
      <c r="F1576" s="153">
        <v>1</v>
      </c>
      <c r="G1576" s="46">
        <f>IrradDiaria_1[[#This Row],[Geração Diária (kWh)]]/(IrradDiaria_1[[#This Row],[Irradiação]]*994)</f>
        <v>1.2151220576470874</v>
      </c>
    </row>
    <row r="1577" spans="2:7" hidden="1">
      <c r="B1577" s="46" t="s">
        <v>1100</v>
      </c>
      <c r="C1577" s="101">
        <v>46131</v>
      </c>
      <c r="D1577" s="104">
        <v>6550</v>
      </c>
      <c r="E1577" s="140">
        <v>5.08</v>
      </c>
      <c r="F1577" s="153">
        <v>1</v>
      </c>
      <c r="G1577" s="46">
        <f>IrradDiaria_1[[#This Row],[Geração Diária (kWh)]]/(IrradDiaria_1[[#This Row],[Irradiação]]*994)</f>
        <v>1.2971529967204802</v>
      </c>
    </row>
    <row r="1578" spans="2:7" hidden="1">
      <c r="B1578" s="46" t="s">
        <v>1100</v>
      </c>
      <c r="C1578" s="101">
        <v>46132</v>
      </c>
      <c r="D1578" s="104">
        <v>8470</v>
      </c>
      <c r="E1578" s="140">
        <v>6.84</v>
      </c>
      <c r="F1578" s="153">
        <v>1</v>
      </c>
      <c r="G1578" s="46">
        <f>IrradDiaria_1[[#This Row],[Geração Diária (kWh)]]/(IrradDiaria_1[[#This Row],[Irradiação]]*994)</f>
        <v>1.2457787661642368</v>
      </c>
    </row>
    <row r="1579" spans="2:7" hidden="1">
      <c r="B1579" s="46" t="s">
        <v>1100</v>
      </c>
      <c r="C1579" s="101">
        <v>46133</v>
      </c>
      <c r="D1579" s="104">
        <v>8350</v>
      </c>
      <c r="E1579" s="140">
        <v>6.88</v>
      </c>
      <c r="F1579" s="153">
        <v>1</v>
      </c>
      <c r="G1579" s="46">
        <f>IrradDiaria_1[[#This Row],[Geração Diária (kWh)]]/(IrradDiaria_1[[#This Row],[Irradiação]]*994)</f>
        <v>1.2209887230358898</v>
      </c>
    </row>
    <row r="1580" spans="2:7" hidden="1">
      <c r="B1580" s="46" t="s">
        <v>1100</v>
      </c>
      <c r="C1580" s="101">
        <v>46134</v>
      </c>
      <c r="D1580" s="104">
        <v>8010</v>
      </c>
      <c r="E1580" s="140">
        <v>6.73</v>
      </c>
      <c r="F1580" s="153">
        <v>1</v>
      </c>
      <c r="G1580" s="46">
        <f>IrradDiaria_1[[#This Row],[Geração Diária (kWh)]]/(IrradDiaria_1[[#This Row],[Irradiação]]*994)</f>
        <v>1.1973774295101962</v>
      </c>
    </row>
    <row r="1581" spans="2:7" hidden="1">
      <c r="B1581" s="46" t="s">
        <v>1100</v>
      </c>
      <c r="C1581" s="101">
        <v>46135</v>
      </c>
      <c r="D1581" s="104">
        <v>8890</v>
      </c>
      <c r="E1581" s="140">
        <v>7.49</v>
      </c>
      <c r="F1581" s="153">
        <v>1</v>
      </c>
      <c r="G1581" s="46">
        <f>IrradDiaria_1[[#This Row],[Geração Diária (kWh)]]/(IrradDiaria_1[[#This Row],[Irradiação]]*994)</f>
        <v>1.1940803700708926</v>
      </c>
    </row>
    <row r="1582" spans="2:7" hidden="1">
      <c r="B1582" s="46" t="s">
        <v>1100</v>
      </c>
      <c r="C1582" s="101">
        <v>46136</v>
      </c>
      <c r="D1582" s="104">
        <v>6610</v>
      </c>
      <c r="E1582" s="140">
        <v>5.15</v>
      </c>
      <c r="F1582" s="153">
        <v>1</v>
      </c>
      <c r="G1582" s="46">
        <f>IrradDiaria_1[[#This Row],[Geração Diária (kWh)]]/(IrradDiaria_1[[#This Row],[Irradiação]]*994)</f>
        <v>1.2912426012384988</v>
      </c>
    </row>
    <row r="1583" spans="2:7" hidden="1">
      <c r="B1583" s="46" t="s">
        <v>1100</v>
      </c>
      <c r="C1583" s="101">
        <v>46137</v>
      </c>
      <c r="D1583" s="104">
        <v>8480</v>
      </c>
      <c r="E1583" s="140">
        <v>7.05</v>
      </c>
      <c r="F1583" s="153">
        <v>1</v>
      </c>
      <c r="G1583" s="46">
        <f>IrradDiaria_1[[#This Row],[Geração Diária (kWh)]]/(IrradDiaria_1[[#This Row],[Irradiação]]*994)</f>
        <v>1.2100974642179316</v>
      </c>
    </row>
    <row r="1584" spans="2:7" hidden="1">
      <c r="B1584" s="46" t="s">
        <v>1100</v>
      </c>
      <c r="C1584" s="101">
        <v>46138</v>
      </c>
      <c r="D1584" s="104">
        <v>8750</v>
      </c>
      <c r="E1584" s="140">
        <v>7.34</v>
      </c>
      <c r="F1584" s="153">
        <v>1</v>
      </c>
      <c r="G1584" s="46">
        <f>IrradDiaria_1[[#This Row],[Geração Diária (kWh)]]/(IrradDiaria_1[[#This Row],[Irradiação]]*994)</f>
        <v>1.199293855777718</v>
      </c>
    </row>
    <row r="1585" spans="2:7" hidden="1">
      <c r="B1585" s="46" t="s">
        <v>1100</v>
      </c>
      <c r="C1585" s="101">
        <v>46139</v>
      </c>
      <c r="D1585" s="104">
        <v>10270</v>
      </c>
      <c r="E1585" s="140">
        <v>8.77</v>
      </c>
      <c r="F1585" s="153">
        <v>1</v>
      </c>
      <c r="G1585" s="46">
        <f>IrradDiaria_1[[#This Row],[Geração Diária (kWh)]]/(IrradDiaria_1[[#This Row],[Irradiação]]*994)</f>
        <v>1.178106265873462</v>
      </c>
    </row>
    <row r="1586" spans="2:7" hidden="1">
      <c r="B1586" s="46" t="s">
        <v>1100</v>
      </c>
      <c r="C1586" s="101">
        <v>46140</v>
      </c>
      <c r="D1586" s="104">
        <v>4940</v>
      </c>
      <c r="E1586" s="140">
        <v>3.54</v>
      </c>
      <c r="F1586" s="153">
        <v>1</v>
      </c>
      <c r="G1586" s="46">
        <f>IrradDiaria_1[[#This Row],[Geração Diária (kWh)]]/(IrradDiaria_1[[#This Row],[Irradiação]]*994)</f>
        <v>1.4039036478759561</v>
      </c>
    </row>
    <row r="1587" spans="2:7" hidden="1">
      <c r="B1587" s="46" t="s">
        <v>1100</v>
      </c>
      <c r="C1587" s="101">
        <v>46141</v>
      </c>
      <c r="D1587" s="104">
        <v>9780</v>
      </c>
      <c r="E1587" s="140">
        <v>8.31</v>
      </c>
      <c r="F1587" s="153">
        <v>0.99990000000000001</v>
      </c>
      <c r="G1587" s="46">
        <f>IrradDiaria_1[[#This Row],[Geração Diária (kWh)]]/(IrradDiaria_1[[#This Row],[Irradiação]]*994)</f>
        <v>1.1839993026752571</v>
      </c>
    </row>
    <row r="1588" spans="2:7" hidden="1">
      <c r="B1588" s="46" t="s">
        <v>1100</v>
      </c>
      <c r="C1588" s="101">
        <v>46142</v>
      </c>
      <c r="D1588" s="104">
        <v>10290</v>
      </c>
      <c r="E1588" s="140">
        <v>8.43</v>
      </c>
      <c r="F1588" s="153">
        <v>1</v>
      </c>
      <c r="G1588" s="158">
        <f>IrradDiaria_1[[#This Row],[Geração Diária (kWh)]]/(IrradDiaria_1[[#This Row],[Irradiação]]*994)</f>
        <v>1.2280086211217482</v>
      </c>
    </row>
    <row r="1589" spans="2:7" hidden="1">
      <c r="B1589" s="46" t="s">
        <v>1100</v>
      </c>
      <c r="C1589" s="101">
        <v>46143</v>
      </c>
      <c r="D1589" s="104">
        <v>4900</v>
      </c>
      <c r="E1589" s="140">
        <v>3.34</v>
      </c>
      <c r="F1589" s="153">
        <v>1</v>
      </c>
      <c r="G1589" s="46">
        <f>IrradDiaria_1[[#This Row],[Geração Diária (kWh)]]/(IrradDiaria_1[[#This Row],[Irradiação]]*994)</f>
        <v>1.4759213966433331</v>
      </c>
    </row>
    <row r="1590" spans="2:7" hidden="1">
      <c r="B1590" s="46" t="s">
        <v>1100</v>
      </c>
      <c r="C1590" s="101">
        <v>46144</v>
      </c>
      <c r="D1590" s="104">
        <v>7410</v>
      </c>
      <c r="E1590" s="140">
        <v>5.97</v>
      </c>
      <c r="F1590" s="153">
        <v>1</v>
      </c>
      <c r="G1590" s="46">
        <f>IrradDiaria_1[[#This Row],[Geração Diária (kWh)]]/(IrradDiaria_1[[#This Row],[Irradiação]]*994)</f>
        <v>1.2486982194675593</v>
      </c>
    </row>
    <row r="1591" spans="2:7" hidden="1">
      <c r="B1591" s="46" t="s">
        <v>1100</v>
      </c>
      <c r="C1591" s="101">
        <v>46145</v>
      </c>
      <c r="D1591" s="104">
        <v>7950</v>
      </c>
      <c r="E1591" s="140">
        <v>6.37</v>
      </c>
      <c r="F1591" s="153">
        <v>1</v>
      </c>
      <c r="G1591" s="46">
        <f>IrradDiaria_1[[#This Row],[Geração Diária (kWh)]]/(IrradDiaria_1[[#This Row],[Irradiação]]*994)</f>
        <v>1.255571103228476</v>
      </c>
    </row>
    <row r="1592" spans="2:7" hidden="1">
      <c r="B1592" s="46" t="s">
        <v>1100</v>
      </c>
      <c r="C1592" s="101">
        <v>46146</v>
      </c>
      <c r="D1592" s="104">
        <v>8940</v>
      </c>
      <c r="E1592" s="140">
        <v>7.82</v>
      </c>
      <c r="F1592" s="153">
        <v>1</v>
      </c>
      <c r="G1592" s="46">
        <f>IrradDiaria_1[[#This Row],[Geração Diária (kWh)]]/(IrradDiaria_1[[#This Row],[Irradiação]]*994)</f>
        <v>1.1501232458690764</v>
      </c>
    </row>
    <row r="1593" spans="2:7" hidden="1">
      <c r="B1593" s="46" t="s">
        <v>1100</v>
      </c>
      <c r="C1593" s="101">
        <v>46147</v>
      </c>
      <c r="D1593" s="104">
        <v>8750</v>
      </c>
      <c r="E1593" s="140">
        <v>6.87</v>
      </c>
      <c r="F1593" s="153">
        <v>1</v>
      </c>
      <c r="G1593" s="46">
        <f>IrradDiaria_1[[#This Row],[Geração Diária (kWh)]]/(IrradDiaria_1[[#This Row],[Irradiação]]*994)</f>
        <v>1.2813416159255386</v>
      </c>
    </row>
    <row r="1594" spans="2:7" hidden="1">
      <c r="B1594" s="46" t="s">
        <v>1100</v>
      </c>
      <c r="C1594" s="101">
        <v>46148</v>
      </c>
      <c r="D1594" s="104">
        <v>8740</v>
      </c>
      <c r="E1594" s="140">
        <v>7.12</v>
      </c>
      <c r="F1594" s="153">
        <v>1</v>
      </c>
      <c r="G1594" s="46">
        <f>IrradDiaria_1[[#This Row],[Geração Diária (kWh)]]/(IrradDiaria_1[[#This Row],[Irradiação]]*994)</f>
        <v>1.234937716184749</v>
      </c>
    </row>
    <row r="1595" spans="2:7" hidden="1">
      <c r="B1595" s="46" t="s">
        <v>1100</v>
      </c>
      <c r="C1595" s="101">
        <v>46149</v>
      </c>
      <c r="D1595" s="104">
        <v>10740</v>
      </c>
      <c r="E1595" s="140">
        <v>8.7799999999999994</v>
      </c>
      <c r="F1595" s="153">
        <v>1</v>
      </c>
      <c r="G1595" s="46">
        <f>IrradDiaria_1[[#This Row],[Geração Diária (kWh)]]/(IrradDiaria_1[[#This Row],[Irradiação]]*994)</f>
        <v>1.23061833415069</v>
      </c>
    </row>
    <row r="1596" spans="2:7" hidden="1">
      <c r="B1596" s="46" t="s">
        <v>1100</v>
      </c>
      <c r="C1596" s="101">
        <v>46150</v>
      </c>
      <c r="D1596" s="104">
        <v>7330</v>
      </c>
      <c r="E1596" s="140">
        <v>5.87</v>
      </c>
      <c r="F1596" s="153">
        <v>1</v>
      </c>
      <c r="G1596" s="46">
        <f>IrradDiaria_1[[#This Row],[Geração Diária (kWh)]]/(IrradDiaria_1[[#This Row],[Irradiação]]*994)</f>
        <v>1.2562598761221504</v>
      </c>
    </row>
    <row r="1597" spans="2:7" hidden="1">
      <c r="B1597" s="46" t="s">
        <v>1100</v>
      </c>
      <c r="C1597" s="101">
        <v>46151</v>
      </c>
      <c r="D1597" s="104">
        <v>7850</v>
      </c>
      <c r="E1597" s="140">
        <v>6.23</v>
      </c>
      <c r="F1597" s="153">
        <v>1</v>
      </c>
      <c r="G1597" s="46">
        <f>IrradDiaria_1[[#This Row],[Geração Diária (kWh)]]/(IrradDiaria_1[[#This Row],[Irradiação]]*994)</f>
        <v>1.2676379303105954</v>
      </c>
    </row>
    <row r="1598" spans="2:7" hidden="1">
      <c r="B1598" s="46" t="s">
        <v>1100</v>
      </c>
      <c r="C1598" s="101">
        <v>46152</v>
      </c>
      <c r="D1598" s="104">
        <v>6440</v>
      </c>
      <c r="E1598" s="140">
        <v>4.8499999999999996</v>
      </c>
      <c r="F1598" s="153">
        <v>1</v>
      </c>
      <c r="G1598" s="46">
        <f>IrradDiaria_1[[#This Row],[Geração Diária (kWh)]]/(IrradDiaria_1[[#This Row],[Irradiação]]*994)</f>
        <v>1.3358501524611588</v>
      </c>
    </row>
    <row r="1599" spans="2:7" hidden="1">
      <c r="B1599" s="46" t="s">
        <v>1100</v>
      </c>
      <c r="C1599" s="101">
        <v>46153</v>
      </c>
      <c r="D1599" s="104">
        <v>8980</v>
      </c>
      <c r="E1599" s="140">
        <v>7.36</v>
      </c>
      <c r="F1599" s="153">
        <v>1</v>
      </c>
      <c r="G1599" s="46">
        <f>IrradDiaria_1[[#This Row],[Geração Diária (kWh)]]/(IrradDiaria_1[[#This Row],[Irradiação]]*994)</f>
        <v>1.2274735368734144</v>
      </c>
    </row>
    <row r="1600" spans="2:7" hidden="1">
      <c r="B1600" s="46" t="s">
        <v>1100</v>
      </c>
      <c r="C1600" s="101">
        <v>46154</v>
      </c>
      <c r="D1600" s="104">
        <v>8110</v>
      </c>
      <c r="E1600" s="140">
        <v>6.48</v>
      </c>
      <c r="F1600" s="153">
        <v>1</v>
      </c>
      <c r="G1600" s="46">
        <f>IrradDiaria_1[[#This Row],[Geração Diária (kWh)]]/(IrradDiaria_1[[#This Row],[Irradiação]]*994)</f>
        <v>1.259097796656482</v>
      </c>
    </row>
    <row r="1601" spans="2:7" hidden="1">
      <c r="B1601" s="46" t="s">
        <v>1100</v>
      </c>
      <c r="C1601" s="101">
        <v>46155</v>
      </c>
      <c r="D1601" s="104">
        <v>4960</v>
      </c>
      <c r="E1601" s="140">
        <v>3.47</v>
      </c>
      <c r="F1601" s="153">
        <v>1</v>
      </c>
      <c r="G1601" s="46">
        <f>IrradDiaria_1[[#This Row],[Geração Diária (kWh)]]/(IrradDiaria_1[[#This Row],[Irradiação]]*994)</f>
        <v>1.4380229503824096</v>
      </c>
    </row>
    <row r="1602" spans="2:7" hidden="1">
      <c r="B1602" s="46" t="s">
        <v>1100</v>
      </c>
      <c r="C1602" s="101">
        <v>46156</v>
      </c>
      <c r="D1602" s="104">
        <v>8650</v>
      </c>
      <c r="E1602" s="140">
        <v>6.85</v>
      </c>
      <c r="F1602" s="153">
        <v>1</v>
      </c>
      <c r="G1602" s="46">
        <f>IrradDiaria_1[[#This Row],[Geração Diária (kWh)]]/(IrradDiaria_1[[#This Row],[Irradiação]]*994)</f>
        <v>1.2703960992230758</v>
      </c>
    </row>
    <row r="1603" spans="2:7" hidden="1">
      <c r="B1603" s="46" t="s">
        <v>1100</v>
      </c>
      <c r="C1603" s="101">
        <v>46157</v>
      </c>
      <c r="D1603" s="104">
        <v>9440</v>
      </c>
      <c r="E1603" s="140">
        <v>7.83</v>
      </c>
      <c r="F1603" s="153">
        <v>1</v>
      </c>
      <c r="G1603" s="46">
        <f>IrradDiaria_1[[#This Row],[Geração Diária (kWh)]]/(IrradDiaria_1[[#This Row],[Irradiação]]*994)</f>
        <v>1.2128967932756178</v>
      </c>
    </row>
    <row r="1604" spans="2:7" hidden="1">
      <c r="B1604" s="46" t="s">
        <v>1100</v>
      </c>
      <c r="C1604" s="101">
        <v>46158</v>
      </c>
      <c r="D1604" s="104">
        <v>8750</v>
      </c>
      <c r="E1604" s="140">
        <v>7.7</v>
      </c>
      <c r="F1604" s="153">
        <v>1</v>
      </c>
      <c r="G1604" s="46">
        <f>IrradDiaria_1[[#This Row],[Geração Diária (kWh)]]/(IrradDiaria_1[[#This Row],[Irradiação]]*994)</f>
        <v>1.1432229742088897</v>
      </c>
    </row>
    <row r="1605" spans="2:7" hidden="1">
      <c r="B1605" s="46" t="s">
        <v>1100</v>
      </c>
      <c r="C1605" s="101">
        <v>46159</v>
      </c>
      <c r="D1605" s="104">
        <v>9950</v>
      </c>
      <c r="E1605" s="140">
        <v>8.1300000000000008</v>
      </c>
      <c r="F1605" s="153">
        <v>1</v>
      </c>
      <c r="G1605" s="46">
        <f>IrradDiaria_1[[#This Row],[Geração Diária (kWh)]]/(IrradDiaria_1[[#This Row],[Irradiação]]*994)</f>
        <v>1.231249737044654</v>
      </c>
    </row>
    <row r="1606" spans="2:7" hidden="1">
      <c r="B1606" s="46" t="s">
        <v>1100</v>
      </c>
      <c r="C1606" s="101">
        <v>46160</v>
      </c>
      <c r="D1606" s="104">
        <v>6810</v>
      </c>
      <c r="E1606" s="140">
        <v>5.36</v>
      </c>
      <c r="F1606" s="153">
        <v>1</v>
      </c>
      <c r="G1606" s="46">
        <f>IrradDiaria_1[[#This Row],[Geração Diária (kWh)]]/(IrradDiaria_1[[#This Row],[Irradiação]]*994)</f>
        <v>1.2781915372834018</v>
      </c>
    </row>
    <row r="1607" spans="2:7" hidden="1">
      <c r="B1607" s="46" t="s">
        <v>1100</v>
      </c>
      <c r="C1607" s="101">
        <v>46161</v>
      </c>
      <c r="D1607" s="104">
        <v>9950</v>
      </c>
      <c r="E1607" s="140">
        <v>8.31</v>
      </c>
      <c r="F1607" s="153">
        <v>1</v>
      </c>
      <c r="G1607" s="46">
        <f>IrradDiaria_1[[#This Row],[Geração Diária (kWh)]]/(IrradDiaria_1[[#This Row],[Irradiação]]*994)</f>
        <v>1.204580067650185</v>
      </c>
    </row>
    <row r="1608" spans="2:7" hidden="1">
      <c r="B1608" s="46" t="s">
        <v>1100</v>
      </c>
      <c r="C1608" s="101">
        <v>46162</v>
      </c>
      <c r="D1608" s="104">
        <v>9080</v>
      </c>
      <c r="E1608" s="140">
        <v>8.31</v>
      </c>
      <c r="F1608" s="153">
        <v>1</v>
      </c>
      <c r="G1608" s="46">
        <f>IrradDiaria_1[[#This Row],[Geração Diária (kWh)]]/(IrradDiaria_1[[#This Row],[Irradiação]]*994)</f>
        <v>1.0992549763079074</v>
      </c>
    </row>
    <row r="1609" spans="2:7" hidden="1">
      <c r="B1609" s="46" t="s">
        <v>1100</v>
      </c>
      <c r="C1609" s="101">
        <v>46163</v>
      </c>
      <c r="D1609" s="104">
        <v>10210</v>
      </c>
      <c r="E1609" s="140">
        <v>8.4499999999999993</v>
      </c>
      <c r="F1609" s="153">
        <v>1</v>
      </c>
      <c r="G1609" s="46">
        <f>IrradDiaria_1[[#This Row],[Geração Diária (kWh)]]/(IrradDiaria_1[[#This Row],[Irradiação]]*994)</f>
        <v>1.2155774886002406</v>
      </c>
    </row>
    <row r="1610" spans="2:7" hidden="1">
      <c r="B1610" s="46" t="s">
        <v>1100</v>
      </c>
      <c r="C1610" s="101">
        <v>46164</v>
      </c>
      <c r="D1610" s="104">
        <v>9600</v>
      </c>
      <c r="E1610" s="140">
        <v>7.94</v>
      </c>
      <c r="F1610" s="153">
        <v>1</v>
      </c>
      <c r="G1610" s="46">
        <f>IrradDiaria_1[[#This Row],[Geração Diária (kWh)]]/(IrradDiaria_1[[#This Row],[Irradiação]]*994)</f>
        <v>1.2163662073194836</v>
      </c>
    </row>
    <row r="1611" spans="2:7" hidden="1">
      <c r="B1611" s="46" t="s">
        <v>1100</v>
      </c>
      <c r="C1611" s="101">
        <v>46165</v>
      </c>
      <c r="D1611" s="104">
        <v>15690</v>
      </c>
      <c r="E1611" s="140">
        <v>5.7</v>
      </c>
      <c r="F1611" s="153">
        <v>1</v>
      </c>
      <c r="G1611" s="46">
        <f>IrradDiaria_1[[#This Row],[Geração Diária (kWh)]]/(IrradDiaria_1[[#This Row],[Irradiação]]*994)</f>
        <v>2.76924706131526</v>
      </c>
    </row>
    <row r="1612" spans="2:7" hidden="1">
      <c r="B1612" s="46" t="s">
        <v>1100</v>
      </c>
      <c r="C1612" s="101">
        <v>46166</v>
      </c>
      <c r="D1612" s="104">
        <v>7930</v>
      </c>
      <c r="E1612" s="140">
        <v>6.54</v>
      </c>
      <c r="F1612" s="153">
        <v>1</v>
      </c>
      <c r="G1612" s="46">
        <f>IrradDiaria_1[[#This Row],[Geração Diária (kWh)]]/(IrradDiaria_1[[#This Row],[Irradiação]]*994)</f>
        <v>1.2198573705228311</v>
      </c>
    </row>
    <row r="1613" spans="2:7" hidden="1">
      <c r="B1613" s="46" t="s">
        <v>1100</v>
      </c>
      <c r="C1613" s="101">
        <v>46167</v>
      </c>
      <c r="D1613" s="104">
        <v>7090</v>
      </c>
      <c r="E1613" s="140">
        <v>5.67</v>
      </c>
      <c r="F1613" s="153">
        <v>1</v>
      </c>
      <c r="G1613" s="46">
        <f>IrradDiaria_1[[#This Row],[Geração Diária (kWh)]]/(IrradDiaria_1[[#This Row],[Irradiação]]*994)</f>
        <v>1.257988850208837</v>
      </c>
    </row>
    <row r="1614" spans="2:7" hidden="1">
      <c r="B1614" s="46" t="s">
        <v>1100</v>
      </c>
      <c r="C1614" s="101">
        <v>46168</v>
      </c>
      <c r="D1614" s="104">
        <v>8120</v>
      </c>
      <c r="E1614" s="140">
        <v>6.56</v>
      </c>
      <c r="F1614" s="153">
        <v>1</v>
      </c>
      <c r="G1614" s="46">
        <f>IrradDiaria_1[[#This Row],[Geração Diária (kWh)]]/(IrradDiaria_1[[#This Row],[Irradiação]]*994)</f>
        <v>1.2452765372724151</v>
      </c>
    </row>
    <row r="1615" spans="2:7" hidden="1">
      <c r="B1615" s="46" t="s">
        <v>1100</v>
      </c>
      <c r="C1615" s="101">
        <v>46169</v>
      </c>
      <c r="D1615" s="104">
        <v>5560</v>
      </c>
      <c r="E1615" s="140">
        <v>4.21</v>
      </c>
      <c r="F1615" s="153">
        <v>1</v>
      </c>
      <c r="G1615" s="46">
        <f>IrradDiaria_1[[#This Row],[Geração Diária (kWh)]]/(IrradDiaria_1[[#This Row],[Irradiação]]*994)</f>
        <v>1.3286369045627686</v>
      </c>
    </row>
    <row r="1616" spans="2:7" hidden="1">
      <c r="B1616" s="46" t="s">
        <v>1100</v>
      </c>
      <c r="C1616" s="101">
        <v>46170</v>
      </c>
      <c r="D1616" s="104">
        <v>3800</v>
      </c>
      <c r="E1616" s="140">
        <v>0</v>
      </c>
      <c r="F1616" s="153">
        <v>0.42333333333333301</v>
      </c>
      <c r="G1616" s="46" t="e">
        <f>IrradDiaria_1[[#This Row],[Geração Diária (kWh)]]/(IrradDiaria_1[[#This Row],[Irradiação]]*994)</f>
        <v>#DIV/0!</v>
      </c>
    </row>
    <row r="1617" spans="2:7" hidden="1">
      <c r="B1617" s="46" t="s">
        <v>1100</v>
      </c>
      <c r="C1617" s="101">
        <v>46171</v>
      </c>
      <c r="D1617" s="104">
        <v>0</v>
      </c>
      <c r="E1617" s="140">
        <v>0</v>
      </c>
      <c r="F1617" s="153">
        <v>0</v>
      </c>
      <c r="G1617" s="46" t="e">
        <f>IrradDiaria_1[[#This Row],[Geração Diária (kWh)]]/(IrradDiaria_1[[#This Row],[Irradiação]]*994)</f>
        <v>#DIV/0!</v>
      </c>
    </row>
    <row r="1618" spans="2:7" hidden="1">
      <c r="B1618" s="46" t="s">
        <v>1100</v>
      </c>
      <c r="C1618" s="101">
        <v>46172</v>
      </c>
      <c r="D1618" s="104">
        <v>0</v>
      </c>
      <c r="E1618" s="140">
        <v>0</v>
      </c>
      <c r="F1618" s="153">
        <v>0</v>
      </c>
      <c r="G1618" s="46" t="e">
        <f>IrradDiaria_1[[#This Row],[Geração Diária (kWh)]]/(IrradDiaria_1[[#This Row],[Irradiação]]*994)</f>
        <v>#DIV/0!</v>
      </c>
    </row>
    <row r="1619" spans="2:7" hidden="1">
      <c r="B1619" s="46" t="s">
        <v>1100</v>
      </c>
      <c r="C1619" s="101">
        <v>46173</v>
      </c>
      <c r="D1619" s="104">
        <v>0</v>
      </c>
      <c r="E1619" s="140">
        <v>0</v>
      </c>
      <c r="F1619" s="153">
        <v>0</v>
      </c>
      <c r="G1619" s="46" t="e">
        <f>IrradDiaria_1[[#This Row],[Geração Diária (kWh)]]/(IrradDiaria_1[[#This Row],[Irradiação]]*994)</f>
        <v>#DIV/0!</v>
      </c>
    </row>
    <row r="1620" spans="2:7" hidden="1">
      <c r="B1620" s="46" t="s">
        <v>1100</v>
      </c>
      <c r="C1620" s="101">
        <v>46183</v>
      </c>
      <c r="D1620" s="104">
        <v>5320</v>
      </c>
      <c r="E1620" s="140">
        <v>4.17</v>
      </c>
      <c r="F1620" s="153">
        <v>1</v>
      </c>
      <c r="G1620" s="46">
        <f>IrradDiaria_1[[#This Row],[Geração Diária (kWh)]]/(IrradDiaria_1[[#This Row],[Irradiação]]*994)</f>
        <v>1.2834802580470837</v>
      </c>
    </row>
    <row r="1621" spans="2:7" hidden="1">
      <c r="B1621" s="46" t="s">
        <v>1100</v>
      </c>
      <c r="C1621" s="101">
        <v>46184</v>
      </c>
      <c r="D1621" s="104">
        <v>7770</v>
      </c>
      <c r="E1621" s="140">
        <v>4.17</v>
      </c>
      <c r="F1621" s="153">
        <v>1</v>
      </c>
      <c r="G1621" s="46">
        <f>IrradDiaria_1[[#This Row],[Geração Diária (kWh)]]/(IrradDiaria_1[[#This Row],[Irradiação]]*994)</f>
        <v>1.87455669267403</v>
      </c>
    </row>
    <row r="1622" spans="2:7" hidden="1">
      <c r="B1622" s="46" t="s">
        <v>1100</v>
      </c>
      <c r="C1622" s="101">
        <v>46185</v>
      </c>
      <c r="D1622" s="104">
        <v>8740</v>
      </c>
      <c r="E1622" s="140">
        <v>7.04</v>
      </c>
      <c r="F1622" s="153">
        <v>1</v>
      </c>
      <c r="G1622" s="46">
        <f>IrradDiaria_1[[#This Row],[Geração Diária (kWh)]]/(IrradDiaria_1[[#This Row],[Irradiação]]*994)</f>
        <v>1.2489710993232119</v>
      </c>
    </row>
    <row r="1623" spans="2:7" hidden="1">
      <c r="B1623" s="46" t="s">
        <v>1100</v>
      </c>
      <c r="C1623" s="101">
        <v>46186</v>
      </c>
      <c r="D1623" s="104">
        <v>9860</v>
      </c>
      <c r="E1623" s="140">
        <v>8.08</v>
      </c>
      <c r="F1623" s="153">
        <v>1</v>
      </c>
      <c r="G1623" s="46">
        <f>IrradDiaria_1[[#This Row],[Geração Diária (kWh)]]/(IrradDiaria_1[[#This Row],[Irradiação]]*994)</f>
        <v>1.227663007749467</v>
      </c>
    </row>
    <row r="1624" spans="2:7" hidden="1">
      <c r="B1624" s="46" t="s">
        <v>1100</v>
      </c>
      <c r="C1624" s="101">
        <v>46187</v>
      </c>
      <c r="D1624" s="104">
        <v>8760</v>
      </c>
      <c r="E1624" s="140">
        <v>5.01</v>
      </c>
      <c r="F1624" s="153">
        <v>1</v>
      </c>
      <c r="G1624" s="46">
        <f>IrradDiaria_1[[#This Row],[Geração Diária (kWh)]]/(IrradDiaria_1[[#This Row],[Irradiação]]*994)</f>
        <v>1.7590573380402175</v>
      </c>
    </row>
    <row r="1625" spans="2:7" hidden="1">
      <c r="B1625" s="46" t="s">
        <v>1100</v>
      </c>
      <c r="C1625" s="101">
        <v>46188</v>
      </c>
      <c r="D1625" s="104">
        <v>7840</v>
      </c>
      <c r="E1625" s="140">
        <v>7.15</v>
      </c>
      <c r="F1625" s="153">
        <v>1</v>
      </c>
      <c r="G1625" s="46">
        <f>IrradDiaria_1[[#This Row],[Geração Diária (kWh)]]/(IrradDiaria_1[[#This Row],[Irradiação]]*994)</f>
        <v>1.1031222298827932</v>
      </c>
    </row>
    <row r="1626" spans="2:7" hidden="1">
      <c r="B1626" s="46" t="s">
        <v>1100</v>
      </c>
      <c r="C1626" s="101">
        <v>46189</v>
      </c>
      <c r="D1626" s="104">
        <v>7840</v>
      </c>
      <c r="E1626" s="140">
        <v>6.29</v>
      </c>
      <c r="F1626" s="153">
        <v>1</v>
      </c>
      <c r="G1626" s="46">
        <f>IrradDiaria_1[[#This Row],[Geração Diária (kWh)]]/(IrradDiaria_1[[#This Row],[Irradiação]]*994)</f>
        <v>1.2539465729192323</v>
      </c>
    </row>
    <row r="1627" spans="2:7" hidden="1">
      <c r="B1627" s="46" t="s">
        <v>1100</v>
      </c>
      <c r="C1627" s="101">
        <v>46190</v>
      </c>
      <c r="D1627" s="104">
        <v>9460</v>
      </c>
      <c r="E1627" s="140">
        <v>7.64</v>
      </c>
      <c r="F1627" s="153">
        <v>1</v>
      </c>
      <c r="G1627" s="46">
        <f>IrradDiaria_1[[#This Row],[Geração Diária (kWh)]]/(IrradDiaria_1[[#This Row],[Irradiação]]*994)</f>
        <v>1.2456940596458332</v>
      </c>
    </row>
    <row r="1628" spans="2:7" hidden="1">
      <c r="B1628" s="46" t="s">
        <v>1100</v>
      </c>
      <c r="C1628" s="101">
        <v>46191</v>
      </c>
      <c r="D1628" s="104">
        <v>8390</v>
      </c>
      <c r="E1628" s="140">
        <v>6.61</v>
      </c>
      <c r="F1628" s="153">
        <v>1</v>
      </c>
      <c r="G1628" s="46">
        <f>IrradDiaria_1[[#This Row],[Geração Diária (kWh)]]/(IrradDiaria_1[[#This Row],[Irradiação]]*994)</f>
        <v>1.2769506600876057</v>
      </c>
    </row>
    <row r="1629" spans="2:7" hidden="1">
      <c r="B1629" s="46" t="s">
        <v>1100</v>
      </c>
      <c r="C1629" s="101">
        <v>46192</v>
      </c>
      <c r="D1629" s="104">
        <v>6170</v>
      </c>
      <c r="E1629" s="140">
        <v>6.61</v>
      </c>
      <c r="F1629" s="153">
        <v>1</v>
      </c>
      <c r="G1629" s="46">
        <f>IrradDiaria_1[[#This Row],[Geração Diária (kWh)]]/(IrradDiaria_1[[#This Row],[Irradiação]]*994)</f>
        <v>0.93906860223367439</v>
      </c>
    </row>
    <row r="1630" spans="2:7" hidden="1">
      <c r="B1630" s="46" t="s">
        <v>1100</v>
      </c>
      <c r="C1630" s="101">
        <v>46193</v>
      </c>
      <c r="D1630" s="104">
        <v>6460</v>
      </c>
      <c r="E1630" s="140">
        <v>4.7300000000000004</v>
      </c>
      <c r="F1630" s="153">
        <v>1</v>
      </c>
      <c r="G1630" s="46">
        <f>IrradDiaria_1[[#This Row],[Geração Diária (kWh)]]/(IrradDiaria_1[[#This Row],[Irradiação]]*994)</f>
        <v>1.373994495514312</v>
      </c>
    </row>
    <row r="1631" spans="2:7" hidden="1">
      <c r="B1631" s="46" t="s">
        <v>1100</v>
      </c>
      <c r="C1631" s="101">
        <v>46194</v>
      </c>
      <c r="D1631" s="104">
        <v>11350</v>
      </c>
      <c r="E1631" s="140">
        <v>8.06</v>
      </c>
      <c r="F1631" s="153">
        <v>1</v>
      </c>
      <c r="G1631" s="46">
        <f>IrradDiaria_1[[#This Row],[Geração Diária (kWh)]]/(IrradDiaria_1[[#This Row],[Irradiação]]*994)</f>
        <v>1.416688717915433</v>
      </c>
    </row>
    <row r="1632" spans="2:7" hidden="1">
      <c r="B1632" s="46" t="s">
        <v>1100</v>
      </c>
      <c r="C1632" s="101">
        <v>46195</v>
      </c>
      <c r="D1632" s="104">
        <v>8720</v>
      </c>
      <c r="E1632" s="140">
        <v>8.06</v>
      </c>
      <c r="F1632" s="153">
        <v>1</v>
      </c>
      <c r="G1632" s="46">
        <f>IrradDiaria_1[[#This Row],[Geração Diária (kWh)]]/(IrradDiaria_1[[#This Row],[Irradiação]]*994)</f>
        <v>1.0884163542046321</v>
      </c>
    </row>
    <row r="1633" spans="2:7" hidden="1">
      <c r="B1633" s="46" t="s">
        <v>1100</v>
      </c>
      <c r="C1633" s="101">
        <v>46196</v>
      </c>
      <c r="D1633" s="104">
        <v>8950</v>
      </c>
      <c r="E1633" s="140">
        <v>7.18</v>
      </c>
      <c r="F1633" s="153">
        <v>1</v>
      </c>
      <c r="G1633" s="46">
        <f>IrradDiaria_1[[#This Row],[Geração Diária (kWh)]]/(IrradDiaria_1[[#This Row],[Irradiação]]*994)</f>
        <v>1.25404236000964</v>
      </c>
    </row>
    <row r="1634" spans="2:7" hidden="1">
      <c r="B1634" s="46" t="s">
        <v>1100</v>
      </c>
      <c r="C1634" s="101">
        <v>46197</v>
      </c>
      <c r="D1634" s="104">
        <v>9260</v>
      </c>
      <c r="E1634" s="140">
        <v>7.27</v>
      </c>
      <c r="F1634" s="153">
        <v>1</v>
      </c>
      <c r="G1634" s="46">
        <f>IrradDiaria_1[[#This Row],[Geração Diária (kWh)]]/(IrradDiaria_1[[#This Row],[Irradiação]]*994)</f>
        <v>1.2814161447363688</v>
      </c>
    </row>
    <row r="1635" spans="2:7" hidden="1">
      <c r="B1635" s="46" t="s">
        <v>1100</v>
      </c>
      <c r="C1635" s="101">
        <v>46198</v>
      </c>
      <c r="D1635" s="104">
        <v>8040</v>
      </c>
      <c r="E1635" s="140">
        <v>6.3</v>
      </c>
      <c r="F1635" s="153">
        <v>1</v>
      </c>
      <c r="G1635" s="46">
        <f>IrradDiaria_1[[#This Row],[Geração Diária (kWh)]]/(IrradDiaria_1[[#This Row],[Irradiação]]*994)</f>
        <v>1.2838938392258312</v>
      </c>
    </row>
    <row r="1636" spans="2:7" hidden="1">
      <c r="B1636" s="46" t="s">
        <v>1100</v>
      </c>
      <c r="C1636" s="101">
        <v>46199</v>
      </c>
      <c r="D1636" s="104">
        <v>6900</v>
      </c>
      <c r="E1636" s="140">
        <v>5.04</v>
      </c>
      <c r="F1636" s="153">
        <v>1</v>
      </c>
      <c r="G1636" s="46">
        <f>IrradDiaria_1[[#This Row],[Geração Diária (kWh)]]/(IrradDiaria_1[[#This Row],[Irradiação]]*994)</f>
        <v>1.3773114879754718</v>
      </c>
    </row>
    <row r="1637" spans="2:7" hidden="1">
      <c r="B1637" s="46" t="s">
        <v>1100</v>
      </c>
      <c r="C1637" s="101">
        <v>46200</v>
      </c>
      <c r="D1637" s="104">
        <v>2730</v>
      </c>
      <c r="E1637" s="140">
        <v>1.79</v>
      </c>
      <c r="F1637" s="153">
        <v>1</v>
      </c>
      <c r="G1637" s="46">
        <f>IrradDiaria_1[[#This Row],[Geração Diária (kWh)]]/(IrradDiaria_1[[#This Row],[Irradiação]]*994)</f>
        <v>1.5343457392399087</v>
      </c>
    </row>
    <row r="1638" spans="2:7" hidden="1">
      <c r="B1638" s="46" t="s">
        <v>1100</v>
      </c>
      <c r="C1638" s="101">
        <v>46201</v>
      </c>
      <c r="D1638" s="104">
        <v>10330</v>
      </c>
      <c r="E1638" s="140">
        <v>8.0299999999999994</v>
      </c>
      <c r="F1638" s="153">
        <v>1</v>
      </c>
      <c r="G1638" s="46">
        <f>IrradDiaria_1[[#This Row],[Geração Diária (kWh)]]/(IrradDiaria_1[[#This Row],[Irradiação]]*994)</f>
        <v>1.2941910491592143</v>
      </c>
    </row>
    <row r="1639" spans="2:7" hidden="1">
      <c r="B1639" s="46" t="s">
        <v>1100</v>
      </c>
      <c r="C1639" s="101">
        <v>46202</v>
      </c>
      <c r="D1639" s="104">
        <v>9140</v>
      </c>
      <c r="E1639" s="140">
        <v>7.31</v>
      </c>
      <c r="F1639" s="153">
        <v>1</v>
      </c>
      <c r="G1639" s="46">
        <f>IrradDiaria_1[[#This Row],[Geração Diária (kWh)]]/(IrradDiaria_1[[#This Row],[Irradiação]]*994)</f>
        <v>1.2578893332636036</v>
      </c>
    </row>
    <row r="1640" spans="2:7" hidden="1">
      <c r="B1640" s="46" t="s">
        <v>1100</v>
      </c>
      <c r="C1640" s="101">
        <v>46203</v>
      </c>
      <c r="D1640" s="104">
        <v>7510</v>
      </c>
      <c r="E1640" s="140">
        <v>5.83</v>
      </c>
      <c r="F1640" s="153">
        <v>1</v>
      </c>
      <c r="G1640" s="46">
        <f>IrradDiaria_1[[#This Row],[Geração Diária (kWh)]]/(IrradDiaria_1[[#This Row],[Irradiação]]*994)</f>
        <v>1.2959403073673601</v>
      </c>
    </row>
    <row r="1641" spans="2:7" hidden="1">
      <c r="B1641" s="46" t="s">
        <v>1100</v>
      </c>
      <c r="C1641" s="101">
        <v>46204</v>
      </c>
      <c r="D1641" s="104">
        <v>8810</v>
      </c>
      <c r="E1641" s="140">
        <v>6.86</v>
      </c>
      <c r="F1641" s="153">
        <v>1</v>
      </c>
      <c r="G1641" s="46">
        <f>IrradDiaria_1[[#This Row],[Geração Diária (kWh)]]/(IrradDiaria_1[[#This Row],[Irradiação]]*994)</f>
        <v>1.2920086114353762</v>
      </c>
    </row>
    <row r="1642" spans="2:7" hidden="1">
      <c r="B1642" s="46" t="s">
        <v>1100</v>
      </c>
      <c r="C1642" s="101">
        <v>46205</v>
      </c>
      <c r="D1642" s="104">
        <v>14490</v>
      </c>
      <c r="E1642" s="140">
        <v>8.24</v>
      </c>
      <c r="F1642" s="153">
        <v>1</v>
      </c>
      <c r="G1642" s="46">
        <f>IrradDiaria_1[[#This Row],[Geração Diária (kWh)]]/(IrradDiaria_1[[#This Row],[Irradiação]]*994)</f>
        <v>1.7691098044578148</v>
      </c>
    </row>
    <row r="1643" spans="2:7" hidden="1">
      <c r="B1643" s="46" t="s">
        <v>1100</v>
      </c>
      <c r="C1643" s="101">
        <v>46206</v>
      </c>
      <c r="D1643" s="104">
        <v>9500</v>
      </c>
      <c r="E1643" s="140">
        <v>7.4</v>
      </c>
      <c r="F1643" s="153">
        <v>1</v>
      </c>
      <c r="G1643" s="46">
        <f>IrradDiaria_1[[#This Row],[Geração Diária (kWh)]]/(IrradDiaria_1[[#This Row],[Irradiação]]*994)</f>
        <v>1.2915329816738266</v>
      </c>
    </row>
    <row r="1644" spans="2:7" hidden="1">
      <c r="B1644" s="46" t="s">
        <v>1100</v>
      </c>
      <c r="C1644" s="101">
        <v>46207</v>
      </c>
      <c r="D1644" s="104">
        <v>8520</v>
      </c>
      <c r="E1644" s="140">
        <v>6.61</v>
      </c>
      <c r="F1644" s="153">
        <v>1</v>
      </c>
      <c r="G1644" s="46">
        <f>IrradDiaria_1[[#This Row],[Geração Diária (kWh)]]/(IrradDiaria_1[[#This Row],[Irradiação]]*994)</f>
        <v>1.2967365463583316</v>
      </c>
    </row>
    <row r="1645" spans="2:7" hidden="1">
      <c r="B1645" s="46" t="s">
        <v>1100</v>
      </c>
      <c r="C1645" s="101">
        <v>46208</v>
      </c>
      <c r="D1645" s="104">
        <v>9190</v>
      </c>
      <c r="E1645" s="140">
        <v>7.32</v>
      </c>
      <c r="F1645" s="153">
        <v>1</v>
      </c>
      <c r="G1645" s="46">
        <f>IrradDiaria_1[[#This Row],[Geração Diária (kWh)]]/(IrradDiaria_1[[#This Row],[Irradiação]]*994)</f>
        <v>1.2630427372981057</v>
      </c>
    </row>
    <row r="1646" spans="2:7" hidden="1">
      <c r="B1646" s="46" t="s">
        <v>1100</v>
      </c>
      <c r="C1646" s="101">
        <v>46209</v>
      </c>
      <c r="D1646" s="104">
        <v>10120</v>
      </c>
      <c r="E1646" s="140">
        <v>7.97</v>
      </c>
      <c r="F1646" s="153">
        <v>1</v>
      </c>
      <c r="G1646" s="46">
        <f>IrradDiaria_1[[#This Row],[Geração Diária (kWh)]]/(IrradDiaria_1[[#This Row],[Irradiação]]*994)</f>
        <v>1.2774261630005883</v>
      </c>
    </row>
    <row r="1647" spans="2:7" hidden="1">
      <c r="B1647" s="46" t="s">
        <v>1100</v>
      </c>
      <c r="C1647" s="101">
        <v>46210</v>
      </c>
      <c r="D1647" s="104">
        <v>10250</v>
      </c>
      <c r="E1647" s="140">
        <v>8.15</v>
      </c>
      <c r="F1647" s="153">
        <v>1</v>
      </c>
      <c r="G1647" s="46">
        <f>IrradDiaria_1[[#This Row],[Geração Diária (kWh)]]/(IrradDiaria_1[[#This Row],[Irradiação]]*994)</f>
        <v>1.265260273296219</v>
      </c>
    </row>
    <row r="1648" spans="2:7" hidden="1">
      <c r="B1648" s="46" t="s">
        <v>1100</v>
      </c>
      <c r="C1648" s="101">
        <v>46211</v>
      </c>
      <c r="D1648" s="104">
        <v>6440</v>
      </c>
      <c r="E1648" s="140">
        <v>8.15</v>
      </c>
      <c r="F1648" s="153">
        <v>0.86666666666666603</v>
      </c>
      <c r="G1648" s="46">
        <f>IrradDiaria_1[[#This Row],[Geração Diária (kWh)]]/(IrradDiaria_1[[#This Row],[Irradiação]]*994)</f>
        <v>0.79495377171001469</v>
      </c>
    </row>
    <row r="1649" spans="2:7" hidden="1">
      <c r="B1649" s="46" t="s">
        <v>344</v>
      </c>
      <c r="C1649" s="101">
        <v>46113</v>
      </c>
      <c r="D1649" s="104">
        <v>13009.3</v>
      </c>
      <c r="E1649" s="140">
        <v>6.1201883333333349</v>
      </c>
      <c r="F1649" s="153">
        <v>1</v>
      </c>
      <c r="G1649" s="46">
        <f>IrradDiaria_1[[#This Row],[Geração Diária (kWh)]]/(IrradDiaria_1[[#This Row],[Irradiação]]*994)</f>
        <v>2.138468009307549</v>
      </c>
    </row>
    <row r="1650" spans="2:7" hidden="1">
      <c r="B1650" s="46" t="s">
        <v>344</v>
      </c>
      <c r="C1650" s="101">
        <v>46114</v>
      </c>
      <c r="D1650" s="104">
        <v>10033.84</v>
      </c>
      <c r="E1650" s="140">
        <v>4.6225466666666595</v>
      </c>
      <c r="F1650" s="153">
        <v>1</v>
      </c>
      <c r="G1650" s="46">
        <f>IrradDiaria_1[[#This Row],[Geração Diária (kWh)]]/(IrradDiaria_1[[#This Row],[Irradiação]]*994)</f>
        <v>2.1837327271183429</v>
      </c>
    </row>
    <row r="1651" spans="2:7" hidden="1">
      <c r="B1651" s="46" t="s">
        <v>344</v>
      </c>
      <c r="C1651" s="101">
        <v>46115</v>
      </c>
      <c r="D1651" s="104">
        <v>13026.43</v>
      </c>
      <c r="E1651" s="140">
        <v>5.9054266666666688</v>
      </c>
      <c r="F1651" s="153">
        <v>1</v>
      </c>
      <c r="G1651" s="46">
        <f>IrradDiaria_1[[#This Row],[Geração Diária (kWh)]]/(IrradDiaria_1[[#This Row],[Irradiação]]*994)</f>
        <v>2.2191555499528741</v>
      </c>
    </row>
    <row r="1652" spans="2:7" hidden="1">
      <c r="B1652" s="46" t="s">
        <v>344</v>
      </c>
      <c r="C1652" s="101">
        <v>46116</v>
      </c>
      <c r="D1652" s="104">
        <v>14350.31</v>
      </c>
      <c r="E1652" s="140">
        <v>6.6533799999999879</v>
      </c>
      <c r="F1652" s="153">
        <v>1</v>
      </c>
      <c r="G1652" s="46">
        <f>IrradDiaria_1[[#This Row],[Geração Diária (kWh)]]/(IrradDiaria_1[[#This Row],[Irradiação]]*994)</f>
        <v>2.1698642779365147</v>
      </c>
    </row>
    <row r="1653" spans="2:7" hidden="1">
      <c r="B1653" s="46" t="s">
        <v>344</v>
      </c>
      <c r="C1653" s="101">
        <v>46117</v>
      </c>
      <c r="D1653" s="104">
        <v>13494.19</v>
      </c>
      <c r="E1653" s="140">
        <v>6.38143333333334</v>
      </c>
      <c r="F1653" s="153">
        <v>1</v>
      </c>
      <c r="G1653" s="46">
        <f>IrradDiaria_1[[#This Row],[Geração Diária (kWh)]]/(IrradDiaria_1[[#This Row],[Irradiação]]*994)</f>
        <v>2.1273659308273052</v>
      </c>
    </row>
    <row r="1654" spans="2:7" hidden="1">
      <c r="B1654" s="46" t="s">
        <v>344</v>
      </c>
      <c r="C1654" s="101">
        <v>46118</v>
      </c>
      <c r="D1654" s="104">
        <v>12843.67</v>
      </c>
      <c r="E1654" s="140">
        <v>6.0972533333333345</v>
      </c>
      <c r="F1654" s="153">
        <v>1</v>
      </c>
      <c r="G1654" s="46">
        <f>IrradDiaria_1[[#This Row],[Geração Diária (kWh)]]/(IrradDiaria_1[[#This Row],[Irradiação]]*994)</f>
        <v>2.1191832578874732</v>
      </c>
    </row>
    <row r="1655" spans="2:7" hidden="1">
      <c r="B1655" s="46" t="s">
        <v>344</v>
      </c>
      <c r="C1655" s="101">
        <v>46119</v>
      </c>
      <c r="D1655" s="104">
        <v>11330.86</v>
      </c>
      <c r="E1655" s="140">
        <v>5.0694716666666642</v>
      </c>
      <c r="F1655" s="153">
        <v>1</v>
      </c>
      <c r="G1655" s="46">
        <f>IrradDiaria_1[[#This Row],[Geração Diária (kWh)]]/(IrradDiaria_1[[#This Row],[Irradiação]]*994)</f>
        <v>2.2486081948446044</v>
      </c>
    </row>
    <row r="1656" spans="2:7" hidden="1">
      <c r="B1656" s="46" t="s">
        <v>344</v>
      </c>
      <c r="C1656" s="101">
        <v>46120</v>
      </c>
      <c r="D1656" s="104">
        <v>7750.4</v>
      </c>
      <c r="E1656" s="140">
        <v>3.3050400000000058</v>
      </c>
      <c r="F1656" s="153">
        <v>1</v>
      </c>
      <c r="G1656" s="46">
        <f>IrradDiaria_1[[#This Row],[Geração Diária (kWh)]]/(IrradDiaria_1[[#This Row],[Irradiação]]*994)</f>
        <v>2.3591796464162416</v>
      </c>
    </row>
    <row r="1657" spans="2:7" hidden="1">
      <c r="B1657" s="46" t="s">
        <v>344</v>
      </c>
      <c r="C1657" s="101">
        <v>46121</v>
      </c>
      <c r="D1657" s="104">
        <v>13469.71</v>
      </c>
      <c r="E1657" s="140">
        <v>5.788733333333334</v>
      </c>
      <c r="F1657" s="153">
        <v>1</v>
      </c>
      <c r="G1657" s="46">
        <f>IrradDiaria_1[[#This Row],[Geração Diária (kWh)]]/(IrradDiaria_1[[#This Row],[Irradiação]]*994)</f>
        <v>2.3409294082607839</v>
      </c>
    </row>
    <row r="1658" spans="2:7" hidden="1">
      <c r="B1658" s="46" t="s">
        <v>344</v>
      </c>
      <c r="C1658" s="101">
        <v>46122</v>
      </c>
      <c r="D1658" s="104">
        <v>12421.17</v>
      </c>
      <c r="E1658" s="140">
        <v>5.4579983333333164</v>
      </c>
      <c r="F1658" s="153">
        <v>1</v>
      </c>
      <c r="G1658" s="46">
        <f>IrradDiaria_1[[#This Row],[Geração Diária (kWh)]]/(IrradDiaria_1[[#This Row],[Irradiação]]*994)</f>
        <v>2.2895109375484295</v>
      </c>
    </row>
    <row r="1659" spans="2:7" hidden="1">
      <c r="B1659" s="46" t="s">
        <v>344</v>
      </c>
      <c r="C1659" s="101">
        <v>46123</v>
      </c>
      <c r="D1659" s="104">
        <v>15200.55</v>
      </c>
      <c r="E1659" s="140">
        <v>7.1317016666666655</v>
      </c>
      <c r="F1659" s="153">
        <v>1</v>
      </c>
      <c r="G1659" s="46">
        <f>IrradDiaria_1[[#This Row],[Geração Diária (kWh)]]/(IrradDiaria_1[[#This Row],[Irradiação]]*994)</f>
        <v>2.1442713867874397</v>
      </c>
    </row>
    <row r="1660" spans="2:7" hidden="1">
      <c r="B1660" s="46" t="s">
        <v>344</v>
      </c>
      <c r="C1660" s="101">
        <v>46124</v>
      </c>
      <c r="D1660" s="104">
        <v>14909.19</v>
      </c>
      <c r="E1660" s="140">
        <v>7.6117783333333344</v>
      </c>
      <c r="F1660" s="153">
        <v>0.781944444444444</v>
      </c>
      <c r="G1660" s="46">
        <f>IrradDiaria_1[[#This Row],[Geração Diária (kWh)]]/(IrradDiaria_1[[#This Row],[Irradiação]]*994)</f>
        <v>1.9705231095577074</v>
      </c>
    </row>
    <row r="1661" spans="2:7" hidden="1">
      <c r="B1661" s="46" t="s">
        <v>344</v>
      </c>
      <c r="C1661" s="101">
        <v>46125</v>
      </c>
      <c r="D1661" s="104">
        <v>14353.33</v>
      </c>
      <c r="E1661" s="140">
        <v>6.2797616666666665</v>
      </c>
      <c r="F1661" s="153">
        <v>1</v>
      </c>
      <c r="G1661" s="46">
        <f>IrradDiaria_1[[#This Row],[Geração Diária (kWh)]]/(IrradDiaria_1[[#This Row],[Irradiação]]*994)</f>
        <v>2.2994455180618822</v>
      </c>
    </row>
    <row r="1662" spans="2:7" hidden="1">
      <c r="B1662" s="46" t="s">
        <v>344</v>
      </c>
      <c r="C1662" s="101">
        <v>46126</v>
      </c>
      <c r="D1662" s="104">
        <v>15829.8</v>
      </c>
      <c r="E1662" s="140">
        <v>7.3122849999999975</v>
      </c>
      <c r="F1662" s="153">
        <v>1</v>
      </c>
      <c r="G1662" s="46">
        <f>IrradDiaria_1[[#This Row],[Geração Diária (kWh)]]/(IrradDiaria_1[[#This Row],[Irradiação]]*994)</f>
        <v>2.1778899636264262</v>
      </c>
    </row>
    <row r="1663" spans="2:7" hidden="1">
      <c r="B1663" s="46" t="s">
        <v>344</v>
      </c>
      <c r="C1663" s="101">
        <v>46127</v>
      </c>
      <c r="D1663" s="104">
        <v>16700.04</v>
      </c>
      <c r="E1663" s="140">
        <v>7.4660000000000002</v>
      </c>
      <c r="F1663" s="153">
        <v>1</v>
      </c>
      <c r="G1663" s="46">
        <f>IrradDiaria_1[[#This Row],[Geração Diária (kWh)]]/(IrradDiaria_1[[#This Row],[Irradiação]]*994)</f>
        <v>2.2503140999762303</v>
      </c>
    </row>
    <row r="1664" spans="2:7" hidden="1">
      <c r="B1664" s="46" t="s">
        <v>344</v>
      </c>
      <c r="C1664" s="101">
        <v>46128</v>
      </c>
      <c r="D1664" s="104">
        <v>16026.04</v>
      </c>
      <c r="E1664" s="140">
        <v>5.5629999999999997</v>
      </c>
      <c r="F1664" s="153">
        <v>1</v>
      </c>
      <c r="G1664" s="46">
        <f>IrradDiaria_1[[#This Row],[Geração Diária (kWh)]]/(IrradDiaria_1[[#This Row],[Irradiação]]*994)</f>
        <v>2.8982161890993638</v>
      </c>
    </row>
    <row r="1665" spans="2:7" hidden="1">
      <c r="B1665" s="46" t="s">
        <v>344</v>
      </c>
      <c r="C1665" s="101">
        <v>46129</v>
      </c>
      <c r="D1665" s="104">
        <v>16807.89</v>
      </c>
      <c r="E1665" s="140">
        <v>6.3879999999999999</v>
      </c>
      <c r="F1665" s="153">
        <v>1</v>
      </c>
      <c r="G1665" s="46">
        <f>IrradDiaria_1[[#This Row],[Geração Diária (kWh)]]/(IrradDiaria_1[[#This Row],[Irradiação]]*994)</f>
        <v>2.6470485404600428</v>
      </c>
    </row>
    <row r="1666" spans="2:7" hidden="1">
      <c r="B1666" s="46" t="s">
        <v>344</v>
      </c>
      <c r="C1666" s="101">
        <v>46130</v>
      </c>
      <c r="D1666" s="104">
        <v>8187.81</v>
      </c>
      <c r="E1666" s="140">
        <v>3.2050000000000001</v>
      </c>
      <c r="F1666" s="153">
        <v>1</v>
      </c>
      <c r="G1666" s="46">
        <f>IrradDiaria_1[[#This Row],[Geração Diária (kWh)]]/(IrradDiaria_1[[#This Row],[Irradiação]]*994)</f>
        <v>2.5701196257105821</v>
      </c>
    </row>
    <row r="1667" spans="2:7" hidden="1">
      <c r="B1667" s="46" t="s">
        <v>344</v>
      </c>
      <c r="C1667" s="101">
        <v>46131</v>
      </c>
      <c r="D1667" s="104">
        <v>16468.89</v>
      </c>
      <c r="E1667" s="140">
        <v>7.4409999999999998</v>
      </c>
      <c r="F1667" s="153">
        <v>1</v>
      </c>
      <c r="G1667" s="46">
        <f>IrradDiaria_1[[#This Row],[Geração Diária (kWh)]]/(IrradDiaria_1[[#This Row],[Irradiação]]*994)</f>
        <v>2.2266227387169408</v>
      </c>
    </row>
    <row r="1668" spans="2:7" hidden="1">
      <c r="B1668" s="46" t="s">
        <v>344</v>
      </c>
      <c r="C1668" s="101">
        <v>46132</v>
      </c>
      <c r="D1668" s="104">
        <v>16198.74</v>
      </c>
      <c r="E1668" s="140">
        <v>7.6239999999999997</v>
      </c>
      <c r="F1668" s="153">
        <v>0.81944444444444398</v>
      </c>
      <c r="G1668" s="46">
        <f>IrradDiaria_1[[#This Row],[Geração Diária (kWh)]]/(IrradDiaria_1[[#This Row],[Irradiação]]*994)</f>
        <v>2.1375287401217378</v>
      </c>
    </row>
    <row r="1669" spans="2:7" hidden="1">
      <c r="B1669" s="46" t="s">
        <v>344</v>
      </c>
      <c r="C1669" s="101">
        <v>46134</v>
      </c>
      <c r="D1669" s="104">
        <v>17018.11</v>
      </c>
      <c r="E1669" s="140">
        <v>6.1120000000000001</v>
      </c>
      <c r="F1669" s="153">
        <v>1</v>
      </c>
      <c r="G1669" s="46">
        <f>IrradDiaria_1[[#This Row],[Geração Diária (kWh)]]/(IrradDiaria_1[[#This Row],[Irradiação]]*994)</f>
        <v>2.8011837385569964</v>
      </c>
    </row>
    <row r="1670" spans="2:7" hidden="1">
      <c r="B1670" s="46" t="s">
        <v>344</v>
      </c>
      <c r="C1670" s="101">
        <v>46135</v>
      </c>
      <c r="D1670" s="104">
        <v>14363.71</v>
      </c>
      <c r="E1670" s="140">
        <v>5.96</v>
      </c>
      <c r="F1670" s="153">
        <v>1</v>
      </c>
      <c r="G1670" s="46">
        <f>IrradDiaria_1[[#This Row],[Geração Diária (kWh)]]/(IrradDiaria_1[[#This Row],[Irradiação]]*994)</f>
        <v>2.4245658514847475</v>
      </c>
    </row>
    <row r="1671" spans="2:7" hidden="1">
      <c r="B1671" s="46" t="s">
        <v>344</v>
      </c>
      <c r="C1671" s="101">
        <v>46136</v>
      </c>
      <c r="D1671" s="104">
        <v>15184.1</v>
      </c>
      <c r="E1671" s="140">
        <v>4.9249999999999998</v>
      </c>
      <c r="F1671" s="153">
        <v>1</v>
      </c>
      <c r="G1671" s="46">
        <f>IrradDiaria_1[[#This Row],[Geração Diária (kWh)]]/(IrradDiaria_1[[#This Row],[Irradiação]]*994)</f>
        <v>3.1016760461244628</v>
      </c>
    </row>
    <row r="1672" spans="2:7" hidden="1">
      <c r="B1672" s="46" t="s">
        <v>344</v>
      </c>
      <c r="C1672" s="101">
        <v>46137</v>
      </c>
      <c r="D1672" s="104">
        <v>15694.11</v>
      </c>
      <c r="E1672" s="140">
        <v>4.0330000000000004</v>
      </c>
      <c r="F1672" s="153">
        <v>1</v>
      </c>
      <c r="G1672" s="46">
        <f>IrradDiaria_1[[#This Row],[Geração Diária (kWh)]]/(IrradDiaria_1[[#This Row],[Irradiação]]*994)</f>
        <v>3.9149127345276717</v>
      </c>
    </row>
    <row r="1673" spans="2:7" hidden="1">
      <c r="B1673" s="46" t="s">
        <v>344</v>
      </c>
      <c r="C1673" s="101">
        <v>46138</v>
      </c>
      <c r="D1673" s="104">
        <v>14964.46</v>
      </c>
      <c r="E1673" s="140">
        <v>5.1130000000000004</v>
      </c>
      <c r="F1673" s="153">
        <v>1</v>
      </c>
      <c r="G1673" s="46">
        <f>IrradDiaria_1[[#This Row],[Geração Diária (kWh)]]/(IrradDiaria_1[[#This Row],[Irradiação]]*994)</f>
        <v>2.944413990298135</v>
      </c>
    </row>
    <row r="1674" spans="2:7" hidden="1">
      <c r="B1674" s="46" t="s">
        <v>344</v>
      </c>
      <c r="C1674" s="101">
        <v>46139</v>
      </c>
      <c r="D1674" s="104">
        <v>9418.36</v>
      </c>
      <c r="E1674" s="140">
        <v>2.581</v>
      </c>
      <c r="F1674" s="153">
        <v>1</v>
      </c>
      <c r="G1674" s="46">
        <f>IrradDiaria_1[[#This Row],[Geração Diária (kWh)]]/(IrradDiaria_1[[#This Row],[Irradiação]]*994)</f>
        <v>3.671139584504314</v>
      </c>
    </row>
    <row r="1675" spans="2:7" hidden="1">
      <c r="B1675" s="46" t="s">
        <v>344</v>
      </c>
      <c r="C1675" s="101">
        <v>46140</v>
      </c>
      <c r="D1675" s="104">
        <v>12227.73</v>
      </c>
      <c r="E1675" s="140">
        <v>5.4029999999999996</v>
      </c>
      <c r="F1675" s="153">
        <v>1</v>
      </c>
      <c r="G1675" s="46">
        <f>IrradDiaria_1[[#This Row],[Geração Diária (kWh)]]/(IrradDiaria_1[[#This Row],[Irradiação]]*994)</f>
        <v>2.2767979336317743</v>
      </c>
    </row>
    <row r="1676" spans="2:7" hidden="1">
      <c r="B1676" s="46" t="s">
        <v>344</v>
      </c>
      <c r="C1676" s="101">
        <v>46141</v>
      </c>
      <c r="D1676" s="104">
        <v>9707.7900000000009</v>
      </c>
      <c r="E1676" s="140">
        <v>4.1550000000000002</v>
      </c>
      <c r="F1676" s="153">
        <v>1</v>
      </c>
      <c r="G1676" s="46">
        <f>IrradDiaria_1[[#This Row],[Geração Diária (kWh)]]/(IrradDiaria_1[[#This Row],[Irradiação]]*994)</f>
        <v>2.3505146401876966</v>
      </c>
    </row>
    <row r="1677" spans="2:7" hidden="1">
      <c r="B1677" s="46" t="s">
        <v>344</v>
      </c>
      <c r="C1677" s="101">
        <v>46142</v>
      </c>
      <c r="D1677" s="104">
        <v>14159.36</v>
      </c>
      <c r="E1677" s="140">
        <v>3.661</v>
      </c>
      <c r="F1677" s="153">
        <v>1</v>
      </c>
      <c r="G1677" s="46">
        <f>IrradDiaria_1[[#This Row],[Geração Diária (kWh)]]/(IrradDiaria_1[[#This Row],[Irradiação]]*994)</f>
        <v>3.890966668626894</v>
      </c>
    </row>
    <row r="1678" spans="2:7" hidden="1">
      <c r="B1678" s="46" t="s">
        <v>344</v>
      </c>
      <c r="C1678" s="101">
        <v>46143</v>
      </c>
      <c r="D1678" s="104">
        <v>14461.06</v>
      </c>
      <c r="E1678" s="140">
        <v>6.2882049947469492</v>
      </c>
      <c r="F1678" s="153">
        <v>1</v>
      </c>
      <c r="G1678" s="46">
        <f>IrradDiaria_1[[#This Row],[Geração Diária (kWh)]]/(IrradDiaria_1[[#This Row],[Irradiação]]*994)</f>
        <v>2.3135934837933951</v>
      </c>
    </row>
    <row r="1679" spans="2:7" hidden="1">
      <c r="B1679" s="46" t="s">
        <v>344</v>
      </c>
      <c r="C1679" s="101">
        <v>46144</v>
      </c>
      <c r="D1679" s="104">
        <v>13492.14</v>
      </c>
      <c r="E1679" s="140">
        <v>5.9665175005475373</v>
      </c>
      <c r="F1679" s="153">
        <v>1</v>
      </c>
      <c r="G1679" s="46">
        <f>IrradDiaria_1[[#This Row],[Geração Diária (kWh)]]/(IrradDiaria_1[[#This Row],[Irradiação]]*994)</f>
        <v>2.274958799280816</v>
      </c>
    </row>
    <row r="1680" spans="2:7" hidden="1">
      <c r="B1680" s="46" t="s">
        <v>344</v>
      </c>
      <c r="C1680" s="101">
        <v>46145</v>
      </c>
      <c r="D1680" s="104">
        <v>12125.64</v>
      </c>
      <c r="E1680" s="140">
        <v>5.3804416646791315</v>
      </c>
      <c r="F1680" s="153">
        <v>1</v>
      </c>
      <c r="G1680" s="46">
        <f>IrradDiaria_1[[#This Row],[Geração Diária (kWh)]]/(IrradDiaria_1[[#This Row],[Irradiação]]*994)</f>
        <v>2.2672549501036952</v>
      </c>
    </row>
    <row r="1681" spans="2:7" hidden="1">
      <c r="B1681" s="46" t="s">
        <v>344</v>
      </c>
      <c r="C1681" s="101">
        <v>46146</v>
      </c>
      <c r="D1681" s="104">
        <v>11886.32</v>
      </c>
      <c r="E1681" s="140">
        <v>5.2749775033801169</v>
      </c>
      <c r="F1681" s="153">
        <v>1</v>
      </c>
      <c r="G1681" s="46">
        <f>IrradDiaria_1[[#This Row],[Geração Diária (kWh)]]/(IrradDiaria_1[[#This Row],[Irradiação]]*994)</f>
        <v>2.2669420680562613</v>
      </c>
    </row>
    <row r="1682" spans="2:7" hidden="1">
      <c r="B1682" s="46" t="s">
        <v>344</v>
      </c>
      <c r="C1682" s="101">
        <v>46147</v>
      </c>
      <c r="D1682" s="104">
        <v>14926.36</v>
      </c>
      <c r="E1682" s="140">
        <v>6.8373483227163865</v>
      </c>
      <c r="F1682" s="153">
        <v>1</v>
      </c>
      <c r="G1682" s="46">
        <f>IrradDiaria_1[[#This Row],[Geração Diária (kWh)]]/(IrradDiaria_1[[#This Row],[Irradiação]]*994)</f>
        <v>2.1962401275688195</v>
      </c>
    </row>
    <row r="1683" spans="2:7" hidden="1">
      <c r="B1683" s="46" t="s">
        <v>344</v>
      </c>
      <c r="C1683" s="101">
        <v>46148</v>
      </c>
      <c r="D1683" s="104">
        <v>14726.12</v>
      </c>
      <c r="E1683" s="140">
        <v>6.9424616934467727</v>
      </c>
      <c r="F1683" s="153">
        <v>1</v>
      </c>
      <c r="G1683" s="46">
        <f>IrradDiaria_1[[#This Row],[Geração Diária (kWh)]]/(IrradDiaria_1[[#This Row],[Irradiação]]*994)</f>
        <v>2.133970731786186</v>
      </c>
    </row>
    <row r="1684" spans="2:7" hidden="1">
      <c r="B1684" s="46" t="s">
        <v>344</v>
      </c>
      <c r="C1684" s="101">
        <v>46149</v>
      </c>
      <c r="D1684" s="104">
        <v>15466.81</v>
      </c>
      <c r="E1684" s="140">
        <v>7.1917500142233139</v>
      </c>
      <c r="F1684" s="153">
        <v>1</v>
      </c>
      <c r="G1684" s="46">
        <f>IrradDiaria_1[[#This Row],[Geração Diária (kWh)]]/(IrradDiaria_1[[#This Row],[Irradiação]]*994)</f>
        <v>2.1636140015132868</v>
      </c>
    </row>
    <row r="1685" spans="2:7" hidden="1">
      <c r="B1685" s="46" t="s">
        <v>344</v>
      </c>
      <c r="C1685" s="101">
        <v>46150</v>
      </c>
      <c r="D1685" s="104">
        <v>10140.969999999999</v>
      </c>
      <c r="E1685" s="140">
        <v>4.5200266629330192</v>
      </c>
      <c r="F1685" s="153">
        <v>1</v>
      </c>
      <c r="G1685" s="46">
        <f>IrradDiaria_1[[#This Row],[Geração Diária (kWh)]]/(IrradDiaria_1[[#This Row],[Irradiação]]*994)</f>
        <v>2.2571068401555423</v>
      </c>
    </row>
    <row r="1686" spans="2:7" hidden="1">
      <c r="B1686" s="46" t="s">
        <v>344</v>
      </c>
      <c r="C1686" s="101">
        <v>46151</v>
      </c>
      <c r="D1686" s="104">
        <v>8492.51</v>
      </c>
      <c r="E1686" s="140">
        <v>3.6381874835351482</v>
      </c>
      <c r="F1686" s="153">
        <v>1</v>
      </c>
      <c r="G1686" s="46">
        <f>IrradDiaria_1[[#This Row],[Geração Diária (kWh)]]/(IrradDiaria_1[[#This Row],[Irradiação]]*994)</f>
        <v>2.3483596363519701</v>
      </c>
    </row>
    <row r="1687" spans="2:7" hidden="1">
      <c r="B1687" s="46" t="s">
        <v>344</v>
      </c>
      <c r="C1687" s="101">
        <v>46152</v>
      </c>
      <c r="D1687" s="104">
        <v>2223.84</v>
      </c>
      <c r="E1687" s="140">
        <v>0.8628683315267166</v>
      </c>
      <c r="F1687" s="153">
        <v>1</v>
      </c>
      <c r="G1687" s="46">
        <f>IrradDiaria_1[[#This Row],[Geração Diária (kWh)]]/(IrradDiaria_1[[#This Row],[Irradiação]]*994)</f>
        <v>2.5928215229899907</v>
      </c>
    </row>
    <row r="1688" spans="2:7" hidden="1">
      <c r="B1688" s="46" t="s">
        <v>344</v>
      </c>
      <c r="C1688" s="101">
        <v>46153</v>
      </c>
      <c r="D1688" s="104">
        <v>10823.35</v>
      </c>
      <c r="E1688" s="140">
        <v>4.6862491574675467</v>
      </c>
      <c r="F1688" s="153">
        <v>1</v>
      </c>
      <c r="G1688" s="46">
        <f>IrradDiaria_1[[#This Row],[Geração Diária (kWh)]]/(IrradDiaria_1[[#This Row],[Irradiação]]*994)</f>
        <v>2.323538874411788</v>
      </c>
    </row>
    <row r="1689" spans="2:7" hidden="1">
      <c r="B1689" s="46" t="s">
        <v>344</v>
      </c>
      <c r="C1689" s="101">
        <v>46154</v>
      </c>
      <c r="D1689" s="104">
        <v>14009.31</v>
      </c>
      <c r="E1689" s="140">
        <v>6.4641925052218143</v>
      </c>
      <c r="F1689" s="153">
        <v>1</v>
      </c>
      <c r="G1689" s="46">
        <f>IrradDiaria_1[[#This Row],[Geração Diária (kWh)]]/(IrradDiaria_1[[#This Row],[Irradiação]]*994)</f>
        <v>2.1802991213599383</v>
      </c>
    </row>
    <row r="1690" spans="2:7" hidden="1">
      <c r="B1690" s="46" t="s">
        <v>344</v>
      </c>
      <c r="C1690" s="101">
        <v>46155</v>
      </c>
      <c r="D1690" s="104">
        <v>14788.74</v>
      </c>
      <c r="E1690" s="140">
        <v>6.9652850000000051</v>
      </c>
      <c r="F1690" s="153">
        <v>1</v>
      </c>
      <c r="G1690" s="46">
        <f>IrradDiaria_1[[#This Row],[Geração Diária (kWh)]]/(IrradDiaria_1[[#This Row],[Irradiação]]*994)</f>
        <v>2.1360228688832872</v>
      </c>
    </row>
    <row r="1691" spans="2:7" hidden="1">
      <c r="B1691" s="46" t="s">
        <v>344</v>
      </c>
      <c r="C1691" s="101">
        <v>46156</v>
      </c>
      <c r="D1691" s="104">
        <v>12173.97</v>
      </c>
      <c r="E1691" s="140">
        <v>5.6541050000000004</v>
      </c>
      <c r="F1691" s="153">
        <v>1</v>
      </c>
      <c r="G1691" s="46">
        <f>IrradDiaria_1[[#This Row],[Geração Diária (kWh)]]/(IrradDiaria_1[[#This Row],[Irradiação]]*994)</f>
        <v>2.1661173127082396</v>
      </c>
    </row>
    <row r="1692" spans="2:7" hidden="1">
      <c r="B1692" s="46" t="s">
        <v>344</v>
      </c>
      <c r="C1692" s="101">
        <v>46157</v>
      </c>
      <c r="D1692" s="104">
        <v>2128.0100000000002</v>
      </c>
      <c r="E1692" s="140">
        <v>0.79717666666666698</v>
      </c>
      <c r="F1692" s="153">
        <v>1</v>
      </c>
      <c r="G1692" s="46">
        <f>IrradDiaria_1[[#This Row],[Geração Diária (kWh)]]/(IrradDiaria_1[[#This Row],[Irradiação]]*994)</f>
        <v>2.6855466552182587</v>
      </c>
    </row>
    <row r="1693" spans="2:7" hidden="1">
      <c r="B1693" s="46" t="s">
        <v>344</v>
      </c>
      <c r="C1693" s="101">
        <v>46158</v>
      </c>
      <c r="D1693" s="104">
        <v>10184.790000000001</v>
      </c>
      <c r="E1693" s="140">
        <v>4.7872249999999958</v>
      </c>
      <c r="F1693" s="153">
        <v>1</v>
      </c>
      <c r="G1693" s="46">
        <f>IrradDiaria_1[[#This Row],[Geração Diária (kWh)]]/(IrradDiaria_1[[#This Row],[Irradiação]]*994)</f>
        <v>2.1403354982550042</v>
      </c>
    </row>
    <row r="1694" spans="2:7" hidden="1">
      <c r="B1694" s="46" t="s">
        <v>344</v>
      </c>
      <c r="C1694" s="101">
        <v>46159</v>
      </c>
      <c r="D1694" s="104">
        <v>1838.89</v>
      </c>
      <c r="E1694" s="140">
        <v>0.73672166666666461</v>
      </c>
      <c r="F1694" s="153">
        <v>1</v>
      </c>
      <c r="G1694" s="46">
        <f>IrradDiaria_1[[#This Row],[Geração Diária (kWh)]]/(IrradDiaria_1[[#This Row],[Irradiação]]*994)</f>
        <v>2.5111110794504015</v>
      </c>
    </row>
    <row r="1695" spans="2:7" hidden="1">
      <c r="B1695" s="46" t="s">
        <v>344</v>
      </c>
      <c r="C1695" s="101">
        <v>46160</v>
      </c>
      <c r="D1695" s="104">
        <v>5931.29</v>
      </c>
      <c r="E1695" s="140">
        <v>2.4820316666666615</v>
      </c>
      <c r="F1695" s="153">
        <v>1</v>
      </c>
      <c r="G1695" s="46">
        <f>IrradDiaria_1[[#This Row],[Geração Diária (kWh)]]/(IrradDiaria_1[[#This Row],[Irradiação]]*994)</f>
        <v>2.4041162066822963</v>
      </c>
    </row>
    <row r="1696" spans="2:7" hidden="1">
      <c r="B1696" s="46" t="s">
        <v>344</v>
      </c>
      <c r="C1696" s="101">
        <v>46161</v>
      </c>
      <c r="D1696" s="104">
        <v>9524.15</v>
      </c>
      <c r="E1696" s="140">
        <v>1.1596716666666662</v>
      </c>
      <c r="F1696" s="153">
        <v>1</v>
      </c>
      <c r="G1696" s="46">
        <f>IrradDiaria_1[[#This Row],[Geração Diária (kWh)]]/(IrradDiaria_1[[#This Row],[Irradiação]]*994)</f>
        <v>8.2623729754262705</v>
      </c>
    </row>
    <row r="1697" spans="2:7" hidden="1">
      <c r="B1697" s="46" t="s">
        <v>344</v>
      </c>
      <c r="C1697" s="101">
        <v>46162</v>
      </c>
      <c r="D1697" s="104">
        <v>6496.11</v>
      </c>
      <c r="E1697" s="140">
        <v>2.916348333333326</v>
      </c>
      <c r="F1697" s="153">
        <v>1</v>
      </c>
      <c r="G1697" s="46">
        <f>IrradDiaria_1[[#This Row],[Geração Diária (kWh)]]/(IrradDiaria_1[[#This Row],[Irradiação]]*994)</f>
        <v>2.2409263862248578</v>
      </c>
    </row>
    <row r="1698" spans="2:7" hidden="1">
      <c r="B1698" s="46" t="s">
        <v>344</v>
      </c>
      <c r="C1698" s="101">
        <v>46163</v>
      </c>
      <c r="D1698" s="104">
        <v>11020.85</v>
      </c>
      <c r="E1698" s="140">
        <v>5.1934916666666764</v>
      </c>
      <c r="F1698" s="153">
        <v>0.89305555555555605</v>
      </c>
      <c r="G1698" s="46">
        <f>IrradDiaria_1[[#This Row],[Geração Diária (kWh)]]/(IrradDiaria_1[[#This Row],[Irradiação]]*994)</f>
        <v>2.1348593503354967</v>
      </c>
    </row>
    <row r="1699" spans="2:7" hidden="1">
      <c r="B1699" s="46" t="s">
        <v>344</v>
      </c>
      <c r="C1699" s="101">
        <v>46164</v>
      </c>
      <c r="D1699" s="104">
        <v>10577.83</v>
      </c>
      <c r="E1699" s="140">
        <v>4.994371666666658</v>
      </c>
      <c r="F1699" s="153">
        <v>1</v>
      </c>
      <c r="G1699" s="46">
        <f>IrradDiaria_1[[#This Row],[Geração Diária (kWh)]]/(IrradDiaria_1[[#This Row],[Irradiação]]*994)</f>
        <v>2.130734512913286</v>
      </c>
    </row>
    <row r="1700" spans="2:7" hidden="1">
      <c r="B1700" s="46" t="s">
        <v>344</v>
      </c>
      <c r="C1700" s="101">
        <v>46165</v>
      </c>
      <c r="D1700" s="104">
        <v>3509.76</v>
      </c>
      <c r="E1700" s="140">
        <v>1.4101249999999974</v>
      </c>
      <c r="F1700" s="153">
        <v>1</v>
      </c>
      <c r="G1700" s="46">
        <f>IrradDiaria_1[[#This Row],[Geração Diária (kWh)]]/(IrradDiaria_1[[#This Row],[Irradiação]]*994)</f>
        <v>2.5039948047472897</v>
      </c>
    </row>
    <row r="1701" spans="2:7" hidden="1">
      <c r="B1701" s="46" t="s">
        <v>344</v>
      </c>
      <c r="C1701" s="101">
        <v>46166</v>
      </c>
      <c r="D1701" s="104">
        <v>5557.3</v>
      </c>
      <c r="E1701" s="140">
        <v>2.3195033333333401</v>
      </c>
      <c r="F1701" s="153">
        <v>1</v>
      </c>
      <c r="G1701" s="46">
        <f>IrradDiaria_1[[#This Row],[Geração Diária (kWh)]]/(IrradDiaria_1[[#This Row],[Irradiação]]*994)</f>
        <v>2.4103630247377037</v>
      </c>
    </row>
    <row r="1702" spans="2:7" hidden="1">
      <c r="B1702" s="46" t="s">
        <v>344</v>
      </c>
      <c r="C1702" s="101">
        <v>46167</v>
      </c>
      <c r="D1702" s="104">
        <v>9300.0400000000009</v>
      </c>
      <c r="E1702" s="140">
        <v>4.2368550000000029</v>
      </c>
      <c r="F1702" s="153">
        <v>1</v>
      </c>
      <c r="G1702" s="46">
        <f>IrradDiaria_1[[#This Row],[Geração Diária (kWh)]]/(IrradDiaria_1[[#This Row],[Irradiação]]*994)</f>
        <v>2.2082835174614757</v>
      </c>
    </row>
    <row r="1703" spans="2:7" hidden="1">
      <c r="B1703" s="46" t="s">
        <v>344</v>
      </c>
      <c r="C1703" s="101">
        <v>46168</v>
      </c>
      <c r="D1703" s="104">
        <v>9708.5</v>
      </c>
      <c r="E1703" s="140">
        <v>4.6630616666666622</v>
      </c>
      <c r="F1703" s="153">
        <v>1</v>
      </c>
      <c r="G1703" s="46">
        <f>IrradDiaria_1[[#This Row],[Geração Diária (kWh)]]/(IrradDiaria_1[[#This Row],[Irradiação]]*994)</f>
        <v>2.0945686147607971</v>
      </c>
    </row>
    <row r="1704" spans="2:7" hidden="1">
      <c r="B1704" s="46" t="s">
        <v>344</v>
      </c>
      <c r="C1704" s="101">
        <v>46169</v>
      </c>
      <c r="D1704" s="104">
        <v>11143.45</v>
      </c>
      <c r="E1704" s="140">
        <v>5.5134466666666668</v>
      </c>
      <c r="F1704" s="153">
        <v>1</v>
      </c>
      <c r="G1704" s="46">
        <f>IrradDiaria_1[[#This Row],[Geração Diária (kWh)]]/(IrradDiaria_1[[#This Row],[Irradiação]]*994)</f>
        <v>2.0333404789226135</v>
      </c>
    </row>
    <row r="1705" spans="2:7" hidden="1">
      <c r="B1705" s="46" t="s">
        <v>344</v>
      </c>
      <c r="C1705" s="101">
        <v>46170</v>
      </c>
      <c r="D1705" s="104">
        <v>14238.77</v>
      </c>
      <c r="E1705" s="140">
        <v>5.1295000000000002</v>
      </c>
      <c r="F1705" s="153">
        <v>1</v>
      </c>
      <c r="G1705" s="46">
        <f>IrradDiaria_1[[#This Row],[Geração Diária (kWh)]]/(IrradDiaria_1[[#This Row],[Irradiação]]*994)</f>
        <v>2.7926149351514096</v>
      </c>
    </row>
    <row r="1706" spans="2:7" hidden="1">
      <c r="B1706" s="46" t="s">
        <v>344</v>
      </c>
      <c r="C1706" s="101">
        <v>46171</v>
      </c>
      <c r="D1706" s="104">
        <v>13257.62</v>
      </c>
      <c r="E1706" s="140">
        <v>5.0476999999999999</v>
      </c>
      <c r="F1706" s="153">
        <v>1</v>
      </c>
      <c r="G1706" s="46">
        <f>IrradDiaria_1[[#This Row],[Geração Diária (kWh)]]/(IrradDiaria_1[[#This Row],[Irradiação]]*994)</f>
        <v>2.6423214286212549</v>
      </c>
    </row>
    <row r="1707" spans="2:7" hidden="1">
      <c r="B1707" s="46" t="s">
        <v>344</v>
      </c>
      <c r="C1707" s="101">
        <v>46172</v>
      </c>
      <c r="D1707" s="104">
        <v>11672.06</v>
      </c>
      <c r="E1707" s="140">
        <v>4.6066000000000003</v>
      </c>
      <c r="F1707" s="153">
        <v>1</v>
      </c>
      <c r="G1707" s="46">
        <f>IrradDiaria_1[[#This Row],[Geração Diária (kWh)]]/(IrradDiaria_1[[#This Row],[Irradiação]]*994)</f>
        <v>2.5490633201370336</v>
      </c>
    </row>
    <row r="1708" spans="2:7" hidden="1">
      <c r="B1708" s="46" t="s">
        <v>344</v>
      </c>
      <c r="C1708" s="101">
        <v>46173</v>
      </c>
      <c r="D1708" s="104">
        <v>13069.95</v>
      </c>
      <c r="E1708" s="140">
        <v>4.8720999999999997</v>
      </c>
      <c r="F1708" s="153">
        <v>1</v>
      </c>
      <c r="G1708" s="46">
        <f>IrradDiaria_1[[#This Row],[Geração Diária (kWh)]]/(IrradDiaria_1[[#This Row],[Irradiação]]*994)</f>
        <v>2.6988040184622855</v>
      </c>
    </row>
    <row r="1709" spans="2:7" hidden="1">
      <c r="B1709" s="46" t="s">
        <v>344</v>
      </c>
      <c r="C1709" s="101">
        <v>46174</v>
      </c>
      <c r="D1709" s="104">
        <v>8251.3799999999992</v>
      </c>
      <c r="E1709" s="140">
        <v>3.07</v>
      </c>
      <c r="F1709" s="153">
        <v>1</v>
      </c>
      <c r="G1709" s="46">
        <f>IrradDiaria_1[[#This Row],[Geração Diária (kWh)]]/(IrradDiaria_1[[#This Row],[Irradiação]]*994)</f>
        <v>2.7039697468196802</v>
      </c>
    </row>
    <row r="1710" spans="2:7" hidden="1">
      <c r="B1710" s="46" t="s">
        <v>344</v>
      </c>
      <c r="C1710" s="101">
        <v>46175</v>
      </c>
      <c r="D1710" s="104">
        <v>12964.8</v>
      </c>
      <c r="E1710" s="140">
        <v>5.0659999999999998</v>
      </c>
      <c r="F1710" s="153">
        <v>1</v>
      </c>
      <c r="G1710" s="46">
        <f>IrradDiaria_1[[#This Row],[Geração Diária (kWh)]]/(IrradDiaria_1[[#This Row],[Irradiação]]*994)</f>
        <v>2.5746265989144499</v>
      </c>
    </row>
    <row r="1711" spans="2:7" hidden="1">
      <c r="B1711" s="46" t="s">
        <v>344</v>
      </c>
      <c r="C1711" s="101">
        <v>46176</v>
      </c>
      <c r="D1711" s="104">
        <v>13497.8</v>
      </c>
      <c r="E1711" s="140">
        <v>5.0529999999999999</v>
      </c>
      <c r="F1711" s="153">
        <v>1</v>
      </c>
      <c r="G1711" s="46">
        <f>IrradDiaria_1[[#This Row],[Geração Diária (kWh)]]/(IrradDiaria_1[[#This Row],[Irradiação]]*994)</f>
        <v>2.6873690191813857</v>
      </c>
    </row>
    <row r="1712" spans="2:7" hidden="1">
      <c r="B1712" s="46" t="s">
        <v>344</v>
      </c>
      <c r="C1712" s="101">
        <v>46177</v>
      </c>
      <c r="D1712" s="104">
        <v>9176.3799999999992</v>
      </c>
      <c r="E1712" s="140">
        <v>4.1539999999999999</v>
      </c>
      <c r="F1712" s="153">
        <v>0.79166666666666596</v>
      </c>
      <c r="G1712" s="46">
        <f>IrradDiaria_1[[#This Row],[Geração Diária (kWh)]]/(IrradDiaria_1[[#This Row],[Irradiação]]*994)</f>
        <v>2.2223809879014094</v>
      </c>
    </row>
    <row r="1713" spans="2:7" hidden="1">
      <c r="B1713" s="46" t="s">
        <v>344</v>
      </c>
      <c r="C1713" s="101">
        <v>46178</v>
      </c>
      <c r="D1713" s="104">
        <v>13606.71</v>
      </c>
      <c r="E1713" s="140">
        <v>4.556</v>
      </c>
      <c r="F1713" s="153">
        <v>1</v>
      </c>
      <c r="G1713" s="46">
        <f>IrradDiaria_1[[#This Row],[Geração Diária (kWh)]]/(IrradDiaria_1[[#This Row],[Irradiação]]*994)</f>
        <v>3.0045748591637622</v>
      </c>
    </row>
    <row r="1714" spans="2:7" hidden="1">
      <c r="B1714" s="46" t="s">
        <v>344</v>
      </c>
      <c r="C1714" s="101">
        <v>46179</v>
      </c>
      <c r="D1714" s="104">
        <v>13304.99</v>
      </c>
      <c r="E1714" s="140">
        <v>5.008</v>
      </c>
      <c r="F1714" s="153">
        <v>1</v>
      </c>
      <c r="G1714" s="46">
        <f>IrradDiaria_1[[#This Row],[Geração Diária (kWh)]]/(IrradDiaria_1[[#This Row],[Irradiação]]*994)</f>
        <v>2.6727839079203655</v>
      </c>
    </row>
    <row r="1715" spans="2:7" hidden="1">
      <c r="B1715" s="46" t="s">
        <v>344</v>
      </c>
      <c r="C1715" s="101">
        <v>46180</v>
      </c>
      <c r="D1715" s="104">
        <v>13319.37</v>
      </c>
      <c r="E1715" s="140">
        <v>5.0709999999999997</v>
      </c>
      <c r="F1715" s="153">
        <v>1</v>
      </c>
      <c r="G1715" s="46">
        <f>IrradDiaria_1[[#This Row],[Geração Diária (kWh)]]/(IrradDiaria_1[[#This Row],[Irradiação]]*994)</f>
        <v>2.6424311993038891</v>
      </c>
    </row>
    <row r="1716" spans="2:7" hidden="1">
      <c r="B1716" s="46" t="s">
        <v>344</v>
      </c>
      <c r="C1716" s="101">
        <v>46181</v>
      </c>
      <c r="D1716" s="104">
        <v>13102.08</v>
      </c>
      <c r="E1716" s="140">
        <v>5.0039999999999996</v>
      </c>
      <c r="F1716" s="153">
        <v>1</v>
      </c>
      <c r="G1716" s="46">
        <f>IrradDiaria_1[[#This Row],[Geração Diária (kWh)]]/(IrradDiaria_1[[#This Row],[Irradiação]]*994)</f>
        <v>2.6341260995227964</v>
      </c>
    </row>
    <row r="1717" spans="2:7" hidden="1">
      <c r="B1717" s="46" t="s">
        <v>344</v>
      </c>
      <c r="C1717" s="101">
        <v>46182</v>
      </c>
      <c r="D1717" s="104">
        <v>11131.39</v>
      </c>
      <c r="E1717" s="140">
        <v>4.4690000000000003</v>
      </c>
      <c r="F1717" s="153">
        <v>1</v>
      </c>
      <c r="G1717" s="46">
        <f>IrradDiaria_1[[#This Row],[Geração Diária (kWh)]]/(IrradDiaria_1[[#This Row],[Irradiação]]*994)</f>
        <v>2.5058360906094426</v>
      </c>
    </row>
    <row r="1718" spans="2:7" hidden="1">
      <c r="B1718" s="46" t="s">
        <v>344</v>
      </c>
      <c r="C1718" s="101">
        <v>46183</v>
      </c>
      <c r="D1718" s="104">
        <v>7597.75</v>
      </c>
      <c r="E1718" s="140">
        <v>3.6052050000000047</v>
      </c>
      <c r="F1718" s="153">
        <v>1</v>
      </c>
      <c r="G1718" s="46">
        <f>IrradDiaria_1[[#This Row],[Geração Diária (kWh)]]/(IrradDiaria_1[[#This Row],[Irradiação]]*994)</f>
        <v>2.1201600657993405</v>
      </c>
    </row>
    <row r="1719" spans="2:7" hidden="1">
      <c r="B1719" s="46" t="s">
        <v>344</v>
      </c>
      <c r="C1719" s="101">
        <v>46184</v>
      </c>
      <c r="D1719" s="104">
        <v>5563.68</v>
      </c>
      <c r="E1719" s="140">
        <v>2.4568599999999972</v>
      </c>
      <c r="F1719" s="153">
        <v>1</v>
      </c>
      <c r="G1719" s="46">
        <f>IrradDiaria_1[[#This Row],[Geração Diária (kWh)]]/(IrradDiaria_1[[#This Row],[Irradiação]]*994)</f>
        <v>2.2782183687670199</v>
      </c>
    </row>
    <row r="1720" spans="2:7" hidden="1">
      <c r="B1720" s="46" t="s">
        <v>344</v>
      </c>
      <c r="C1720" s="101">
        <v>46185</v>
      </c>
      <c r="D1720" s="104">
        <v>3504.86</v>
      </c>
      <c r="E1720" s="140">
        <v>1.429085000000001</v>
      </c>
      <c r="F1720" s="153">
        <v>1</v>
      </c>
      <c r="G1720" s="46">
        <f>IrradDiaria_1[[#This Row],[Geração Diária (kWh)]]/(IrradDiaria_1[[#This Row],[Irradiação]]*994)</f>
        <v>2.4673242645325328</v>
      </c>
    </row>
    <row r="1721" spans="2:7" hidden="1">
      <c r="B1721" s="46" t="s">
        <v>344</v>
      </c>
      <c r="C1721" s="101">
        <v>46186</v>
      </c>
      <c r="D1721" s="104">
        <v>6685.01</v>
      </c>
      <c r="E1721" s="140">
        <v>3.0387333333333375</v>
      </c>
      <c r="F1721" s="153">
        <v>1</v>
      </c>
      <c r="G1721" s="46">
        <f>IrradDiaria_1[[#This Row],[Geração Diária (kWh)]]/(IrradDiaria_1[[#This Row],[Irradiação]]*994)</f>
        <v>2.2132123603162133</v>
      </c>
    </row>
    <row r="1722" spans="2:7" hidden="1">
      <c r="B1722" s="46" t="s">
        <v>344</v>
      </c>
      <c r="C1722" s="101">
        <v>46187</v>
      </c>
      <c r="D1722" s="104">
        <v>4224.41</v>
      </c>
      <c r="E1722" s="140">
        <v>1.712271666666664</v>
      </c>
      <c r="F1722" s="153">
        <v>1</v>
      </c>
      <c r="G1722" s="46">
        <f>IrradDiaria_1[[#This Row],[Geração Diária (kWh)]]/(IrradDiaria_1[[#This Row],[Irradiação]]*994)</f>
        <v>2.4820298901598261</v>
      </c>
    </row>
    <row r="1723" spans="2:7" hidden="1">
      <c r="B1723" s="46" t="s">
        <v>344</v>
      </c>
      <c r="C1723" s="101">
        <v>46188</v>
      </c>
      <c r="D1723" s="104">
        <v>3255.64</v>
      </c>
      <c r="E1723" s="140">
        <v>1.2729850000000014</v>
      </c>
      <c r="F1723" s="153">
        <v>1</v>
      </c>
      <c r="G1723" s="46">
        <f>IrradDiaria_1[[#This Row],[Geração Diária (kWh)]]/(IrradDiaria_1[[#This Row],[Irradiação]]*994)</f>
        <v>2.5729225014458259</v>
      </c>
    </row>
    <row r="1724" spans="2:7" hidden="1">
      <c r="B1724" s="46" t="s">
        <v>344</v>
      </c>
      <c r="C1724" s="101">
        <v>46189</v>
      </c>
      <c r="D1724" s="104">
        <v>7093.96</v>
      </c>
      <c r="E1724" s="140">
        <v>3.3222416666666645</v>
      </c>
      <c r="F1724" s="153">
        <v>1</v>
      </c>
      <c r="G1724" s="46">
        <f>IrradDiaria_1[[#This Row],[Geração Diária (kWh)]]/(IrradDiaria_1[[#This Row],[Irradiação]]*994)</f>
        <v>2.1481822817739928</v>
      </c>
    </row>
    <row r="1725" spans="2:7" hidden="1">
      <c r="B1725" s="46" t="s">
        <v>344</v>
      </c>
      <c r="C1725" s="101">
        <v>46190</v>
      </c>
      <c r="D1725" s="104">
        <v>9272.4500000000007</v>
      </c>
      <c r="E1725" s="140">
        <v>4.5543033333333325</v>
      </c>
      <c r="F1725" s="153">
        <v>1</v>
      </c>
      <c r="G1725" s="46">
        <f>IrradDiaria_1[[#This Row],[Geração Diária (kWh)]]/(IrradDiaria_1[[#This Row],[Irradiação]]*994)</f>
        <v>2.0482650891659615</v>
      </c>
    </row>
    <row r="1726" spans="2:7" hidden="1">
      <c r="B1726" s="46" t="s">
        <v>344</v>
      </c>
      <c r="C1726" s="101">
        <v>46191</v>
      </c>
      <c r="D1726" s="104">
        <v>14244.79</v>
      </c>
      <c r="E1726" s="140">
        <v>7.2744366666666584</v>
      </c>
      <c r="F1726" s="153">
        <v>1</v>
      </c>
      <c r="G1726" s="46">
        <f>IrradDiaria_1[[#This Row],[Geração Diária (kWh)]]/(IrradDiaria_1[[#This Row],[Irradiação]]*994)</f>
        <v>1.9700184776581564</v>
      </c>
    </row>
    <row r="1727" spans="2:7" hidden="1">
      <c r="B1727" s="46" t="s">
        <v>344</v>
      </c>
      <c r="C1727" s="101">
        <v>46192</v>
      </c>
      <c r="D1727" s="104">
        <v>13609.27</v>
      </c>
      <c r="E1727" s="140">
        <v>6.9089433333333421</v>
      </c>
      <c r="F1727" s="153">
        <v>1</v>
      </c>
      <c r="G1727" s="46">
        <f>IrradDiaria_1[[#This Row],[Geração Diária (kWh)]]/(IrradDiaria_1[[#This Row],[Irradiação]]*994)</f>
        <v>1.9816950075433217</v>
      </c>
    </row>
    <row r="1728" spans="2:7" hidden="1">
      <c r="B1728" s="46" t="s">
        <v>344</v>
      </c>
      <c r="C1728" s="101">
        <v>46193</v>
      </c>
      <c r="D1728" s="104">
        <v>3389.2</v>
      </c>
      <c r="E1728" s="140">
        <v>1.4467400000000001</v>
      </c>
      <c r="F1728" s="153">
        <v>1</v>
      </c>
      <c r="G1728" s="46">
        <f>IrradDiaria_1[[#This Row],[Geração Diária (kWh)]]/(IrradDiaria_1[[#This Row],[Irradiação]]*994)</f>
        <v>2.3567869469884819</v>
      </c>
    </row>
    <row r="1729" spans="2:7" hidden="1">
      <c r="B1729" s="46" t="s">
        <v>344</v>
      </c>
      <c r="C1729" s="101">
        <v>46194</v>
      </c>
      <c r="D1729" s="104">
        <v>11943.68</v>
      </c>
      <c r="E1729" s="140">
        <v>6.0509449999999916</v>
      </c>
      <c r="F1729" s="153">
        <v>1</v>
      </c>
      <c r="G1729" s="46">
        <f>IrradDiaria_1[[#This Row],[Geração Diária (kWh)]]/(IrradDiaria_1[[#This Row],[Irradiação]]*994)</f>
        <v>1.9857682804731063</v>
      </c>
    </row>
    <row r="1730" spans="2:7" hidden="1">
      <c r="B1730" s="46" t="s">
        <v>344</v>
      </c>
      <c r="C1730" s="101">
        <v>46195</v>
      </c>
      <c r="D1730" s="104">
        <v>13235.26</v>
      </c>
      <c r="E1730" s="140">
        <v>6.8129999999999997</v>
      </c>
      <c r="F1730" s="153">
        <v>1</v>
      </c>
      <c r="G1730" s="46">
        <f>IrradDiaria_1[[#This Row],[Geração Diária (kWh)]]/(IrradDiaria_1[[#This Row],[Irradiação]]*994)</f>
        <v>1.9543741237975336</v>
      </c>
    </row>
    <row r="1731" spans="2:7" hidden="1">
      <c r="B1731" s="46" t="s">
        <v>344</v>
      </c>
      <c r="C1731" s="101">
        <v>46196</v>
      </c>
      <c r="D1731" s="104">
        <v>3068.61</v>
      </c>
      <c r="E1731" s="140">
        <v>1.165</v>
      </c>
      <c r="F1731" s="153">
        <v>1</v>
      </c>
      <c r="G1731" s="46">
        <f>IrradDiaria_1[[#This Row],[Geração Diária (kWh)]]/(IrradDiaria_1[[#This Row],[Irradiação]]*994)</f>
        <v>2.6498993963782698</v>
      </c>
    </row>
    <row r="1732" spans="2:7" hidden="1">
      <c r="B1732" s="46" t="s">
        <v>344</v>
      </c>
      <c r="C1732" s="101">
        <v>46197</v>
      </c>
      <c r="D1732" s="104">
        <v>1091.82</v>
      </c>
      <c r="E1732" s="140">
        <v>0.42399999999999999</v>
      </c>
      <c r="F1732" s="153">
        <v>1</v>
      </c>
      <c r="G1732" s="46">
        <f>IrradDiaria_1[[#This Row],[Geração Diária (kWh)]]/(IrradDiaria_1[[#This Row],[Irradiação]]*994)</f>
        <v>2.5905907140958964</v>
      </c>
    </row>
    <row r="1733" spans="2:7" hidden="1">
      <c r="B1733" s="46" t="s">
        <v>344</v>
      </c>
      <c r="C1733" s="101">
        <v>46198</v>
      </c>
      <c r="D1733" s="104">
        <v>2495.13</v>
      </c>
      <c r="E1733" s="140">
        <v>0.98199999999999998</v>
      </c>
      <c r="F1733" s="153">
        <v>1</v>
      </c>
      <c r="G1733" s="46">
        <f>IrradDiaria_1[[#This Row],[Geração Diária (kWh)]]/(IrradDiaria_1[[#This Row],[Irradiação]]*994)</f>
        <v>2.556202797231454</v>
      </c>
    </row>
    <row r="1734" spans="2:7" hidden="1">
      <c r="B1734" s="46" t="s">
        <v>344</v>
      </c>
      <c r="C1734" s="101">
        <v>46199</v>
      </c>
      <c r="D1734" s="104">
        <v>5707.83</v>
      </c>
      <c r="E1734" s="140">
        <v>2.5960000000000001</v>
      </c>
      <c r="F1734" s="153">
        <v>1</v>
      </c>
      <c r="G1734" s="46">
        <f>IrradDiaria_1[[#This Row],[Geração Diária (kWh)]]/(IrradDiaria_1[[#This Row],[Irradiação]]*994)</f>
        <v>2.2119736911453312</v>
      </c>
    </row>
    <row r="1735" spans="2:7" hidden="1">
      <c r="B1735" s="46" t="s">
        <v>344</v>
      </c>
      <c r="C1735" s="101">
        <v>46200</v>
      </c>
      <c r="D1735" s="104">
        <v>10461.790000000001</v>
      </c>
      <c r="E1735" s="140">
        <v>5.23</v>
      </c>
      <c r="F1735" s="153">
        <v>1</v>
      </c>
      <c r="G1735" s="46">
        <f>IrradDiaria_1[[#This Row],[Geração Diária (kWh)]]/(IrradDiaria_1[[#This Row],[Irradiação]]*994)</f>
        <v>2.0124167567546771</v>
      </c>
    </row>
    <row r="1736" spans="2:7" hidden="1">
      <c r="B1736" s="46" t="s">
        <v>344</v>
      </c>
      <c r="C1736" s="101">
        <v>46201</v>
      </c>
      <c r="D1736" s="104">
        <v>12847.87</v>
      </c>
      <c r="E1736" s="140">
        <v>6.5469999999999997</v>
      </c>
      <c r="F1736" s="153">
        <v>1</v>
      </c>
      <c r="G1736" s="46">
        <f>IrradDiaria_1[[#This Row],[Geração Diária (kWh)]]/(IrradDiaria_1[[#This Row],[Irradiação]]*994)</f>
        <v>1.9742511891265111</v>
      </c>
    </row>
    <row r="1737" spans="2:7" hidden="1">
      <c r="B1737" s="46" t="s">
        <v>344</v>
      </c>
      <c r="C1737" s="101">
        <v>46202</v>
      </c>
      <c r="D1737" s="104">
        <v>11200.84</v>
      </c>
      <c r="E1737" s="140">
        <v>5.7480000000000002</v>
      </c>
      <c r="F1737" s="153">
        <v>1</v>
      </c>
      <c r="G1737" s="46">
        <f>IrradDiaria_1[[#This Row],[Geração Diária (kWh)]]/(IrradDiaria_1[[#This Row],[Irradiação]]*994)</f>
        <v>1.9604124398443548</v>
      </c>
    </row>
    <row r="1738" spans="2:7" hidden="1">
      <c r="B1738" s="46" t="s">
        <v>344</v>
      </c>
      <c r="C1738" s="101">
        <v>46203</v>
      </c>
      <c r="D1738" s="104">
        <v>12817.89</v>
      </c>
      <c r="E1738" s="140">
        <v>6.5309999999999997</v>
      </c>
      <c r="F1738" s="153">
        <v>1</v>
      </c>
      <c r="G1738" s="46">
        <f>IrradDiaria_1[[#This Row],[Geração Diária (kWh)]]/(IrradDiaria_1[[#This Row],[Irradiação]]*994)</f>
        <v>1.9744696936788393</v>
      </c>
    </row>
    <row r="1739" spans="2:7" hidden="1">
      <c r="B1739" s="46" t="s">
        <v>344</v>
      </c>
      <c r="C1739" s="101">
        <v>46204</v>
      </c>
      <c r="D1739" s="104">
        <v>13265.09</v>
      </c>
      <c r="E1739" s="140">
        <v>6.8252583333333341</v>
      </c>
      <c r="F1739" s="153">
        <v>1</v>
      </c>
      <c r="G1739" s="46">
        <f>IrradDiaria_1[[#This Row],[Geração Diária (kWh)]]/(IrradDiaria_1[[#This Row],[Irradiação]]*994)</f>
        <v>1.9552609313876668</v>
      </c>
    </row>
    <row r="1740" spans="2:7" hidden="1">
      <c r="B1740" s="46" t="s">
        <v>344</v>
      </c>
      <c r="C1740" s="101">
        <v>46205</v>
      </c>
      <c r="D1740" s="104">
        <v>13282.87</v>
      </c>
      <c r="E1740" s="140">
        <v>6.9007033333333387</v>
      </c>
      <c r="F1740" s="153">
        <v>1</v>
      </c>
      <c r="G1740" s="46">
        <f>IrradDiaria_1[[#This Row],[Geração Diária (kWh)]]/(IrradDiaria_1[[#This Row],[Irradiação]]*994)</f>
        <v>1.9364762755687832</v>
      </c>
    </row>
    <row r="1741" spans="2:7" hidden="1">
      <c r="B1741" s="46" t="s">
        <v>344</v>
      </c>
      <c r="C1741" s="101">
        <v>46206</v>
      </c>
      <c r="D1741" s="104">
        <v>12306.29</v>
      </c>
      <c r="E1741" s="140">
        <v>6.2820616666666504</v>
      </c>
      <c r="F1741" s="153">
        <v>1</v>
      </c>
      <c r="G1741" s="46">
        <f>IrradDiaria_1[[#This Row],[Geração Diária (kWh)]]/(IrradDiaria_1[[#This Row],[Irradiação]]*994)</f>
        <v>1.9707819021160882</v>
      </c>
    </row>
    <row r="1742" spans="2:7" hidden="1">
      <c r="B1742" s="46" t="s">
        <v>344</v>
      </c>
      <c r="C1742" s="101">
        <v>46207</v>
      </c>
      <c r="D1742" s="104">
        <v>11177.67</v>
      </c>
      <c r="E1742" s="140">
        <v>5.659503333333328</v>
      </c>
      <c r="F1742" s="153">
        <v>1</v>
      </c>
      <c r="G1742" s="46">
        <f>IrradDiaria_1[[#This Row],[Geração Diária (kWh)]]/(IrradDiaria_1[[#This Row],[Irradiação]]*994)</f>
        <v>1.9869483561991776</v>
      </c>
    </row>
    <row r="1743" spans="2:7" hidden="1">
      <c r="B1743" s="46" t="s">
        <v>344</v>
      </c>
      <c r="C1743" s="101">
        <v>46208</v>
      </c>
      <c r="D1743" s="104">
        <v>7274.93</v>
      </c>
      <c r="E1743" s="140">
        <v>3.5279700000000047</v>
      </c>
      <c r="F1743" s="153">
        <v>1</v>
      </c>
      <c r="G1743" s="46">
        <f>IrradDiaria_1[[#This Row],[Geração Diária (kWh)]]/(IrradDiaria_1[[#This Row],[Irradiação]]*994)</f>
        <v>2.0745196411392643</v>
      </c>
    </row>
    <row r="1744" spans="2:7" hidden="1">
      <c r="B1744" s="46" t="s">
        <v>344</v>
      </c>
      <c r="C1744" s="101">
        <v>46209</v>
      </c>
      <c r="D1744" s="104">
        <v>10022.709999999999</v>
      </c>
      <c r="E1744" s="140">
        <v>5.0391499999999967</v>
      </c>
      <c r="F1744" s="153">
        <v>1</v>
      </c>
      <c r="G1744" s="46">
        <f>IrradDiaria_1[[#This Row],[Geração Diária (kWh)]]/(IrradDiaria_1[[#This Row],[Irradiação]]*994)</f>
        <v>2.000974222941013</v>
      </c>
    </row>
    <row r="1745" spans="2:7" hidden="1">
      <c r="B1745" s="46" t="s">
        <v>344</v>
      </c>
      <c r="C1745" s="101">
        <v>46210</v>
      </c>
      <c r="D1745" s="104">
        <v>11416.86</v>
      </c>
      <c r="E1745" s="140">
        <v>5.778054999999986</v>
      </c>
      <c r="F1745" s="153">
        <v>1</v>
      </c>
      <c r="G1745" s="46">
        <f>IrradDiaria_1[[#This Row],[Geração Diária (kWh)]]/(IrradDiaria_1[[#This Row],[Irradiação]]*994)</f>
        <v>1.9878271577351465</v>
      </c>
    </row>
    <row r="1746" spans="2:7" hidden="1">
      <c r="B1746" s="46" t="s">
        <v>344</v>
      </c>
      <c r="C1746" s="101">
        <v>46211</v>
      </c>
      <c r="D1746" s="104">
        <v>7747.34</v>
      </c>
      <c r="E1746" s="140">
        <v>3.8119999999999998</v>
      </c>
      <c r="F1746" s="153">
        <v>1</v>
      </c>
      <c r="G1746" s="46">
        <f>IrradDiaria_1[[#This Row],[Geração Diária (kWh)]]/(IrradDiaria_1[[#This Row],[Irradiação]]*994)</f>
        <v>2.0446234595400314</v>
      </c>
    </row>
    <row r="1747" spans="2:7" hidden="1">
      <c r="B1747" s="46" t="s">
        <v>344</v>
      </c>
      <c r="C1747" s="101">
        <v>46218</v>
      </c>
      <c r="D1747" s="104">
        <v>14688.32</v>
      </c>
      <c r="E1747" s="140">
        <v>6.2809999999999997</v>
      </c>
      <c r="F1747" s="153">
        <v>1</v>
      </c>
      <c r="G1747" s="46">
        <f>IrradDiaria_1[[#This Row],[Geração Diária (kWh)]]/(IrradDiaria_1[[#This Row],[Irradiação]]*994)</f>
        <v>2.3526479686909871</v>
      </c>
    </row>
    <row r="1748" spans="2:7" hidden="1">
      <c r="B1748" s="46" t="s">
        <v>231</v>
      </c>
      <c r="C1748" s="101">
        <v>46216</v>
      </c>
      <c r="D1748" s="104">
        <v>14139.53</v>
      </c>
      <c r="E1748" s="140">
        <v>6.2830000000000004</v>
      </c>
      <c r="F1748" s="153">
        <v>0.98611111111111105</v>
      </c>
      <c r="G1748" s="46">
        <f>IrradDiaria_1[[#This Row],[Geração Diária (kWh)]]/(IrradDiaria_1[[#This Row],[Irradiação]]*994)</f>
        <v>2.2640266235323767</v>
      </c>
    </row>
    <row r="1749" spans="2:7" hidden="1">
      <c r="B1749" s="46" t="s">
        <v>254</v>
      </c>
      <c r="C1749" s="101">
        <v>46216</v>
      </c>
      <c r="D1749" s="104">
        <v>13144.04</v>
      </c>
      <c r="E1749" s="140">
        <v>6.2830000000000004</v>
      </c>
      <c r="F1749" s="153">
        <v>1</v>
      </c>
      <c r="G1749" s="46">
        <f>IrradDiaria_1[[#This Row],[Geração Diária (kWh)]]/(IrradDiaria_1[[#This Row],[Irradiação]]*994)</f>
        <v>2.1046284070810346</v>
      </c>
    </row>
    <row r="1750" spans="2:7" hidden="1">
      <c r="B1750" s="46" t="s">
        <v>367</v>
      </c>
      <c r="C1750" s="101">
        <v>46213</v>
      </c>
      <c r="D1750" s="104">
        <v>6904.68</v>
      </c>
      <c r="E1750" s="140">
        <v>6.2969999999999997</v>
      </c>
      <c r="F1750" s="153">
        <v>1</v>
      </c>
      <c r="G1750" s="46">
        <f>IrradDiaria_1[[#This Row],[Geração Diária (kWh)]]/(IrradDiaria_1[[#This Row],[Irradiação]]*994)</f>
        <v>1.1031218276787931</v>
      </c>
    </row>
    <row r="1751" spans="2:7" hidden="1">
      <c r="B1751" s="46" t="s">
        <v>321</v>
      </c>
      <c r="C1751" s="101">
        <v>46217</v>
      </c>
      <c r="D1751" s="104">
        <v>16673.939999999999</v>
      </c>
      <c r="E1751" s="140">
        <v>6.306</v>
      </c>
      <c r="F1751" s="153">
        <v>1</v>
      </c>
      <c r="G1751" s="46">
        <f>IrradDiaria_1[[#This Row],[Geração Diária (kWh)]]/(IrradDiaria_1[[#This Row],[Irradiação]]*994)</f>
        <v>2.6600995123931024</v>
      </c>
    </row>
    <row r="1752" spans="2:7" hidden="1">
      <c r="B1752" s="46" t="s">
        <v>344</v>
      </c>
      <c r="C1752" s="101">
        <v>46217</v>
      </c>
      <c r="D1752" s="104">
        <v>14715.6</v>
      </c>
      <c r="E1752" s="140">
        <v>6.3179999999999996</v>
      </c>
      <c r="F1752" s="153">
        <v>1</v>
      </c>
      <c r="G1752" s="46">
        <f>IrradDiaria_1[[#This Row],[Geração Diária (kWh)]]/(IrradDiaria_1[[#This Row],[Irradiação]]*994)</f>
        <v>2.3432140803032824</v>
      </c>
    </row>
    <row r="1753" spans="2:7" hidden="1">
      <c r="B1753" s="46" t="s">
        <v>321</v>
      </c>
      <c r="C1753" s="101">
        <v>46218</v>
      </c>
      <c r="D1753" s="104">
        <v>16619.79</v>
      </c>
      <c r="E1753" s="140">
        <v>6.3940000000000001</v>
      </c>
      <c r="F1753" s="153">
        <v>1</v>
      </c>
      <c r="G1753" s="46">
        <f>IrradDiaria_1[[#This Row],[Geração Diária (kWh)]]/(IrradDiaria_1[[#This Row],[Irradiação]]*994)</f>
        <v>2.614968824520473</v>
      </c>
    </row>
    <row r="1754" spans="2:7" hidden="1">
      <c r="B1754" s="46" t="s">
        <v>367</v>
      </c>
      <c r="C1754" s="101">
        <v>46113</v>
      </c>
      <c r="D1754" s="104">
        <v>5152.42</v>
      </c>
      <c r="E1754" s="140">
        <v>4.4170200000000106</v>
      </c>
      <c r="F1754" s="153">
        <v>1</v>
      </c>
      <c r="G1754" s="46">
        <f>IrradDiaria_1[[#This Row],[Geração Diária (kWh)]]/(IrradDiaria_1[[#This Row],[Irradiação]]*994)</f>
        <v>1.1735335422435378</v>
      </c>
    </row>
    <row r="1755" spans="2:7" hidden="1">
      <c r="B1755" s="46" t="s">
        <v>367</v>
      </c>
      <c r="C1755" s="101">
        <v>46114</v>
      </c>
      <c r="D1755" s="104">
        <v>6173.3</v>
      </c>
      <c r="E1755" s="140">
        <v>5.5012116666666735</v>
      </c>
      <c r="F1755" s="153">
        <v>1</v>
      </c>
      <c r="G1755" s="46">
        <f>IrradDiaria_1[[#This Row],[Geração Diária (kWh)]]/(IrradDiaria_1[[#This Row],[Irradiação]]*994)</f>
        <v>1.1289446319459349</v>
      </c>
    </row>
    <row r="1756" spans="2:7" hidden="1">
      <c r="B1756" s="46" t="s">
        <v>367</v>
      </c>
      <c r="C1756" s="101">
        <v>46115</v>
      </c>
      <c r="D1756" s="104">
        <v>5377.06</v>
      </c>
      <c r="E1756" s="140">
        <v>4.711993333333325</v>
      </c>
      <c r="F1756" s="153">
        <v>1</v>
      </c>
      <c r="G1756" s="46">
        <f>IrradDiaria_1[[#This Row],[Geração Diária (kWh)]]/(IrradDiaria_1[[#This Row],[Irradiação]]*994)</f>
        <v>1.1480315696433578</v>
      </c>
    </row>
    <row r="1757" spans="2:7" hidden="1">
      <c r="B1757" s="46" t="s">
        <v>367</v>
      </c>
      <c r="C1757" s="101">
        <v>46116</v>
      </c>
      <c r="D1757" s="104">
        <v>5759.21</v>
      </c>
      <c r="E1757" s="140">
        <v>5.2727566666666457</v>
      </c>
      <c r="F1757" s="153">
        <v>1</v>
      </c>
      <c r="G1757" s="46">
        <f>IrradDiaria_1[[#This Row],[Geração Diária (kWh)]]/(IrradDiaria_1[[#This Row],[Irradiação]]*994)</f>
        <v>1.0988509823877781</v>
      </c>
    </row>
    <row r="1758" spans="2:7" hidden="1">
      <c r="B1758" s="46" t="s">
        <v>367</v>
      </c>
      <c r="C1758" s="101">
        <v>46117</v>
      </c>
      <c r="D1758" s="104">
        <v>9262.1299999999992</v>
      </c>
      <c r="E1758" s="140">
        <v>8.7120850000000232</v>
      </c>
      <c r="F1758" s="153">
        <v>1</v>
      </c>
      <c r="G1758" s="46">
        <f>IrradDiaria_1[[#This Row],[Geração Diária (kWh)]]/(IrradDiaria_1[[#This Row],[Irradiação]]*994)</f>
        <v>1.0695531815146697</v>
      </c>
    </row>
    <row r="1759" spans="2:7" hidden="1">
      <c r="B1759" s="46" t="s">
        <v>367</v>
      </c>
      <c r="C1759" s="101">
        <v>46118</v>
      </c>
      <c r="D1759" s="104">
        <v>6842.02</v>
      </c>
      <c r="E1759" s="140">
        <v>6.4224499999999844</v>
      </c>
      <c r="F1759" s="153">
        <v>1</v>
      </c>
      <c r="G1759" s="46">
        <f>IrradDiaria_1[[#This Row],[Geração Diária (kWh)]]/(IrradDiaria_1[[#This Row],[Irradiação]]*994)</f>
        <v>1.0717592070809614</v>
      </c>
    </row>
    <row r="1760" spans="2:7" hidden="1">
      <c r="B1760" s="46" t="s">
        <v>367</v>
      </c>
      <c r="C1760" s="101">
        <v>46119</v>
      </c>
      <c r="D1760" s="104">
        <v>5469.78</v>
      </c>
      <c r="E1760" s="140">
        <v>5.0858666666666226</v>
      </c>
      <c r="F1760" s="153">
        <v>1</v>
      </c>
      <c r="G1760" s="46">
        <f>IrradDiaria_1[[#This Row],[Geração Diária (kWh)]]/(IrradDiaria_1[[#This Row],[Irradiação]]*994)</f>
        <v>1.081978184121517</v>
      </c>
    </row>
    <row r="1761" spans="2:7" hidden="1">
      <c r="B1761" s="46" t="s">
        <v>367</v>
      </c>
      <c r="C1761" s="101">
        <v>46120</v>
      </c>
      <c r="D1761" s="104">
        <v>4305.83</v>
      </c>
      <c r="E1761" s="140">
        <v>3.5245399999999956</v>
      </c>
      <c r="F1761" s="153">
        <v>1</v>
      </c>
      <c r="G1761" s="46">
        <f>IrradDiaria_1[[#This Row],[Geração Diária (kWh)]]/(IrradDiaria_1[[#This Row],[Irradiação]]*994)</f>
        <v>1.2290457550640155</v>
      </c>
    </row>
    <row r="1762" spans="2:7" hidden="1">
      <c r="B1762" s="46" t="s">
        <v>367</v>
      </c>
      <c r="C1762" s="101">
        <v>46121</v>
      </c>
      <c r="D1762" s="104">
        <v>5234.5600000000004</v>
      </c>
      <c r="E1762" s="140">
        <v>4.8052016666666741</v>
      </c>
      <c r="F1762" s="153">
        <v>1</v>
      </c>
      <c r="G1762" s="46">
        <f>IrradDiaria_1[[#This Row],[Geração Diária (kWh)]]/(IrradDiaria_1[[#This Row],[Irradiação]]*994)</f>
        <v>1.09592839322038</v>
      </c>
    </row>
    <row r="1763" spans="2:7" hidden="1">
      <c r="B1763" s="46" t="s">
        <v>367</v>
      </c>
      <c r="C1763" s="101">
        <v>46122</v>
      </c>
      <c r="D1763" s="104">
        <v>2585.04</v>
      </c>
      <c r="E1763" s="140">
        <v>1.912256666666666</v>
      </c>
      <c r="F1763" s="153">
        <v>1</v>
      </c>
      <c r="G1763" s="46">
        <f>IrradDiaria_1[[#This Row],[Geração Diária (kWh)]]/(IrradDiaria_1[[#This Row],[Irradiação]]*994)</f>
        <v>1.3599868200289058</v>
      </c>
    </row>
    <row r="1764" spans="2:7" hidden="1">
      <c r="B1764" s="46" t="s">
        <v>367</v>
      </c>
      <c r="C1764" s="101">
        <v>46123</v>
      </c>
      <c r="D1764" s="104">
        <v>6995.42</v>
      </c>
      <c r="E1764" s="140">
        <v>8.4897566666667128</v>
      </c>
      <c r="F1764" s="153">
        <v>0.843055555555556</v>
      </c>
      <c r="G1764" s="46">
        <f>IrradDiaria_1[[#This Row],[Geração Diária (kWh)]]/(IrradDiaria_1[[#This Row],[Irradiação]]*994)</f>
        <v>0.82895731309748621</v>
      </c>
    </row>
    <row r="1765" spans="2:7" hidden="1">
      <c r="B1765" s="46" t="s">
        <v>367</v>
      </c>
      <c r="C1765" s="101">
        <v>46124</v>
      </c>
      <c r="D1765" s="104">
        <v>8225.35</v>
      </c>
      <c r="E1765" s="140">
        <v>7.8167416666666822</v>
      </c>
      <c r="F1765" s="153">
        <v>0.99027777777777803</v>
      </c>
      <c r="G1765" s="46">
        <f>IrradDiaria_1[[#This Row],[Geração Diária (kWh)]]/(IrradDiaria_1[[#This Row],[Irradiação]]*994)</f>
        <v>1.0586252370712841</v>
      </c>
    </row>
    <row r="1766" spans="2:7" hidden="1">
      <c r="B1766" s="46" t="s">
        <v>367</v>
      </c>
      <c r="C1766" s="101">
        <v>46125</v>
      </c>
      <c r="D1766" s="104">
        <v>7938.26</v>
      </c>
      <c r="E1766" s="140">
        <v>7.2620033333333449</v>
      </c>
      <c r="F1766" s="153">
        <v>1</v>
      </c>
      <c r="G1766" s="46">
        <f>IrradDiaria_1[[#This Row],[Geração Diária (kWh)]]/(IrradDiaria_1[[#This Row],[Irradiação]]*994)</f>
        <v>1.0997209304100521</v>
      </c>
    </row>
    <row r="1767" spans="2:7" hidden="1">
      <c r="B1767" s="46" t="s">
        <v>367</v>
      </c>
      <c r="C1767" s="101">
        <v>46126</v>
      </c>
      <c r="D1767" s="104">
        <v>8417.73</v>
      </c>
      <c r="E1767" s="140">
        <v>8.2290433333333546</v>
      </c>
      <c r="F1767" s="153">
        <v>0.98055555555555596</v>
      </c>
      <c r="G1767" s="46">
        <f>IrradDiaria_1[[#This Row],[Geração Diária (kWh)]]/(IrradDiaria_1[[#This Row],[Irradiação]]*994)</f>
        <v>1.0291039801894615</v>
      </c>
    </row>
    <row r="1768" spans="2:7" hidden="1">
      <c r="B1768" s="46" t="s">
        <v>367</v>
      </c>
      <c r="C1768" s="101">
        <v>46127</v>
      </c>
      <c r="D1768" s="104">
        <v>8031.05</v>
      </c>
      <c r="E1768" s="140">
        <v>7.3360000000000003</v>
      </c>
      <c r="F1768" s="153">
        <v>1</v>
      </c>
      <c r="G1768" s="46">
        <f>IrradDiaria_1[[#This Row],[Geração Diária (kWh)]]/(IrradDiaria_1[[#This Row],[Irradiação]]*994)</f>
        <v>1.1013532119653582</v>
      </c>
    </row>
    <row r="1769" spans="2:7" hidden="1">
      <c r="B1769" s="46" t="s">
        <v>367</v>
      </c>
      <c r="C1769" s="101">
        <v>46128</v>
      </c>
      <c r="D1769" s="104">
        <v>8690.84</v>
      </c>
      <c r="E1769" s="140">
        <v>6.2830000000000004</v>
      </c>
      <c r="F1769" s="153">
        <v>1</v>
      </c>
      <c r="G1769" s="46">
        <f>IrradDiaria_1[[#This Row],[Geração Diária (kWh)]]/(IrradDiaria_1[[#This Row],[Irradiação]]*994)</f>
        <v>1.3915804231724902</v>
      </c>
    </row>
    <row r="1770" spans="2:7" hidden="1">
      <c r="B1770" s="46" t="s">
        <v>367</v>
      </c>
      <c r="C1770" s="101">
        <v>46129</v>
      </c>
      <c r="D1770" s="104">
        <v>8348.33</v>
      </c>
      <c r="E1770" s="140">
        <v>5.91</v>
      </c>
      <c r="F1770" s="153">
        <v>1</v>
      </c>
      <c r="G1770" s="46">
        <f>IrradDiaria_1[[#This Row],[Geração Diária (kWh)]]/(IrradDiaria_1[[#This Row],[Irradiação]]*994)</f>
        <v>1.4211036098145557</v>
      </c>
    </row>
    <row r="1771" spans="2:7" hidden="1">
      <c r="B1771" s="46" t="s">
        <v>367</v>
      </c>
      <c r="C1771" s="101">
        <v>46130</v>
      </c>
      <c r="D1771" s="104">
        <v>6744</v>
      </c>
      <c r="E1771" s="140">
        <v>6.1470000000000002</v>
      </c>
      <c r="F1771" s="153">
        <v>1</v>
      </c>
      <c r="G1771" s="46">
        <f>IrradDiaria_1[[#This Row],[Geração Diária (kWh)]]/(IrradDiaria_1[[#This Row],[Irradiação]]*994)</f>
        <v>1.1037430046359169</v>
      </c>
    </row>
    <row r="1772" spans="2:7" hidden="1">
      <c r="B1772" s="46" t="s">
        <v>367</v>
      </c>
      <c r="C1772" s="101">
        <v>46132</v>
      </c>
      <c r="D1772" s="104">
        <v>9036.0300000000007</v>
      </c>
      <c r="E1772" s="140">
        <v>8.2662733333333502</v>
      </c>
      <c r="F1772" s="153">
        <v>1</v>
      </c>
      <c r="G1772" s="46">
        <f>IrradDiaria_1[[#This Row],[Geração Diária (kWh)]]/(IrradDiaria_1[[#This Row],[Irradiação]]*994)</f>
        <v>1.0997184673275395</v>
      </c>
    </row>
    <row r="1773" spans="2:7" hidden="1">
      <c r="B1773" s="46" t="s">
        <v>367</v>
      </c>
      <c r="C1773" s="101">
        <v>46133</v>
      </c>
      <c r="D1773" s="104">
        <v>8760.2800000000007</v>
      </c>
      <c r="E1773" s="140">
        <v>8.1159483333333196</v>
      </c>
      <c r="F1773" s="153">
        <v>1</v>
      </c>
      <c r="G1773" s="46">
        <f>IrradDiaria_1[[#This Row],[Geração Diária (kWh)]]/(IrradDiaria_1[[#This Row],[Irradiação]]*994)</f>
        <v>1.0859062418529053</v>
      </c>
    </row>
    <row r="1774" spans="2:7" hidden="1">
      <c r="B1774" s="46" t="s">
        <v>367</v>
      </c>
      <c r="C1774" s="101">
        <v>46134</v>
      </c>
      <c r="D1774" s="104">
        <v>8881.73</v>
      </c>
      <c r="E1774" s="140">
        <v>8.1746750000000041</v>
      </c>
      <c r="F1774" s="153">
        <v>1</v>
      </c>
      <c r="G1774" s="46">
        <f>IrradDiaria_1[[#This Row],[Geração Diária (kWh)]]/(IrradDiaria_1[[#This Row],[Irradiação]]*994)</f>
        <v>1.093051656770927</v>
      </c>
    </row>
    <row r="1775" spans="2:7" hidden="1">
      <c r="B1775" s="46" t="s">
        <v>367</v>
      </c>
      <c r="C1775" s="101">
        <v>46135</v>
      </c>
      <c r="D1775" s="104">
        <v>8347.5400000000009</v>
      </c>
      <c r="E1775" s="140">
        <v>7.315598333333388</v>
      </c>
      <c r="F1775" s="153">
        <v>1</v>
      </c>
      <c r="G1775" s="46">
        <f>IrradDiaria_1[[#This Row],[Geração Diária (kWh)]]/(IrradDiaria_1[[#This Row],[Irradiação]]*994)</f>
        <v>1.1479481489746852</v>
      </c>
    </row>
    <row r="1776" spans="2:7" hidden="1">
      <c r="B1776" s="46" t="s">
        <v>367</v>
      </c>
      <c r="C1776" s="101">
        <v>46136</v>
      </c>
      <c r="D1776" s="104">
        <v>8274.23</v>
      </c>
      <c r="E1776" s="140">
        <v>7.4583450000000209</v>
      </c>
      <c r="F1776" s="153">
        <v>1</v>
      </c>
      <c r="G1776" s="46">
        <f>IrradDiaria_1[[#This Row],[Geração Diária (kWh)]]/(IrradDiaria_1[[#This Row],[Irradiação]]*994)</f>
        <v>1.1160887637004975</v>
      </c>
    </row>
    <row r="1777" spans="2:7" hidden="1">
      <c r="B1777" s="46" t="s">
        <v>367</v>
      </c>
      <c r="C1777" s="101">
        <v>46137</v>
      </c>
      <c r="D1777" s="104">
        <v>6833.41</v>
      </c>
      <c r="E1777" s="140">
        <v>6.1630649999999463</v>
      </c>
      <c r="F1777" s="153">
        <v>1</v>
      </c>
      <c r="G1777" s="46">
        <f>IrradDiaria_1[[#This Row],[Geração Diária (kWh)]]/(IrradDiaria_1[[#This Row],[Irradiação]]*994)</f>
        <v>1.1154608863749087</v>
      </c>
    </row>
    <row r="1778" spans="2:7" hidden="1">
      <c r="B1778" s="46" t="s">
        <v>367</v>
      </c>
      <c r="C1778" s="101">
        <v>46138</v>
      </c>
      <c r="D1778" s="104">
        <v>6076.28</v>
      </c>
      <c r="E1778" s="140">
        <v>5.4331266666666442</v>
      </c>
      <c r="F1778" s="153">
        <v>1</v>
      </c>
      <c r="G1778" s="46">
        <f>IrradDiaria_1[[#This Row],[Geração Diária (kWh)]]/(IrradDiaria_1[[#This Row],[Irradiação]]*994)</f>
        <v>1.1251270440615959</v>
      </c>
    </row>
    <row r="1779" spans="2:7" hidden="1">
      <c r="B1779" s="46" t="s">
        <v>367</v>
      </c>
      <c r="C1779" s="101">
        <v>46139</v>
      </c>
      <c r="D1779" s="104">
        <v>2390.04</v>
      </c>
      <c r="E1779" s="140">
        <v>1.840770000000008</v>
      </c>
      <c r="F1779" s="153">
        <v>1</v>
      </c>
      <c r="G1779" s="46">
        <f>IrradDiaria_1[[#This Row],[Geração Diária (kWh)]]/(IrradDiaria_1[[#This Row],[Irradiação]]*994)</f>
        <v>1.3062288068606172</v>
      </c>
    </row>
    <row r="1780" spans="2:7" hidden="1">
      <c r="B1780" s="46" t="s">
        <v>367</v>
      </c>
      <c r="C1780" s="101">
        <v>46140</v>
      </c>
      <c r="D1780" s="104">
        <v>3720.74</v>
      </c>
      <c r="E1780" s="140">
        <v>3.0101483333333361</v>
      </c>
      <c r="F1780" s="153">
        <v>1</v>
      </c>
      <c r="G1780" s="46">
        <f>IrradDiaria_1[[#This Row],[Geração Diária (kWh)]]/(IrradDiaria_1[[#This Row],[Irradiação]]*994)</f>
        <v>1.2435264912762403</v>
      </c>
    </row>
    <row r="1781" spans="2:7" hidden="1">
      <c r="B1781" s="46" t="s">
        <v>367</v>
      </c>
      <c r="C1781" s="101">
        <v>46141</v>
      </c>
      <c r="D1781" s="104">
        <v>3541.61</v>
      </c>
      <c r="E1781" s="140">
        <v>2.8309333333333404</v>
      </c>
      <c r="F1781" s="153">
        <v>1</v>
      </c>
      <c r="G1781" s="46">
        <f>IrradDiaria_1[[#This Row],[Geração Diária (kWh)]]/(IrradDiaria_1[[#This Row],[Irradiação]]*994)</f>
        <v>1.2585912517304247</v>
      </c>
    </row>
    <row r="1782" spans="2:7" hidden="1">
      <c r="B1782" s="46" t="s">
        <v>367</v>
      </c>
      <c r="C1782" s="101">
        <v>46142</v>
      </c>
      <c r="D1782" s="104">
        <v>7952.76</v>
      </c>
      <c r="E1782" s="140">
        <v>7.0891166666666354</v>
      </c>
      <c r="F1782" s="153">
        <v>1</v>
      </c>
      <c r="G1782" s="46">
        <f>IrradDiaria_1[[#This Row],[Geração Diária (kWh)]]/(IrradDiaria_1[[#This Row],[Irradiação]]*994)</f>
        <v>1.1285982392058982</v>
      </c>
    </row>
    <row r="1783" spans="2:7" hidden="1">
      <c r="B1783" s="46" t="s">
        <v>367</v>
      </c>
      <c r="C1783" s="101">
        <v>46143</v>
      </c>
      <c r="D1783" s="104">
        <v>6938.28</v>
      </c>
      <c r="E1783" s="140">
        <v>6.3878683363509676</v>
      </c>
      <c r="F1783" s="153">
        <v>1</v>
      </c>
      <c r="G1783" s="46">
        <f>IrradDiaria_1[[#This Row],[Geração Diária (kWh)]]/(IrradDiaria_1[[#This Row],[Irradiação]]*994)</f>
        <v>1.0927214836400565</v>
      </c>
    </row>
    <row r="1784" spans="2:7" hidden="1">
      <c r="B1784" s="46" t="s">
        <v>367</v>
      </c>
      <c r="C1784" s="101">
        <v>46144</v>
      </c>
      <c r="D1784" s="104">
        <v>5525.02</v>
      </c>
      <c r="E1784" s="140">
        <v>4.8561524873781021</v>
      </c>
      <c r="F1784" s="153">
        <v>1</v>
      </c>
      <c r="G1784" s="46">
        <f>IrradDiaria_1[[#This Row],[Geração Diária (kWh)]]/(IrradDiaria_1[[#This Row],[Irradiação]]*994)</f>
        <v>1.1446037239924074</v>
      </c>
    </row>
    <row r="1785" spans="2:7" hidden="1">
      <c r="B1785" s="46" t="s">
        <v>367</v>
      </c>
      <c r="C1785" s="101">
        <v>46145</v>
      </c>
      <c r="D1785" s="104">
        <v>3683.57</v>
      </c>
      <c r="E1785" s="140">
        <v>2.9429724839031697</v>
      </c>
      <c r="F1785" s="153">
        <v>1</v>
      </c>
      <c r="G1785" s="46">
        <f>IrradDiaria_1[[#This Row],[Geração Diária (kWh)]]/(IrradDiaria_1[[#This Row],[Irradiação]]*994)</f>
        <v>1.2592047153831876</v>
      </c>
    </row>
    <row r="1786" spans="2:7" hidden="1">
      <c r="B1786" s="46" t="s">
        <v>367</v>
      </c>
      <c r="C1786" s="101">
        <v>46146</v>
      </c>
      <c r="D1786" s="104">
        <v>7336.12</v>
      </c>
      <c r="E1786" s="140">
        <v>6.5563433093428616</v>
      </c>
      <c r="F1786" s="153">
        <v>1</v>
      </c>
      <c r="G1786" s="46">
        <f>IrradDiaria_1[[#This Row],[Geração Diária (kWh)]]/(IrradDiaria_1[[#This Row],[Irradiação]]*994)</f>
        <v>1.1256888277906019</v>
      </c>
    </row>
    <row r="1787" spans="2:7" hidden="1">
      <c r="B1787" s="46" t="s">
        <v>367</v>
      </c>
      <c r="C1787" s="101">
        <v>46147</v>
      </c>
      <c r="D1787" s="104">
        <v>7854.46</v>
      </c>
      <c r="E1787" s="140">
        <v>7.1072091663380466</v>
      </c>
      <c r="F1787" s="153">
        <v>1</v>
      </c>
      <c r="G1787" s="46">
        <f>IrradDiaria_1[[#This Row],[Geração Diária (kWh)]]/(IrradDiaria_1[[#This Row],[Irradiação]]*994)</f>
        <v>1.1118107040932332</v>
      </c>
    </row>
    <row r="1788" spans="2:7" hidden="1">
      <c r="B1788" s="46" t="s">
        <v>367</v>
      </c>
      <c r="C1788" s="101">
        <v>46148</v>
      </c>
      <c r="D1788" s="104">
        <v>7802.35</v>
      </c>
      <c r="E1788" s="140">
        <v>7.0202666624536114</v>
      </c>
      <c r="F1788" s="153">
        <v>1</v>
      </c>
      <c r="G1788" s="46">
        <f>IrradDiaria_1[[#This Row],[Geração Diária (kWh)]]/(IrradDiaria_1[[#This Row],[Irradiação]]*994)</f>
        <v>1.1181123250006391</v>
      </c>
    </row>
    <row r="1789" spans="2:7" hidden="1">
      <c r="B1789" s="46" t="s">
        <v>367</v>
      </c>
      <c r="C1789" s="101">
        <v>46149</v>
      </c>
      <c r="D1789" s="104">
        <v>7507.59</v>
      </c>
      <c r="E1789" s="140">
        <v>6.8343658370574314</v>
      </c>
      <c r="F1789" s="153">
        <v>1</v>
      </c>
      <c r="G1789" s="46">
        <f>IrradDiaria_1[[#This Row],[Geração Diária (kWh)]]/(IrradDiaria_1[[#This Row],[Irradiação]]*994)</f>
        <v>1.1051365444493015</v>
      </c>
    </row>
    <row r="1790" spans="2:7" hidden="1">
      <c r="B1790" s="46" t="s">
        <v>367</v>
      </c>
      <c r="C1790" s="101">
        <v>46150</v>
      </c>
      <c r="D1790" s="104">
        <v>3146.46</v>
      </c>
      <c r="E1790" s="140">
        <v>2.1683066761218943</v>
      </c>
      <c r="F1790" s="153">
        <v>1</v>
      </c>
      <c r="G1790" s="46">
        <f>IrradDiaria_1[[#This Row],[Geração Diária (kWh)]]/(IrradDiaria_1[[#This Row],[Irradiação]]*994)</f>
        <v>1.4598731586988096</v>
      </c>
    </row>
    <row r="1791" spans="2:7" hidden="1">
      <c r="B1791" s="46" t="s">
        <v>367</v>
      </c>
      <c r="C1791" s="101">
        <v>46151</v>
      </c>
      <c r="D1791" s="104">
        <v>2512.31</v>
      </c>
      <c r="E1791" s="140">
        <v>1.984564994799594</v>
      </c>
      <c r="F1791" s="153">
        <v>1</v>
      </c>
      <c r="G1791" s="46">
        <f>IrradDiaria_1[[#This Row],[Geração Diária (kWh)]]/(IrradDiaria_1[[#This Row],[Irradiação]]*994)</f>
        <v>1.273566174812933</v>
      </c>
    </row>
    <row r="1792" spans="2:7" hidden="1">
      <c r="B1792" s="46" t="s">
        <v>367</v>
      </c>
      <c r="C1792" s="101">
        <v>46152</v>
      </c>
      <c r="D1792" s="104">
        <v>574.15</v>
      </c>
      <c r="E1792" s="140">
        <v>0.39975499966243905</v>
      </c>
      <c r="F1792" s="153">
        <v>1</v>
      </c>
      <c r="G1792" s="46">
        <f>IrradDiaria_1[[#This Row],[Geração Diária (kWh)]]/(IrradDiaria_1[[#This Row],[Irradiação]]*994)</f>
        <v>1.4449242527366508</v>
      </c>
    </row>
    <row r="1793" spans="2:7" hidden="1">
      <c r="B1793" s="46" t="s">
        <v>367</v>
      </c>
      <c r="C1793" s="101">
        <v>46153</v>
      </c>
      <c r="D1793" s="104">
        <v>6084.23</v>
      </c>
      <c r="E1793" s="140">
        <v>5.5461324930979563</v>
      </c>
      <c r="F1793" s="153">
        <v>1</v>
      </c>
      <c r="G1793" s="46">
        <f>IrradDiaria_1[[#This Row],[Geração Diária (kWh)]]/(IrradDiaria_1[[#This Row],[Irradiação]]*994)</f>
        <v>1.1036439792997801</v>
      </c>
    </row>
    <row r="1794" spans="2:7" hidden="1">
      <c r="B1794" s="46" t="s">
        <v>367</v>
      </c>
      <c r="C1794" s="101">
        <v>46154</v>
      </c>
      <c r="D1794" s="104">
        <v>8337.59</v>
      </c>
      <c r="E1794" s="140">
        <v>7.3830708331155277</v>
      </c>
      <c r="F1794" s="153">
        <v>1</v>
      </c>
      <c r="G1794" s="46">
        <f>IrradDiaria_1[[#This Row],[Geração Diária (kWh)]]/(IrradDiaria_1[[#This Row],[Irradiação]]*994)</f>
        <v>1.1361014535317178</v>
      </c>
    </row>
    <row r="1795" spans="2:7" hidden="1">
      <c r="B1795" s="46" t="s">
        <v>367</v>
      </c>
      <c r="C1795" s="101">
        <v>46155</v>
      </c>
      <c r="D1795" s="104">
        <v>6864.47</v>
      </c>
      <c r="E1795" s="140">
        <v>6.0018100000000025</v>
      </c>
      <c r="F1795" s="153">
        <v>1</v>
      </c>
      <c r="G1795" s="46">
        <f>IrradDiaria_1[[#This Row],[Geração Diária (kWh)]]/(IrradDiaria_1[[#This Row],[Irradiação]]*994)</f>
        <v>1.1506371298984091</v>
      </c>
    </row>
    <row r="1796" spans="2:7" hidden="1">
      <c r="B1796" s="46" t="s">
        <v>367</v>
      </c>
      <c r="C1796" s="101">
        <v>46156</v>
      </c>
      <c r="D1796" s="104">
        <v>7203.84</v>
      </c>
      <c r="E1796" s="140">
        <v>6.4152833333333339</v>
      </c>
      <c r="F1796" s="153">
        <v>1</v>
      </c>
      <c r="G1796" s="46">
        <f>IrradDiaria_1[[#This Row],[Geração Diária (kWh)]]/(IrradDiaria_1[[#This Row],[Irradiação]]*994)</f>
        <v>1.1296966271162829</v>
      </c>
    </row>
    <row r="1797" spans="2:7" hidden="1">
      <c r="B1797" s="46" t="s">
        <v>367</v>
      </c>
      <c r="C1797" s="101">
        <v>46157</v>
      </c>
      <c r="D1797" s="104">
        <v>1280.6400000000001</v>
      </c>
      <c r="E1797" s="140">
        <v>0.88773333333333426</v>
      </c>
      <c r="F1797" s="153">
        <v>1</v>
      </c>
      <c r="G1797" s="46">
        <f>IrradDiaria_1[[#This Row],[Geração Diária (kWh)]]/(IrradDiaria_1[[#This Row],[Irradiação]]*994)</f>
        <v>1.4513031931450511</v>
      </c>
    </row>
    <row r="1798" spans="2:7" hidden="1">
      <c r="B1798" s="46" t="s">
        <v>367</v>
      </c>
      <c r="C1798" s="101">
        <v>46158</v>
      </c>
      <c r="D1798" s="104">
        <v>5424.4</v>
      </c>
      <c r="E1798" s="140">
        <v>4.8594666666666573</v>
      </c>
      <c r="F1798" s="153">
        <v>1</v>
      </c>
      <c r="G1798" s="46">
        <f>IrradDiaria_1[[#This Row],[Geração Diária (kWh)]]/(IrradDiaria_1[[#This Row],[Irradiação]]*994)</f>
        <v>1.1229921370951959</v>
      </c>
    </row>
    <row r="1799" spans="2:7" hidden="1">
      <c r="B1799" s="46" t="s">
        <v>367</v>
      </c>
      <c r="C1799" s="101">
        <v>46159</v>
      </c>
      <c r="D1799" s="104">
        <v>1147.58</v>
      </c>
      <c r="E1799" s="140">
        <v>0.80711166666666889</v>
      </c>
      <c r="F1799" s="153">
        <v>1</v>
      </c>
      <c r="G1799" s="46">
        <f>IrradDiaria_1[[#This Row],[Geração Diária (kWh)]]/(IrradDiaria_1[[#This Row],[Irradiação]]*994)</f>
        <v>1.4304179829559123</v>
      </c>
    </row>
    <row r="1800" spans="2:7" hidden="1">
      <c r="B1800" s="46" t="s">
        <v>367</v>
      </c>
      <c r="C1800" s="101">
        <v>46160</v>
      </c>
      <c r="D1800" s="104">
        <v>1266.3900000000001</v>
      </c>
      <c r="E1800" s="140">
        <v>0.88566999999999685</v>
      </c>
      <c r="F1800" s="153">
        <v>1</v>
      </c>
      <c r="G1800" s="46">
        <f>IrradDiaria_1[[#This Row],[Geração Diária (kWh)]]/(IrradDiaria_1[[#This Row],[Irradiação]]*994)</f>
        <v>1.438497640465854</v>
      </c>
    </row>
    <row r="1801" spans="2:7" hidden="1">
      <c r="B1801" s="46" t="s">
        <v>367</v>
      </c>
      <c r="C1801" s="101">
        <v>46161</v>
      </c>
      <c r="D1801" s="104">
        <v>1602.44</v>
      </c>
      <c r="E1801" s="140">
        <v>1.1607916666666676</v>
      </c>
      <c r="F1801" s="153">
        <v>1</v>
      </c>
      <c r="G1801" s="46">
        <f>IrradDiaria_1[[#This Row],[Geração Diária (kWh)]]/(IrradDiaria_1[[#This Row],[Irradiação]]*994)</f>
        <v>1.388804487790376</v>
      </c>
    </row>
    <row r="1802" spans="2:7" hidden="1">
      <c r="B1802" s="46" t="s">
        <v>367</v>
      </c>
      <c r="C1802" s="101">
        <v>46162</v>
      </c>
      <c r="D1802" s="104">
        <v>3426.92</v>
      </c>
      <c r="E1802" s="140">
        <v>2.874959999999982</v>
      </c>
      <c r="F1802" s="153">
        <v>1</v>
      </c>
      <c r="G1802" s="46">
        <f>IrradDiaria_1[[#This Row],[Geração Diária (kWh)]]/(IrradDiaria_1[[#This Row],[Irradiação]]*994)</f>
        <v>1.1991838612721006</v>
      </c>
    </row>
    <row r="1803" spans="2:7" hidden="1">
      <c r="B1803" s="46" t="s">
        <v>367</v>
      </c>
      <c r="C1803" s="101">
        <v>46163</v>
      </c>
      <c r="D1803" s="104">
        <v>5223.76</v>
      </c>
      <c r="E1803" s="140">
        <v>4.5364016666666984</v>
      </c>
      <c r="F1803" s="153">
        <v>1</v>
      </c>
      <c r="G1803" s="46">
        <f>IrradDiaria_1[[#This Row],[Geração Diária (kWh)]]/(IrradDiaria_1[[#This Row],[Irradiação]]*994)</f>
        <v>1.1584714354371872</v>
      </c>
    </row>
    <row r="1804" spans="2:7" hidden="1">
      <c r="B1804" s="46" t="s">
        <v>367</v>
      </c>
      <c r="C1804" s="101">
        <v>46164</v>
      </c>
      <c r="D1804" s="104">
        <v>3388.85</v>
      </c>
      <c r="E1804" s="140">
        <v>2.7575033333333314</v>
      </c>
      <c r="F1804" s="153">
        <v>1</v>
      </c>
      <c r="G1804" s="46">
        <f>IrradDiaria_1[[#This Row],[Geração Diária (kWh)]]/(IrradDiaria_1[[#This Row],[Irradiação]]*994)</f>
        <v>1.2363741482367732</v>
      </c>
    </row>
    <row r="1805" spans="2:7" hidden="1">
      <c r="B1805" s="46" t="s">
        <v>367</v>
      </c>
      <c r="C1805" s="101">
        <v>46165</v>
      </c>
      <c r="D1805" s="104">
        <v>959.72</v>
      </c>
      <c r="E1805" s="140">
        <v>0.68537999999999966</v>
      </c>
      <c r="F1805" s="153">
        <v>1</v>
      </c>
      <c r="G1805" s="46">
        <f>IrradDiaria_1[[#This Row],[Geração Diária (kWh)]]/(IrradDiaria_1[[#This Row],[Irradiação]]*994)</f>
        <v>1.4087266603502078</v>
      </c>
    </row>
    <row r="1806" spans="2:7" hidden="1">
      <c r="B1806" s="46" t="s">
        <v>367</v>
      </c>
      <c r="C1806" s="101">
        <v>46166</v>
      </c>
      <c r="D1806" s="104">
        <v>3026.8</v>
      </c>
      <c r="E1806" s="140">
        <v>2.459163333333326</v>
      </c>
      <c r="F1806" s="153">
        <v>1</v>
      </c>
      <c r="G1806" s="46">
        <f>IrradDiaria_1[[#This Row],[Geração Diária (kWh)]]/(IrradDiaria_1[[#This Row],[Irradiação]]*994)</f>
        <v>1.2382546459033712</v>
      </c>
    </row>
    <row r="1807" spans="2:7" hidden="1">
      <c r="B1807" s="46" t="s">
        <v>367</v>
      </c>
      <c r="C1807" s="101">
        <v>46167</v>
      </c>
      <c r="D1807" s="104">
        <v>6402.2</v>
      </c>
      <c r="E1807" s="140">
        <v>5.6723783333333131</v>
      </c>
      <c r="F1807" s="153">
        <v>1</v>
      </c>
      <c r="G1807" s="46">
        <f>IrradDiaria_1[[#This Row],[Geração Diária (kWh)]]/(IrradDiaria_1[[#This Row],[Irradiação]]*994)</f>
        <v>1.1354752260746404</v>
      </c>
    </row>
    <row r="1808" spans="2:7" hidden="1">
      <c r="B1808" s="46" t="s">
        <v>367</v>
      </c>
      <c r="C1808" s="101">
        <v>46168</v>
      </c>
      <c r="D1808" s="104">
        <v>5958.37</v>
      </c>
      <c r="E1808" s="140">
        <v>5.188661666666655</v>
      </c>
      <c r="F1808" s="153">
        <v>1</v>
      </c>
      <c r="G1808" s="46">
        <f>IrradDiaria_1[[#This Row],[Geração Diária (kWh)]]/(IrradDiaria_1[[#This Row],[Irradiação]]*994)</f>
        <v>1.1552759461280337</v>
      </c>
    </row>
    <row r="1809" spans="2:7" hidden="1">
      <c r="B1809" s="46" t="s">
        <v>367</v>
      </c>
      <c r="C1809" s="101">
        <v>46169</v>
      </c>
      <c r="D1809" s="104">
        <v>5121.21</v>
      </c>
      <c r="E1809" s="140">
        <v>5.1301116666666715</v>
      </c>
      <c r="F1809" s="153">
        <v>0.97062937062937105</v>
      </c>
      <c r="G1809" s="46">
        <f>IrradDiaria_1[[#This Row],[Geração Diária (kWh)]]/(IrradDiaria_1[[#This Row],[Irradiação]]*994)</f>
        <v>1.004290563477372</v>
      </c>
    </row>
    <row r="1810" spans="2:7" hidden="1">
      <c r="B1810" s="46" t="s">
        <v>367</v>
      </c>
      <c r="C1810" s="101">
        <v>46170</v>
      </c>
      <c r="D1810" s="104">
        <v>7640.8</v>
      </c>
      <c r="E1810" s="140">
        <v>4.6341000000000001</v>
      </c>
      <c r="F1810" s="153">
        <v>1</v>
      </c>
      <c r="G1810" s="46">
        <f>IrradDiaria_1[[#This Row],[Geração Diária (kWh)]]/(IrradDiaria_1[[#This Row],[Irradiação]]*994)</f>
        <v>1.6587733387658985</v>
      </c>
    </row>
    <row r="1811" spans="2:7" hidden="1">
      <c r="B1811" s="46" t="s">
        <v>367</v>
      </c>
      <c r="C1811" s="101">
        <v>46171</v>
      </c>
      <c r="D1811" s="104">
        <v>6155.05</v>
      </c>
      <c r="E1811" s="140">
        <v>4.2077</v>
      </c>
      <c r="F1811" s="153">
        <v>0.98888888888888904</v>
      </c>
      <c r="G1811" s="46">
        <f>IrradDiaria_1[[#This Row],[Geração Diária (kWh)]]/(IrradDiaria_1[[#This Row],[Irradiação]]*994)</f>
        <v>1.4716361003198648</v>
      </c>
    </row>
    <row r="1812" spans="2:7" hidden="1">
      <c r="B1812" s="46" t="s">
        <v>367</v>
      </c>
      <c r="C1812" s="101">
        <v>46172</v>
      </c>
      <c r="D1812" s="104">
        <v>4934.75</v>
      </c>
      <c r="E1812" s="140">
        <v>3.4897999999999998</v>
      </c>
      <c r="F1812" s="153">
        <v>1</v>
      </c>
      <c r="G1812" s="46">
        <f>IrradDiaria_1[[#This Row],[Geração Diária (kWh)]]/(IrradDiaria_1[[#This Row],[Irradiação]]*994)</f>
        <v>1.422585025886882</v>
      </c>
    </row>
    <row r="1813" spans="2:7" hidden="1">
      <c r="B1813" s="46" t="s">
        <v>367</v>
      </c>
      <c r="C1813" s="101">
        <v>46173</v>
      </c>
      <c r="D1813" s="104">
        <v>4747.17</v>
      </c>
      <c r="E1813" s="140">
        <v>3.0720000000000001</v>
      </c>
      <c r="F1813" s="153">
        <v>1</v>
      </c>
      <c r="G1813" s="46">
        <f>IrradDiaria_1[[#This Row],[Geração Diária (kWh)]]/(IrradDiaria_1[[#This Row],[Irradiação]]*994)</f>
        <v>1.5546305174798791</v>
      </c>
    </row>
    <row r="1814" spans="2:7" hidden="1">
      <c r="B1814" s="46" t="s">
        <v>367</v>
      </c>
      <c r="C1814" s="101">
        <v>46174</v>
      </c>
      <c r="D1814" s="104">
        <v>6725.29</v>
      </c>
      <c r="E1814" s="140">
        <v>3.1669999999999998</v>
      </c>
      <c r="F1814" s="153">
        <v>1</v>
      </c>
      <c r="G1814" s="46">
        <f>IrradDiaria_1[[#This Row],[Geração Diária (kWh)]]/(IrradDiaria_1[[#This Row],[Irradiação]]*994)</f>
        <v>2.136370480540331</v>
      </c>
    </row>
    <row r="1815" spans="2:7" hidden="1">
      <c r="B1815" s="46" t="s">
        <v>367</v>
      </c>
      <c r="C1815" s="101">
        <v>46175</v>
      </c>
      <c r="D1815" s="104">
        <v>6839.71</v>
      </c>
      <c r="E1815" s="140">
        <v>1.8220000000000001</v>
      </c>
      <c r="F1815" s="153">
        <v>1</v>
      </c>
      <c r="G1815" s="46">
        <f>IrradDiaria_1[[#This Row],[Geração Diária (kWh)]]/(IrradDiaria_1[[#This Row],[Irradiação]]*994)</f>
        <v>3.7766168912486999</v>
      </c>
    </row>
    <row r="1816" spans="2:7" hidden="1">
      <c r="B1816" s="46" t="s">
        <v>367</v>
      </c>
      <c r="C1816" s="101">
        <v>46176</v>
      </c>
      <c r="D1816" s="104">
        <v>5964.06</v>
      </c>
      <c r="E1816" s="140">
        <v>1.7729999999999999</v>
      </c>
      <c r="F1816" s="153">
        <v>1</v>
      </c>
      <c r="G1816" s="46">
        <f>IrradDiaria_1[[#This Row],[Geração Diária (kWh)]]/(IrradDiaria_1[[#This Row],[Irradiação]]*994)</f>
        <v>3.3841287998719904</v>
      </c>
    </row>
    <row r="1817" spans="2:7" hidden="1">
      <c r="B1817" s="46" t="s">
        <v>367</v>
      </c>
      <c r="C1817" s="101">
        <v>46177</v>
      </c>
      <c r="D1817" s="104">
        <v>6751.1</v>
      </c>
      <c r="E1817" s="140">
        <v>2.0649999999999999</v>
      </c>
      <c r="F1817" s="153">
        <v>1</v>
      </c>
      <c r="G1817" s="46">
        <f>IrradDiaria_1[[#This Row],[Geração Diária (kWh)]]/(IrradDiaria_1[[#This Row],[Irradiação]]*994)</f>
        <v>3.2890320129006483</v>
      </c>
    </row>
    <row r="1818" spans="2:7" hidden="1">
      <c r="B1818" s="46" t="s">
        <v>367</v>
      </c>
      <c r="C1818" s="101">
        <v>46178</v>
      </c>
      <c r="D1818" s="104">
        <v>7248.32</v>
      </c>
      <c r="E1818" s="140">
        <v>3.7320000000000002</v>
      </c>
      <c r="F1818" s="153">
        <v>1</v>
      </c>
      <c r="G1818" s="46">
        <f>IrradDiaria_1[[#This Row],[Geração Diária (kWh)]]/(IrradDiaria_1[[#This Row],[Irradiação]]*994)</f>
        <v>1.9539315205272361</v>
      </c>
    </row>
    <row r="1819" spans="2:7" hidden="1">
      <c r="B1819" s="46" t="s">
        <v>367</v>
      </c>
      <c r="C1819" s="101">
        <v>46179</v>
      </c>
      <c r="D1819" s="104">
        <v>7333.86</v>
      </c>
      <c r="E1819" s="140">
        <v>4.202</v>
      </c>
      <c r="F1819" s="153">
        <v>1</v>
      </c>
      <c r="G1819" s="46">
        <f>IrradDiaria_1[[#This Row],[Geração Diária (kWh)]]/(IrradDiaria_1[[#This Row],[Irradiação]]*994)</f>
        <v>1.755861202435939</v>
      </c>
    </row>
    <row r="1820" spans="2:7" hidden="1">
      <c r="B1820" s="46" t="s">
        <v>367</v>
      </c>
      <c r="C1820" s="101">
        <v>46180</v>
      </c>
      <c r="D1820" s="104">
        <v>7271.2</v>
      </c>
      <c r="E1820" s="140">
        <v>3.78</v>
      </c>
      <c r="F1820" s="153">
        <v>1</v>
      </c>
      <c r="G1820" s="46">
        <f>IrradDiaria_1[[#This Row],[Geração Diária (kWh)]]/(IrradDiaria_1[[#This Row],[Irradiação]]*994)</f>
        <v>1.9352091384284544</v>
      </c>
    </row>
    <row r="1821" spans="2:7" hidden="1">
      <c r="B1821" s="46" t="s">
        <v>367</v>
      </c>
      <c r="C1821" s="101">
        <v>46181</v>
      </c>
      <c r="D1821" s="104">
        <v>7074.23</v>
      </c>
      <c r="E1821" s="140">
        <v>4.1020000000000003</v>
      </c>
      <c r="F1821" s="153">
        <v>1</v>
      </c>
      <c r="G1821" s="46">
        <f>IrradDiaria_1[[#This Row],[Geração Diária (kWh)]]/(IrradDiaria_1[[#This Row],[Irradiação]]*994)</f>
        <v>1.7349906361621703</v>
      </c>
    </row>
    <row r="1822" spans="2:7" hidden="1">
      <c r="B1822" s="46" t="s">
        <v>367</v>
      </c>
      <c r="C1822" s="101">
        <v>46182</v>
      </c>
      <c r="D1822" s="104">
        <v>5150.8599999999997</v>
      </c>
      <c r="E1822" s="140">
        <v>2.89</v>
      </c>
      <c r="F1822" s="153">
        <v>1</v>
      </c>
      <c r="G1822" s="46">
        <f>IrradDiaria_1[[#This Row],[Geração Diária (kWh)]]/(IrradDiaria_1[[#This Row],[Irradiação]]*994)</f>
        <v>1.793062875523034</v>
      </c>
    </row>
    <row r="1823" spans="2:7" hidden="1">
      <c r="B1823" s="46" t="s">
        <v>367</v>
      </c>
      <c r="C1823" s="101">
        <v>46183</v>
      </c>
      <c r="D1823" s="104">
        <v>4684.55</v>
      </c>
      <c r="E1823" s="140">
        <v>2.8170000000000002</v>
      </c>
      <c r="F1823" s="153">
        <v>1</v>
      </c>
      <c r="G1823" s="46">
        <f>IrradDiaria_1[[#This Row],[Geração Diária (kWh)]]/(IrradDiaria_1[[#This Row],[Irradiação]]*994)</f>
        <v>1.6729950166029903</v>
      </c>
    </row>
    <row r="1824" spans="2:7" hidden="1">
      <c r="B1824" s="46" t="s">
        <v>367</v>
      </c>
      <c r="C1824" s="101">
        <v>46184</v>
      </c>
      <c r="D1824" s="104">
        <v>1512.61</v>
      </c>
      <c r="E1824" s="140">
        <v>1.0549999999999999</v>
      </c>
      <c r="F1824" s="153">
        <v>1</v>
      </c>
      <c r="G1824" s="46">
        <f>IrradDiaria_1[[#This Row],[Geração Diária (kWh)]]/(IrradDiaria_1[[#This Row],[Irradiação]]*994)</f>
        <v>1.4424080025174746</v>
      </c>
    </row>
    <row r="1825" spans="2:7" hidden="1">
      <c r="B1825" s="46" t="s">
        <v>367</v>
      </c>
      <c r="C1825" s="101">
        <v>46185</v>
      </c>
      <c r="D1825" s="104">
        <v>1060.58</v>
      </c>
      <c r="E1825" s="140">
        <v>0.83599999999999997</v>
      </c>
      <c r="F1825" s="153">
        <v>1</v>
      </c>
      <c r="G1825" s="46">
        <f>IrradDiaria_1[[#This Row],[Geração Diária (kWh)]]/(IrradDiaria_1[[#This Row],[Irradiação]]*994)</f>
        <v>1.2762941284068046</v>
      </c>
    </row>
    <row r="1826" spans="2:7" hidden="1">
      <c r="B1826" s="46" t="s">
        <v>367</v>
      </c>
      <c r="C1826" s="101">
        <v>46186</v>
      </c>
      <c r="D1826" s="104">
        <v>2395.59</v>
      </c>
      <c r="E1826" s="140">
        <v>1.9</v>
      </c>
      <c r="F1826" s="153">
        <v>1</v>
      </c>
      <c r="G1826" s="46">
        <f>IrradDiaria_1[[#This Row],[Geração Diária (kWh)]]/(IrradDiaria_1[[#This Row],[Irradiação]]*994)</f>
        <v>1.2684475272688767</v>
      </c>
    </row>
    <row r="1827" spans="2:7" hidden="1">
      <c r="B1827" s="46" t="s">
        <v>367</v>
      </c>
      <c r="C1827" s="101">
        <v>46187</v>
      </c>
      <c r="D1827" s="104">
        <v>1154.49</v>
      </c>
      <c r="E1827" s="140">
        <v>0.97099999999999997</v>
      </c>
      <c r="F1827" s="153">
        <v>1</v>
      </c>
      <c r="G1827" s="46">
        <f>IrradDiaria_1[[#This Row],[Geração Diária (kWh)]]/(IrradDiaria_1[[#This Row],[Irradiação]]*994)</f>
        <v>1.1961470159784662</v>
      </c>
    </row>
    <row r="1828" spans="2:7" hidden="1">
      <c r="B1828" s="46" t="s">
        <v>367</v>
      </c>
      <c r="C1828" s="101">
        <v>46188</v>
      </c>
      <c r="D1828" s="104">
        <v>1132.74</v>
      </c>
      <c r="E1828" s="140">
        <v>0.92900000000000005</v>
      </c>
      <c r="F1828" s="153">
        <v>1</v>
      </c>
      <c r="G1828" s="46">
        <f>IrradDiaria_1[[#This Row],[Geração Diária (kWh)]]/(IrradDiaria_1[[#This Row],[Irradiação]]*994)</f>
        <v>1.22667111387377</v>
      </c>
    </row>
    <row r="1829" spans="2:7" hidden="1">
      <c r="B1829" s="46" t="s">
        <v>367</v>
      </c>
      <c r="C1829" s="101">
        <v>46189</v>
      </c>
      <c r="D1829" s="104">
        <v>5780.68</v>
      </c>
      <c r="E1829" s="140">
        <v>3.9590000000000001</v>
      </c>
      <c r="F1829" s="153">
        <v>1</v>
      </c>
      <c r="G1829" s="46">
        <f>IrradDiaria_1[[#This Row],[Geração Diária (kWh)]]/(IrradDiaria_1[[#This Row],[Irradiação]]*994)</f>
        <v>1.4689500986723576</v>
      </c>
    </row>
    <row r="1830" spans="2:7" hidden="1">
      <c r="B1830" s="46" t="s">
        <v>367</v>
      </c>
      <c r="C1830" s="101">
        <v>46190</v>
      </c>
      <c r="D1830" s="104">
        <v>7273.07</v>
      </c>
      <c r="E1830" s="140">
        <v>4.4409999999999998</v>
      </c>
      <c r="F1830" s="153">
        <v>1</v>
      </c>
      <c r="G1830" s="46">
        <f>IrradDiaria_1[[#This Row],[Geração Diária (kWh)]]/(IrradDiaria_1[[#This Row],[Irradiação]]*994)</f>
        <v>1.6475955485219353</v>
      </c>
    </row>
    <row r="1831" spans="2:7" hidden="1">
      <c r="B1831" s="46" t="s">
        <v>367</v>
      </c>
      <c r="C1831" s="101">
        <v>46191</v>
      </c>
      <c r="D1831" s="104">
        <v>7338.99</v>
      </c>
      <c r="E1831" s="140">
        <v>4.468</v>
      </c>
      <c r="F1831" s="153">
        <v>1</v>
      </c>
      <c r="G1831" s="46">
        <f>IrradDiaria_1[[#This Row],[Geração Diária (kWh)]]/(IrradDiaria_1[[#This Row],[Irradiação]]*994)</f>
        <v>1.6524820363542039</v>
      </c>
    </row>
    <row r="1832" spans="2:7" hidden="1">
      <c r="B1832" s="46" t="s">
        <v>367</v>
      </c>
      <c r="C1832" s="101">
        <v>46192</v>
      </c>
      <c r="D1832" s="104">
        <v>6661.65</v>
      </c>
      <c r="E1832" s="140">
        <v>4.8719999999999999</v>
      </c>
      <c r="F1832" s="153">
        <v>1</v>
      </c>
      <c r="G1832" s="46">
        <f>IrradDiaria_1[[#This Row],[Geração Diária (kWh)]]/(IrradDiaria_1[[#This Row],[Irradiação]]*994)</f>
        <v>1.3755872674470466</v>
      </c>
    </row>
    <row r="1833" spans="2:7" hidden="1">
      <c r="B1833" s="46" t="s">
        <v>367</v>
      </c>
      <c r="C1833" s="101">
        <v>46193</v>
      </c>
      <c r="D1833" s="104">
        <v>970.18</v>
      </c>
      <c r="E1833" s="140">
        <v>0.67900000000000005</v>
      </c>
      <c r="F1833" s="153">
        <v>1</v>
      </c>
      <c r="G1833" s="46">
        <f>IrradDiaria_1[[#This Row],[Geração Diária (kWh)]]/(IrradDiaria_1[[#This Row],[Irradiação]]*994)</f>
        <v>1.4374612920527583</v>
      </c>
    </row>
    <row r="1834" spans="2:7" hidden="1">
      <c r="B1834" s="46" t="s">
        <v>367</v>
      </c>
      <c r="C1834" s="101">
        <v>46194</v>
      </c>
      <c r="D1834" s="104">
        <v>6169.44</v>
      </c>
      <c r="E1834" s="140">
        <v>5.4740000000000002</v>
      </c>
      <c r="F1834" s="153">
        <v>1</v>
      </c>
      <c r="G1834" s="46">
        <f>IrradDiaria_1[[#This Row],[Geração Diária (kWh)]]/(IrradDiaria_1[[#This Row],[Irradiação]]*994)</f>
        <v>1.1338472927444094</v>
      </c>
    </row>
    <row r="1835" spans="2:7" hidden="1">
      <c r="B1835" s="46" t="s">
        <v>367</v>
      </c>
      <c r="C1835" s="101">
        <v>46195</v>
      </c>
      <c r="D1835" s="104">
        <v>6965.68</v>
      </c>
      <c r="E1835" s="140">
        <v>6.2050000000000001</v>
      </c>
      <c r="F1835" s="153">
        <v>1</v>
      </c>
      <c r="G1835" s="46">
        <f>IrradDiaria_1[[#This Row],[Geração Diária (kWh)]]/(IrradDiaria_1[[#This Row],[Irradiação]]*994)</f>
        <v>1.1293676644881374</v>
      </c>
    </row>
    <row r="1836" spans="2:7" hidden="1">
      <c r="B1836" s="46" t="s">
        <v>367</v>
      </c>
      <c r="C1836" s="101">
        <v>46196</v>
      </c>
      <c r="D1836" s="104">
        <v>769.04</v>
      </c>
      <c r="E1836" s="140">
        <v>0.50700000000000001</v>
      </c>
      <c r="F1836" s="153">
        <v>1</v>
      </c>
      <c r="G1836" s="46">
        <f>IrradDiaria_1[[#This Row],[Geração Diária (kWh)]]/(IrradDiaria_1[[#This Row],[Irradiação]]*994)</f>
        <v>1.5260001825548952</v>
      </c>
    </row>
    <row r="1837" spans="2:7" hidden="1">
      <c r="B1837" s="46" t="s">
        <v>367</v>
      </c>
      <c r="C1837" s="101">
        <v>46197</v>
      </c>
      <c r="D1837" s="104">
        <v>704.26</v>
      </c>
      <c r="E1837" s="140">
        <v>0.47499999999999998</v>
      </c>
      <c r="F1837" s="153">
        <v>1</v>
      </c>
      <c r="G1837" s="46">
        <f>IrradDiaria_1[[#This Row],[Geração Diária (kWh)]]/(IrradDiaria_1[[#This Row],[Irradiação]]*994)</f>
        <v>1.4916022450492428</v>
      </c>
    </row>
    <row r="1838" spans="2:7" hidden="1">
      <c r="B1838" s="46" t="s">
        <v>367</v>
      </c>
      <c r="C1838" s="101">
        <v>46198</v>
      </c>
      <c r="D1838" s="104">
        <v>1678.57</v>
      </c>
      <c r="E1838" s="140">
        <v>1.17</v>
      </c>
      <c r="F1838" s="153">
        <v>1</v>
      </c>
      <c r="G1838" s="46">
        <f>IrradDiaria_1[[#This Row],[Geração Diária (kWh)]]/(IrradDiaria_1[[#This Row],[Irradiação]]*994)</f>
        <v>1.4433352250253657</v>
      </c>
    </row>
    <row r="1839" spans="2:7" hidden="1">
      <c r="B1839" s="46" t="s">
        <v>367</v>
      </c>
      <c r="C1839" s="101">
        <v>46199</v>
      </c>
      <c r="D1839" s="104">
        <v>4652.72</v>
      </c>
      <c r="E1839" s="140">
        <v>4.0170000000000003</v>
      </c>
      <c r="F1839" s="153">
        <v>1</v>
      </c>
      <c r="G1839" s="46">
        <f>IrradDiaria_1[[#This Row],[Geração Diária (kWh)]]/(IrradDiaria_1[[#This Row],[Irradiação]]*994)</f>
        <v>1.1652488994209218</v>
      </c>
    </row>
    <row r="1840" spans="2:7" hidden="1">
      <c r="B1840" s="46" t="s">
        <v>367</v>
      </c>
      <c r="C1840" s="101">
        <v>46200</v>
      </c>
      <c r="D1840" s="104">
        <v>5684.84</v>
      </c>
      <c r="E1840" s="140">
        <v>5.0890000000000004</v>
      </c>
      <c r="F1840" s="153">
        <v>1</v>
      </c>
      <c r="G1840" s="46">
        <f>IrradDiaria_1[[#This Row],[Geração Diária (kWh)]]/(IrradDiaria_1[[#This Row],[Irradiação]]*994)</f>
        <v>1.12382686767095</v>
      </c>
    </row>
    <row r="1841" spans="2:7" hidden="1">
      <c r="B1841" s="46" t="s">
        <v>367</v>
      </c>
      <c r="C1841" s="101">
        <v>46201</v>
      </c>
      <c r="D1841" s="104">
        <v>6869.73</v>
      </c>
      <c r="E1841" s="140">
        <v>6.1689999999999996</v>
      </c>
      <c r="F1841" s="153">
        <v>1</v>
      </c>
      <c r="G1841" s="46">
        <f>IrradDiaria_1[[#This Row],[Geração Diária (kWh)]]/(IrradDiaria_1[[#This Row],[Irradiação]]*994)</f>
        <v>1.1203107769652441</v>
      </c>
    </row>
    <row r="1842" spans="2:7" hidden="1">
      <c r="B1842" s="46" t="s">
        <v>367</v>
      </c>
      <c r="C1842" s="101">
        <v>46202</v>
      </c>
      <c r="D1842" s="104">
        <v>5926.15</v>
      </c>
      <c r="E1842" s="140">
        <v>5.3150000000000004</v>
      </c>
      <c r="F1842" s="153">
        <v>1</v>
      </c>
      <c r="G1842" s="46">
        <f>IrradDiaria_1[[#This Row],[Geração Diária (kWh)]]/(IrradDiaria_1[[#This Row],[Irradiação]]*994)</f>
        <v>1.1217161861100751</v>
      </c>
    </row>
    <row r="1843" spans="2:7" hidden="1">
      <c r="B1843" s="46" t="s">
        <v>367</v>
      </c>
      <c r="C1843" s="101">
        <v>46203</v>
      </c>
      <c r="D1843" s="104">
        <v>6260.55</v>
      </c>
      <c r="E1843" s="140">
        <v>5.7409999999999997</v>
      </c>
      <c r="F1843" s="153">
        <v>1</v>
      </c>
      <c r="G1843" s="46">
        <f>IrradDiaria_1[[#This Row],[Geração Diária (kWh)]]/(IrradDiaria_1[[#This Row],[Irradiação]]*994)</f>
        <v>1.097080654980221</v>
      </c>
    </row>
    <row r="1844" spans="2:7" hidden="1">
      <c r="B1844" s="46" t="s">
        <v>367</v>
      </c>
      <c r="C1844" s="101">
        <v>46204</v>
      </c>
      <c r="D1844" s="104">
        <v>6682.89</v>
      </c>
      <c r="E1844" s="140">
        <v>6.093</v>
      </c>
      <c r="F1844" s="153">
        <v>1</v>
      </c>
      <c r="G1844" s="46">
        <f>IrradDiaria_1[[#This Row],[Geração Diária (kWh)]]/(IrradDiaria_1[[#This Row],[Irradiação]]*994)</f>
        <v>1.1034349870765707</v>
      </c>
    </row>
    <row r="1845" spans="2:7" hidden="1">
      <c r="B1845" s="46" t="s">
        <v>367</v>
      </c>
      <c r="C1845" s="101">
        <v>46205</v>
      </c>
      <c r="D1845" s="104">
        <v>6508.8</v>
      </c>
      <c r="E1845" s="140">
        <v>5.9770000000000003</v>
      </c>
      <c r="F1845" s="153">
        <v>1</v>
      </c>
      <c r="G1845" s="46">
        <f>IrradDiaria_1[[#This Row],[Geração Diária (kWh)]]/(IrradDiaria_1[[#This Row],[Irradiação]]*994)</f>
        <v>1.0955476880018609</v>
      </c>
    </row>
    <row r="1846" spans="2:7" hidden="1">
      <c r="B1846" s="46" t="s">
        <v>367</v>
      </c>
      <c r="C1846" s="101">
        <v>46206</v>
      </c>
      <c r="D1846" s="104">
        <v>6052.26</v>
      </c>
      <c r="E1846" s="140">
        <v>5.577</v>
      </c>
      <c r="F1846" s="153">
        <v>1</v>
      </c>
      <c r="G1846" s="46">
        <f>IrradDiaria_1[[#This Row],[Geração Diária (kWh)]]/(IrradDiaria_1[[#This Row],[Irradiação]]*994)</f>
        <v>1.091768469883313</v>
      </c>
    </row>
    <row r="1847" spans="2:7" hidden="1">
      <c r="B1847" s="46" t="s">
        <v>367</v>
      </c>
      <c r="C1847" s="101">
        <v>46207</v>
      </c>
      <c r="D1847" s="104">
        <v>5136.03</v>
      </c>
      <c r="E1847" s="140">
        <v>4.5979999999999999</v>
      </c>
      <c r="F1847" s="153">
        <v>1</v>
      </c>
      <c r="G1847" s="46">
        <f>IrradDiaria_1[[#This Row],[Geração Diária (kWh)]]/(IrradDiaria_1[[#This Row],[Irradiação]]*994)</f>
        <v>1.1237564578423125</v>
      </c>
    </row>
    <row r="1848" spans="2:7" hidden="1">
      <c r="B1848" s="46" t="s">
        <v>367</v>
      </c>
      <c r="C1848" s="101">
        <v>46208</v>
      </c>
      <c r="D1848" s="104">
        <v>6313.75</v>
      </c>
      <c r="E1848" s="140">
        <v>5.7629999999999999</v>
      </c>
      <c r="F1848" s="153">
        <v>1</v>
      </c>
      <c r="G1848" s="46">
        <f>IrradDiaria_1[[#This Row],[Geração Diária (kWh)]]/(IrradDiaria_1[[#This Row],[Irradiação]]*994)</f>
        <v>1.1021796229397904</v>
      </c>
    </row>
    <row r="1849" spans="2:7" hidden="1">
      <c r="B1849" s="46" t="s">
        <v>367</v>
      </c>
      <c r="C1849" s="101">
        <v>46209</v>
      </c>
      <c r="D1849" s="104">
        <v>6807</v>
      </c>
      <c r="E1849" s="140">
        <v>6.1280000000000001</v>
      </c>
      <c r="F1849" s="153">
        <v>1</v>
      </c>
      <c r="G1849" s="46">
        <f>IrradDiaria_1[[#This Row],[Geração Diária (kWh)]]/(IrradDiaria_1[[#This Row],[Irradiação]]*994)</f>
        <v>1.1175079195801441</v>
      </c>
    </row>
    <row r="1850" spans="2:7" hidden="1">
      <c r="B1850" s="46" t="s">
        <v>367</v>
      </c>
      <c r="C1850" s="101">
        <v>46210</v>
      </c>
      <c r="D1850" s="104">
        <v>4659.83</v>
      </c>
      <c r="E1850" s="140">
        <v>4.2619999999999996</v>
      </c>
      <c r="F1850" s="153">
        <v>1</v>
      </c>
      <c r="G1850" s="46">
        <f>IrradDiaria_1[[#This Row],[Geração Diária (kWh)]]/(IrradDiaria_1[[#This Row],[Irradiação]]*994)</f>
        <v>1.0999431596618661</v>
      </c>
    </row>
    <row r="1851" spans="2:7" hidden="1">
      <c r="B1851" s="46" t="s">
        <v>367</v>
      </c>
      <c r="C1851" s="101">
        <v>46211</v>
      </c>
      <c r="D1851" s="104">
        <v>6729.77</v>
      </c>
      <c r="E1851" s="140">
        <v>6.1660000000000004</v>
      </c>
      <c r="F1851" s="153">
        <v>1</v>
      </c>
      <c r="G1851" s="46">
        <f>IrradDiaria_1[[#This Row],[Geração Diária (kWh)]]/(IrradDiaria_1[[#This Row],[Irradiação]]*994)</f>
        <v>1.0980201677140364</v>
      </c>
    </row>
    <row r="1852" spans="2:7" hidden="1">
      <c r="B1852" s="46" t="s">
        <v>165</v>
      </c>
      <c r="C1852" s="101">
        <v>46217</v>
      </c>
      <c r="D1852" s="104">
        <v>11081.55</v>
      </c>
      <c r="E1852" s="140">
        <v>6.4950000000000001</v>
      </c>
      <c r="F1852" s="153">
        <v>1</v>
      </c>
      <c r="G1852" s="46">
        <f>IrradDiaria_1[[#This Row],[Geração Diária (kWh)]]/(IrradDiaria_1[[#This Row],[Irradiação]]*994)</f>
        <v>1.7164650721883261</v>
      </c>
    </row>
    <row r="1853" spans="2:7" hidden="1">
      <c r="B1853" s="46" t="s">
        <v>165</v>
      </c>
      <c r="C1853" s="101">
        <v>46213</v>
      </c>
      <c r="D1853" s="104">
        <v>10931.76</v>
      </c>
      <c r="E1853" s="140">
        <v>6.5010000000000003</v>
      </c>
      <c r="F1853" s="153">
        <v>1</v>
      </c>
      <c r="G1853" s="46">
        <f>IrradDiaria_1[[#This Row],[Geração Diária (kWh)]]/(IrradDiaria_1[[#This Row],[Irradiação]]*994)</f>
        <v>1.6917007350981754</v>
      </c>
    </row>
    <row r="1854" spans="2:7" hidden="1">
      <c r="B1854" s="46" t="s">
        <v>344</v>
      </c>
      <c r="C1854" s="101">
        <v>46213</v>
      </c>
      <c r="D1854" s="104">
        <v>13008.26</v>
      </c>
      <c r="E1854" s="140">
        <v>6.5039999999999996</v>
      </c>
      <c r="F1854" s="153">
        <v>1</v>
      </c>
      <c r="G1854" s="46">
        <f>IrradDiaria_1[[#This Row],[Geração Diária (kWh)]]/(IrradDiaria_1[[#This Row],[Irradiação]]*994)</f>
        <v>2.0121126513075995</v>
      </c>
    </row>
    <row r="1855" spans="2:7" hidden="1">
      <c r="B1855" s="46" t="s">
        <v>6</v>
      </c>
      <c r="C1855" s="101">
        <v>46217</v>
      </c>
      <c r="D1855" s="104">
        <v>16427.900000000001</v>
      </c>
      <c r="E1855" s="140">
        <v>6.5389999999999997</v>
      </c>
      <c r="F1855" s="153">
        <v>1</v>
      </c>
      <c r="G1855" s="46">
        <f>IrradDiaria_1[[#This Row],[Geração Diária (kWh)]]/(IrradDiaria_1[[#This Row],[Irradiação]]*994)</f>
        <v>2.5274602193371272</v>
      </c>
    </row>
    <row r="1856" spans="2:7" hidden="1">
      <c r="B1856" s="46" t="s">
        <v>51</v>
      </c>
      <c r="C1856" s="101">
        <v>46212</v>
      </c>
      <c r="D1856" s="104">
        <v>7361.5</v>
      </c>
      <c r="E1856" s="140">
        <v>6.5439999999999996</v>
      </c>
      <c r="F1856" s="153">
        <v>1</v>
      </c>
      <c r="G1856" s="46">
        <f>IrradDiaria_1[[#This Row],[Geração Diária (kWh)]]/(IrradDiaria_1[[#This Row],[Irradiação]]*994)</f>
        <v>1.1317138773964077</v>
      </c>
    </row>
    <row r="1857" spans="2:7" hidden="1">
      <c r="B1857" s="46" t="s">
        <v>29</v>
      </c>
      <c r="C1857" s="101">
        <v>46212</v>
      </c>
      <c r="D1857" s="104">
        <v>5240.8</v>
      </c>
      <c r="E1857" s="140">
        <v>6.5449999999999999</v>
      </c>
      <c r="F1857" s="153">
        <v>1</v>
      </c>
      <c r="G1857" s="46">
        <f>IrradDiaria_1[[#This Row],[Geração Diária (kWh)]]/(IrradDiaria_1[[#This Row],[Irradiação]]*994)</f>
        <v>0.8055667849726319</v>
      </c>
    </row>
    <row r="1858" spans="2:7" hidden="1">
      <c r="B1858" s="46" t="s">
        <v>6</v>
      </c>
      <c r="C1858" s="101">
        <v>46218</v>
      </c>
      <c r="D1858" s="104">
        <v>16461.810000000001</v>
      </c>
      <c r="E1858" s="140">
        <v>6.5659999999999998</v>
      </c>
      <c r="F1858" s="153">
        <v>1</v>
      </c>
      <c r="G1858" s="46">
        <f>IrradDiaria_1[[#This Row],[Geração Diária (kWh)]]/(IrradDiaria_1[[#This Row],[Irradiação]]*994)</f>
        <v>2.5222627265266899</v>
      </c>
    </row>
    <row r="1859" spans="2:7">
      <c r="B1859" s="46" t="s">
        <v>390</v>
      </c>
      <c r="C1859" s="101">
        <v>46113</v>
      </c>
      <c r="D1859" s="104">
        <v>14906.62</v>
      </c>
      <c r="E1859" s="140">
        <v>5.266</v>
      </c>
      <c r="F1859" s="153">
        <v>1</v>
      </c>
      <c r="G1859" s="46">
        <f>IrradDiaria_1[[#This Row],[Geração Diária (kWh)]]/(IrradDiaria_1[[#This Row],[Irradiação]]*994)</f>
        <v>2.8478161028457105</v>
      </c>
    </row>
    <row r="1860" spans="2:7">
      <c r="B1860" s="46" t="s">
        <v>390</v>
      </c>
      <c r="C1860" s="101">
        <v>46114</v>
      </c>
      <c r="D1860" s="104">
        <v>11172.85</v>
      </c>
      <c r="E1860" s="140">
        <v>4.8280000000000003</v>
      </c>
      <c r="F1860" s="153">
        <v>1</v>
      </c>
      <c r="G1860" s="46">
        <f>IrradDiaria_1[[#This Row],[Geração Diária (kWh)]]/(IrradDiaria_1[[#This Row],[Irradiação]]*994)</f>
        <v>2.3281465928962342</v>
      </c>
    </row>
    <row r="1861" spans="2:7">
      <c r="B1861" s="46" t="s">
        <v>390</v>
      </c>
      <c r="C1861" s="101">
        <v>46115</v>
      </c>
      <c r="D1861" s="104">
        <v>15364.25</v>
      </c>
      <c r="E1861" s="140">
        <v>6.3769999999999998</v>
      </c>
      <c r="F1861" s="153">
        <v>1</v>
      </c>
      <c r="G1861" s="46">
        <f>IrradDiaria_1[[#This Row],[Geração Diária (kWh)]]/(IrradDiaria_1[[#This Row],[Irradiação]]*994)</f>
        <v>2.4238657600298357</v>
      </c>
    </row>
    <row r="1862" spans="2:7">
      <c r="B1862" s="46" t="s">
        <v>390</v>
      </c>
      <c r="C1862" s="101">
        <v>46116</v>
      </c>
      <c r="D1862" s="104">
        <v>17931.62</v>
      </c>
      <c r="E1862" s="140">
        <v>7.7009999999999996</v>
      </c>
      <c r="F1862" s="153">
        <v>1</v>
      </c>
      <c r="G1862" s="46">
        <f>IrradDiaria_1[[#This Row],[Geração Diária (kWh)]]/(IrradDiaria_1[[#This Row],[Irradiação]]*994)</f>
        <v>2.3425346260134496</v>
      </c>
    </row>
    <row r="1863" spans="2:7">
      <c r="B1863" s="46" t="s">
        <v>390</v>
      </c>
      <c r="C1863" s="101">
        <v>46117</v>
      </c>
      <c r="D1863" s="104">
        <v>17422</v>
      </c>
      <c r="E1863" s="140">
        <v>7.57</v>
      </c>
      <c r="F1863" s="153">
        <v>1</v>
      </c>
      <c r="G1863" s="46">
        <f>IrradDiaria_1[[#This Row],[Geração Diária (kWh)]]/(IrradDiaria_1[[#This Row],[Irradiação]]*994)</f>
        <v>2.315345175411784</v>
      </c>
    </row>
    <row r="1864" spans="2:7">
      <c r="B1864" s="46" t="s">
        <v>390</v>
      </c>
      <c r="C1864" s="101">
        <v>46118</v>
      </c>
      <c r="D1864" s="104">
        <v>17574.009999999998</v>
      </c>
      <c r="E1864" s="140">
        <v>7.3019999999999996</v>
      </c>
      <c r="F1864" s="153">
        <v>1</v>
      </c>
      <c r="G1864" s="46">
        <f>IrradDiaria_1[[#This Row],[Geração Diária (kWh)]]/(IrradDiaria_1[[#This Row],[Irradiação]]*994)</f>
        <v>2.4212668506244257</v>
      </c>
    </row>
    <row r="1865" spans="2:7">
      <c r="B1865" s="46" t="s">
        <v>390</v>
      </c>
      <c r="C1865" s="101">
        <v>46119</v>
      </c>
      <c r="D1865" s="104">
        <v>13906.69</v>
      </c>
      <c r="E1865" s="140">
        <v>5.6059999999999999</v>
      </c>
      <c r="F1865" s="153">
        <v>1</v>
      </c>
      <c r="G1865" s="46">
        <f>IrradDiaria_1[[#This Row],[Geração Diária (kWh)]]/(IrradDiaria_1[[#This Row],[Irradiação]]*994)</f>
        <v>2.4956535502705854</v>
      </c>
    </row>
    <row r="1866" spans="2:7">
      <c r="B1866" s="46" t="s">
        <v>390</v>
      </c>
      <c r="C1866" s="101">
        <v>46120</v>
      </c>
      <c r="D1866" s="104">
        <v>10734.71</v>
      </c>
      <c r="E1866" s="140">
        <v>4.431</v>
      </c>
      <c r="F1866" s="153">
        <v>1</v>
      </c>
      <c r="G1866" s="46">
        <f>IrradDiaria_1[[#This Row],[Geração Diária (kWh)]]/(IrradDiaria_1[[#This Row],[Irradiação]]*994)</f>
        <v>2.4372618014564478</v>
      </c>
    </row>
    <row r="1867" spans="2:7">
      <c r="B1867" s="46" t="s">
        <v>390</v>
      </c>
      <c r="C1867" s="101">
        <v>46121</v>
      </c>
      <c r="D1867" s="104">
        <v>12402.71</v>
      </c>
      <c r="E1867" s="140">
        <v>5.1079999999999997</v>
      </c>
      <c r="F1867" s="153">
        <v>1</v>
      </c>
      <c r="G1867" s="46">
        <f>IrradDiaria_1[[#This Row],[Geração Diária (kWh)]]/(IrradDiaria_1[[#This Row],[Irradiação]]*994)</f>
        <v>2.4427516547995882</v>
      </c>
    </row>
    <row r="1868" spans="2:7">
      <c r="B1868" s="46" t="s">
        <v>390</v>
      </c>
      <c r="C1868" s="101">
        <v>46122</v>
      </c>
      <c r="D1868" s="104">
        <v>11428.82</v>
      </c>
      <c r="E1868" s="140">
        <v>3.653</v>
      </c>
      <c r="F1868" s="153">
        <v>1</v>
      </c>
      <c r="G1868" s="46">
        <f>IrradDiaria_1[[#This Row],[Geração Diária (kWh)]]/(IrradDiaria_1[[#This Row],[Irradiação]]*994)</f>
        <v>3.1474970821369497</v>
      </c>
    </row>
    <row r="1869" spans="2:7">
      <c r="B1869" s="46" t="s">
        <v>390</v>
      </c>
      <c r="C1869" s="101">
        <v>46123</v>
      </c>
      <c r="D1869" s="104">
        <v>17126.78</v>
      </c>
      <c r="E1869" s="140">
        <v>6.2729999999999997</v>
      </c>
      <c r="F1869" s="153">
        <v>1</v>
      </c>
      <c r="G1869" s="46">
        <f>IrradDiaria_1[[#This Row],[Geração Diária (kWh)]]/(IrradDiaria_1[[#This Row],[Irradiação]]*994)</f>
        <v>2.7467178329020832</v>
      </c>
    </row>
    <row r="1870" spans="2:7">
      <c r="B1870" s="46" t="s">
        <v>390</v>
      </c>
      <c r="C1870" s="101">
        <v>46124</v>
      </c>
      <c r="D1870" s="104">
        <v>18394.7</v>
      </c>
      <c r="E1870" s="140">
        <v>5.1020000000000003</v>
      </c>
      <c r="F1870" s="153">
        <v>1</v>
      </c>
      <c r="G1870" s="46">
        <f>IrradDiaria_1[[#This Row],[Geração Diária (kWh)]]/(IrradDiaria_1[[#This Row],[Irradiação]]*994)</f>
        <v>3.6271529608856592</v>
      </c>
    </row>
    <row r="1871" spans="2:7">
      <c r="B1871" s="46" t="s">
        <v>390</v>
      </c>
      <c r="C1871" s="101">
        <v>46125</v>
      </c>
      <c r="D1871" s="104">
        <v>16296.69</v>
      </c>
      <c r="E1871" s="140">
        <v>6.6479999999999997</v>
      </c>
      <c r="F1871" s="153">
        <v>1</v>
      </c>
      <c r="G1871" s="46">
        <f>IrradDiaria_1[[#This Row],[Geração Diária (kWh)]]/(IrradDiaria_1[[#This Row],[Irradiação]]*994)</f>
        <v>2.4661643144062935</v>
      </c>
    </row>
    <row r="1872" spans="2:7">
      <c r="B1872" s="46" t="s">
        <v>390</v>
      </c>
      <c r="C1872" s="101">
        <v>46126</v>
      </c>
      <c r="D1872" s="104">
        <v>17307.5</v>
      </c>
      <c r="E1872" s="140">
        <v>6.9219999999999997</v>
      </c>
      <c r="F1872" s="153">
        <v>1</v>
      </c>
      <c r="G1872" s="46">
        <f>IrradDiaria_1[[#This Row],[Geração Diária (kWh)]]/(IrradDiaria_1[[#This Row],[Irradiação]]*994)</f>
        <v>2.5154538906365089</v>
      </c>
    </row>
    <row r="1873" spans="2:7">
      <c r="B1873" s="46" t="s">
        <v>390</v>
      </c>
      <c r="C1873" s="101">
        <v>46127</v>
      </c>
      <c r="D1873" s="104">
        <v>18157.759999999998</v>
      </c>
      <c r="E1873" s="140">
        <v>7.4880000000000004</v>
      </c>
      <c r="F1873" s="153">
        <v>1</v>
      </c>
      <c r="G1873" s="46">
        <f>IrradDiaria_1[[#This Row],[Geração Diária (kWh)]]/(IrradDiaria_1[[#This Row],[Irradiação]]*994)</f>
        <v>2.4395518409602914</v>
      </c>
    </row>
    <row r="1874" spans="2:7">
      <c r="B1874" s="46" t="s">
        <v>390</v>
      </c>
      <c r="C1874" s="101">
        <v>46128</v>
      </c>
      <c r="D1874" s="104">
        <v>18370.939999999999</v>
      </c>
      <c r="E1874" s="140">
        <v>7.7210000000000001</v>
      </c>
      <c r="F1874" s="153">
        <v>1</v>
      </c>
      <c r="G1874" s="46">
        <f>IrradDiaria_1[[#This Row],[Geração Diária (kWh)]]/(IrradDiaria_1[[#This Row],[Irradiação]]*994)</f>
        <v>2.3937094917647315</v>
      </c>
    </row>
    <row r="1875" spans="2:7">
      <c r="B1875" s="46" t="s">
        <v>390</v>
      </c>
      <c r="C1875" s="101">
        <v>46129</v>
      </c>
      <c r="D1875" s="104">
        <v>17661.84</v>
      </c>
      <c r="E1875" s="140">
        <v>7.319</v>
      </c>
      <c r="F1875" s="153">
        <v>1</v>
      </c>
      <c r="G1875" s="46">
        <f>IrradDiaria_1[[#This Row],[Geração Diária (kWh)]]/(IrradDiaria_1[[#This Row],[Irradiação]]*994)</f>
        <v>2.4277156311279344</v>
      </c>
    </row>
    <row r="1876" spans="2:7">
      <c r="B1876" s="46" t="s">
        <v>390</v>
      </c>
      <c r="C1876" s="101">
        <v>46130</v>
      </c>
      <c r="D1876" s="104">
        <v>9322.17</v>
      </c>
      <c r="E1876" s="140">
        <v>3.8959999999999999</v>
      </c>
      <c r="F1876" s="153">
        <v>1</v>
      </c>
      <c r="G1876" s="46">
        <f>IrradDiaria_1[[#This Row],[Geração Diária (kWh)]]/(IrradDiaria_1[[#This Row],[Irradiação]]*994)</f>
        <v>2.4071972905192967</v>
      </c>
    </row>
    <row r="1877" spans="2:7">
      <c r="B1877" s="46" t="s">
        <v>390</v>
      </c>
      <c r="C1877" s="101">
        <v>46131</v>
      </c>
      <c r="D1877" s="104">
        <v>17501.36</v>
      </c>
      <c r="E1877" s="140">
        <v>7.5449999999999999</v>
      </c>
      <c r="F1877" s="153">
        <v>1</v>
      </c>
      <c r="G1877" s="46">
        <f>IrradDiaria_1[[#This Row],[Geração Diária (kWh)]]/(IrradDiaria_1[[#This Row],[Irradiação]]*994)</f>
        <v>2.3335986762190108</v>
      </c>
    </row>
    <row r="1878" spans="2:7">
      <c r="B1878" s="46" t="s">
        <v>390</v>
      </c>
      <c r="C1878" s="101">
        <v>46132</v>
      </c>
      <c r="D1878" s="104">
        <v>18706.02</v>
      </c>
      <c r="E1878" s="140">
        <v>8.0619999999999994</v>
      </c>
      <c r="F1878" s="153">
        <v>1</v>
      </c>
      <c r="G1878" s="46">
        <f>IrradDiaria_1[[#This Row],[Geração Diária (kWh)]]/(IrradDiaria_1[[#This Row],[Irradiação]]*994)</f>
        <v>2.3342760607305455</v>
      </c>
    </row>
    <row r="1879" spans="2:7">
      <c r="B1879" s="46" t="s">
        <v>390</v>
      </c>
      <c r="C1879" s="101">
        <v>46133</v>
      </c>
      <c r="D1879" s="104">
        <v>18188.759999999998</v>
      </c>
      <c r="E1879" s="140">
        <v>7.7720000000000002</v>
      </c>
      <c r="F1879" s="153">
        <v>1</v>
      </c>
      <c r="G1879" s="46">
        <f>IrradDiaria_1[[#This Row],[Geração Diária (kWh)]]/(IrradDiaria_1[[#This Row],[Irradiação]]*994)</f>
        <v>2.3544198800626712</v>
      </c>
    </row>
    <row r="1880" spans="2:7">
      <c r="B1880" s="46" t="s">
        <v>390</v>
      </c>
      <c r="C1880" s="101">
        <v>46134</v>
      </c>
      <c r="D1880" s="104">
        <v>17620.400000000001</v>
      </c>
      <c r="E1880" s="140">
        <v>7.242</v>
      </c>
      <c r="F1880" s="153">
        <v>1</v>
      </c>
      <c r="G1880" s="46">
        <f>IrradDiaria_1[[#This Row],[Geração Diária (kWh)]]/(IrradDiaria_1[[#This Row],[Irradiação]]*994)</f>
        <v>2.4477714116791334</v>
      </c>
    </row>
    <row r="1881" spans="2:7">
      <c r="B1881" s="46" t="s">
        <v>390</v>
      </c>
      <c r="C1881" s="101">
        <v>46135</v>
      </c>
      <c r="D1881" s="104">
        <v>16831.34</v>
      </c>
      <c r="E1881" s="140">
        <v>5.7960000000000003</v>
      </c>
      <c r="F1881" s="153">
        <v>1</v>
      </c>
      <c r="G1881" s="46">
        <f>IrradDiaria_1[[#This Row],[Geração Diária (kWh)]]/(IrradDiaria_1[[#This Row],[Irradiação]]*994)</f>
        <v>2.9214868229390141</v>
      </c>
    </row>
    <row r="1882" spans="2:7">
      <c r="B1882" s="46" t="s">
        <v>390</v>
      </c>
      <c r="C1882" s="101">
        <v>46136</v>
      </c>
      <c r="D1882" s="104">
        <v>15621.08</v>
      </c>
      <c r="E1882" s="140">
        <v>4.5460000000000003</v>
      </c>
      <c r="F1882" s="153">
        <v>1</v>
      </c>
      <c r="G1882" s="46">
        <f>IrradDiaria_1[[#This Row],[Geração Diária (kWh)]]/(IrradDiaria_1[[#This Row],[Irradiação]]*994)</f>
        <v>3.4569670553014524</v>
      </c>
    </row>
    <row r="1883" spans="2:7">
      <c r="B1883" s="46" t="s">
        <v>390</v>
      </c>
      <c r="C1883" s="101">
        <v>46137</v>
      </c>
      <c r="D1883" s="104">
        <v>15617.43</v>
      </c>
      <c r="E1883" s="140">
        <v>4.6760000000000002</v>
      </c>
      <c r="F1883" s="153">
        <v>1</v>
      </c>
      <c r="G1883" s="46">
        <f>IrradDiaria_1[[#This Row],[Geração Diária (kWh)]]/(IrradDiaria_1[[#This Row],[Irradiação]]*994)</f>
        <v>3.3600727547491962</v>
      </c>
    </row>
    <row r="1884" spans="2:7">
      <c r="B1884" s="46" t="s">
        <v>390</v>
      </c>
      <c r="C1884" s="101">
        <v>46138</v>
      </c>
      <c r="D1884" s="104">
        <v>14420.47</v>
      </c>
      <c r="E1884" s="140">
        <v>4.5880000000000001</v>
      </c>
      <c r="F1884" s="153">
        <v>1</v>
      </c>
      <c r="G1884" s="46">
        <f>IrradDiaria_1[[#This Row],[Geração Diária (kWh)]]/(IrradDiaria_1[[#This Row],[Irradiação]]*994)</f>
        <v>3.1620564713477028</v>
      </c>
    </row>
    <row r="1885" spans="2:7">
      <c r="B1885" s="46" t="s">
        <v>390</v>
      </c>
      <c r="C1885" s="101">
        <v>46139</v>
      </c>
      <c r="D1885" s="104">
        <v>9168.7099999999991</v>
      </c>
      <c r="E1885" s="140">
        <v>3.5883966666666582</v>
      </c>
      <c r="F1885" s="153">
        <v>1</v>
      </c>
      <c r="G1885" s="46">
        <f>IrradDiaria_1[[#This Row],[Geração Diária (kWh)]]/(IrradDiaria_1[[#This Row],[Irradiação]]*994)</f>
        <v>2.5705224875610431</v>
      </c>
    </row>
    <row r="1886" spans="2:7">
      <c r="B1886" s="46" t="s">
        <v>390</v>
      </c>
      <c r="C1886" s="101">
        <v>46140</v>
      </c>
      <c r="D1886" s="104">
        <v>12339.89</v>
      </c>
      <c r="E1886" s="140">
        <v>5.2800666666666665</v>
      </c>
      <c r="F1886" s="153">
        <v>1</v>
      </c>
      <c r="G1886" s="46">
        <f>IrradDiaria_1[[#This Row],[Geração Diária (kWh)]]/(IrradDiaria_1[[#This Row],[Irradiação]]*994)</f>
        <v>2.3511779379449638</v>
      </c>
    </row>
    <row r="1887" spans="2:7">
      <c r="B1887" s="46" t="s">
        <v>390</v>
      </c>
      <c r="C1887" s="101">
        <v>46141</v>
      </c>
      <c r="D1887" s="104">
        <v>10131.27</v>
      </c>
      <c r="E1887" s="140">
        <v>3.9900916666666633</v>
      </c>
      <c r="F1887" s="153">
        <v>1</v>
      </c>
      <c r="G1887" s="46">
        <f>IrradDiaria_1[[#This Row],[Geração Diária (kWh)]]/(IrradDiaria_1[[#This Row],[Irradiação]]*994)</f>
        <v>2.5544336819205187</v>
      </c>
    </row>
    <row r="1888" spans="2:7">
      <c r="B1888" s="46" t="s">
        <v>390</v>
      </c>
      <c r="C1888" s="101">
        <v>46142</v>
      </c>
      <c r="D1888" s="104">
        <v>14596.09</v>
      </c>
      <c r="E1888" s="140">
        <v>6.1617266666666488</v>
      </c>
      <c r="F1888" s="153">
        <v>1</v>
      </c>
      <c r="G1888" s="46">
        <f>IrradDiaria_1[[#This Row],[Geração Diária (kWh)]]/(IrradDiaria_1[[#This Row],[Irradiação]]*994)</f>
        <v>2.3831299188365276</v>
      </c>
    </row>
    <row r="1889" spans="2:7">
      <c r="B1889" s="46" t="s">
        <v>390</v>
      </c>
      <c r="C1889" s="101">
        <v>46143</v>
      </c>
      <c r="D1889" s="104">
        <v>15865.29</v>
      </c>
      <c r="E1889" s="140">
        <v>6.6136290568759044</v>
      </c>
      <c r="F1889" s="153">
        <v>1</v>
      </c>
      <c r="G1889" s="46">
        <f>IrradDiaria_1[[#This Row],[Geração Diária (kWh)]]/(IrradDiaria_1[[#This Row],[Irradiação]]*994)</f>
        <v>2.4133582637862263</v>
      </c>
    </row>
    <row r="1890" spans="2:7">
      <c r="B1890" s="46" t="s">
        <v>390</v>
      </c>
      <c r="C1890" s="101">
        <v>46144</v>
      </c>
      <c r="D1890" s="104">
        <v>13948.12</v>
      </c>
      <c r="E1890" s="140">
        <v>5.8989199174642559</v>
      </c>
      <c r="F1890" s="153">
        <v>1</v>
      </c>
      <c r="G1890" s="46">
        <f>IrradDiaria_1[[#This Row],[Geração Diária (kWh)]]/(IrradDiaria_1[[#This Row],[Irradiação]]*994)</f>
        <v>2.3787937587957311</v>
      </c>
    </row>
    <row r="1891" spans="2:7">
      <c r="B1891" s="46" t="s">
        <v>390</v>
      </c>
      <c r="C1891" s="101">
        <v>46145</v>
      </c>
      <c r="D1891" s="104">
        <v>12828.67</v>
      </c>
      <c r="E1891" s="140">
        <v>5.4941557360788185</v>
      </c>
      <c r="F1891" s="153">
        <v>1</v>
      </c>
      <c r="G1891" s="46">
        <f>IrradDiaria_1[[#This Row],[Geração Diária (kWh)]]/(IrradDiaria_1[[#This Row],[Irradiação]]*994)</f>
        <v>2.349060940352981</v>
      </c>
    </row>
    <row r="1892" spans="2:7">
      <c r="B1892" s="46" t="s">
        <v>390</v>
      </c>
      <c r="C1892" s="101">
        <v>46146</v>
      </c>
      <c r="D1892" s="104">
        <v>13173</v>
      </c>
      <c r="E1892" s="140">
        <v>5.5984774217108884</v>
      </c>
      <c r="F1892" s="153">
        <v>1</v>
      </c>
      <c r="G1892" s="46">
        <f>IrradDiaria_1[[#This Row],[Geração Diária (kWh)]]/(IrradDiaria_1[[#This Row],[Irradiação]]*994)</f>
        <v>2.367164157731533</v>
      </c>
    </row>
    <row r="1893" spans="2:7">
      <c r="B1893" s="46" t="s">
        <v>390</v>
      </c>
      <c r="C1893" s="101">
        <v>46147</v>
      </c>
      <c r="D1893" s="104">
        <v>14096.92</v>
      </c>
      <c r="E1893" s="140">
        <v>6.2728582574725147</v>
      </c>
      <c r="F1893" s="153">
        <v>1</v>
      </c>
      <c r="G1893" s="46">
        <f>IrradDiaria_1[[#This Row],[Geração Diária (kWh)]]/(IrradDiaria_1[[#This Row],[Irradiação]]*994)</f>
        <v>2.2608532650232211</v>
      </c>
    </row>
    <row r="1894" spans="2:7">
      <c r="B1894" s="46" t="s">
        <v>390</v>
      </c>
      <c r="C1894" s="101">
        <v>46148</v>
      </c>
      <c r="D1894" s="104">
        <v>15907.37</v>
      </c>
      <c r="E1894" s="140">
        <v>6.9122215511103473</v>
      </c>
      <c r="F1894" s="153">
        <v>1</v>
      </c>
      <c r="G1894" s="46">
        <f>IrradDiaria_1[[#This Row],[Geração Diária (kWh)]]/(IrradDiaria_1[[#This Row],[Irradiação]]*994)</f>
        <v>2.3152311053284462</v>
      </c>
    </row>
    <row r="1895" spans="2:7">
      <c r="B1895" s="46" t="s">
        <v>390</v>
      </c>
      <c r="C1895" s="101">
        <v>46149</v>
      </c>
      <c r="D1895" s="104">
        <v>15416.97</v>
      </c>
      <c r="E1895" s="140">
        <v>5.7454832528581221</v>
      </c>
      <c r="F1895" s="153">
        <v>1</v>
      </c>
      <c r="G1895" s="46">
        <f>IrradDiaria_1[[#This Row],[Geração Diária (kWh)]]/(IrradDiaria_1[[#This Row],[Irradiação]]*994)</f>
        <v>2.6995170812430733</v>
      </c>
    </row>
    <row r="1896" spans="2:7">
      <c r="B1896" s="46" t="s">
        <v>390</v>
      </c>
      <c r="C1896" s="101">
        <v>46150</v>
      </c>
      <c r="D1896" s="104">
        <v>12107.77</v>
      </c>
      <c r="E1896" s="140">
        <v>4.9443490829865135</v>
      </c>
      <c r="F1896" s="153">
        <v>1</v>
      </c>
      <c r="G1896" s="46">
        <f>IrradDiaria_1[[#This Row],[Geração Diária (kWh)]]/(IrradDiaria_1[[#This Row],[Irradiação]]*994)</f>
        <v>2.4635912485829499</v>
      </c>
    </row>
    <row r="1897" spans="2:7">
      <c r="B1897" s="46" t="s">
        <v>390</v>
      </c>
      <c r="C1897" s="101">
        <v>46151</v>
      </c>
      <c r="D1897" s="104">
        <v>8846.27</v>
      </c>
      <c r="E1897" s="140">
        <v>3.5095391000608602</v>
      </c>
      <c r="F1897" s="153">
        <v>1</v>
      </c>
      <c r="G1897" s="46">
        <f>IrradDiaria_1[[#This Row],[Geração Diária (kWh)]]/(IrradDiaria_1[[#This Row],[Irradiação]]*994)</f>
        <v>2.5358509349258873</v>
      </c>
    </row>
    <row r="1898" spans="2:7">
      <c r="B1898" s="46" t="s">
        <v>390</v>
      </c>
      <c r="C1898" s="101">
        <v>46152</v>
      </c>
      <c r="D1898" s="104">
        <v>3275.05</v>
      </c>
      <c r="E1898" s="140">
        <v>1.2720558375964561</v>
      </c>
      <c r="F1898" s="153">
        <v>1</v>
      </c>
      <c r="G1898" s="46">
        <f>IrradDiaria_1[[#This Row],[Geração Diária (kWh)]]/(IrradDiaria_1[[#This Row],[Irradiação]]*994)</f>
        <v>2.590152740233818</v>
      </c>
    </row>
    <row r="1899" spans="2:7">
      <c r="B1899" s="46" t="s">
        <v>390</v>
      </c>
      <c r="C1899" s="101">
        <v>46153</v>
      </c>
      <c r="D1899" s="104">
        <v>12100.79</v>
      </c>
      <c r="E1899" s="140">
        <v>4.4838249144504472</v>
      </c>
      <c r="F1899" s="153">
        <v>1</v>
      </c>
      <c r="G1899" s="46">
        <f>IrradDiaria_1[[#This Row],[Geração Diária (kWh)]]/(IrradDiaria_1[[#This Row],[Irradiação]]*994)</f>
        <v>2.7150553891509377</v>
      </c>
    </row>
    <row r="1900" spans="2:7">
      <c r="B1900" s="46" t="s">
        <v>390</v>
      </c>
      <c r="C1900" s="101">
        <v>46154</v>
      </c>
      <c r="D1900" s="104">
        <v>15972.22</v>
      </c>
      <c r="E1900" s="140">
        <v>6.3595474231739839</v>
      </c>
      <c r="F1900" s="153">
        <v>1</v>
      </c>
      <c r="G1900" s="46">
        <f>IrradDiaria_1[[#This Row],[Geração Diária (kWh)]]/(IrradDiaria_1[[#This Row],[Irradiação]]*994)</f>
        <v>2.5266942317610361</v>
      </c>
    </row>
    <row r="1901" spans="2:7">
      <c r="B1901" s="46" t="s">
        <v>390</v>
      </c>
      <c r="C1901" s="101">
        <v>46155</v>
      </c>
      <c r="D1901" s="104">
        <v>14480.17</v>
      </c>
      <c r="E1901" s="140">
        <v>6.0825983333333316</v>
      </c>
      <c r="F1901" s="153">
        <v>1</v>
      </c>
      <c r="G1901" s="46">
        <f>IrradDiaria_1[[#This Row],[Geração Diária (kWh)]]/(IrradDiaria_1[[#This Row],[Irradiação]]*994)</f>
        <v>2.3949593010086372</v>
      </c>
    </row>
    <row r="1902" spans="2:7">
      <c r="B1902" s="46" t="s">
        <v>390</v>
      </c>
      <c r="C1902" s="101">
        <v>46156</v>
      </c>
      <c r="D1902" s="104">
        <v>13140.9</v>
      </c>
      <c r="E1902" s="140">
        <v>5.3622200000000069</v>
      </c>
      <c r="F1902" s="153">
        <v>1</v>
      </c>
      <c r="G1902" s="46">
        <f>IrradDiaria_1[[#This Row],[Geração Diária (kWh)]]/(IrradDiaria_1[[#This Row],[Irradiação]]*994)</f>
        <v>2.4654380700470679</v>
      </c>
    </row>
    <row r="1903" spans="2:7">
      <c r="B1903" s="46" t="s">
        <v>390</v>
      </c>
      <c r="C1903" s="101">
        <v>46157</v>
      </c>
      <c r="D1903" s="104">
        <v>2717.62</v>
      </c>
      <c r="E1903" s="140">
        <v>0.94986166666666738</v>
      </c>
      <c r="F1903" s="153">
        <v>1</v>
      </c>
      <c r="G1903" s="46">
        <f>IrradDiaria_1[[#This Row],[Geração Diária (kWh)]]/(IrradDiaria_1[[#This Row],[Irradiação]]*994)</f>
        <v>2.8783392790906883</v>
      </c>
    </row>
    <row r="1904" spans="2:7">
      <c r="B1904" s="46" t="s">
        <v>390</v>
      </c>
      <c r="C1904" s="101">
        <v>46158</v>
      </c>
      <c r="D1904" s="104">
        <v>13951.55</v>
      </c>
      <c r="E1904" s="140">
        <v>6.1208311974876226</v>
      </c>
      <c r="F1904" s="153">
        <v>1</v>
      </c>
      <c r="G1904" s="46">
        <f>IrradDiaria_1[[#This Row],[Geração Diária (kWh)]]/(IrradDiaria_1[[#This Row],[Irradiação]]*994)</f>
        <v>2.2931141432696784</v>
      </c>
    </row>
    <row r="1905" spans="2:7">
      <c r="B1905" s="46" t="s">
        <v>390</v>
      </c>
      <c r="C1905" s="101">
        <v>46159</v>
      </c>
      <c r="D1905" s="104">
        <v>2426.1999999999998</v>
      </c>
      <c r="E1905" s="140">
        <v>0.89767988130833254</v>
      </c>
      <c r="F1905" s="153">
        <v>1</v>
      </c>
      <c r="G1905" s="46">
        <f>IrradDiaria_1[[#This Row],[Geração Diária (kWh)]]/(IrradDiaria_1[[#This Row],[Irradiação]]*994)</f>
        <v>2.7190595681671077</v>
      </c>
    </row>
    <row r="1906" spans="2:7">
      <c r="B1906" s="46" t="s">
        <v>390</v>
      </c>
      <c r="C1906" s="101">
        <v>46160</v>
      </c>
      <c r="D1906" s="104">
        <v>4901.6099999999997</v>
      </c>
      <c r="E1906" s="140">
        <v>1.8490202232631707</v>
      </c>
      <c r="F1906" s="153">
        <v>1</v>
      </c>
      <c r="G1906" s="46">
        <f>IrradDiaria_1[[#This Row],[Geração Diária (kWh)]]/(IrradDiaria_1[[#This Row],[Irradiação]]*994)</f>
        <v>2.6669244181634539</v>
      </c>
    </row>
    <row r="1907" spans="2:7">
      <c r="B1907" s="46" t="s">
        <v>390</v>
      </c>
      <c r="C1907" s="101">
        <v>46161</v>
      </c>
      <c r="D1907" s="104">
        <v>3782.55</v>
      </c>
      <c r="E1907" s="140">
        <v>1.3815193623041697</v>
      </c>
      <c r="F1907" s="153">
        <v>1</v>
      </c>
      <c r="G1907" s="46">
        <f>IrradDiaria_1[[#This Row],[Geração Diária (kWh)]]/(IrradDiaria_1[[#This Row],[Irradiação]]*994)</f>
        <v>2.7544907422909812</v>
      </c>
    </row>
    <row r="1908" spans="2:7">
      <c r="B1908" s="46" t="s">
        <v>390</v>
      </c>
      <c r="C1908" s="101">
        <v>46162</v>
      </c>
      <c r="D1908" s="104">
        <v>6821.29</v>
      </c>
      <c r="E1908" s="140">
        <v>2.7633999999999981</v>
      </c>
      <c r="F1908" s="153">
        <v>1</v>
      </c>
      <c r="G1908" s="46">
        <f>IrradDiaria_1[[#This Row],[Geração Diária (kWh)]]/(IrradDiaria_1[[#This Row],[Irradiação]]*994)</f>
        <v>2.4833410974641383</v>
      </c>
    </row>
    <row r="1909" spans="2:7">
      <c r="B1909" s="46" t="s">
        <v>390</v>
      </c>
      <c r="C1909" s="101">
        <v>46163</v>
      </c>
      <c r="D1909" s="104">
        <v>12347.51</v>
      </c>
      <c r="E1909" s="140">
        <v>5.1808383333333383</v>
      </c>
      <c r="F1909" s="153">
        <v>1</v>
      </c>
      <c r="G1909" s="46">
        <f>IrradDiaria_1[[#This Row],[Geração Diária (kWh)]]/(IrradDiaria_1[[#This Row],[Irradiação]]*994)</f>
        <v>2.3976896120456272</v>
      </c>
    </row>
    <row r="1910" spans="2:7">
      <c r="B1910" s="46" t="s">
        <v>390</v>
      </c>
      <c r="C1910" s="101">
        <v>46164</v>
      </c>
      <c r="D1910" s="104">
        <v>9774.98</v>
      </c>
      <c r="E1910" s="140">
        <v>4.0202133333333343</v>
      </c>
      <c r="F1910" s="153">
        <v>1</v>
      </c>
      <c r="G1910" s="46">
        <f>IrradDiaria_1[[#This Row],[Geração Diária (kWh)]]/(IrradDiaria_1[[#This Row],[Irradiação]]*994)</f>
        <v>2.4461348411246471</v>
      </c>
    </row>
    <row r="1911" spans="2:7">
      <c r="B1911" s="46" t="s">
        <v>390</v>
      </c>
      <c r="C1911" s="101">
        <v>46165</v>
      </c>
      <c r="D1911" s="104">
        <v>4658.8</v>
      </c>
      <c r="E1911" s="140">
        <v>1.7917783333333297</v>
      </c>
      <c r="F1911" s="153">
        <v>1</v>
      </c>
      <c r="G1911" s="46">
        <f>IrradDiaria_1[[#This Row],[Geração Diária (kWh)]]/(IrradDiaria_1[[#This Row],[Irradiação]]*994)</f>
        <v>2.6157931715000422</v>
      </c>
    </row>
    <row r="1912" spans="2:7">
      <c r="B1912" s="46" t="s">
        <v>390</v>
      </c>
      <c r="C1912" s="101">
        <v>46166</v>
      </c>
      <c r="D1912" s="104">
        <v>7496.46</v>
      </c>
      <c r="E1912" s="140">
        <v>2.9685400000000053</v>
      </c>
      <c r="F1912" s="153">
        <v>1</v>
      </c>
      <c r="G1912" s="46">
        <f>IrradDiaria_1[[#This Row],[Geração Diária (kWh)]]/(IrradDiaria_1[[#This Row],[Irradiação]]*994)</f>
        <v>2.5405452719415615</v>
      </c>
    </row>
    <row r="1913" spans="2:7">
      <c r="B1913" s="46" t="s">
        <v>390</v>
      </c>
      <c r="C1913" s="101">
        <v>46167</v>
      </c>
      <c r="D1913" s="104">
        <v>8667.59</v>
      </c>
      <c r="E1913" s="140">
        <v>3.5028233333333323</v>
      </c>
      <c r="F1913" s="153">
        <v>1</v>
      </c>
      <c r="G1913" s="46">
        <f>IrradDiaria_1[[#This Row],[Geração Diária (kWh)]]/(IrradDiaria_1[[#This Row],[Irradiação]]*994)</f>
        <v>2.4893945902896744</v>
      </c>
    </row>
    <row r="1914" spans="2:7">
      <c r="B1914" s="46" t="s">
        <v>390</v>
      </c>
      <c r="C1914" s="101">
        <v>46168</v>
      </c>
      <c r="D1914" s="104">
        <v>11739.1</v>
      </c>
      <c r="E1914" s="140">
        <v>5.1145966666666576</v>
      </c>
      <c r="F1914" s="153">
        <v>1</v>
      </c>
      <c r="G1914" s="46">
        <f>IrradDiaria_1[[#This Row],[Geração Diária (kWh)]]/(IrradDiaria_1[[#This Row],[Irradiação]]*994)</f>
        <v>2.309069615502688</v>
      </c>
    </row>
    <row r="1915" spans="2:7">
      <c r="B1915" s="46" t="s">
        <v>390</v>
      </c>
      <c r="C1915" s="101">
        <v>46169</v>
      </c>
      <c r="D1915" s="104">
        <v>11332.44</v>
      </c>
      <c r="E1915" s="140">
        <v>4.6375700000000037</v>
      </c>
      <c r="F1915" s="153">
        <v>1</v>
      </c>
      <c r="G1915" s="46">
        <f>IrradDiaria_1[[#This Row],[Geração Diária (kWh)]]/(IrradDiaria_1[[#This Row],[Irradiação]]*994)</f>
        <v>2.4583661422733298</v>
      </c>
    </row>
    <row r="1916" spans="2:7">
      <c r="B1916" s="46" t="s">
        <v>390</v>
      </c>
      <c r="C1916" s="101">
        <v>46170</v>
      </c>
      <c r="D1916" s="104">
        <v>14984.07</v>
      </c>
      <c r="E1916" s="140">
        <v>6.5362</v>
      </c>
      <c r="F1916" s="153">
        <v>1</v>
      </c>
      <c r="G1916" s="46">
        <f>IrradDiaria_1[[#This Row],[Geração Diária (kWh)]]/(IrradDiaria_1[[#This Row],[Irradiação]]*994)</f>
        <v>2.3063120930534096</v>
      </c>
    </row>
    <row r="1917" spans="2:7">
      <c r="B1917" s="46" t="s">
        <v>390</v>
      </c>
      <c r="C1917" s="101">
        <v>46171</v>
      </c>
      <c r="D1917" s="104">
        <v>14848.44</v>
      </c>
      <c r="E1917" s="140">
        <v>6.5236000000000001</v>
      </c>
      <c r="F1917" s="153">
        <v>1</v>
      </c>
      <c r="G1917" s="46">
        <f>IrradDiaria_1[[#This Row],[Geração Diária (kWh)]]/(IrradDiaria_1[[#This Row],[Irradiação]]*994)</f>
        <v>2.289850452275243</v>
      </c>
    </row>
    <row r="1918" spans="2:7">
      <c r="B1918" s="46" t="s">
        <v>390</v>
      </c>
      <c r="C1918" s="101">
        <v>46172</v>
      </c>
      <c r="D1918" s="104">
        <v>12946.65</v>
      </c>
      <c r="E1918" s="140">
        <v>5.4077999999999999</v>
      </c>
      <c r="F1918" s="153">
        <v>1</v>
      </c>
      <c r="G1918" s="46">
        <f>IrradDiaria_1[[#This Row],[Geração Diária (kWh)]]/(IrradDiaria_1[[#This Row],[Irradiação]]*994)</f>
        <v>2.4085208019446984</v>
      </c>
    </row>
    <row r="1919" spans="2:7">
      <c r="B1919" s="46" t="s">
        <v>390</v>
      </c>
      <c r="C1919" s="101">
        <v>46173</v>
      </c>
      <c r="D1919" s="104">
        <v>14038.61</v>
      </c>
      <c r="E1919" s="140">
        <v>6.2111999999999998</v>
      </c>
      <c r="F1919" s="153">
        <v>1</v>
      </c>
      <c r="G1919" s="46">
        <f>IrradDiaria_1[[#This Row],[Geração Diária (kWh)]]/(IrradDiaria_1[[#This Row],[Irradiação]]*994)</f>
        <v>2.2738520898704957</v>
      </c>
    </row>
    <row r="1920" spans="2:7">
      <c r="B1920" s="46" t="s">
        <v>390</v>
      </c>
      <c r="C1920" s="101">
        <v>46174</v>
      </c>
      <c r="D1920" s="104">
        <v>10487.44</v>
      </c>
      <c r="E1920" s="140">
        <v>4.6070000000000002</v>
      </c>
      <c r="F1920" s="153">
        <v>1</v>
      </c>
      <c r="G1920" s="46">
        <f>IrradDiaria_1[[#This Row],[Geração Diária (kWh)]]/(IrradDiaria_1[[#This Row],[Irradiação]]*994)</f>
        <v>2.2901550828740622</v>
      </c>
    </row>
    <row r="1921" spans="2:7">
      <c r="B1921" s="46" t="s">
        <v>390</v>
      </c>
      <c r="C1921" s="101">
        <v>46175</v>
      </c>
      <c r="D1921" s="104">
        <v>13098.32</v>
      </c>
      <c r="E1921" s="140">
        <v>3.625</v>
      </c>
      <c r="F1921" s="153">
        <v>1</v>
      </c>
      <c r="G1921" s="46">
        <f>IrradDiaria_1[[#This Row],[Geração Diária (kWh)]]/(IrradDiaria_1[[#This Row],[Irradiação]]*994)</f>
        <v>3.6351404981613822</v>
      </c>
    </row>
    <row r="1922" spans="2:7">
      <c r="B1922" s="46" t="s">
        <v>390</v>
      </c>
      <c r="C1922" s="101">
        <v>46176</v>
      </c>
      <c r="D1922" s="104">
        <v>14167.12</v>
      </c>
      <c r="E1922" s="140">
        <v>3.399</v>
      </c>
      <c r="F1922" s="153">
        <v>1</v>
      </c>
      <c r="G1922" s="46">
        <f>IrradDiaria_1[[#This Row],[Geração Diária (kWh)]]/(IrradDiaria_1[[#This Row],[Irradiação]]*994)</f>
        <v>4.1931849999674418</v>
      </c>
    </row>
    <row r="1923" spans="2:7">
      <c r="B1923" s="46" t="s">
        <v>390</v>
      </c>
      <c r="C1923" s="101">
        <v>46177</v>
      </c>
      <c r="D1923" s="104">
        <v>14153.92</v>
      </c>
      <c r="E1923" s="140">
        <v>2.3170000000000002</v>
      </c>
      <c r="F1923" s="153">
        <v>1</v>
      </c>
      <c r="G1923" s="46">
        <f>IrradDiaria_1[[#This Row],[Geração Diária (kWh)]]/(IrradDiaria_1[[#This Row],[Irradiação]]*994)</f>
        <v>6.1456004043249575</v>
      </c>
    </row>
    <row r="1924" spans="2:7">
      <c r="B1924" s="46" t="s">
        <v>390</v>
      </c>
      <c r="C1924" s="101">
        <v>46178</v>
      </c>
      <c r="D1924" s="104">
        <v>14829.14</v>
      </c>
      <c r="E1924" s="140">
        <v>5.617</v>
      </c>
      <c r="F1924" s="153">
        <v>1</v>
      </c>
      <c r="G1924" s="46">
        <f>IrradDiaria_1[[#This Row],[Geração Diária (kWh)]]/(IrradDiaria_1[[#This Row],[Irradiação]]*994)</f>
        <v>2.6559821811409674</v>
      </c>
    </row>
    <row r="1925" spans="2:7">
      <c r="B1925" s="46" t="s">
        <v>390</v>
      </c>
      <c r="C1925" s="101">
        <v>46179</v>
      </c>
      <c r="D1925" s="104">
        <v>14370.37</v>
      </c>
      <c r="E1925" s="140">
        <v>6.415</v>
      </c>
      <c r="F1925" s="153">
        <v>1</v>
      </c>
      <c r="G1925" s="46">
        <f>IrradDiaria_1[[#This Row],[Geração Diária (kWh)]]/(IrradDiaria_1[[#This Row],[Irradiação]]*994)</f>
        <v>2.2536418824717597</v>
      </c>
    </row>
    <row r="1926" spans="2:7">
      <c r="B1926" s="46" t="s">
        <v>390</v>
      </c>
      <c r="C1926" s="101">
        <v>46180</v>
      </c>
      <c r="D1926" s="104">
        <v>14305.81</v>
      </c>
      <c r="E1926" s="140">
        <v>5.6180000000000003</v>
      </c>
      <c r="F1926" s="153">
        <v>1</v>
      </c>
      <c r="G1926" s="46">
        <f>IrradDiaria_1[[#This Row],[Geração Diária (kWh)]]/(IrradDiaria_1[[#This Row],[Irradiação]]*994)</f>
        <v>2.5617947628813105</v>
      </c>
    </row>
    <row r="1927" spans="2:7">
      <c r="B1927" s="46" t="s">
        <v>390</v>
      </c>
      <c r="C1927" s="101">
        <v>46181</v>
      </c>
      <c r="D1927" s="104">
        <v>14118.15</v>
      </c>
      <c r="E1927" s="140">
        <v>6.2320000000000002</v>
      </c>
      <c r="F1927" s="153">
        <v>1</v>
      </c>
      <c r="G1927" s="46">
        <f>IrradDiaria_1[[#This Row],[Geração Diária (kWh)]]/(IrradDiaria_1[[#This Row],[Irradiação]]*994)</f>
        <v>2.2791030522028191</v>
      </c>
    </row>
    <row r="1928" spans="2:7">
      <c r="B1928" s="46" t="s">
        <v>390</v>
      </c>
      <c r="C1928" s="101">
        <v>46182</v>
      </c>
      <c r="D1928" s="104">
        <v>12523.42</v>
      </c>
      <c r="E1928" s="140">
        <v>5.4346000000000005</v>
      </c>
      <c r="F1928" s="153">
        <v>1</v>
      </c>
      <c r="G1928" s="46">
        <f>IrradDiaria_1[[#This Row],[Geração Diária (kWh)]]/(IrradDiaria_1[[#This Row],[Irradiação]]*994)</f>
        <v>2.3182964863112359</v>
      </c>
    </row>
    <row r="1929" spans="2:7">
      <c r="B1929" s="46" t="s">
        <v>390</v>
      </c>
      <c r="C1929" s="101">
        <v>46183</v>
      </c>
      <c r="D1929" s="104">
        <v>8524.98</v>
      </c>
      <c r="E1929" s="140">
        <v>2.9769999999999999</v>
      </c>
      <c r="F1929" s="153">
        <v>1</v>
      </c>
      <c r="G1929" s="46">
        <f>IrradDiaria_1[[#This Row],[Geração Diária (kWh)]]/(IrradDiaria_1[[#This Row],[Irradiação]]*994)</f>
        <v>2.8808997755427423</v>
      </c>
    </row>
    <row r="1930" spans="2:7">
      <c r="B1930" s="46" t="s">
        <v>390</v>
      </c>
      <c r="C1930" s="101">
        <v>46184</v>
      </c>
      <c r="D1930" s="104">
        <v>4972</v>
      </c>
      <c r="E1930" s="140">
        <v>1.887</v>
      </c>
      <c r="F1930" s="153">
        <v>1</v>
      </c>
      <c r="G1930" s="46">
        <f>IrradDiaria_1[[#This Row],[Geração Diária (kWh)]]/(IrradDiaria_1[[#This Row],[Irradiação]]*994)</f>
        <v>2.6507748131608944</v>
      </c>
    </row>
    <row r="1931" spans="2:7">
      <c r="B1931" s="46" t="s">
        <v>390</v>
      </c>
      <c r="C1931" s="101">
        <v>46185</v>
      </c>
      <c r="D1931" s="104">
        <v>4321.54</v>
      </c>
      <c r="E1931" s="140">
        <v>0.13600000000000001</v>
      </c>
      <c r="F1931" s="153">
        <v>1</v>
      </c>
      <c r="G1931" s="46">
        <f>IrradDiaria_1[[#This Row],[Geração Diária (kWh)]]/(IrradDiaria_1[[#This Row],[Irradiação]]*994)</f>
        <v>31.967836430346786</v>
      </c>
    </row>
    <row r="1932" spans="2:7">
      <c r="B1932" s="46" t="s">
        <v>390</v>
      </c>
      <c r="C1932" s="101">
        <v>46186</v>
      </c>
      <c r="D1932" s="104">
        <v>8500.4</v>
      </c>
      <c r="E1932" s="140">
        <v>3.5329999999999999</v>
      </c>
      <c r="F1932" s="153">
        <v>1</v>
      </c>
      <c r="G1932" s="46">
        <f>IrradDiaria_1[[#This Row],[Geração Diária (kWh)]]/(IrradDiaria_1[[#This Row],[Irradiação]]*994)</f>
        <v>2.4205237083411877</v>
      </c>
    </row>
    <row r="1933" spans="2:7">
      <c r="B1933" s="46" t="s">
        <v>390</v>
      </c>
      <c r="C1933" s="101">
        <v>46187</v>
      </c>
      <c r="D1933" s="104">
        <v>3452.26</v>
      </c>
      <c r="E1933" s="140">
        <v>1.302</v>
      </c>
      <c r="F1933" s="153">
        <v>1</v>
      </c>
      <c r="G1933" s="46">
        <f>IrradDiaria_1[[#This Row],[Geração Diária (kWh)]]/(IrradDiaria_1[[#This Row],[Irradiação]]*994)</f>
        <v>2.6675104389779536</v>
      </c>
    </row>
    <row r="1934" spans="2:7">
      <c r="B1934" s="46" t="s">
        <v>390</v>
      </c>
      <c r="C1934" s="101">
        <v>46188</v>
      </c>
      <c r="D1934" s="104">
        <v>2761.6</v>
      </c>
      <c r="E1934" s="140">
        <v>1.054</v>
      </c>
      <c r="F1934" s="153">
        <v>1</v>
      </c>
      <c r="G1934" s="46">
        <f>IrradDiaria_1[[#This Row],[Geração Diária (kWh)]]/(IrradDiaria_1[[#This Row],[Irradiação]]*994)</f>
        <v>2.635929428563792</v>
      </c>
    </row>
    <row r="1935" spans="2:7">
      <c r="B1935" s="46" t="s">
        <v>390</v>
      </c>
      <c r="C1935" s="101">
        <v>46189</v>
      </c>
      <c r="D1935" s="104">
        <v>9423.65</v>
      </c>
      <c r="E1935" s="140">
        <v>3.661</v>
      </c>
      <c r="F1935" s="153">
        <v>1</v>
      </c>
      <c r="G1935" s="46">
        <f>IrradDiaria_1[[#This Row],[Geração Diária (kWh)]]/(IrradDiaria_1[[#This Row],[Irradiação]]*994)</f>
        <v>2.5896020757156979</v>
      </c>
    </row>
    <row r="1936" spans="2:7">
      <c r="B1936" s="46" t="s">
        <v>390</v>
      </c>
      <c r="C1936" s="101">
        <v>46190</v>
      </c>
      <c r="D1936" s="104">
        <v>12016.03</v>
      </c>
      <c r="E1936" s="140">
        <v>5.0439999999999996</v>
      </c>
      <c r="F1936" s="153">
        <v>1</v>
      </c>
      <c r="G1936" s="46">
        <f>IrradDiaria_1[[#This Row],[Geração Diária (kWh)]]/(IrradDiaria_1[[#This Row],[Irradiação]]*994)</f>
        <v>2.3966220000414862</v>
      </c>
    </row>
    <row r="1937" spans="2:7">
      <c r="B1937" s="46" t="s">
        <v>390</v>
      </c>
      <c r="C1937" s="101">
        <v>46191</v>
      </c>
      <c r="D1937" s="104">
        <v>15255.26</v>
      </c>
      <c r="E1937" s="140">
        <v>6.5540000000000003</v>
      </c>
      <c r="F1937" s="153">
        <v>1</v>
      </c>
      <c r="G1937" s="46">
        <f>IrradDiaria_1[[#This Row],[Geração Diária (kWh)]]/(IrradDiaria_1[[#This Row],[Irradiação]]*994)</f>
        <v>2.3416759329243693</v>
      </c>
    </row>
    <row r="1938" spans="2:7">
      <c r="B1938" s="46" t="s">
        <v>390</v>
      </c>
      <c r="C1938" s="101">
        <v>46192</v>
      </c>
      <c r="D1938" s="104">
        <v>14211.98</v>
      </c>
      <c r="E1938" s="140">
        <v>6.1710000000000003</v>
      </c>
      <c r="F1938" s="153">
        <v>1</v>
      </c>
      <c r="G1938" s="46">
        <f>IrradDiaria_1[[#This Row],[Geração Diária (kWh)]]/(IrradDiaria_1[[#This Row],[Irradiação]]*994)</f>
        <v>2.3169286338677013</v>
      </c>
    </row>
    <row r="1939" spans="2:7">
      <c r="B1939" s="46" t="s">
        <v>390</v>
      </c>
      <c r="C1939" s="101">
        <v>46193</v>
      </c>
      <c r="D1939" s="104">
        <v>4740.37</v>
      </c>
      <c r="E1939" s="140">
        <v>1.7869999999999999</v>
      </c>
      <c r="F1939" s="153">
        <v>1</v>
      </c>
      <c r="G1939" s="46">
        <f>IrradDiaria_1[[#This Row],[Geração Diária (kWh)]]/(IrradDiaria_1[[#This Row],[Irradiação]]*994)</f>
        <v>2.6687095150646463</v>
      </c>
    </row>
    <row r="1940" spans="2:7">
      <c r="B1940" s="46" t="s">
        <v>390</v>
      </c>
      <c r="C1940" s="101">
        <v>46194</v>
      </c>
      <c r="D1940" s="104">
        <v>12611.2</v>
      </c>
      <c r="E1940" s="140">
        <v>5.4450000000000003</v>
      </c>
      <c r="F1940" s="153">
        <v>1</v>
      </c>
      <c r="G1940" s="46">
        <f>IrradDiaria_1[[#This Row],[Geração Diária (kWh)]]/(IrradDiaria_1[[#This Row],[Irradiação]]*994)</f>
        <v>2.3300870419948527</v>
      </c>
    </row>
    <row r="1941" spans="2:7">
      <c r="B1941" s="46" t="s">
        <v>390</v>
      </c>
      <c r="C1941" s="101">
        <v>46195</v>
      </c>
      <c r="D1941" s="104">
        <v>14181.07</v>
      </c>
      <c r="E1941" s="140">
        <v>5.907</v>
      </c>
      <c r="F1941" s="153">
        <v>1</v>
      </c>
      <c r="G1941" s="46">
        <f>IrradDiaria_1[[#This Row],[Geração Diária (kWh)]]/(IrradDiaria_1[[#This Row],[Irradiação]]*994)</f>
        <v>2.4152141561064373</v>
      </c>
    </row>
    <row r="1942" spans="2:7">
      <c r="B1942" s="46" t="s">
        <v>390</v>
      </c>
      <c r="C1942" s="101">
        <v>46196</v>
      </c>
      <c r="D1942" s="104">
        <v>3396.99</v>
      </c>
      <c r="E1942" s="140">
        <v>1.2889999999999999</v>
      </c>
      <c r="F1942" s="153">
        <v>1</v>
      </c>
      <c r="G1942" s="46">
        <f>IrradDiaria_1[[#This Row],[Geração Diária (kWh)]]/(IrradDiaria_1[[#This Row],[Irradiação]]*994)</f>
        <v>2.6512761596733232</v>
      </c>
    </row>
    <row r="1943" spans="2:7">
      <c r="B1943" s="46" t="s">
        <v>390</v>
      </c>
      <c r="C1943" s="101">
        <v>46197</v>
      </c>
      <c r="D1943" s="104">
        <v>1382.12</v>
      </c>
      <c r="E1943" s="140">
        <v>0.56299999999999994</v>
      </c>
      <c r="F1943" s="153">
        <v>1</v>
      </c>
      <c r="G1943" s="46">
        <f>IrradDiaria_1[[#This Row],[Geração Diária (kWh)]]/(IrradDiaria_1[[#This Row],[Irradiação]]*994)</f>
        <v>2.4697385020603191</v>
      </c>
    </row>
    <row r="1944" spans="2:7">
      <c r="B1944" s="46" t="s">
        <v>390</v>
      </c>
      <c r="C1944" s="101">
        <v>46198</v>
      </c>
      <c r="D1944" s="104">
        <v>3759.45</v>
      </c>
      <c r="E1944" s="140">
        <v>1.4390000000000001</v>
      </c>
      <c r="F1944" s="153">
        <v>1</v>
      </c>
      <c r="G1944" s="46">
        <f>IrradDiaria_1[[#This Row],[Geração Diária (kWh)]]/(IrradDiaria_1[[#This Row],[Irradiação]]*994)</f>
        <v>2.6283133128164398</v>
      </c>
    </row>
    <row r="1945" spans="2:7">
      <c r="B1945" s="46" t="s">
        <v>390</v>
      </c>
      <c r="C1945" s="101">
        <v>46199</v>
      </c>
      <c r="D1945" s="104">
        <v>7894.28</v>
      </c>
      <c r="E1945" s="140">
        <v>2.9820000000000002</v>
      </c>
      <c r="F1945" s="153">
        <v>1</v>
      </c>
      <c r="G1945" s="46">
        <f>IrradDiaria_1[[#This Row],[Geração Diária (kWh)]]/(IrradDiaria_1[[#This Row],[Irradiação]]*994)</f>
        <v>2.6632902714745885</v>
      </c>
    </row>
    <row r="1946" spans="2:7">
      <c r="B1946" s="46" t="s">
        <v>390</v>
      </c>
      <c r="C1946" s="101">
        <v>46200</v>
      </c>
      <c r="D1946" s="104">
        <v>10633.75</v>
      </c>
      <c r="E1946" s="140">
        <v>4.4119999999999999</v>
      </c>
      <c r="F1946" s="153">
        <v>1</v>
      </c>
      <c r="G1946" s="46">
        <f>IrradDiaria_1[[#This Row],[Geração Diária (kWh)]]/(IrradDiaria_1[[#This Row],[Irradiação]]*994)</f>
        <v>2.424736542555423</v>
      </c>
    </row>
    <row r="1947" spans="2:7">
      <c r="B1947" s="46" t="s">
        <v>390</v>
      </c>
      <c r="C1947" s="101">
        <v>46201</v>
      </c>
      <c r="D1947" s="104">
        <v>10527.6</v>
      </c>
      <c r="E1947" s="140">
        <v>4.4429999999999996</v>
      </c>
      <c r="F1947" s="153">
        <v>1</v>
      </c>
      <c r="G1947" s="46">
        <f>IrradDiaria_1[[#This Row],[Geração Diária (kWh)]]/(IrradDiaria_1[[#This Row],[Irradiação]]*994)</f>
        <v>2.3837827776924887</v>
      </c>
    </row>
    <row r="1948" spans="2:7">
      <c r="B1948" s="46" t="s">
        <v>390</v>
      </c>
      <c r="C1948" s="101">
        <v>46202</v>
      </c>
      <c r="D1948" s="104">
        <v>10537.51</v>
      </c>
      <c r="E1948" s="140">
        <v>4.4210000000000003</v>
      </c>
      <c r="F1948" s="153">
        <v>1</v>
      </c>
      <c r="G1948" s="46">
        <f>IrradDiaria_1[[#This Row],[Geração Diária (kWh)]]/(IrradDiaria_1[[#This Row],[Irradiação]]*994)</f>
        <v>2.3979001810000469</v>
      </c>
    </row>
    <row r="1949" spans="2:7">
      <c r="B1949" s="46" t="s">
        <v>390</v>
      </c>
      <c r="C1949" s="101">
        <v>46203</v>
      </c>
      <c r="D1949" s="104">
        <v>10938.77</v>
      </c>
      <c r="E1949" s="140">
        <v>4.5650000000000004</v>
      </c>
      <c r="F1949" s="153">
        <v>1</v>
      </c>
      <c r="G1949" s="46">
        <f>IrradDiaria_1[[#This Row],[Geração Diária (kWh)]]/(IrradDiaria_1[[#This Row],[Irradiação]]*994)</f>
        <v>2.4106897684023085</v>
      </c>
    </row>
    <row r="1950" spans="2:7">
      <c r="B1950" s="46" t="s">
        <v>390</v>
      </c>
      <c r="C1950" s="101">
        <v>46204</v>
      </c>
      <c r="D1950" s="104">
        <v>10600.75</v>
      </c>
      <c r="E1950" s="140">
        <v>4.4359999999999999</v>
      </c>
      <c r="F1950" s="153">
        <v>1</v>
      </c>
      <c r="G1950" s="46">
        <f>IrradDiaria_1[[#This Row],[Geração Diária (kWh)]]/(IrradDiaria_1[[#This Row],[Irradiação]]*994)</f>
        <v>2.4041340014841075</v>
      </c>
    </row>
    <row r="1951" spans="2:7">
      <c r="B1951" s="46" t="s">
        <v>390</v>
      </c>
      <c r="C1951" s="101">
        <v>46205</v>
      </c>
      <c r="D1951" s="104">
        <v>9805.27</v>
      </c>
      <c r="E1951" s="140">
        <v>4.4379999999999997</v>
      </c>
      <c r="F1951" s="153">
        <v>1</v>
      </c>
      <c r="G1951" s="46">
        <f>IrradDiaria_1[[#This Row],[Geração Diária (kWh)]]/(IrradDiaria_1[[#This Row],[Irradiação]]*994)</f>
        <v>2.2227257188919913</v>
      </c>
    </row>
    <row r="1952" spans="2:7">
      <c r="B1952" s="46" t="s">
        <v>390</v>
      </c>
      <c r="C1952" s="101">
        <v>46206</v>
      </c>
      <c r="D1952" s="104">
        <v>9274.4599999999991</v>
      </c>
      <c r="E1952" s="140">
        <v>3.6070000000000002</v>
      </c>
      <c r="F1952" s="153">
        <v>1</v>
      </c>
      <c r="G1952" s="46">
        <f>IrradDiaria_1[[#This Row],[Geração Diária (kWh)]]/(IrradDiaria_1[[#This Row],[Irradiação]]*994)</f>
        <v>2.5867598158956508</v>
      </c>
    </row>
    <row r="1953" spans="2:7">
      <c r="B1953" s="46" t="s">
        <v>390</v>
      </c>
      <c r="C1953" s="101">
        <v>46207</v>
      </c>
      <c r="D1953" s="104">
        <v>10649.75</v>
      </c>
      <c r="E1953" s="140">
        <v>4.3259999999999996</v>
      </c>
      <c r="F1953" s="153">
        <v>1</v>
      </c>
      <c r="G1953" s="46">
        <f>IrradDiaria_1[[#This Row],[Geração Diária (kWh)]]/(IrradDiaria_1[[#This Row],[Irradiação]]*994)</f>
        <v>2.4766607039369832</v>
      </c>
    </row>
    <row r="1954" spans="2:7">
      <c r="B1954" s="46" t="s">
        <v>390</v>
      </c>
      <c r="C1954" s="101">
        <v>46208</v>
      </c>
      <c r="D1954" s="104">
        <v>9483.6200000000008</v>
      </c>
      <c r="E1954" s="140">
        <v>3.9580000000000002</v>
      </c>
      <c r="F1954" s="153">
        <v>1</v>
      </c>
      <c r="G1954" s="46">
        <f>IrradDiaria_1[[#This Row],[Geração Diária (kWh)]]/(IrradDiaria_1[[#This Row],[Irradiação]]*994)</f>
        <v>2.4105268294964328</v>
      </c>
    </row>
    <row r="1955" spans="2:7">
      <c r="B1955" s="46" t="s">
        <v>390</v>
      </c>
      <c r="C1955" s="101">
        <v>46209</v>
      </c>
      <c r="D1955" s="104">
        <v>10914.59</v>
      </c>
      <c r="E1955" s="140">
        <v>4.4240000000000004</v>
      </c>
      <c r="F1955" s="153">
        <v>1</v>
      </c>
      <c r="G1955" s="46">
        <f>IrradDiaria_1[[#This Row],[Geração Diária (kWh)]]/(IrradDiaria_1[[#This Row],[Irradiação]]*994)</f>
        <v>2.4820236973377332</v>
      </c>
    </row>
    <row r="1956" spans="2:7">
      <c r="B1956" s="46" t="s">
        <v>390</v>
      </c>
      <c r="C1956" s="101">
        <v>46210</v>
      </c>
      <c r="D1956" s="104">
        <v>8117.65</v>
      </c>
      <c r="E1956" s="140">
        <v>3.4079999999999999</v>
      </c>
      <c r="F1956" s="153">
        <v>1</v>
      </c>
      <c r="G1956" s="46">
        <f>IrradDiaria_1[[#This Row],[Geração Diária (kWh)]]/(IrradDiaria_1[[#This Row],[Irradiação]]*994)</f>
        <v>2.3963174587430687</v>
      </c>
    </row>
    <row r="1957" spans="2:7">
      <c r="B1957" s="46" t="s">
        <v>390</v>
      </c>
      <c r="C1957" s="101">
        <v>46211</v>
      </c>
      <c r="D1957" s="104">
        <v>10082.39</v>
      </c>
      <c r="E1957" s="140">
        <v>4.2439999999999998</v>
      </c>
      <c r="F1957" s="153">
        <v>1</v>
      </c>
      <c r="G1957" s="46">
        <f>IrradDiaria_1[[#This Row],[Geração Diária (kWh)]]/(IrradDiaria_1[[#This Row],[Irradiação]]*994)</f>
        <v>2.3900210878845169</v>
      </c>
    </row>
    <row r="1958" spans="2:7" hidden="1">
      <c r="B1958" s="46" t="s">
        <v>96</v>
      </c>
      <c r="C1958" s="101">
        <v>46218</v>
      </c>
      <c r="D1958" s="104">
        <v>16859.34</v>
      </c>
      <c r="E1958" s="140">
        <v>6.5979999999999999</v>
      </c>
      <c r="F1958" s="153">
        <v>1</v>
      </c>
      <c r="G1958" s="46">
        <f>IrradDiaria_1[[#This Row],[Geração Diária (kWh)]]/(IrradDiaria_1[[#This Row],[Irradiação]]*994)</f>
        <v>2.5706436253166163</v>
      </c>
    </row>
    <row r="1959" spans="2:7" hidden="1">
      <c r="B1959" s="46" t="s">
        <v>73</v>
      </c>
      <c r="C1959" s="101">
        <v>46218</v>
      </c>
      <c r="D1959" s="104">
        <v>18125.73</v>
      </c>
      <c r="E1959" s="140">
        <v>6.5979999999999999</v>
      </c>
      <c r="F1959" s="153">
        <v>1</v>
      </c>
      <c r="G1959" s="46">
        <f>IrradDiaria_1[[#This Row],[Geração Diária (kWh)]]/(IrradDiaria_1[[#This Row],[Irradiação]]*994)</f>
        <v>2.7637376242907581</v>
      </c>
    </row>
    <row r="1960" spans="2:7" hidden="1">
      <c r="B1960" s="46" t="s">
        <v>367</v>
      </c>
      <c r="C1960" s="101">
        <v>46212</v>
      </c>
      <c r="D1960" s="104">
        <v>7208.4</v>
      </c>
      <c r="E1960" s="140">
        <v>6.6219999999999999</v>
      </c>
      <c r="F1960" s="153">
        <v>1</v>
      </c>
      <c r="G1960" s="46">
        <f>IrradDiaria_1[[#This Row],[Geração Diária (kWh)]]/(IrradDiaria_1[[#This Row],[Irradiação]]*994)</f>
        <v>1.0951240514667588</v>
      </c>
    </row>
    <row r="1961" spans="2:7" hidden="1">
      <c r="B1961" s="46" t="s">
        <v>254</v>
      </c>
      <c r="C1961" s="101">
        <v>46218</v>
      </c>
      <c r="D1961" s="104">
        <v>13292.9</v>
      </c>
      <c r="E1961" s="140">
        <v>6.6269999999999998</v>
      </c>
      <c r="F1961" s="153">
        <v>1</v>
      </c>
      <c r="G1961" s="46">
        <f>IrradDiaria_1[[#This Row],[Geração Diária (kWh)]]/(IrradDiaria_1[[#This Row],[Irradiação]]*994)</f>
        <v>2.0179777928169593</v>
      </c>
    </row>
    <row r="1962" spans="2:7" hidden="1">
      <c r="B1962" s="46" t="s">
        <v>231</v>
      </c>
      <c r="C1962" s="101">
        <v>46218</v>
      </c>
      <c r="D1962" s="104">
        <v>14744.14</v>
      </c>
      <c r="E1962" s="140">
        <v>6.6269999999999998</v>
      </c>
      <c r="F1962" s="153">
        <v>1</v>
      </c>
      <c r="G1962" s="46">
        <f>IrradDiaria_1[[#This Row],[Geração Diária (kWh)]]/(IrradDiaria_1[[#This Row],[Irradiação]]*994)</f>
        <v>2.2382886423718107</v>
      </c>
    </row>
    <row r="1963" spans="2:7" hidden="1">
      <c r="B1963" s="46" t="s">
        <v>254</v>
      </c>
      <c r="C1963" s="101">
        <v>46217</v>
      </c>
      <c r="D1963" s="104">
        <v>13688.29</v>
      </c>
      <c r="E1963" s="140">
        <v>6.7750000000000004</v>
      </c>
      <c r="F1963" s="153">
        <v>1</v>
      </c>
      <c r="G1963" s="46">
        <f>IrradDiaria_1[[#This Row],[Geração Diária (kWh)]]/(IrradDiaria_1[[#This Row],[Irradiação]]*994)</f>
        <v>2.0326074528350917</v>
      </c>
    </row>
    <row r="1964" spans="2:7" hidden="1">
      <c r="B1964" s="46" t="s">
        <v>231</v>
      </c>
      <c r="C1964" s="101">
        <v>46217</v>
      </c>
      <c r="D1964" s="104">
        <v>15167.7</v>
      </c>
      <c r="E1964" s="140">
        <v>6.7750000000000004</v>
      </c>
      <c r="F1964" s="153">
        <v>1</v>
      </c>
      <c r="G1964" s="46">
        <f>IrradDiaria_1[[#This Row],[Geração Diária (kWh)]]/(IrradDiaria_1[[#This Row],[Irradiação]]*994)</f>
        <v>2.2522886395865971</v>
      </c>
    </row>
    <row r="1965" spans="2:7" hidden="1">
      <c r="B1965" s="46" t="s">
        <v>413</v>
      </c>
      <c r="C1965" s="101">
        <v>46113</v>
      </c>
      <c r="D1965" s="104">
        <v>10439.469999999999</v>
      </c>
      <c r="E1965" s="140">
        <v>4.2919999999999998</v>
      </c>
      <c r="F1965" s="153">
        <v>1</v>
      </c>
      <c r="G1965" s="46">
        <f>IrradDiaria_1[[#This Row],[Geração Diária (kWh)]]/(IrradDiaria_1[[#This Row],[Irradiação]]*994)</f>
        <v>2.4469908922313004</v>
      </c>
    </row>
    <row r="1966" spans="2:7" hidden="1">
      <c r="B1966" s="46" t="s">
        <v>413</v>
      </c>
      <c r="C1966" s="101">
        <v>46114</v>
      </c>
      <c r="D1966" s="104">
        <v>12432.4</v>
      </c>
      <c r="E1966" s="140">
        <v>8.8239999999999998</v>
      </c>
      <c r="F1966" s="153">
        <v>0.66045952467706903</v>
      </c>
      <c r="G1966" s="46">
        <f>IrradDiaria_1[[#This Row],[Geração Diária (kWh)]]/(IrradDiaria_1[[#This Row],[Irradiação]]*994)</f>
        <v>1.4174347991849554</v>
      </c>
    </row>
    <row r="1967" spans="2:7" hidden="1">
      <c r="B1967" s="46" t="s">
        <v>413</v>
      </c>
      <c r="C1967" s="101">
        <v>46115</v>
      </c>
      <c r="D1967" s="104">
        <v>17399.61</v>
      </c>
      <c r="E1967" s="140">
        <v>8.7349999999999994</v>
      </c>
      <c r="F1967" s="153">
        <v>1</v>
      </c>
      <c r="G1967" s="46">
        <f>IrradDiaria_1[[#This Row],[Geração Diária (kWh)]]/(IrradDiaria_1[[#This Row],[Irradiação]]*994)</f>
        <v>2.0039654066355777</v>
      </c>
    </row>
    <row r="1968" spans="2:7" hidden="1">
      <c r="B1968" s="46" t="s">
        <v>413</v>
      </c>
      <c r="C1968" s="101">
        <v>46116</v>
      </c>
      <c r="D1968" s="104">
        <v>19597.45</v>
      </c>
      <c r="E1968" s="140">
        <v>9.3469999999999995</v>
      </c>
      <c r="F1968" s="153">
        <v>1</v>
      </c>
      <c r="G1968" s="46">
        <f>IrradDiaria_1[[#This Row],[Geração Diária (kWh)]]/(IrradDiaria_1[[#This Row],[Irradiação]]*994)</f>
        <v>2.1093125566278812</v>
      </c>
    </row>
    <row r="1969" spans="2:7" hidden="1">
      <c r="B1969" s="46" t="s">
        <v>413</v>
      </c>
      <c r="C1969" s="101">
        <v>46117</v>
      </c>
      <c r="D1969" s="104">
        <v>8813.06</v>
      </c>
      <c r="E1969" s="140">
        <v>3.91</v>
      </c>
      <c r="F1969" s="153">
        <v>0.969907407407408</v>
      </c>
      <c r="G1969" s="46">
        <f>IrradDiaria_1[[#This Row],[Geração Diária (kWh)]]/(IrradDiaria_1[[#This Row],[Irradiação]]*994)</f>
        <v>2.267585049941593</v>
      </c>
    </row>
    <row r="1970" spans="2:7" hidden="1">
      <c r="B1970" s="46" t="s">
        <v>413</v>
      </c>
      <c r="C1970" s="101">
        <v>46118</v>
      </c>
      <c r="D1970" s="104">
        <v>18306.5</v>
      </c>
      <c r="E1970" s="140">
        <v>7.7249999999999996</v>
      </c>
      <c r="F1970" s="153">
        <v>1</v>
      </c>
      <c r="G1970" s="46">
        <f>IrradDiaria_1[[#This Row],[Geração Diária (kWh)]]/(IrradDiaria_1[[#This Row],[Irradiação]]*994)</f>
        <v>2.3840779303653639</v>
      </c>
    </row>
    <row r="1971" spans="2:7" hidden="1">
      <c r="B1971" s="46" t="s">
        <v>413</v>
      </c>
      <c r="C1971" s="101">
        <v>46119</v>
      </c>
      <c r="D1971" s="104">
        <v>16057</v>
      </c>
      <c r="E1971" s="140">
        <v>4.8159999999999998</v>
      </c>
      <c r="F1971" s="153">
        <v>0.85160108024691406</v>
      </c>
      <c r="G1971" s="46">
        <f>IrradDiaria_1[[#This Row],[Geração Diária (kWh)]]/(IrradDiaria_1[[#This Row],[Irradiação]]*994)</f>
        <v>3.3542200044118529</v>
      </c>
    </row>
    <row r="1972" spans="2:7" hidden="1">
      <c r="B1972" s="46" t="s">
        <v>413</v>
      </c>
      <c r="C1972" s="101">
        <v>46120</v>
      </c>
      <c r="D1972" s="104">
        <v>16075.32</v>
      </c>
      <c r="E1972" s="140">
        <v>5.8840000000000003</v>
      </c>
      <c r="F1972" s="153">
        <v>1</v>
      </c>
      <c r="G1972" s="46">
        <f>IrradDiaria_1[[#This Row],[Geração Diária (kWh)]]/(IrradDiaria_1[[#This Row],[Irradiação]]*994)</f>
        <v>2.7485306126357054</v>
      </c>
    </row>
    <row r="1973" spans="2:7" hidden="1">
      <c r="B1973" s="46" t="s">
        <v>413</v>
      </c>
      <c r="C1973" s="101">
        <v>46121</v>
      </c>
      <c r="D1973" s="104">
        <v>12359.68</v>
      </c>
      <c r="E1973" s="140">
        <v>4.4989999999999997</v>
      </c>
      <c r="F1973" s="153">
        <v>1</v>
      </c>
      <c r="G1973" s="46">
        <f>IrradDiaria_1[[#This Row],[Geração Diária (kWh)]]/(IrradDiaria_1[[#This Row],[Irradiação]]*994)</f>
        <v>2.7637887784587054</v>
      </c>
    </row>
    <row r="1974" spans="2:7" hidden="1">
      <c r="B1974" s="46" t="s">
        <v>413</v>
      </c>
      <c r="C1974" s="101">
        <v>46122</v>
      </c>
      <c r="D1974" s="104">
        <v>16359.63</v>
      </c>
      <c r="E1974" s="140">
        <v>4.1449999999999996</v>
      </c>
      <c r="F1974" s="153">
        <v>1</v>
      </c>
      <c r="G1974" s="46">
        <f>IrradDiaria_1[[#This Row],[Geração Diária (kWh)]]/(IrradDiaria_1[[#This Row],[Irradiação]]*994)</f>
        <v>3.9706586928082372</v>
      </c>
    </row>
    <row r="1975" spans="2:7" hidden="1">
      <c r="B1975" s="46" t="s">
        <v>413</v>
      </c>
      <c r="C1975" s="101">
        <v>46123</v>
      </c>
      <c r="D1975" s="104">
        <v>15730.02</v>
      </c>
      <c r="E1975" s="140">
        <v>2.214</v>
      </c>
      <c r="F1975" s="153">
        <v>1</v>
      </c>
      <c r="G1975" s="46">
        <f>IrradDiaria_1[[#This Row],[Geração Diária (kWh)]]/(IrradDiaria_1[[#This Row],[Irradiação]]*994)</f>
        <v>7.1476828450377061</v>
      </c>
    </row>
    <row r="1976" spans="2:7" hidden="1">
      <c r="B1976" s="46" t="s">
        <v>413</v>
      </c>
      <c r="C1976" s="101">
        <v>46124</v>
      </c>
      <c r="D1976" s="104">
        <v>19354.09</v>
      </c>
      <c r="E1976" s="140">
        <v>3.827</v>
      </c>
      <c r="F1976" s="153">
        <v>1</v>
      </c>
      <c r="G1976" s="46">
        <f>IrradDiaria_1[[#This Row],[Geração Diária (kWh)]]/(IrradDiaria_1[[#This Row],[Irradiação]]*994)</f>
        <v>5.0877751484080864</v>
      </c>
    </row>
    <row r="1977" spans="2:7" hidden="1">
      <c r="B1977" s="46" t="s">
        <v>413</v>
      </c>
      <c r="C1977" s="101">
        <v>46125</v>
      </c>
      <c r="D1977" s="104">
        <v>15742</v>
      </c>
      <c r="E1977" s="140">
        <v>6.891</v>
      </c>
      <c r="F1977" s="153">
        <v>1</v>
      </c>
      <c r="G1977" s="46">
        <f>IrradDiaria_1[[#This Row],[Geração Diária (kWh)]]/(IrradDiaria_1[[#This Row],[Irradiação]]*994)</f>
        <v>2.2982182749668816</v>
      </c>
    </row>
    <row r="1978" spans="2:7" hidden="1">
      <c r="B1978" s="46" t="s">
        <v>413</v>
      </c>
      <c r="C1978" s="101">
        <v>46126</v>
      </c>
      <c r="D1978" s="104">
        <v>13788.93</v>
      </c>
      <c r="E1978" s="140">
        <v>6.1710000000000003</v>
      </c>
      <c r="F1978" s="153">
        <v>0.93611111111111101</v>
      </c>
      <c r="G1978" s="46">
        <f>IrradDiaria_1[[#This Row],[Geração Diária (kWh)]]/(IrradDiaria_1[[#This Row],[Irradiação]]*994)</f>
        <v>2.2479602945822723</v>
      </c>
    </row>
    <row r="1979" spans="2:7" hidden="1">
      <c r="B1979" s="46" t="s">
        <v>413</v>
      </c>
      <c r="C1979" s="101">
        <v>46127</v>
      </c>
      <c r="D1979" s="104">
        <v>13777.54</v>
      </c>
      <c r="E1979" s="140">
        <v>6.2309516666666802</v>
      </c>
      <c r="F1979" s="153">
        <v>0.9</v>
      </c>
      <c r="G1979" s="46">
        <f>IrradDiaria_1[[#This Row],[Geração Diária (kWh)]]/(IrradDiaria_1[[#This Row],[Irradiação]]*994)</f>
        <v>2.2244923354969721</v>
      </c>
    </row>
    <row r="1980" spans="2:7" hidden="1">
      <c r="B1980" s="46" t="s">
        <v>413</v>
      </c>
      <c r="C1980" s="101">
        <v>46128</v>
      </c>
      <c r="D1980" s="104">
        <v>13830.6</v>
      </c>
      <c r="E1980" s="140">
        <v>6.2089116666666717</v>
      </c>
      <c r="F1980" s="153">
        <v>1</v>
      </c>
      <c r="G1980" s="46">
        <f>IrradDiaria_1[[#This Row],[Geração Diária (kWh)]]/(IrradDiaria_1[[#This Row],[Irradiação]]*994)</f>
        <v>2.2409860622984503</v>
      </c>
    </row>
    <row r="1981" spans="2:7" hidden="1">
      <c r="B1981" s="46" t="s">
        <v>413</v>
      </c>
      <c r="C1981" s="101">
        <v>46129</v>
      </c>
      <c r="D1981" s="104">
        <v>15832.65</v>
      </c>
      <c r="E1981" s="140">
        <v>7.1609033333333327</v>
      </c>
      <c r="F1981" s="153">
        <v>1</v>
      </c>
      <c r="G1981" s="46">
        <f>IrradDiaria_1[[#This Row],[Geração Diária (kWh)]]/(IrradDiaria_1[[#This Row],[Irradiação]]*994)</f>
        <v>2.2243310060828509</v>
      </c>
    </row>
    <row r="1982" spans="2:7" hidden="1">
      <c r="B1982" s="46" t="s">
        <v>413</v>
      </c>
      <c r="C1982" s="101">
        <v>46130</v>
      </c>
      <c r="D1982" s="104">
        <v>5194.9799999999996</v>
      </c>
      <c r="E1982" s="140">
        <v>1.9277799999999947</v>
      </c>
      <c r="F1982" s="153">
        <v>1</v>
      </c>
      <c r="G1982" s="46">
        <f>IrradDiaria_1[[#This Row],[Geração Diária (kWh)]]/(IrradDiaria_1[[#This Row],[Irradiação]]*994)</f>
        <v>2.7110655926345473</v>
      </c>
    </row>
    <row r="1983" spans="2:7" hidden="1">
      <c r="B1983" s="46" t="s">
        <v>413</v>
      </c>
      <c r="C1983" s="101">
        <v>46131</v>
      </c>
      <c r="D1983" s="104">
        <v>13790.45</v>
      </c>
      <c r="E1983" s="140">
        <v>6.1056899999999761</v>
      </c>
      <c r="F1983" s="153">
        <v>1</v>
      </c>
      <c r="G1983" s="46">
        <f>IrradDiaria_1[[#This Row],[Geração Diária (kWh)]]/(IrradDiaria_1[[#This Row],[Irradiação]]*994)</f>
        <v>2.2722562319602799</v>
      </c>
    </row>
    <row r="1984" spans="2:7" hidden="1">
      <c r="B1984" s="46" t="s">
        <v>413</v>
      </c>
      <c r="C1984" s="101">
        <v>46132</v>
      </c>
      <c r="D1984" s="104">
        <v>13278.21</v>
      </c>
      <c r="E1984" s="140">
        <v>5.8796566666666621</v>
      </c>
      <c r="F1984" s="153">
        <v>1</v>
      </c>
      <c r="G1984" s="46">
        <f>IrradDiaria_1[[#This Row],[Geração Diária (kWh)]]/(IrradDiaria_1[[#This Row],[Irradiação]]*994)</f>
        <v>2.2719626192967852</v>
      </c>
    </row>
    <row r="1985" spans="2:7" hidden="1">
      <c r="B1985" s="46" t="s">
        <v>413</v>
      </c>
      <c r="C1985" s="101">
        <v>46133</v>
      </c>
      <c r="D1985" s="104">
        <v>6932.95</v>
      </c>
      <c r="E1985" s="140">
        <v>2.6202833333333251</v>
      </c>
      <c r="F1985" s="153">
        <v>1</v>
      </c>
      <c r="G1985" s="46">
        <f>IrradDiaria_1[[#This Row],[Geração Diária (kWh)]]/(IrradDiaria_1[[#This Row],[Irradiação]]*994)</f>
        <v>2.661849084802494</v>
      </c>
    </row>
    <row r="1986" spans="2:7" hidden="1">
      <c r="B1986" s="46" t="s">
        <v>413</v>
      </c>
      <c r="C1986" s="101">
        <v>46134</v>
      </c>
      <c r="D1986" s="104">
        <v>17014.689999999999</v>
      </c>
      <c r="E1986" s="140">
        <v>9.0611666666666828</v>
      </c>
      <c r="F1986" s="153">
        <v>0.97222222222222199</v>
      </c>
      <c r="G1986" s="46">
        <f>IrradDiaria_1[[#This Row],[Geração Diária (kWh)]]/(IrradDiaria_1[[#This Row],[Irradiação]]*994)</f>
        <v>1.8890938657123424</v>
      </c>
    </row>
    <row r="1987" spans="2:7" hidden="1">
      <c r="B1987" s="46" t="s">
        <v>413</v>
      </c>
      <c r="C1987" s="101">
        <v>46135</v>
      </c>
      <c r="D1987" s="104">
        <v>2323.7199999999998</v>
      </c>
      <c r="E1987" s="140">
        <v>1.1837466666666652</v>
      </c>
      <c r="F1987" s="153">
        <v>0.92500000000000004</v>
      </c>
      <c r="G1987" s="46">
        <f>IrradDiaria_1[[#This Row],[Geração Diária (kWh)]]/(IrradDiaria_1[[#This Row],[Irradiação]]*994)</f>
        <v>1.9748705907287949</v>
      </c>
    </row>
    <row r="1988" spans="2:7" hidden="1">
      <c r="B1988" s="46" t="s">
        <v>413</v>
      </c>
      <c r="C1988" s="101">
        <v>46136</v>
      </c>
      <c r="D1988" s="104">
        <v>11581.29</v>
      </c>
      <c r="E1988" s="140">
        <v>4.526329999999998</v>
      </c>
      <c r="F1988" s="153">
        <v>1</v>
      </c>
      <c r="G1988" s="46">
        <f>IrradDiaria_1[[#This Row],[Geração Diária (kWh)]]/(IrradDiaria_1[[#This Row],[Irradiação]]*994)</f>
        <v>2.5740936217859938</v>
      </c>
    </row>
    <row r="1989" spans="2:7" hidden="1">
      <c r="B1989" s="46" t="s">
        <v>413</v>
      </c>
      <c r="C1989" s="101">
        <v>46137</v>
      </c>
      <c r="D1989" s="104">
        <v>13396.88</v>
      </c>
      <c r="E1989" s="140">
        <v>8.298334999999998</v>
      </c>
      <c r="F1989" s="153">
        <v>0.96562499999999996</v>
      </c>
      <c r="G1989" s="46">
        <f>IrradDiaria_1[[#This Row],[Geração Diária (kWh)]]/(IrradDiaria_1[[#This Row],[Irradiação]]*994)</f>
        <v>1.6241506855138099</v>
      </c>
    </row>
    <row r="1990" spans="2:7" hidden="1">
      <c r="B1990" s="46" t="s">
        <v>413</v>
      </c>
      <c r="C1990" s="101">
        <v>46138</v>
      </c>
      <c r="D1990" s="104">
        <v>15182.35</v>
      </c>
      <c r="E1990" s="140">
        <v>7.2545666666666691</v>
      </c>
      <c r="F1990" s="153">
        <v>1</v>
      </c>
      <c r="G1990" s="46">
        <f>IrradDiaria_1[[#This Row],[Geração Diária (kWh)]]/(IrradDiaria_1[[#This Row],[Irradiação]]*994)</f>
        <v>2.1054316081984257</v>
      </c>
    </row>
    <row r="1991" spans="2:7" hidden="1">
      <c r="B1991" s="46" t="s">
        <v>413</v>
      </c>
      <c r="C1991" s="101">
        <v>46139</v>
      </c>
      <c r="D1991" s="104">
        <v>13440.67</v>
      </c>
      <c r="E1991" s="140">
        <v>6.0527416666666474</v>
      </c>
      <c r="F1991" s="153">
        <v>1</v>
      </c>
      <c r="G1991" s="46">
        <f>IrradDiaria_1[[#This Row],[Geração Diária (kWh)]]/(IrradDiaria_1[[#This Row],[Irradiação]]*994)</f>
        <v>2.2339960218846859</v>
      </c>
    </row>
    <row r="1992" spans="2:7" hidden="1">
      <c r="B1992" s="46" t="s">
        <v>413</v>
      </c>
      <c r="C1992" s="101">
        <v>46140</v>
      </c>
      <c r="D1992" s="104">
        <v>19913.7</v>
      </c>
      <c r="E1992" s="140">
        <v>9.5856033333333404</v>
      </c>
      <c r="F1992" s="153">
        <v>1</v>
      </c>
      <c r="G1992" s="46">
        <f>IrradDiaria_1[[#This Row],[Geração Diária (kWh)]]/(IrradDiaria_1[[#This Row],[Irradiação]]*994)</f>
        <v>2.0899992127627987</v>
      </c>
    </row>
    <row r="1993" spans="2:7" hidden="1">
      <c r="B1993" s="46" t="s">
        <v>413</v>
      </c>
      <c r="C1993" s="101">
        <v>46141</v>
      </c>
      <c r="D1993" s="104">
        <v>13475.78</v>
      </c>
      <c r="E1993" s="140">
        <v>7.426198333333339</v>
      </c>
      <c r="F1993" s="153">
        <v>0.97916666666666596</v>
      </c>
      <c r="G1993" s="46">
        <f>IrradDiaria_1[[#This Row],[Geração Diária (kWh)]]/(IrradDiaria_1[[#This Row],[Irradiação]]*994)</f>
        <v>1.8255804824880342</v>
      </c>
    </row>
    <row r="1994" spans="2:7" hidden="1">
      <c r="B1994" s="46" t="s">
        <v>413</v>
      </c>
      <c r="C1994" s="101">
        <v>46142</v>
      </c>
      <c r="D1994" s="104">
        <v>15300.2</v>
      </c>
      <c r="E1994" s="140">
        <v>7.0020599999999957</v>
      </c>
      <c r="F1994" s="153">
        <v>0.92916666666666703</v>
      </c>
      <c r="G1994" s="46">
        <f>IrradDiaria_1[[#This Row],[Geração Diária (kWh)]]/(IrradDiaria_1[[#This Row],[Irradiação]]*994)</f>
        <v>2.198289550788191</v>
      </c>
    </row>
    <row r="1995" spans="2:7" hidden="1">
      <c r="B1995" s="46" t="s">
        <v>413</v>
      </c>
      <c r="C1995" s="101">
        <v>46143</v>
      </c>
      <c r="D1995" s="104">
        <v>13187.63</v>
      </c>
      <c r="E1995" s="140">
        <v>5.3670648673548911</v>
      </c>
      <c r="F1995" s="153">
        <v>1</v>
      </c>
      <c r="G1995" s="46">
        <f>IrradDiaria_1[[#This Row],[Geração Diária (kWh)]]/(IrradDiaria_1[[#This Row],[Irradiação]]*994)</f>
        <v>2.4719718744411319</v>
      </c>
    </row>
    <row r="1996" spans="2:7" hidden="1">
      <c r="B1996" s="46" t="s">
        <v>413</v>
      </c>
      <c r="C1996" s="101">
        <v>46144</v>
      </c>
      <c r="D1996" s="104">
        <v>13355.12</v>
      </c>
      <c r="E1996" s="140">
        <v>5.8019198568537833</v>
      </c>
      <c r="F1996" s="153">
        <v>1</v>
      </c>
      <c r="G1996" s="46">
        <f>IrradDiaria_1[[#This Row],[Geração Diária (kWh)]]/(IrradDiaria_1[[#This Row],[Irradiação]]*994)</f>
        <v>2.3157393997035407</v>
      </c>
    </row>
    <row r="1997" spans="2:7" hidden="1">
      <c r="B1997" s="46" t="s">
        <v>413</v>
      </c>
      <c r="C1997" s="101">
        <v>46145</v>
      </c>
      <c r="D1997" s="104">
        <v>13038.58</v>
      </c>
      <c r="E1997" s="140">
        <v>6.1642409932631219</v>
      </c>
      <c r="F1997" s="153">
        <v>0.67638888888888904</v>
      </c>
      <c r="G1997" s="46">
        <f>IrradDiaria_1[[#This Row],[Geração Diária (kWh)]]/(IrradDiaria_1[[#This Row],[Irradiação]]*994)</f>
        <v>2.1279641267350051</v>
      </c>
    </row>
    <row r="1998" spans="2:7" hidden="1">
      <c r="B1998" s="46" t="s">
        <v>413</v>
      </c>
      <c r="C1998" s="101">
        <v>46146</v>
      </c>
      <c r="D1998" s="104">
        <v>14286.92</v>
      </c>
      <c r="E1998" s="140">
        <v>6.1549956071807923</v>
      </c>
      <c r="F1998" s="153">
        <v>1</v>
      </c>
      <c r="G1998" s="46">
        <f>IrradDiaria_1[[#This Row],[Geração Diária (kWh)]]/(IrradDiaria_1[[#This Row],[Irradiação]]*994)</f>
        <v>2.3352021465220432</v>
      </c>
    </row>
    <row r="1999" spans="2:7" hidden="1">
      <c r="B1999" s="46" t="s">
        <v>413</v>
      </c>
      <c r="C1999" s="101">
        <v>46147</v>
      </c>
      <c r="D1999" s="104">
        <v>7755.07</v>
      </c>
      <c r="E1999" s="140">
        <v>3.4240414496592324</v>
      </c>
      <c r="F1999" s="153">
        <v>1</v>
      </c>
      <c r="G1999" s="46">
        <f>IrradDiaria_1[[#This Row],[Geração Diária (kWh)]]/(IrradDiaria_1[[#This Row],[Irradiação]]*994)</f>
        <v>2.2785592413032316</v>
      </c>
    </row>
    <row r="2000" spans="2:7" hidden="1">
      <c r="B2000" s="46" t="s">
        <v>413</v>
      </c>
      <c r="C2000" s="101">
        <v>46148</v>
      </c>
      <c r="D2000" s="104">
        <v>16001.34</v>
      </c>
      <c r="E2000" s="140">
        <v>7.5761426748100789</v>
      </c>
      <c r="F2000" s="153">
        <v>0.88888888888888895</v>
      </c>
      <c r="G2000" s="46">
        <f>IrradDiaria_1[[#This Row],[Geração Diária (kWh)]]/(IrradDiaria_1[[#This Row],[Irradiação]]*994)</f>
        <v>2.124818427577448</v>
      </c>
    </row>
    <row r="2001" spans="2:7" hidden="1">
      <c r="B2001" s="46" t="s">
        <v>413</v>
      </c>
      <c r="C2001" s="101">
        <v>46149</v>
      </c>
      <c r="D2001" s="104">
        <v>15099.78</v>
      </c>
      <c r="E2001" s="140">
        <v>6.4617623687994978</v>
      </c>
      <c r="F2001" s="153">
        <v>1</v>
      </c>
      <c r="G2001" s="46">
        <f>IrradDiaria_1[[#This Row],[Geração Diária (kWh)]]/(IrradDiaria_1[[#This Row],[Irradiação]]*994)</f>
        <v>2.3508951097720692</v>
      </c>
    </row>
    <row r="2002" spans="2:7" hidden="1">
      <c r="B2002" s="46" t="s">
        <v>413</v>
      </c>
      <c r="C2002" s="101">
        <v>46150</v>
      </c>
      <c r="D2002" s="104">
        <v>14819.97</v>
      </c>
      <c r="E2002" s="140">
        <v>6.5294184361882506</v>
      </c>
      <c r="F2002" s="153">
        <v>1</v>
      </c>
      <c r="G2002" s="46">
        <f>IrradDiaria_1[[#This Row],[Geração Diária (kWh)]]/(IrradDiaria_1[[#This Row],[Irradiação]]*994)</f>
        <v>2.2834233561633974</v>
      </c>
    </row>
    <row r="2003" spans="2:7" hidden="1">
      <c r="B2003" s="46" t="s">
        <v>413</v>
      </c>
      <c r="C2003" s="101">
        <v>46151</v>
      </c>
      <c r="D2003" s="104">
        <v>16934.95</v>
      </c>
      <c r="E2003" s="140">
        <v>7.9865218123445905</v>
      </c>
      <c r="F2003" s="153">
        <v>1</v>
      </c>
      <c r="G2003" s="46">
        <f>IrradDiaria_1[[#This Row],[Geração Diária (kWh)]]/(IrradDiaria_1[[#This Row],[Irradiação]]*994)</f>
        <v>2.1332406570148463</v>
      </c>
    </row>
    <row r="2004" spans="2:7" hidden="1">
      <c r="B2004" s="46" t="s">
        <v>413</v>
      </c>
      <c r="C2004" s="101">
        <v>46152</v>
      </c>
      <c r="D2004" s="104">
        <v>11161.23</v>
      </c>
      <c r="E2004" s="140">
        <v>7.048364565024773</v>
      </c>
      <c r="F2004" s="153">
        <v>0.83397677559899996</v>
      </c>
      <c r="G2004" s="46">
        <f>IrradDiaria_1[[#This Row],[Geração Diária (kWh)]]/(IrradDiaria_1[[#This Row],[Irradiação]]*994)</f>
        <v>1.593079005217217</v>
      </c>
    </row>
    <row r="2005" spans="2:7" hidden="1">
      <c r="B2005" s="46" t="s">
        <v>413</v>
      </c>
      <c r="C2005" s="101">
        <v>46153</v>
      </c>
      <c r="D2005" s="104">
        <v>8854.5400000000009</v>
      </c>
      <c r="E2005" s="140">
        <v>3.6487067096054866</v>
      </c>
      <c r="F2005" s="153">
        <v>0.93263665577300003</v>
      </c>
      <c r="G2005" s="46">
        <f>IrradDiaria_1[[#This Row],[Geração Diária (kWh)]]/(IrradDiaria_1[[#This Row],[Irradiação]]*994)</f>
        <v>2.4414096929507831</v>
      </c>
    </row>
    <row r="2006" spans="2:7" hidden="1">
      <c r="B2006" s="46" t="s">
        <v>413</v>
      </c>
      <c r="C2006" s="101">
        <v>46154</v>
      </c>
      <c r="D2006" s="104">
        <v>4955.37</v>
      </c>
      <c r="E2006" s="140">
        <v>1.7611950688731546</v>
      </c>
      <c r="F2006" s="153">
        <v>1</v>
      </c>
      <c r="G2006" s="46">
        <f>IrradDiaria_1[[#This Row],[Geração Diária (kWh)]]/(IrradDiaria_1[[#This Row],[Irradiação]]*994)</f>
        <v>2.8306243744655273</v>
      </c>
    </row>
    <row r="2007" spans="2:7" hidden="1">
      <c r="B2007" s="46" t="s">
        <v>413</v>
      </c>
      <c r="C2007" s="101">
        <v>46155</v>
      </c>
      <c r="D2007" s="104">
        <v>9143.36</v>
      </c>
      <c r="E2007" s="140">
        <v>3.8904866666666713</v>
      </c>
      <c r="F2007" s="153">
        <v>0.749455337690632</v>
      </c>
      <c r="G2007" s="46">
        <f>IrradDiaria_1[[#This Row],[Geração Diária (kWh)]]/(IrradDiaria_1[[#This Row],[Irradiação]]*994)</f>
        <v>2.3643703464297712</v>
      </c>
    </row>
    <row r="2008" spans="2:7" hidden="1">
      <c r="B2008" s="46" t="s">
        <v>413</v>
      </c>
      <c r="C2008" s="101">
        <v>46156</v>
      </c>
      <c r="D2008" s="104">
        <v>15065.35</v>
      </c>
      <c r="E2008" s="140">
        <v>6.708013333333315</v>
      </c>
      <c r="F2008" s="153">
        <v>1</v>
      </c>
      <c r="G2008" s="46">
        <f>IrradDiaria_1[[#This Row],[Geração Diária (kWh)]]/(IrradDiaria_1[[#This Row],[Irradiação]]*994)</f>
        <v>2.2594301730206547</v>
      </c>
    </row>
    <row r="2009" spans="2:7" hidden="1">
      <c r="B2009" s="46" t="s">
        <v>413</v>
      </c>
      <c r="C2009" s="101">
        <v>46157</v>
      </c>
      <c r="D2009" s="104">
        <v>17759.419999999998</v>
      </c>
      <c r="E2009" s="140">
        <v>8.1190216666666721</v>
      </c>
      <c r="F2009" s="153">
        <v>0.89583333333333404</v>
      </c>
      <c r="G2009" s="46">
        <f>IrradDiaria_1[[#This Row],[Geração Diária (kWh)]]/(IrradDiaria_1[[#This Row],[Irradiação]]*994)</f>
        <v>2.2005877619052026</v>
      </c>
    </row>
    <row r="2010" spans="2:7" hidden="1">
      <c r="B2010" s="46" t="s">
        <v>413</v>
      </c>
      <c r="C2010" s="101">
        <v>46158</v>
      </c>
      <c r="D2010" s="104">
        <v>17276.09</v>
      </c>
      <c r="E2010" s="140">
        <v>7.7452283333333334</v>
      </c>
      <c r="F2010" s="153">
        <v>0.70833333333333404</v>
      </c>
      <c r="G2010" s="46">
        <f>IrradDiaria_1[[#This Row],[Geração Diária (kWh)]]/(IrradDiaria_1[[#This Row],[Irradiação]]*994)</f>
        <v>2.2440103100124316</v>
      </c>
    </row>
    <row r="2011" spans="2:7" hidden="1">
      <c r="B2011" s="46" t="s">
        <v>413</v>
      </c>
      <c r="C2011" s="101">
        <v>46159</v>
      </c>
      <c r="D2011" s="104">
        <v>17143.25</v>
      </c>
      <c r="E2011" s="140">
        <v>7.9804416666666622</v>
      </c>
      <c r="F2011" s="153">
        <v>0.88194444444444398</v>
      </c>
      <c r="G2011" s="46">
        <f>IrradDiaria_1[[#This Row],[Geração Diária (kWh)]]/(IrradDiaria_1[[#This Row],[Irradiação]]*994)</f>
        <v>2.161124797682723</v>
      </c>
    </row>
    <row r="2012" spans="2:7" hidden="1">
      <c r="B2012" s="46" t="s">
        <v>413</v>
      </c>
      <c r="C2012" s="101">
        <v>46160</v>
      </c>
      <c r="D2012" s="104">
        <v>14811.6</v>
      </c>
      <c r="E2012" s="140">
        <v>6.6617183333333445</v>
      </c>
      <c r="F2012" s="153">
        <v>1</v>
      </c>
      <c r="G2012" s="46">
        <f>IrradDiaria_1[[#This Row],[Geração Diária (kWh)]]/(IrradDiaria_1[[#This Row],[Irradiação]]*994)</f>
        <v>2.2368111785298557</v>
      </c>
    </row>
    <row r="2013" spans="2:7" hidden="1">
      <c r="B2013" s="46" t="s">
        <v>413</v>
      </c>
      <c r="C2013" s="101">
        <v>46161</v>
      </c>
      <c r="D2013" s="104">
        <v>17630.53</v>
      </c>
      <c r="E2013" s="140">
        <v>8.182851666666668</v>
      </c>
      <c r="F2013" s="153">
        <v>1</v>
      </c>
      <c r="G2013" s="46">
        <f>IrradDiaria_1[[#This Row],[Geração Diária (kWh)]]/(IrradDiaria_1[[#This Row],[Irradiação]]*994)</f>
        <v>2.1675758565334986</v>
      </c>
    </row>
    <row r="2014" spans="2:7" hidden="1">
      <c r="B2014" s="46" t="s">
        <v>413</v>
      </c>
      <c r="C2014" s="101">
        <v>46162</v>
      </c>
      <c r="D2014" s="104">
        <v>10213.9</v>
      </c>
      <c r="E2014" s="140">
        <v>5.0079700000000047</v>
      </c>
      <c r="F2014" s="153">
        <v>0.906944444444444</v>
      </c>
      <c r="G2014" s="46">
        <f>IrradDiaria_1[[#This Row],[Geração Diária (kWh)]]/(IrradDiaria_1[[#This Row],[Irradiação]]*994)</f>
        <v>2.0518400309745277</v>
      </c>
    </row>
    <row r="2015" spans="2:7" hidden="1">
      <c r="B2015" s="46" t="s">
        <v>413</v>
      </c>
      <c r="C2015" s="101">
        <v>46163</v>
      </c>
      <c r="D2015" s="104">
        <v>10564.78</v>
      </c>
      <c r="E2015" s="140">
        <v>4.39116666666669</v>
      </c>
      <c r="F2015" s="153">
        <v>1</v>
      </c>
      <c r="G2015" s="46">
        <f>IrradDiaria_1[[#This Row],[Geração Diária (kWh)]]/(IrradDiaria_1[[#This Row],[Irradiação]]*994)</f>
        <v>2.4204390574669663</v>
      </c>
    </row>
    <row r="2016" spans="2:7" hidden="1">
      <c r="B2016" s="46" t="s">
        <v>413</v>
      </c>
      <c r="C2016" s="101">
        <v>46164</v>
      </c>
      <c r="D2016" s="104">
        <v>17941.71</v>
      </c>
      <c r="E2016" s="140">
        <v>8.5458349999999932</v>
      </c>
      <c r="F2016" s="153">
        <v>1</v>
      </c>
      <c r="G2016" s="46">
        <f>IrradDiaria_1[[#This Row],[Geração Diária (kWh)]]/(IrradDiaria_1[[#This Row],[Irradiação]]*994)</f>
        <v>2.1121411846077285</v>
      </c>
    </row>
    <row r="2017" spans="2:7" hidden="1">
      <c r="B2017" s="46" t="s">
        <v>413</v>
      </c>
      <c r="C2017" s="101">
        <v>46165</v>
      </c>
      <c r="D2017" s="104">
        <v>12672.61</v>
      </c>
      <c r="E2017" s="140">
        <v>5.7795666666666587</v>
      </c>
      <c r="F2017" s="153">
        <v>1</v>
      </c>
      <c r="G2017" s="46">
        <f>IrradDiaria_1[[#This Row],[Geração Diária (kWh)]]/(IrradDiaria_1[[#This Row],[Irradiação]]*994)</f>
        <v>2.2058928226049157</v>
      </c>
    </row>
    <row r="2018" spans="2:7" hidden="1">
      <c r="B2018" s="46" t="s">
        <v>413</v>
      </c>
      <c r="C2018" s="101">
        <v>46166</v>
      </c>
      <c r="D2018" s="104">
        <v>4744.4399999999996</v>
      </c>
      <c r="E2018" s="140">
        <v>1.8573099999999998</v>
      </c>
      <c r="F2018" s="153">
        <v>1</v>
      </c>
      <c r="G2018" s="46">
        <f>IrradDiaria_1[[#This Row],[Geração Diária (kWh)]]/(IrradDiaria_1[[#This Row],[Irradiação]]*994)</f>
        <v>2.5698878866882477</v>
      </c>
    </row>
    <row r="2019" spans="2:7" hidden="1">
      <c r="B2019" s="46" t="s">
        <v>413</v>
      </c>
      <c r="C2019" s="101">
        <v>46167</v>
      </c>
      <c r="D2019" s="104">
        <v>15201.58</v>
      </c>
      <c r="E2019" s="140">
        <v>6.7697649999999987</v>
      </c>
      <c r="F2019" s="153">
        <v>1</v>
      </c>
      <c r="G2019" s="46">
        <f>IrradDiaria_1[[#This Row],[Geração Diária (kWh)]]/(IrradDiaria_1[[#This Row],[Irradiação]]*994)</f>
        <v>2.259065128588873</v>
      </c>
    </row>
    <row r="2020" spans="2:7" hidden="1">
      <c r="B2020" s="46" t="s">
        <v>413</v>
      </c>
      <c r="C2020" s="101">
        <v>46168</v>
      </c>
      <c r="D2020" s="104">
        <v>16616.79</v>
      </c>
      <c r="E2020" s="140">
        <v>7.4533300000000056</v>
      </c>
      <c r="F2020" s="153">
        <v>1</v>
      </c>
      <c r="G2020" s="46">
        <f>IrradDiaria_1[[#This Row],[Geração Diária (kWh)]]/(IrradDiaria_1[[#This Row],[Irradiação]]*994)</f>
        <v>2.2429025087218708</v>
      </c>
    </row>
    <row r="2021" spans="2:7" hidden="1">
      <c r="B2021" s="46" t="s">
        <v>413</v>
      </c>
      <c r="C2021" s="101">
        <v>46169</v>
      </c>
      <c r="D2021" s="104">
        <v>15443.91</v>
      </c>
      <c r="E2021" s="140">
        <v>6.6881566666666705</v>
      </c>
      <c r="F2021" s="153">
        <v>1</v>
      </c>
      <c r="G2021" s="46">
        <f>IrradDiaria_1[[#This Row],[Geração Diária (kWh)]]/(IrradDiaria_1[[#This Row],[Irradiação]]*994)</f>
        <v>2.323081466410128</v>
      </c>
    </row>
    <row r="2022" spans="2:7" hidden="1">
      <c r="B2022" s="46" t="s">
        <v>413</v>
      </c>
      <c r="C2022" s="101">
        <v>46170</v>
      </c>
      <c r="D2022" s="104">
        <v>14748.59</v>
      </c>
      <c r="E2022" s="140">
        <v>6.6802000000000001</v>
      </c>
      <c r="F2022" s="153">
        <v>1</v>
      </c>
      <c r="G2022" s="46">
        <f>IrradDiaria_1[[#This Row],[Geração Diária (kWh)]]/(IrradDiaria_1[[#This Row],[Irradiação]]*994)</f>
        <v>2.2211334532147227</v>
      </c>
    </row>
    <row r="2023" spans="2:7" hidden="1">
      <c r="B2023" s="46" t="s">
        <v>413</v>
      </c>
      <c r="C2023" s="101">
        <v>46171</v>
      </c>
      <c r="D2023" s="104">
        <v>6801.6</v>
      </c>
      <c r="E2023" s="140">
        <v>2.5562</v>
      </c>
      <c r="F2023" s="153">
        <v>1</v>
      </c>
      <c r="G2023" s="46">
        <f>IrradDiaria_1[[#This Row],[Geração Diária (kWh)]]/(IrradDiaria_1[[#This Row],[Irradiação]]*994)</f>
        <v>2.6768859774719047</v>
      </c>
    </row>
    <row r="2024" spans="2:7" hidden="1">
      <c r="B2024" s="46" t="s">
        <v>413</v>
      </c>
      <c r="C2024" s="101">
        <v>46172</v>
      </c>
      <c r="D2024" s="104">
        <v>14055.12</v>
      </c>
      <c r="E2024" s="140">
        <v>6.3784000000000001</v>
      </c>
      <c r="F2024" s="153">
        <v>1</v>
      </c>
      <c r="G2024" s="46">
        <f>IrradDiaria_1[[#This Row],[Geração Diária (kWh)]]/(IrradDiaria_1[[#This Row],[Irradiação]]*994)</f>
        <v>2.2168505829912375</v>
      </c>
    </row>
    <row r="2025" spans="2:7" hidden="1">
      <c r="B2025" s="46" t="s">
        <v>413</v>
      </c>
      <c r="C2025" s="101">
        <v>46173</v>
      </c>
      <c r="D2025" s="104">
        <v>9421.2099999999991</v>
      </c>
      <c r="E2025" s="140">
        <v>3.8549000000000002</v>
      </c>
      <c r="F2025" s="153">
        <v>1</v>
      </c>
      <c r="G2025" s="46">
        <f>IrradDiaria_1[[#This Row],[Geração Diária (kWh)]]/(IrradDiaria_1[[#This Row],[Irradiação]]*994)</f>
        <v>2.4587092974720353</v>
      </c>
    </row>
    <row r="2026" spans="2:7" hidden="1">
      <c r="B2026" s="46" t="s">
        <v>413</v>
      </c>
      <c r="C2026" s="101">
        <v>46174</v>
      </c>
      <c r="D2026" s="104">
        <v>15218.5</v>
      </c>
      <c r="E2026" s="140">
        <v>6.8174916666666761</v>
      </c>
      <c r="F2026" s="153">
        <v>1</v>
      </c>
      <c r="G2026" s="46">
        <f>IrradDiaria_1[[#This Row],[Geração Diária (kWh)]]/(IrradDiaria_1[[#This Row],[Irradiação]]*994)</f>
        <v>2.2457471048914437</v>
      </c>
    </row>
    <row r="2027" spans="2:7" hidden="1">
      <c r="B2027" s="46" t="s">
        <v>413</v>
      </c>
      <c r="C2027" s="101">
        <v>46175</v>
      </c>
      <c r="D2027" s="104">
        <v>17582.3</v>
      </c>
      <c r="E2027" s="140">
        <v>7.8190433333333278</v>
      </c>
      <c r="F2027" s="153">
        <v>1</v>
      </c>
      <c r="G2027" s="46">
        <f>IrradDiaria_1[[#This Row],[Geração Diária (kWh)]]/(IrradDiaria_1[[#This Row],[Irradiação]]*994)</f>
        <v>2.2622243961858528</v>
      </c>
    </row>
    <row r="2028" spans="2:7" hidden="1">
      <c r="B2028" s="46" t="s">
        <v>413</v>
      </c>
      <c r="C2028" s="101">
        <v>46176</v>
      </c>
      <c r="D2028" s="104">
        <v>16306.16</v>
      </c>
      <c r="E2028" s="140">
        <v>7.375938333333333</v>
      </c>
      <c r="F2028" s="153">
        <v>1</v>
      </c>
      <c r="G2028" s="46">
        <f>IrradDiaria_1[[#This Row],[Geração Diária (kWh)]]/(IrradDiaria_1[[#This Row],[Irradiação]]*994)</f>
        <v>2.2240678790677126</v>
      </c>
    </row>
    <row r="2029" spans="2:7" hidden="1">
      <c r="B2029" s="46" t="s">
        <v>413</v>
      </c>
      <c r="C2029" s="101">
        <v>46177</v>
      </c>
      <c r="D2029" s="104">
        <v>14490.06</v>
      </c>
      <c r="E2029" s="140">
        <v>6.2947100000000056</v>
      </c>
      <c r="F2029" s="153">
        <v>1</v>
      </c>
      <c r="G2029" s="46">
        <f>IrradDiaria_1[[#This Row],[Geração Diária (kWh)]]/(IrradDiaria_1[[#This Row],[Irradiação]]*994)</f>
        <v>2.3158374493670748</v>
      </c>
    </row>
    <row r="2030" spans="2:7" hidden="1">
      <c r="B2030" s="46" t="s">
        <v>413</v>
      </c>
      <c r="C2030" s="101">
        <v>46178</v>
      </c>
      <c r="D2030" s="104">
        <v>8580.5499999999993</v>
      </c>
      <c r="E2030" s="140">
        <v>3.3625400000000054</v>
      </c>
      <c r="F2030" s="153">
        <v>1</v>
      </c>
      <c r="G2030" s="46">
        <f>IrradDiaria_1[[#This Row],[Geração Diária (kWh)]]/(IrradDiaria_1[[#This Row],[Irradiação]]*994)</f>
        <v>2.5672093311562993</v>
      </c>
    </row>
    <row r="2031" spans="2:7" hidden="1">
      <c r="B2031" s="46" t="s">
        <v>413</v>
      </c>
      <c r="C2031" s="101">
        <v>46179</v>
      </c>
      <c r="D2031" s="104">
        <v>10254.129999999999</v>
      </c>
      <c r="E2031" s="140">
        <v>4.1646366666666657</v>
      </c>
      <c r="F2031" s="153">
        <v>1</v>
      </c>
      <c r="G2031" s="46">
        <f>IrradDiaria_1[[#This Row],[Geração Diária (kWh)]]/(IrradDiaria_1[[#This Row],[Irradiação]]*994)</f>
        <v>2.4770530979353103</v>
      </c>
    </row>
    <row r="2032" spans="2:7" hidden="1">
      <c r="B2032" s="46" t="s">
        <v>413</v>
      </c>
      <c r="C2032" s="101">
        <v>46180</v>
      </c>
      <c r="D2032" s="104">
        <v>14090.71</v>
      </c>
      <c r="E2032" s="140">
        <v>6.3239999999999998</v>
      </c>
      <c r="F2032" s="153">
        <v>0.86111111111111105</v>
      </c>
      <c r="G2032" s="46">
        <f>IrradDiaria_1[[#This Row],[Geração Diária (kWh)]]/(IrradDiaria_1[[#This Row],[Irradiação]]*994)</f>
        <v>2.2415820030874687</v>
      </c>
    </row>
    <row r="2033" spans="2:7" hidden="1">
      <c r="B2033" s="46" t="s">
        <v>413</v>
      </c>
      <c r="C2033" s="101">
        <v>46181</v>
      </c>
      <c r="D2033" s="104">
        <v>11175.66</v>
      </c>
      <c r="E2033" s="140">
        <v>5.64</v>
      </c>
      <c r="F2033" s="153">
        <v>0.90972222222222199</v>
      </c>
      <c r="G2033" s="46">
        <f>IrradDiaria_1[[#This Row],[Geração Diária (kWh)]]/(IrradDiaria_1[[#This Row],[Irradiação]]*994)</f>
        <v>1.9934607645875251</v>
      </c>
    </row>
    <row r="2034" spans="2:7" hidden="1">
      <c r="B2034" s="46" t="s">
        <v>413</v>
      </c>
      <c r="C2034" s="101">
        <v>46182</v>
      </c>
      <c r="D2034" s="104">
        <v>14830.68</v>
      </c>
      <c r="E2034" s="140">
        <v>6.4630000000000001</v>
      </c>
      <c r="F2034" s="153">
        <v>1</v>
      </c>
      <c r="G2034" s="46">
        <f>IrradDiaria_1[[#This Row],[Geração Diária (kWh)]]/(IrradDiaria_1[[#This Row],[Irradiação]]*994)</f>
        <v>2.3085565847506517</v>
      </c>
    </row>
    <row r="2035" spans="2:7" hidden="1">
      <c r="B2035" s="46" t="s">
        <v>413</v>
      </c>
      <c r="C2035" s="101">
        <v>46183</v>
      </c>
      <c r="D2035" s="104">
        <v>6117.58</v>
      </c>
      <c r="E2035" s="140">
        <v>2.2904133333333356</v>
      </c>
      <c r="F2035" s="153">
        <v>1</v>
      </c>
      <c r="G2035" s="46">
        <f>IrradDiaria_1[[#This Row],[Geração Diária (kWh)]]/(IrradDiaria_1[[#This Row],[Irradiação]]*994)</f>
        <v>2.6870726574476431</v>
      </c>
    </row>
    <row r="2036" spans="2:7" hidden="1">
      <c r="B2036" s="46" t="s">
        <v>413</v>
      </c>
      <c r="C2036" s="101">
        <v>46184</v>
      </c>
      <c r="D2036" s="104">
        <v>13206.83</v>
      </c>
      <c r="E2036" s="140">
        <v>5.814063333333328</v>
      </c>
      <c r="F2036" s="153">
        <v>1</v>
      </c>
      <c r="G2036" s="46">
        <f>IrradDiaria_1[[#This Row],[Geração Diária (kWh)]]/(IrradDiaria_1[[#This Row],[Irradiação]]*994)</f>
        <v>2.2852433030097701</v>
      </c>
    </row>
    <row r="2037" spans="2:7" hidden="1">
      <c r="B2037" s="46" t="s">
        <v>413</v>
      </c>
      <c r="C2037" s="101">
        <v>46185</v>
      </c>
      <c r="D2037" s="104">
        <v>16337.75</v>
      </c>
      <c r="E2037" s="140">
        <v>7.5091583333333354</v>
      </c>
      <c r="F2037" s="153">
        <v>1</v>
      </c>
      <c r="G2037" s="46">
        <f>IrradDiaria_1[[#This Row],[Geração Diária (kWh)]]/(IrradDiaria_1[[#This Row],[Irradiação]]*994)</f>
        <v>2.1888429407985845</v>
      </c>
    </row>
    <row r="2038" spans="2:7" hidden="1">
      <c r="B2038" s="46" t="s">
        <v>413</v>
      </c>
      <c r="C2038" s="101">
        <v>46186</v>
      </c>
      <c r="D2038" s="104">
        <v>16898.54</v>
      </c>
      <c r="E2038" s="140">
        <v>7.7948683333333415</v>
      </c>
      <c r="F2038" s="153">
        <v>1</v>
      </c>
      <c r="G2038" s="46">
        <f>IrradDiaria_1[[#This Row],[Geração Diária (kWh)]]/(IrradDiaria_1[[#This Row],[Irradiação]]*994)</f>
        <v>2.1809917156467677</v>
      </c>
    </row>
    <row r="2039" spans="2:7" hidden="1">
      <c r="B2039" s="46" t="s">
        <v>413</v>
      </c>
      <c r="C2039" s="101">
        <v>46187</v>
      </c>
      <c r="D2039" s="104">
        <v>15030.27</v>
      </c>
      <c r="E2039" s="140">
        <v>6.834340000000001</v>
      </c>
      <c r="F2039" s="153">
        <v>1</v>
      </c>
      <c r="G2039" s="46">
        <f>IrradDiaria_1[[#This Row],[Geração Diária (kWh)]]/(IrradDiaria_1[[#This Row],[Irradiação]]*994)</f>
        <v>2.2125027399653998</v>
      </c>
    </row>
    <row r="2040" spans="2:7" hidden="1">
      <c r="B2040" s="46" t="s">
        <v>413</v>
      </c>
      <c r="C2040" s="101">
        <v>46188</v>
      </c>
      <c r="D2040" s="104">
        <v>18801.09</v>
      </c>
      <c r="E2040" s="140">
        <v>8.6085183333333362</v>
      </c>
      <c r="F2040" s="153">
        <v>1</v>
      </c>
      <c r="G2040" s="46">
        <f>IrradDiaria_1[[#This Row],[Geração Diária (kWh)]]/(IrradDiaria_1[[#This Row],[Irradiação]]*994)</f>
        <v>2.1971931443241464</v>
      </c>
    </row>
    <row r="2041" spans="2:7" hidden="1">
      <c r="B2041" s="46" t="s">
        <v>413</v>
      </c>
      <c r="C2041" s="101">
        <v>46189</v>
      </c>
      <c r="D2041" s="104">
        <v>18788.53</v>
      </c>
      <c r="E2041" s="140">
        <v>8.412966666666664</v>
      </c>
      <c r="F2041" s="153">
        <v>1</v>
      </c>
      <c r="G2041" s="46">
        <f>IrradDiaria_1[[#This Row],[Geração Diária (kWh)]]/(IrradDiaria_1[[#This Row],[Irradiação]]*994)</f>
        <v>2.246762931415323</v>
      </c>
    </row>
    <row r="2042" spans="2:7" hidden="1">
      <c r="B2042" s="46" t="s">
        <v>413</v>
      </c>
      <c r="C2042" s="101">
        <v>46190</v>
      </c>
      <c r="D2042" s="104">
        <v>17367.84</v>
      </c>
      <c r="E2042" s="140">
        <v>7.4417350000000013</v>
      </c>
      <c r="F2042" s="153">
        <v>1</v>
      </c>
      <c r="G2042" s="46">
        <f>IrradDiaria_1[[#This Row],[Geração Diária (kWh)]]/(IrradDiaria_1[[#This Row],[Irradiação]]*994)</f>
        <v>2.3479304297100105</v>
      </c>
    </row>
    <row r="2043" spans="2:7" hidden="1">
      <c r="B2043" s="46" t="s">
        <v>413</v>
      </c>
      <c r="C2043" s="101">
        <v>46191</v>
      </c>
      <c r="D2043" s="104">
        <v>18198.2</v>
      </c>
      <c r="E2043" s="140">
        <v>8.1538949999999861</v>
      </c>
      <c r="F2043" s="153">
        <v>1</v>
      </c>
      <c r="G2043" s="46">
        <f>IrradDiaria_1[[#This Row],[Geração Diária (kWh)]]/(IrradDiaria_1[[#This Row],[Irradiação]]*994)</f>
        <v>2.2453132263462385</v>
      </c>
    </row>
    <row r="2044" spans="2:7" hidden="1">
      <c r="B2044" s="46" t="s">
        <v>413</v>
      </c>
      <c r="C2044" s="101">
        <v>46192</v>
      </c>
      <c r="D2044" s="104">
        <v>18142.96</v>
      </c>
      <c r="E2044" s="140">
        <v>8.0903499999999902</v>
      </c>
      <c r="F2044" s="153">
        <v>1</v>
      </c>
      <c r="G2044" s="46">
        <f>IrradDiaria_1[[#This Row],[Geração Diária (kWh)]]/(IrradDiaria_1[[#This Row],[Irradiação]]*994)</f>
        <v>2.2560797553992828</v>
      </c>
    </row>
    <row r="2045" spans="2:7" hidden="1">
      <c r="B2045" s="46" t="s">
        <v>413</v>
      </c>
      <c r="C2045" s="101">
        <v>46193</v>
      </c>
      <c r="D2045" s="104">
        <v>15943</v>
      </c>
      <c r="E2045" s="140">
        <v>8.128466666666661</v>
      </c>
      <c r="F2045" s="153">
        <v>0.9</v>
      </c>
      <c r="G2045" s="46">
        <f>IrradDiaria_1[[#This Row],[Geração Diária (kWh)]]/(IrradDiaria_1[[#This Row],[Irradiação]]*994)</f>
        <v>1.9732178367967959</v>
      </c>
    </row>
    <row r="2046" spans="2:7" hidden="1">
      <c r="B2046" s="46" t="s">
        <v>413</v>
      </c>
      <c r="C2046" s="101">
        <v>46194</v>
      </c>
      <c r="D2046" s="104">
        <v>15923.62</v>
      </c>
      <c r="E2046" s="140">
        <v>7.8463683333333298</v>
      </c>
      <c r="F2046" s="153">
        <v>0.9</v>
      </c>
      <c r="G2046" s="46">
        <f>IrradDiaria_1[[#This Row],[Geração Diária (kWh)]]/(IrradDiaria_1[[#This Row],[Irradiação]]*994)</f>
        <v>2.0416755561331041</v>
      </c>
    </row>
    <row r="2047" spans="2:7" hidden="1">
      <c r="B2047" s="46" t="s">
        <v>413</v>
      </c>
      <c r="C2047" s="101">
        <v>46195</v>
      </c>
      <c r="D2047" s="104">
        <v>13467.06</v>
      </c>
      <c r="E2047" s="140">
        <v>6.5590000000000002</v>
      </c>
      <c r="F2047" s="153">
        <v>0.9</v>
      </c>
      <c r="G2047" s="46">
        <f>IrradDiaria_1[[#This Row],[Geração Diária (kWh)]]/(IrradDiaria_1[[#This Row],[Irradiação]]*994)</f>
        <v>2.0656121513345971</v>
      </c>
    </row>
    <row r="2048" spans="2:7" hidden="1">
      <c r="B2048" s="46" t="s">
        <v>413</v>
      </c>
      <c r="C2048" s="101">
        <v>46196</v>
      </c>
      <c r="D2048" s="104">
        <v>15676.11</v>
      </c>
      <c r="E2048" s="140">
        <v>8.4280000000000008</v>
      </c>
      <c r="F2048" s="153">
        <v>0.9</v>
      </c>
      <c r="G2048" s="46">
        <f>IrradDiaria_1[[#This Row],[Geração Diária (kWh)]]/(IrradDiaria_1[[#This Row],[Irradiação]]*994)</f>
        <v>1.8712309452347688</v>
      </c>
    </row>
    <row r="2049" spans="2:7" hidden="1">
      <c r="B2049" s="46" t="s">
        <v>413</v>
      </c>
      <c r="C2049" s="101">
        <v>46197</v>
      </c>
      <c r="D2049" s="104">
        <v>15117.04</v>
      </c>
      <c r="E2049" s="140">
        <v>7.4279999999999999</v>
      </c>
      <c r="F2049" s="153">
        <v>0.9</v>
      </c>
      <c r="G2049" s="46">
        <f>IrradDiaria_1[[#This Row],[Geração Diária (kWh)]]/(IrradDiaria_1[[#This Row],[Irradiação]]*994)</f>
        <v>2.0474272668861855</v>
      </c>
    </row>
    <row r="2050" spans="2:7" hidden="1">
      <c r="B2050" s="46" t="s">
        <v>413</v>
      </c>
      <c r="C2050" s="101">
        <v>46198</v>
      </c>
      <c r="D2050" s="104">
        <v>15532.41</v>
      </c>
      <c r="E2050" s="140">
        <v>7.6230000000000002</v>
      </c>
      <c r="F2050" s="153">
        <v>0.9</v>
      </c>
      <c r="G2050" s="46">
        <f>IrradDiaria_1[[#This Row],[Geração Diária (kWh)]]/(IrradDiaria_1[[#This Row],[Irradiação]]*994)</f>
        <v>2.0498710484077227</v>
      </c>
    </row>
    <row r="2051" spans="2:7" hidden="1">
      <c r="B2051" s="46" t="s">
        <v>413</v>
      </c>
      <c r="C2051" s="101">
        <v>46199</v>
      </c>
      <c r="D2051" s="104">
        <v>14374.31</v>
      </c>
      <c r="E2051" s="140">
        <v>7.1180000000000003</v>
      </c>
      <c r="F2051" s="153">
        <v>0.9</v>
      </c>
      <c r="G2051" s="46">
        <f>IrradDiaria_1[[#This Row],[Geração Diária (kWh)]]/(IrradDiaria_1[[#This Row],[Irradiação]]*994)</f>
        <v>2.0316207444159193</v>
      </c>
    </row>
    <row r="2052" spans="2:7" hidden="1">
      <c r="B2052" s="46" t="s">
        <v>413</v>
      </c>
      <c r="C2052" s="101">
        <v>46200</v>
      </c>
      <c r="D2052" s="104">
        <v>10295.73</v>
      </c>
      <c r="E2052" s="140">
        <v>4.7629999999999999</v>
      </c>
      <c r="F2052" s="153">
        <v>0.9</v>
      </c>
      <c r="G2052" s="46">
        <f>IrradDiaria_1[[#This Row],[Geração Diária (kWh)]]/(IrradDiaria_1[[#This Row],[Irradiação]]*994)</f>
        <v>2.1746540549194813</v>
      </c>
    </row>
    <row r="2053" spans="2:7" hidden="1">
      <c r="B2053" s="46" t="s">
        <v>413</v>
      </c>
      <c r="C2053" s="101">
        <v>46201</v>
      </c>
      <c r="D2053" s="104">
        <v>9490.7000000000007</v>
      </c>
      <c r="E2053" s="140">
        <v>4.2910000000000004</v>
      </c>
      <c r="F2053" s="153">
        <v>0.9</v>
      </c>
      <c r="G2053" s="46">
        <f>IrradDiaria_1[[#This Row],[Geração Diária (kWh)]]/(IrradDiaria_1[[#This Row],[Irradiação]]*994)</f>
        <v>2.2251195356712632</v>
      </c>
    </row>
    <row r="2054" spans="2:7" hidden="1">
      <c r="B2054" s="46" t="s">
        <v>413</v>
      </c>
      <c r="C2054" s="101">
        <v>46202</v>
      </c>
      <c r="D2054" s="104">
        <v>13269.71</v>
      </c>
      <c r="E2054" s="140">
        <v>5.4139999999999997</v>
      </c>
      <c r="F2054" s="153">
        <v>0.9</v>
      </c>
      <c r="G2054" s="46">
        <f>IrradDiaria_1[[#This Row],[Geração Diária (kWh)]]/(IrradDiaria_1[[#This Row],[Irradiação]]*994)</f>
        <v>2.4657940253266926</v>
      </c>
    </row>
    <row r="2055" spans="2:7" hidden="1">
      <c r="B2055" s="46" t="s">
        <v>413</v>
      </c>
      <c r="C2055" s="101">
        <v>46203</v>
      </c>
      <c r="D2055" s="104">
        <v>9492.91</v>
      </c>
      <c r="E2055" s="140">
        <v>4.3319999999999999</v>
      </c>
      <c r="F2055" s="153">
        <v>0.9</v>
      </c>
      <c r="G2055" s="46">
        <f>IrradDiaria_1[[#This Row],[Geração Diária (kWh)]]/(IrradDiaria_1[[#This Row],[Irradiação]]*994)</f>
        <v>2.2045732381361112</v>
      </c>
    </row>
    <row r="2056" spans="2:7" hidden="1">
      <c r="B2056" s="46" t="s">
        <v>413</v>
      </c>
      <c r="C2056" s="101">
        <v>46204</v>
      </c>
      <c r="D2056" s="104">
        <v>16524.36</v>
      </c>
      <c r="E2056" s="140">
        <v>7.9859999999999998</v>
      </c>
      <c r="F2056" s="153">
        <v>1</v>
      </c>
      <c r="G2056" s="46">
        <f>IrradDiaria_1[[#This Row],[Geração Diária (kWh)]]/(IrradDiaria_1[[#This Row],[Irradiação]]*994)</f>
        <v>2.0816559764295768</v>
      </c>
    </row>
    <row r="2057" spans="2:7" hidden="1">
      <c r="B2057" s="46" t="s">
        <v>413</v>
      </c>
      <c r="C2057" s="101">
        <v>46205</v>
      </c>
      <c r="D2057" s="104">
        <v>18495.41</v>
      </c>
      <c r="E2057" s="140">
        <v>8.74</v>
      </c>
      <c r="F2057" s="153">
        <v>1</v>
      </c>
      <c r="G2057" s="46">
        <f>IrradDiaria_1[[#This Row],[Geração Diária (kWh)]]/(IrradDiaria_1[[#This Row],[Irradiação]]*994)</f>
        <v>2.1289533539912244</v>
      </c>
    </row>
    <row r="2058" spans="2:7" hidden="1">
      <c r="B2058" s="46" t="s">
        <v>413</v>
      </c>
      <c r="C2058" s="101">
        <v>46206</v>
      </c>
      <c r="D2058" s="104">
        <v>17509.41</v>
      </c>
      <c r="E2058" s="140">
        <v>8.8149999999999995</v>
      </c>
      <c r="F2058" s="153">
        <v>0.98194444444444395</v>
      </c>
      <c r="G2058" s="46">
        <f>IrradDiaria_1[[#This Row],[Geração Diária (kWh)]]/(IrradDiaria_1[[#This Row],[Irradiação]]*994)</f>
        <v>1.9983097678527206</v>
      </c>
    </row>
    <row r="2059" spans="2:7" hidden="1">
      <c r="B2059" s="46" t="s">
        <v>413</v>
      </c>
      <c r="C2059" s="101">
        <v>46207</v>
      </c>
      <c r="D2059" s="104">
        <v>18730.87</v>
      </c>
      <c r="E2059" s="140">
        <v>9.048</v>
      </c>
      <c r="F2059" s="153">
        <v>1</v>
      </c>
      <c r="G2059" s="46">
        <f>IrradDiaria_1[[#This Row],[Geração Diária (kWh)]]/(IrradDiaria_1[[#This Row],[Irradiação]]*994)</f>
        <v>2.0826628648993877</v>
      </c>
    </row>
    <row r="2060" spans="2:7" hidden="1">
      <c r="B2060" s="46" t="s">
        <v>413</v>
      </c>
      <c r="C2060" s="101">
        <v>46208</v>
      </c>
      <c r="D2060" s="104">
        <v>12373.74</v>
      </c>
      <c r="E2060" s="140">
        <v>5.7809999999999997</v>
      </c>
      <c r="F2060" s="153">
        <v>1</v>
      </c>
      <c r="G2060" s="46">
        <f>IrradDiaria_1[[#This Row],[Geração Diária (kWh)]]/(IrradDiaria_1[[#This Row],[Irradiação]]*994)</f>
        <v>2.1533351640721339</v>
      </c>
    </row>
    <row r="2061" spans="2:7" hidden="1">
      <c r="B2061" s="46" t="s">
        <v>413</v>
      </c>
      <c r="C2061" s="101">
        <v>46209</v>
      </c>
      <c r="D2061" s="104">
        <v>14260.75</v>
      </c>
      <c r="E2061" s="140">
        <v>6.8</v>
      </c>
      <c r="F2061" s="153">
        <v>1</v>
      </c>
      <c r="G2061" s="46">
        <f>IrradDiaria_1[[#This Row],[Geração Diária (kWh)]]/(IrradDiaria_1[[#This Row],[Irradiação]]*994)</f>
        <v>2.1098280861640433</v>
      </c>
    </row>
    <row r="2062" spans="2:7" hidden="1">
      <c r="B2062" s="46" t="s">
        <v>413</v>
      </c>
      <c r="C2062" s="101">
        <v>46210</v>
      </c>
      <c r="D2062" s="104">
        <v>16883.14</v>
      </c>
      <c r="E2062" s="140">
        <v>8.4689999999999994</v>
      </c>
      <c r="F2062" s="153">
        <v>1</v>
      </c>
      <c r="G2062" s="46">
        <f>IrradDiaria_1[[#This Row],[Geração Diária (kWh)]]/(IrradDiaria_1[[#This Row],[Irradiação]]*994)</f>
        <v>2.005555591192687</v>
      </c>
    </row>
    <row r="2063" spans="2:7" hidden="1">
      <c r="B2063" s="46" t="s">
        <v>413</v>
      </c>
      <c r="C2063" s="101">
        <v>46211</v>
      </c>
      <c r="D2063" s="104">
        <v>14275.83</v>
      </c>
      <c r="E2063" s="140">
        <v>6.7569999999999997</v>
      </c>
      <c r="F2063" s="153">
        <v>1</v>
      </c>
      <c r="G2063" s="46">
        <f>IrradDiaria_1[[#This Row],[Geração Diária (kWh)]]/(IrradDiaria_1[[#This Row],[Irradiação]]*994)</f>
        <v>2.125499779794648</v>
      </c>
    </row>
    <row r="2064" spans="2:7" hidden="1">
      <c r="B2064" s="46" t="s">
        <v>277</v>
      </c>
      <c r="C2064" s="101">
        <v>46212</v>
      </c>
      <c r="D2064" s="104">
        <v>5529.9</v>
      </c>
      <c r="E2064" s="140">
        <v>6.7837059701631466</v>
      </c>
      <c r="F2064" s="153">
        <v>1</v>
      </c>
      <c r="G2064" s="46">
        <f>IrradDiaria_1[[#This Row],[Geração Diária (kWh)]]/(IrradDiaria_1[[#This Row],[Irradiação]]*994)</f>
        <v>0.82009445906668843</v>
      </c>
    </row>
    <row r="2065" spans="2:7" hidden="1">
      <c r="B2065" s="46" t="s">
        <v>299</v>
      </c>
      <c r="C2065" s="101">
        <v>46212</v>
      </c>
      <c r="D2065" s="104">
        <v>8958.7999999999993</v>
      </c>
      <c r="E2065" s="140">
        <v>6.7837059701631466</v>
      </c>
      <c r="F2065" s="153">
        <v>1</v>
      </c>
      <c r="G2065" s="46">
        <f>IrradDiaria_1[[#This Row],[Geração Diária (kWh)]]/(IrradDiaria_1[[#This Row],[Irradiação]]*994)</f>
        <v>1.3286067089615812</v>
      </c>
    </row>
    <row r="2066" spans="2:7" hidden="1">
      <c r="B2066" s="46" t="s">
        <v>436</v>
      </c>
      <c r="C2066" s="101">
        <v>46213</v>
      </c>
      <c r="D2066" s="104">
        <v>0</v>
      </c>
      <c r="E2066" s="140">
        <v>6.7880000000000003</v>
      </c>
      <c r="F2066" s="153">
        <v>0</v>
      </c>
      <c r="G2066" s="46">
        <f>IrradDiaria_1[[#This Row],[Geração Diária (kWh)]]/(IrradDiaria_1[[#This Row],[Irradiação]]*994)</f>
        <v>0</v>
      </c>
    </row>
    <row r="2067" spans="2:7" hidden="1">
      <c r="B2067" s="46" t="s">
        <v>413</v>
      </c>
      <c r="C2067" s="101">
        <v>46213</v>
      </c>
      <c r="D2067" s="104">
        <v>13322.72</v>
      </c>
      <c r="E2067" s="140">
        <v>6.7880000000000003</v>
      </c>
      <c r="F2067" s="153">
        <v>1</v>
      </c>
      <c r="G2067" s="46">
        <f>IrradDiaria_1[[#This Row],[Geração Diária (kWh)]]/(IrradDiaria_1[[#This Row],[Irradiação]]*994)</f>
        <v>1.9745343006773699</v>
      </c>
    </row>
    <row r="2068" spans="2:7" hidden="1">
      <c r="B2068" s="46" t="s">
        <v>367</v>
      </c>
      <c r="C2068" s="101">
        <v>46218</v>
      </c>
      <c r="D2068" s="104">
        <v>7499.83</v>
      </c>
      <c r="E2068" s="140">
        <v>6.8090000000000002</v>
      </c>
      <c r="F2068" s="153">
        <v>1</v>
      </c>
      <c r="G2068" s="46">
        <f>IrradDiaria_1[[#This Row],[Geração Diária (kWh)]]/(IrradDiaria_1[[#This Row],[Irradiação]]*994)</f>
        <v>1.108107005965888</v>
      </c>
    </row>
    <row r="2069" spans="2:7" hidden="1">
      <c r="B2069" s="46" t="s">
        <v>208</v>
      </c>
      <c r="C2069" s="101">
        <v>46214</v>
      </c>
      <c r="D2069" s="104">
        <v>17279.060000000001</v>
      </c>
      <c r="E2069" s="140">
        <v>6.8323099999999588</v>
      </c>
      <c r="F2069" s="153">
        <v>1</v>
      </c>
      <c r="G2069" s="46">
        <f>IrradDiaria_1[[#This Row],[Geração Diária (kWh)]]/(IrradDiaria_1[[#This Row],[Irradiação]]*994)</f>
        <v>2.5442873875696361</v>
      </c>
    </row>
    <row r="2070" spans="2:7" hidden="1">
      <c r="B2070" s="46" t="s">
        <v>436</v>
      </c>
      <c r="C2070" s="101">
        <v>46217</v>
      </c>
      <c r="D2070" s="104">
        <v>15985.45</v>
      </c>
      <c r="E2070" s="140">
        <v>6.9850000000000003</v>
      </c>
      <c r="F2070" s="153">
        <v>0.9</v>
      </c>
      <c r="G2070" s="46">
        <f>IrradDiaria_1[[#This Row],[Geração Diária (kWh)]]/(IrradDiaria_1[[#This Row],[Irradiação]]*994)</f>
        <v>2.3023538510951176</v>
      </c>
    </row>
    <row r="2071" spans="2:7" hidden="1">
      <c r="B2071" s="46" t="s">
        <v>436</v>
      </c>
      <c r="C2071" s="101">
        <v>46113</v>
      </c>
      <c r="D2071" s="104">
        <v>9904.75</v>
      </c>
      <c r="E2071" s="140">
        <v>4.2919999999999998</v>
      </c>
      <c r="F2071" s="153">
        <v>0.87805555555555603</v>
      </c>
      <c r="G2071" s="46">
        <f>IrradDiaria_1[[#This Row],[Geração Diária (kWh)]]/(IrradDiaria_1[[#This Row],[Irradiação]]*994)</f>
        <v>2.3216535935088634</v>
      </c>
    </row>
    <row r="2072" spans="2:7" hidden="1">
      <c r="B2072" s="46" t="s">
        <v>436</v>
      </c>
      <c r="C2072" s="101">
        <v>46114</v>
      </c>
      <c r="D2072" s="104">
        <v>15662.56</v>
      </c>
      <c r="E2072" s="140">
        <v>8.8239999999999998</v>
      </c>
      <c r="F2072" s="153">
        <v>0.72613128536522598</v>
      </c>
      <c r="G2072" s="46">
        <f>IrradDiaria_1[[#This Row],[Geração Diária (kWh)]]/(IrradDiaria_1[[#This Row],[Irradiação]]*994)</f>
        <v>1.7857097252599914</v>
      </c>
    </row>
    <row r="2073" spans="2:7" hidden="1">
      <c r="B2073" s="46" t="s">
        <v>436</v>
      </c>
      <c r="C2073" s="101">
        <v>46115</v>
      </c>
      <c r="D2073" s="104">
        <v>17506.95</v>
      </c>
      <c r="E2073" s="140">
        <v>8.7349999999999994</v>
      </c>
      <c r="F2073" s="153">
        <v>1</v>
      </c>
      <c r="G2073" s="46">
        <f>IrradDiaria_1[[#This Row],[Geração Diária (kWh)]]/(IrradDiaria_1[[#This Row],[Irradiação]]*994)</f>
        <v>2.016328077221198</v>
      </c>
    </row>
    <row r="2074" spans="2:7" hidden="1">
      <c r="B2074" s="46" t="s">
        <v>436</v>
      </c>
      <c r="C2074" s="101">
        <v>46116</v>
      </c>
      <c r="D2074" s="104">
        <v>19775.04</v>
      </c>
      <c r="E2074" s="140">
        <v>9.3469999999999995</v>
      </c>
      <c r="F2074" s="153">
        <v>1</v>
      </c>
      <c r="G2074" s="46">
        <f>IrradDiaria_1[[#This Row],[Geração Diária (kWh)]]/(IrradDiaria_1[[#This Row],[Irradiação]]*994)</f>
        <v>2.1284269218606817</v>
      </c>
    </row>
    <row r="2075" spans="2:7" hidden="1">
      <c r="B2075" s="46" t="s">
        <v>436</v>
      </c>
      <c r="C2075" s="101">
        <v>46117</v>
      </c>
      <c r="D2075" s="104">
        <v>8806.4599999999991</v>
      </c>
      <c r="E2075" s="140">
        <v>3.91</v>
      </c>
      <c r="F2075" s="153">
        <v>1</v>
      </c>
      <c r="G2075" s="46">
        <f>IrradDiaria_1[[#This Row],[Geração Diária (kWh)]]/(IrradDiaria_1[[#This Row],[Irradiação]]*994)</f>
        <v>2.2658868813906454</v>
      </c>
    </row>
    <row r="2076" spans="2:7" hidden="1">
      <c r="B2076" s="46" t="s">
        <v>436</v>
      </c>
      <c r="C2076" s="101">
        <v>46118</v>
      </c>
      <c r="D2076" s="104">
        <v>18486.45</v>
      </c>
      <c r="E2076" s="140">
        <v>7.7249999999999996</v>
      </c>
      <c r="F2076" s="153">
        <v>1</v>
      </c>
      <c r="G2076" s="46">
        <f>IrradDiaria_1[[#This Row],[Geração Diária (kWh)]]/(IrradDiaria_1[[#This Row],[Irradiação]]*994)</f>
        <v>2.4075130394014574</v>
      </c>
    </row>
    <row r="2077" spans="2:7" hidden="1">
      <c r="B2077" s="46" t="s">
        <v>436</v>
      </c>
      <c r="C2077" s="101">
        <v>46119</v>
      </c>
      <c r="D2077" s="104">
        <v>16677.89</v>
      </c>
      <c r="E2077" s="140">
        <v>4.8159999999999998</v>
      </c>
      <c r="F2077" s="153">
        <v>0.99444444444444402</v>
      </c>
      <c r="G2077" s="46">
        <f>IrradDiaria_1[[#This Row],[Geração Diária (kWh)]]/(IrradDiaria_1[[#This Row],[Irradiação]]*994)</f>
        <v>3.4839205498773369</v>
      </c>
    </row>
    <row r="2078" spans="2:7" hidden="1">
      <c r="B2078" s="46" t="s">
        <v>436</v>
      </c>
      <c r="C2078" s="101">
        <v>46120</v>
      </c>
      <c r="D2078" s="104">
        <v>16321.21</v>
      </c>
      <c r="E2078" s="140">
        <v>5.8840000000000003</v>
      </c>
      <c r="F2078" s="153">
        <v>1</v>
      </c>
      <c r="G2078" s="46">
        <f>IrradDiaria_1[[#This Row],[Geração Diária (kWh)]]/(IrradDiaria_1[[#This Row],[Irradiação]]*994)</f>
        <v>2.7905724626480843</v>
      </c>
    </row>
    <row r="2079" spans="2:7" hidden="1">
      <c r="B2079" s="46" t="s">
        <v>436</v>
      </c>
      <c r="C2079" s="101">
        <v>46121</v>
      </c>
      <c r="D2079" s="104">
        <v>12169.31</v>
      </c>
      <c r="E2079" s="140">
        <v>4.4989999999999997</v>
      </c>
      <c r="F2079" s="153">
        <v>1</v>
      </c>
      <c r="G2079" s="46">
        <f>IrradDiaria_1[[#This Row],[Geração Diária (kWh)]]/(IrradDiaria_1[[#This Row],[Irradiação]]*994)</f>
        <v>2.7212195153584324</v>
      </c>
    </row>
    <row r="2080" spans="2:7" hidden="1">
      <c r="B2080" s="46" t="s">
        <v>436</v>
      </c>
      <c r="C2080" s="101">
        <v>46122</v>
      </c>
      <c r="D2080" s="104">
        <v>16685.77</v>
      </c>
      <c r="E2080" s="140">
        <v>4.1449999999999996</v>
      </c>
      <c r="F2080" s="153">
        <v>1</v>
      </c>
      <c r="G2080" s="46">
        <f>IrradDiaria_1[[#This Row],[Geração Diária (kWh)]]/(IrradDiaria_1[[#This Row],[Irradiação]]*994)</f>
        <v>4.0498163892886883</v>
      </c>
    </row>
    <row r="2081" spans="2:7" hidden="1">
      <c r="B2081" s="46" t="s">
        <v>436</v>
      </c>
      <c r="C2081" s="101">
        <v>46123</v>
      </c>
      <c r="D2081" s="104">
        <v>15874.11</v>
      </c>
      <c r="E2081" s="140">
        <v>2.214</v>
      </c>
      <c r="F2081" s="153">
        <v>1</v>
      </c>
      <c r="G2081" s="46">
        <f>IrradDiaria_1[[#This Row],[Geração Diária (kWh)]]/(IrradDiaria_1[[#This Row],[Irradiação]]*994)</f>
        <v>7.2131569907248378</v>
      </c>
    </row>
    <row r="2082" spans="2:7" hidden="1">
      <c r="B2082" s="46" t="s">
        <v>436</v>
      </c>
      <c r="C2082" s="101">
        <v>46124</v>
      </c>
      <c r="D2082" s="104">
        <v>19563.62</v>
      </c>
      <c r="E2082" s="140">
        <v>3.827</v>
      </c>
      <c r="F2082" s="153">
        <v>1</v>
      </c>
      <c r="G2082" s="46">
        <f>IrradDiaria_1[[#This Row],[Geração Diária (kWh)]]/(IrradDiaria_1[[#This Row],[Irradiação]]*994)</f>
        <v>5.142856091342936</v>
      </c>
    </row>
    <row r="2083" spans="2:7" hidden="1">
      <c r="B2083" s="46" t="s">
        <v>436</v>
      </c>
      <c r="C2083" s="101">
        <v>46125</v>
      </c>
      <c r="D2083" s="104">
        <v>15832.87</v>
      </c>
      <c r="E2083" s="140">
        <v>6.891</v>
      </c>
      <c r="F2083" s="153">
        <v>1</v>
      </c>
      <c r="G2083" s="46">
        <f>IrradDiaria_1[[#This Row],[Geração Diária (kWh)]]/(IrradDiaria_1[[#This Row],[Irradiação]]*994)</f>
        <v>2.3114846384941488</v>
      </c>
    </row>
    <row r="2084" spans="2:7" hidden="1">
      <c r="B2084" s="46" t="s">
        <v>436</v>
      </c>
      <c r="C2084" s="101">
        <v>46126</v>
      </c>
      <c r="D2084" s="104">
        <v>13899.98</v>
      </c>
      <c r="E2084" s="140">
        <v>6.1710000000000003</v>
      </c>
      <c r="F2084" s="153">
        <v>1</v>
      </c>
      <c r="G2084" s="46">
        <f>IrradDiaria_1[[#This Row],[Geração Diária (kWh)]]/(IrradDiaria_1[[#This Row],[Irradiação]]*994)</f>
        <v>2.2660643817531669</v>
      </c>
    </row>
    <row r="2085" spans="2:7" hidden="1">
      <c r="B2085" s="46" t="s">
        <v>436</v>
      </c>
      <c r="C2085" s="101">
        <v>46127</v>
      </c>
      <c r="D2085" s="104">
        <v>13685.6</v>
      </c>
      <c r="E2085" s="140">
        <v>6.2309516666666802</v>
      </c>
      <c r="F2085" s="153">
        <v>1</v>
      </c>
      <c r="G2085" s="46">
        <f>IrradDiaria_1[[#This Row],[Geração Diária (kWh)]]/(IrradDiaria_1[[#This Row],[Irradiação]]*994)</f>
        <v>2.2096478984403136</v>
      </c>
    </row>
    <row r="2086" spans="2:7" hidden="1">
      <c r="B2086" s="46" t="s">
        <v>436</v>
      </c>
      <c r="C2086" s="101">
        <v>46128</v>
      </c>
      <c r="D2086" s="104">
        <v>13732.59</v>
      </c>
      <c r="E2086" s="140">
        <v>6.2089116666666717</v>
      </c>
      <c r="F2086" s="153">
        <v>1</v>
      </c>
      <c r="G2086" s="46">
        <f>IrradDiaria_1[[#This Row],[Geração Diária (kWh)]]/(IrradDiaria_1[[#This Row],[Irradiação]]*994)</f>
        <v>2.2251054031827309</v>
      </c>
    </row>
    <row r="2087" spans="2:7" hidden="1">
      <c r="B2087" s="46" t="s">
        <v>436</v>
      </c>
      <c r="C2087" s="101">
        <v>46129</v>
      </c>
      <c r="D2087" s="104">
        <v>15997.33</v>
      </c>
      <c r="E2087" s="140">
        <v>7.1609033333333327</v>
      </c>
      <c r="F2087" s="153">
        <v>1</v>
      </c>
      <c r="G2087" s="46">
        <f>IrradDiaria_1[[#This Row],[Geração Diária (kWh)]]/(IrradDiaria_1[[#This Row],[Irradiação]]*994)</f>
        <v>2.2474669201643045</v>
      </c>
    </row>
    <row r="2088" spans="2:7" hidden="1">
      <c r="B2088" s="46" t="s">
        <v>436</v>
      </c>
      <c r="C2088" s="101">
        <v>46130</v>
      </c>
      <c r="D2088" s="104">
        <v>5227.68</v>
      </c>
      <c r="E2088" s="140">
        <v>1.9277799999999947</v>
      </c>
      <c r="F2088" s="153">
        <v>1</v>
      </c>
      <c r="G2088" s="46">
        <f>IrradDiaria_1[[#This Row],[Geração Diária (kWh)]]/(IrradDiaria_1[[#This Row],[Irradiação]]*994)</f>
        <v>2.7281304985397004</v>
      </c>
    </row>
    <row r="2089" spans="2:7" hidden="1">
      <c r="B2089" s="46" t="s">
        <v>436</v>
      </c>
      <c r="C2089" s="101">
        <v>46131</v>
      </c>
      <c r="D2089" s="104">
        <v>13915.09</v>
      </c>
      <c r="E2089" s="140">
        <v>6.1056899999999761</v>
      </c>
      <c r="F2089" s="153">
        <v>1</v>
      </c>
      <c r="G2089" s="46">
        <f>IrradDiaria_1[[#This Row],[Geração Diária (kWh)]]/(IrradDiaria_1[[#This Row],[Irradiação]]*994)</f>
        <v>2.2927931989737949</v>
      </c>
    </row>
    <row r="2090" spans="2:7" hidden="1">
      <c r="B2090" s="46" t="s">
        <v>436</v>
      </c>
      <c r="C2090" s="101">
        <v>46132</v>
      </c>
      <c r="D2090" s="104">
        <v>13360.88</v>
      </c>
      <c r="E2090" s="140">
        <v>5.8796566666666621</v>
      </c>
      <c r="F2090" s="153">
        <v>1</v>
      </c>
      <c r="G2090" s="46">
        <f>IrradDiaria_1[[#This Row],[Geração Diária (kWh)]]/(IrradDiaria_1[[#This Row],[Irradiação]]*994)</f>
        <v>2.2861078353866997</v>
      </c>
    </row>
    <row r="2091" spans="2:7" hidden="1">
      <c r="B2091" s="46" t="s">
        <v>436</v>
      </c>
      <c r="C2091" s="101">
        <v>46133</v>
      </c>
      <c r="D2091" s="104">
        <v>6918.7</v>
      </c>
      <c r="E2091" s="140">
        <v>2.6202833333333251</v>
      </c>
      <c r="F2091" s="153">
        <v>1</v>
      </c>
      <c r="G2091" s="46">
        <f>IrradDiaria_1[[#This Row],[Geração Diária (kWh)]]/(IrradDiaria_1[[#This Row],[Irradiação]]*994)</f>
        <v>2.6563779145995592</v>
      </c>
    </row>
    <row r="2092" spans="2:7" hidden="1">
      <c r="B2092" s="46" t="s">
        <v>436</v>
      </c>
      <c r="C2092" s="101">
        <v>46134</v>
      </c>
      <c r="D2092" s="104">
        <v>17805.490000000002</v>
      </c>
      <c r="E2092" s="140">
        <v>9.0611666666666828</v>
      </c>
      <c r="F2092" s="153">
        <v>0.98055555555555596</v>
      </c>
      <c r="G2092" s="46">
        <f>IrradDiaria_1[[#This Row],[Geração Diária (kWh)]]/(IrradDiaria_1[[#This Row],[Irradiação]]*994)</f>
        <v>1.9768941976023342</v>
      </c>
    </row>
    <row r="2093" spans="2:7" hidden="1">
      <c r="B2093" s="46" t="s">
        <v>436</v>
      </c>
      <c r="C2093" s="101">
        <v>46135</v>
      </c>
      <c r="D2093" s="104">
        <v>3258.31</v>
      </c>
      <c r="E2093" s="140">
        <v>1.1837466666666652</v>
      </c>
      <c r="F2093" s="153">
        <v>0.97499999999999998</v>
      </c>
      <c r="G2093" s="46">
        <f>IrradDiaria_1[[#This Row],[Geração Diária (kWh)]]/(IrradDiaria_1[[#This Row],[Irradiação]]*994)</f>
        <v>2.7691548871970548</v>
      </c>
    </row>
    <row r="2094" spans="2:7" hidden="1">
      <c r="B2094" s="46" t="s">
        <v>436</v>
      </c>
      <c r="C2094" s="101">
        <v>46136</v>
      </c>
      <c r="D2094" s="104">
        <v>11499.92</v>
      </c>
      <c r="E2094" s="140">
        <v>4.526329999999998</v>
      </c>
      <c r="F2094" s="153">
        <v>0.97499999999999998</v>
      </c>
      <c r="G2094" s="46">
        <f>IrradDiaria_1[[#This Row],[Geração Diária (kWh)]]/(IrradDiaria_1[[#This Row],[Irradiação]]*994)</f>
        <v>2.5560080719029732</v>
      </c>
    </row>
    <row r="2095" spans="2:7" hidden="1">
      <c r="B2095" s="46" t="s">
        <v>436</v>
      </c>
      <c r="C2095" s="101">
        <v>46137</v>
      </c>
      <c r="D2095" s="104">
        <v>17750.86</v>
      </c>
      <c r="E2095" s="140">
        <v>8.298334999999998</v>
      </c>
      <c r="F2095" s="153">
        <v>0.97361111111111098</v>
      </c>
      <c r="G2095" s="46">
        <f>IrradDiaria_1[[#This Row],[Geração Diária (kWh)]]/(IrradDiaria_1[[#This Row],[Irradiação]]*994)</f>
        <v>2.1519989309047829</v>
      </c>
    </row>
    <row r="2096" spans="2:7" hidden="1">
      <c r="B2096" s="46" t="s">
        <v>436</v>
      </c>
      <c r="C2096" s="101">
        <v>46138</v>
      </c>
      <c r="D2096" s="104">
        <v>15967.83</v>
      </c>
      <c r="E2096" s="140">
        <v>7.2545666666666691</v>
      </c>
      <c r="F2096" s="153">
        <v>0.97499999999999998</v>
      </c>
      <c r="G2096" s="46">
        <f>IrradDiaria_1[[#This Row],[Geração Diária (kWh)]]/(IrradDiaria_1[[#This Row],[Irradiação]]*994)</f>
        <v>2.2143590416726702</v>
      </c>
    </row>
    <row r="2097" spans="2:7" hidden="1">
      <c r="B2097" s="46" t="s">
        <v>436</v>
      </c>
      <c r="C2097" s="101">
        <v>46139</v>
      </c>
      <c r="D2097" s="104">
        <v>13495.76</v>
      </c>
      <c r="E2097" s="140">
        <v>6.0527416666666474</v>
      </c>
      <c r="F2097" s="153">
        <v>0.97499999999999998</v>
      </c>
      <c r="G2097" s="46">
        <f>IrradDiaria_1[[#This Row],[Geração Diária (kWh)]]/(IrradDiaria_1[[#This Row],[Irradiação]]*994)</f>
        <v>2.243152622027806</v>
      </c>
    </row>
    <row r="2098" spans="2:7" hidden="1">
      <c r="B2098" s="46" t="s">
        <v>436</v>
      </c>
      <c r="C2098" s="101">
        <v>46140</v>
      </c>
      <c r="D2098" s="104">
        <v>19871.89</v>
      </c>
      <c r="E2098" s="140">
        <v>9.5856033333333404</v>
      </c>
      <c r="F2098" s="153">
        <v>0.97499999999999998</v>
      </c>
      <c r="G2098" s="46">
        <f>IrradDiaria_1[[#This Row],[Geração Diária (kWh)]]/(IrradDiaria_1[[#This Row],[Irradiação]]*994)</f>
        <v>2.0856111348523343</v>
      </c>
    </row>
    <row r="2099" spans="2:7" hidden="1">
      <c r="B2099" s="46" t="s">
        <v>436</v>
      </c>
      <c r="C2099" s="101">
        <v>46141</v>
      </c>
      <c r="D2099" s="104">
        <v>15110.8</v>
      </c>
      <c r="E2099" s="140">
        <v>7.426198333333339</v>
      </c>
      <c r="F2099" s="153">
        <v>0.969444444444444</v>
      </c>
      <c r="G2099" s="46">
        <f>IrradDiaria_1[[#This Row],[Geração Diária (kWh)]]/(IrradDiaria_1[[#This Row],[Irradiação]]*994)</f>
        <v>2.0470786518316699</v>
      </c>
    </row>
    <row r="2100" spans="2:7" hidden="1">
      <c r="B2100" s="46" t="s">
        <v>436</v>
      </c>
      <c r="C2100" s="101">
        <v>46142</v>
      </c>
      <c r="D2100" s="104">
        <v>15628.47</v>
      </c>
      <c r="E2100" s="140">
        <v>7.0020599999999957</v>
      </c>
      <c r="F2100" s="153">
        <v>0.98888888888888904</v>
      </c>
      <c r="G2100" s="46">
        <f>IrradDiaria_1[[#This Row],[Geração Diária (kWh)]]/(IrradDiaria_1[[#This Row],[Irradiação]]*994)</f>
        <v>2.2454544578375915</v>
      </c>
    </row>
    <row r="2101" spans="2:7" hidden="1">
      <c r="B2101" s="46" t="s">
        <v>436</v>
      </c>
      <c r="C2101" s="101">
        <v>46143</v>
      </c>
      <c r="D2101" s="104">
        <v>13271.22</v>
      </c>
      <c r="E2101" s="140">
        <v>5.3670648673548911</v>
      </c>
      <c r="F2101" s="153">
        <v>1</v>
      </c>
      <c r="G2101" s="46">
        <f>IrradDiaria_1[[#This Row],[Geração Diária (kWh)]]/(IrradDiaria_1[[#This Row],[Irradiação]]*994)</f>
        <v>2.4876405070145764</v>
      </c>
    </row>
    <row r="2102" spans="2:7" hidden="1">
      <c r="B2102" s="46" t="s">
        <v>436</v>
      </c>
      <c r="C2102" s="101">
        <v>46144</v>
      </c>
      <c r="D2102" s="104">
        <v>13490.38</v>
      </c>
      <c r="E2102" s="140">
        <v>5.8019198568537833</v>
      </c>
      <c r="F2102" s="153">
        <v>1</v>
      </c>
      <c r="G2102" s="46">
        <f>IrradDiaria_1[[#This Row],[Geração Diária (kWh)]]/(IrradDiaria_1[[#This Row],[Irradiação]]*994)</f>
        <v>2.3391930947061987</v>
      </c>
    </row>
    <row r="2103" spans="2:7" hidden="1">
      <c r="B2103" s="46" t="s">
        <v>436</v>
      </c>
      <c r="C2103" s="101">
        <v>46145</v>
      </c>
      <c r="D2103" s="104">
        <v>12945.27</v>
      </c>
      <c r="E2103" s="140">
        <v>6.1642409932631219</v>
      </c>
      <c r="F2103" s="153">
        <v>0.67638888888888904</v>
      </c>
      <c r="G2103" s="46">
        <f>IrradDiaria_1[[#This Row],[Geração Diária (kWh)]]/(IrradDiaria_1[[#This Row],[Irradiação]]*994)</f>
        <v>2.1127354490212014</v>
      </c>
    </row>
    <row r="2104" spans="2:7" hidden="1">
      <c r="B2104" s="46" t="s">
        <v>436</v>
      </c>
      <c r="C2104" s="101">
        <v>46146</v>
      </c>
      <c r="D2104" s="104">
        <v>14301.57</v>
      </c>
      <c r="E2104" s="140">
        <v>6.1549956071807923</v>
      </c>
      <c r="F2104" s="153">
        <v>1</v>
      </c>
      <c r="G2104" s="46">
        <f>IrradDiaria_1[[#This Row],[Geração Diária (kWh)]]/(IrradDiaria_1[[#This Row],[Irradiação]]*994)</f>
        <v>2.3375966942234756</v>
      </c>
    </row>
    <row r="2105" spans="2:7" hidden="1">
      <c r="B2105" s="46" t="s">
        <v>436</v>
      </c>
      <c r="C2105" s="101">
        <v>46147</v>
      </c>
      <c r="D2105" s="104">
        <v>7965.31</v>
      </c>
      <c r="E2105" s="140">
        <v>3.4240414496592324</v>
      </c>
      <c r="F2105" s="153">
        <v>1</v>
      </c>
      <c r="G2105" s="46">
        <f>IrradDiaria_1[[#This Row],[Geração Diária (kWh)]]/(IrradDiaria_1[[#This Row],[Irradiação]]*994)</f>
        <v>2.3403309977015097</v>
      </c>
    </row>
    <row r="2106" spans="2:7" hidden="1">
      <c r="B2106" s="46" t="s">
        <v>436</v>
      </c>
      <c r="C2106" s="101">
        <v>46148</v>
      </c>
      <c r="D2106" s="104">
        <v>16066.51</v>
      </c>
      <c r="E2106" s="140">
        <v>7.5761426748100789</v>
      </c>
      <c r="F2106" s="153">
        <v>0.89583333333333404</v>
      </c>
      <c r="G2106" s="46">
        <f>IrradDiaria_1[[#This Row],[Geração Diária (kWh)]]/(IrradDiaria_1[[#This Row],[Irradiação]]*994)</f>
        <v>2.1334723538689477</v>
      </c>
    </row>
    <row r="2107" spans="2:7" hidden="1">
      <c r="B2107" s="46" t="s">
        <v>436</v>
      </c>
      <c r="C2107" s="101">
        <v>46149</v>
      </c>
      <c r="D2107" s="104">
        <v>14798.54</v>
      </c>
      <c r="E2107" s="140">
        <v>6.4617623687994978</v>
      </c>
      <c r="F2107" s="153">
        <v>1</v>
      </c>
      <c r="G2107" s="46">
        <f>IrradDiaria_1[[#This Row],[Geração Diária (kWh)]]/(IrradDiaria_1[[#This Row],[Irradiação]]*994)</f>
        <v>2.3039948474591254</v>
      </c>
    </row>
    <row r="2108" spans="2:7" hidden="1">
      <c r="B2108" s="46" t="s">
        <v>436</v>
      </c>
      <c r="C2108" s="101">
        <v>46150</v>
      </c>
      <c r="D2108" s="104">
        <v>14804.85</v>
      </c>
      <c r="E2108" s="140">
        <v>6.5294184361882506</v>
      </c>
      <c r="F2108" s="153">
        <v>1</v>
      </c>
      <c r="G2108" s="46">
        <f>IrradDiaria_1[[#This Row],[Geração Diária (kWh)]]/(IrradDiaria_1[[#This Row],[Irradiação]]*994)</f>
        <v>2.2810937049464792</v>
      </c>
    </row>
    <row r="2109" spans="2:7" hidden="1">
      <c r="B2109" s="46" t="s">
        <v>436</v>
      </c>
      <c r="C2109" s="101">
        <v>46151</v>
      </c>
      <c r="D2109" s="104">
        <v>16718.900000000001</v>
      </c>
      <c r="E2109" s="140">
        <v>7.9865218123445905</v>
      </c>
      <c r="F2109" s="153">
        <v>1</v>
      </c>
      <c r="G2109" s="46">
        <f>IrradDiaria_1[[#This Row],[Geração Diária (kWh)]]/(IrradDiaria_1[[#This Row],[Irradiação]]*994)</f>
        <v>2.1060255401147048</v>
      </c>
    </row>
    <row r="2110" spans="2:7" hidden="1">
      <c r="B2110" s="46" t="s">
        <v>436</v>
      </c>
      <c r="C2110" s="101">
        <v>46152</v>
      </c>
      <c r="D2110" s="104">
        <v>15268.52</v>
      </c>
      <c r="E2110" s="140">
        <v>7.048364565024773</v>
      </c>
      <c r="F2110" s="153">
        <v>1</v>
      </c>
      <c r="G2110" s="46">
        <f>IrradDiaria_1[[#This Row],[Geração Diária (kWh)]]/(IrradDiaria_1[[#This Row],[Irradiação]]*994)</f>
        <v>2.1793259929899467</v>
      </c>
    </row>
    <row r="2111" spans="2:7" hidden="1">
      <c r="B2111" s="46" t="s">
        <v>436</v>
      </c>
      <c r="C2111" s="101">
        <v>46153</v>
      </c>
      <c r="D2111" s="104">
        <v>9289.17</v>
      </c>
      <c r="E2111" s="140">
        <v>3.6487067096054866</v>
      </c>
      <c r="F2111" s="153">
        <v>1</v>
      </c>
      <c r="G2111" s="46">
        <f>IrradDiaria_1[[#This Row],[Geração Diária (kWh)]]/(IrradDiaria_1[[#This Row],[Irradiação]]*994)</f>
        <v>2.5612476399076205</v>
      </c>
    </row>
    <row r="2112" spans="2:7" hidden="1">
      <c r="B2112" s="46" t="s">
        <v>436</v>
      </c>
      <c r="C2112" s="101">
        <v>46154</v>
      </c>
      <c r="D2112" s="104">
        <v>4949.07</v>
      </c>
      <c r="E2112" s="140">
        <v>1.7611950688731546</v>
      </c>
      <c r="F2112" s="153">
        <v>1</v>
      </c>
      <c r="G2112" s="46">
        <f>IrradDiaria_1[[#This Row],[Geração Diária (kWh)]]/(IrradDiaria_1[[#This Row],[Irradiação]]*994)</f>
        <v>2.8270256656790731</v>
      </c>
    </row>
    <row r="2113" spans="2:7" hidden="1">
      <c r="B2113" s="46" t="s">
        <v>436</v>
      </c>
      <c r="C2113" s="101">
        <v>46155</v>
      </c>
      <c r="D2113" s="104">
        <v>10092.39</v>
      </c>
      <c r="E2113" s="140">
        <v>3.8904866666666713</v>
      </c>
      <c r="F2113" s="153">
        <v>1</v>
      </c>
      <c r="G2113" s="46">
        <f>IrradDiaria_1[[#This Row],[Geração Diária (kWh)]]/(IrradDiaria_1[[#This Row],[Irradiação]]*994)</f>
        <v>2.6097788603537819</v>
      </c>
    </row>
    <row r="2114" spans="2:7" hidden="1">
      <c r="B2114" s="46" t="s">
        <v>436</v>
      </c>
      <c r="C2114" s="101">
        <v>46156</v>
      </c>
      <c r="D2114" s="104">
        <v>15392.82</v>
      </c>
      <c r="E2114" s="140">
        <v>6.708013333333315</v>
      </c>
      <c r="F2114" s="153">
        <v>1</v>
      </c>
      <c r="G2114" s="46">
        <f>IrradDiaria_1[[#This Row],[Geração Diária (kWh)]]/(IrradDiaria_1[[#This Row],[Irradiação]]*994)</f>
        <v>2.3085425798853523</v>
      </c>
    </row>
    <row r="2115" spans="2:7" hidden="1">
      <c r="B2115" s="46" t="s">
        <v>436</v>
      </c>
      <c r="C2115" s="101">
        <v>46157</v>
      </c>
      <c r="D2115" s="104">
        <v>17839.599999999999</v>
      </c>
      <c r="E2115" s="140">
        <v>8.1190216666666721</v>
      </c>
      <c r="F2115" s="153">
        <v>0.89583333333333404</v>
      </c>
      <c r="G2115" s="46">
        <f>IrradDiaria_1[[#This Row],[Geração Diária (kWh)]]/(IrradDiaria_1[[#This Row],[Irradiação]]*994)</f>
        <v>2.2105229471054826</v>
      </c>
    </row>
    <row r="2116" spans="2:7" hidden="1">
      <c r="B2116" s="46" t="s">
        <v>436</v>
      </c>
      <c r="C2116" s="101">
        <v>46158</v>
      </c>
      <c r="D2116" s="104">
        <v>17587.669999999998</v>
      </c>
      <c r="E2116" s="140">
        <v>7.7452283333333334</v>
      </c>
      <c r="F2116" s="153">
        <v>1</v>
      </c>
      <c r="G2116" s="46">
        <f>IrradDiaria_1[[#This Row],[Geração Diária (kWh)]]/(IrradDiaria_1[[#This Row],[Irradiação]]*994)</f>
        <v>2.2844817785214326</v>
      </c>
    </row>
    <row r="2117" spans="2:7" hidden="1">
      <c r="B2117" s="46" t="s">
        <v>436</v>
      </c>
      <c r="C2117" s="101">
        <v>46159</v>
      </c>
      <c r="D2117" s="104">
        <v>17479.21</v>
      </c>
      <c r="E2117" s="140">
        <v>7.9804416666666622</v>
      </c>
      <c r="F2117" s="153">
        <v>0.88194444444444398</v>
      </c>
      <c r="G2117" s="46">
        <f>IrradDiaria_1[[#This Row],[Geração Diária (kWh)]]/(IrradDiaria_1[[#This Row],[Irradiação]]*994)</f>
        <v>2.2034768305253567</v>
      </c>
    </row>
    <row r="2118" spans="2:7" hidden="1">
      <c r="B2118" s="46" t="s">
        <v>436</v>
      </c>
      <c r="C2118" s="101">
        <v>46160</v>
      </c>
      <c r="D2118" s="104">
        <v>14900.72</v>
      </c>
      <c r="E2118" s="140">
        <v>6.6617183333333445</v>
      </c>
      <c r="F2118" s="153">
        <v>1</v>
      </c>
      <c r="G2118" s="46">
        <f>IrradDiaria_1[[#This Row],[Geração Diária (kWh)]]/(IrradDiaria_1[[#This Row],[Irradiação]]*994)</f>
        <v>2.2502698603893831</v>
      </c>
    </row>
    <row r="2119" spans="2:7" hidden="1">
      <c r="B2119" s="46" t="s">
        <v>436</v>
      </c>
      <c r="C2119" s="101">
        <v>46161</v>
      </c>
      <c r="D2119" s="104">
        <v>17616.400000000001</v>
      </c>
      <c r="E2119" s="140">
        <v>8.182851666666668</v>
      </c>
      <c r="F2119" s="153">
        <v>1</v>
      </c>
      <c r="G2119" s="46">
        <f>IrradDiaria_1[[#This Row],[Geração Diária (kWh)]]/(IrradDiaria_1[[#This Row],[Irradiação]]*994)</f>
        <v>2.1658386514209571</v>
      </c>
    </row>
    <row r="2120" spans="2:7" hidden="1">
      <c r="B2120" s="46" t="s">
        <v>436</v>
      </c>
      <c r="C2120" s="101">
        <v>46162</v>
      </c>
      <c r="D2120" s="104">
        <v>10195.219999999999</v>
      </c>
      <c r="E2120" s="140">
        <v>5.0079700000000047</v>
      </c>
      <c r="F2120" s="153">
        <v>0.906944444444444</v>
      </c>
      <c r="G2120" s="46">
        <f>IrradDiaria_1[[#This Row],[Geração Diária (kWh)]]/(IrradDiaria_1[[#This Row],[Irradiação]]*994)</f>
        <v>2.0480874612628011</v>
      </c>
    </row>
    <row r="2121" spans="2:7" hidden="1">
      <c r="B2121" s="46" t="s">
        <v>436</v>
      </c>
      <c r="C2121" s="101">
        <v>46163</v>
      </c>
      <c r="D2121" s="104">
        <v>10299.02</v>
      </c>
      <c r="E2121" s="140">
        <v>4.39116666666669</v>
      </c>
      <c r="F2121" s="153">
        <v>1</v>
      </c>
      <c r="G2121" s="46">
        <f>IrradDiaria_1[[#This Row],[Geração Diária (kWh)]]/(IrradDiaria_1[[#This Row],[Irradiação]]*994)</f>
        <v>2.3595522350331417</v>
      </c>
    </row>
    <row r="2122" spans="2:7" hidden="1">
      <c r="B2122" s="46" t="s">
        <v>436</v>
      </c>
      <c r="C2122" s="101">
        <v>46164</v>
      </c>
      <c r="D2122" s="104">
        <v>17644.439999999999</v>
      </c>
      <c r="E2122" s="140">
        <v>8.5458349999999932</v>
      </c>
      <c r="F2122" s="153">
        <v>1</v>
      </c>
      <c r="G2122" s="46">
        <f>IrradDiaria_1[[#This Row],[Geração Diária (kWh)]]/(IrradDiaria_1[[#This Row],[Irradiação]]*994)</f>
        <v>2.0771458463736172</v>
      </c>
    </row>
    <row r="2123" spans="2:7" hidden="1">
      <c r="B2123" s="46" t="s">
        <v>436</v>
      </c>
      <c r="C2123" s="101">
        <v>46165</v>
      </c>
      <c r="D2123" s="104">
        <v>12770.31</v>
      </c>
      <c r="E2123" s="140">
        <v>5.7795666666666587</v>
      </c>
      <c r="F2123" s="153">
        <v>0.82638888888888895</v>
      </c>
      <c r="G2123" s="46">
        <f>IrradDiaria_1[[#This Row],[Geração Diária (kWh)]]/(IrradDiaria_1[[#This Row],[Irradiação]]*994)</f>
        <v>2.2228992426532326</v>
      </c>
    </row>
    <row r="2124" spans="2:7" hidden="1">
      <c r="B2124" s="46" t="s">
        <v>436</v>
      </c>
      <c r="C2124" s="101">
        <v>46166</v>
      </c>
      <c r="D2124" s="104">
        <v>4812.5600000000004</v>
      </c>
      <c r="E2124" s="140">
        <v>1.8573099999999998</v>
      </c>
      <c r="F2124" s="153">
        <v>1</v>
      </c>
      <c r="G2124" s="46">
        <f>IrradDiaria_1[[#This Row],[Geração Diária (kWh)]]/(IrradDiaria_1[[#This Row],[Irradiação]]*994)</f>
        <v>2.6067859743110664</v>
      </c>
    </row>
    <row r="2125" spans="2:7" hidden="1">
      <c r="B2125" s="46" t="s">
        <v>436</v>
      </c>
      <c r="C2125" s="101">
        <v>46167</v>
      </c>
      <c r="D2125" s="104">
        <v>15011.68</v>
      </c>
      <c r="E2125" s="140">
        <v>6.7697649999999987</v>
      </c>
      <c r="F2125" s="153">
        <v>1</v>
      </c>
      <c r="G2125" s="46">
        <f>IrradDiaria_1[[#This Row],[Geração Diária (kWh)]]/(IrradDiaria_1[[#This Row],[Irradiação]]*994)</f>
        <v>2.2308446102007169</v>
      </c>
    </row>
    <row r="2126" spans="2:7" hidden="1">
      <c r="B2126" s="46" t="s">
        <v>436</v>
      </c>
      <c r="C2126" s="101">
        <v>46168</v>
      </c>
      <c r="D2126" s="104">
        <v>16600.89</v>
      </c>
      <c r="E2126" s="140">
        <v>7.4533300000000056</v>
      </c>
      <c r="F2126" s="153">
        <v>1</v>
      </c>
      <c r="G2126" s="46">
        <f>IrradDiaria_1[[#This Row],[Geração Diária (kWh)]]/(IrradDiaria_1[[#This Row],[Irradiação]]*994)</f>
        <v>2.2407563571553717</v>
      </c>
    </row>
    <row r="2127" spans="2:7" hidden="1">
      <c r="B2127" s="46" t="s">
        <v>436</v>
      </c>
      <c r="C2127" s="101">
        <v>46169</v>
      </c>
      <c r="D2127" s="104">
        <v>15441.28</v>
      </c>
      <c r="E2127" s="140">
        <v>6.6881566666666705</v>
      </c>
      <c r="F2127" s="153">
        <v>1</v>
      </c>
      <c r="G2127" s="46">
        <f>IrradDiaria_1[[#This Row],[Geração Diária (kWh)]]/(IrradDiaria_1[[#This Row],[Irradiação]]*994)</f>
        <v>2.3226858603585092</v>
      </c>
    </row>
    <row r="2128" spans="2:7" hidden="1">
      <c r="B2128" s="46" t="s">
        <v>436</v>
      </c>
      <c r="C2128" s="101">
        <v>46170</v>
      </c>
      <c r="D2128" s="104">
        <v>14284.48</v>
      </c>
      <c r="E2128" s="140">
        <v>6.6832000000000003</v>
      </c>
      <c r="F2128" s="153">
        <v>1</v>
      </c>
      <c r="G2128" s="46">
        <f>IrradDiaria_1[[#This Row],[Geração Diária (kWh)]]/(IrradDiaria_1[[#This Row],[Irradiação]]*994)</f>
        <v>2.1502729568697796</v>
      </c>
    </row>
    <row r="2129" spans="2:7" hidden="1">
      <c r="B2129" s="46" t="s">
        <v>436</v>
      </c>
      <c r="C2129" s="101">
        <v>46171</v>
      </c>
      <c r="D2129" s="104">
        <v>6839.84</v>
      </c>
      <c r="E2129" s="140">
        <v>2.5272000000000001</v>
      </c>
      <c r="F2129" s="153">
        <v>1</v>
      </c>
      <c r="G2129" s="46">
        <f>IrradDiaria_1[[#This Row],[Geração Diária (kWh)]]/(IrradDiaria_1[[#This Row],[Irradiação]]*994)</f>
        <v>2.7228263534992796</v>
      </c>
    </row>
    <row r="2130" spans="2:7" hidden="1">
      <c r="B2130" s="46" t="s">
        <v>436</v>
      </c>
      <c r="C2130" s="101">
        <v>46172</v>
      </c>
      <c r="D2130" s="104">
        <v>13933.15</v>
      </c>
      <c r="E2130" s="140">
        <v>6.3209</v>
      </c>
      <c r="F2130" s="153">
        <v>1</v>
      </c>
      <c r="G2130" s="46">
        <f>IrradDiaria_1[[#This Row],[Geração Diária (kWh)]]/(IrradDiaria_1[[#This Row],[Irradiação]]*994)</f>
        <v>2.2176040628908482</v>
      </c>
    </row>
    <row r="2131" spans="2:7" hidden="1">
      <c r="B2131" s="46" t="s">
        <v>436</v>
      </c>
      <c r="C2131" s="101">
        <v>46173</v>
      </c>
      <c r="D2131" s="104">
        <v>9322.0300000000007</v>
      </c>
      <c r="E2131" s="140">
        <v>3.8203</v>
      </c>
      <c r="F2131" s="153">
        <v>1</v>
      </c>
      <c r="G2131" s="46">
        <f>IrradDiaria_1[[#This Row],[Geração Diária (kWh)]]/(IrradDiaria_1[[#This Row],[Irradiação]]*994)</f>
        <v>2.4548595133347528</v>
      </c>
    </row>
    <row r="2132" spans="2:7" hidden="1">
      <c r="B2132" s="46" t="s">
        <v>436</v>
      </c>
      <c r="C2132" s="101">
        <v>46174</v>
      </c>
      <c r="D2132" s="104">
        <v>14920.62</v>
      </c>
      <c r="E2132" s="140">
        <v>6.8174916666666761</v>
      </c>
      <c r="F2132" s="153">
        <v>1</v>
      </c>
      <c r="G2132" s="46">
        <f>IrradDiaria_1[[#This Row],[Geração Diária (kWh)]]/(IrradDiaria_1[[#This Row],[Irradiação]]*994)</f>
        <v>2.2017898720757874</v>
      </c>
    </row>
    <row r="2133" spans="2:7" hidden="1">
      <c r="B2133" s="46" t="s">
        <v>436</v>
      </c>
      <c r="C2133" s="101">
        <v>46175</v>
      </c>
      <c r="D2133" s="104">
        <v>17706.48</v>
      </c>
      <c r="E2133" s="140">
        <v>7.8190433333333278</v>
      </c>
      <c r="F2133" s="153">
        <v>1</v>
      </c>
      <c r="G2133" s="46">
        <f>IrradDiaria_1[[#This Row],[Geração Diária (kWh)]]/(IrradDiaria_1[[#This Row],[Irradiação]]*994)</f>
        <v>2.2782020001124357</v>
      </c>
    </row>
    <row r="2134" spans="2:7" hidden="1">
      <c r="B2134" s="46" t="s">
        <v>436</v>
      </c>
      <c r="C2134" s="101">
        <v>46176</v>
      </c>
      <c r="D2134" s="104">
        <v>16343.09</v>
      </c>
      <c r="E2134" s="140">
        <v>7.375938333333333</v>
      </c>
      <c r="F2134" s="153">
        <v>1</v>
      </c>
      <c r="G2134" s="46">
        <f>IrradDiaria_1[[#This Row],[Geração Diária (kWh)]]/(IrradDiaria_1[[#This Row],[Irradiação]]*994)</f>
        <v>2.2291049219259929</v>
      </c>
    </row>
    <row r="2135" spans="2:7" hidden="1">
      <c r="B2135" s="46" t="s">
        <v>436</v>
      </c>
      <c r="C2135" s="101">
        <v>46177</v>
      </c>
      <c r="D2135" s="104">
        <v>14610.71</v>
      </c>
      <c r="E2135" s="140">
        <v>6.2947100000000056</v>
      </c>
      <c r="F2135" s="153">
        <v>1</v>
      </c>
      <c r="G2135" s="46">
        <f>IrradDiaria_1[[#This Row],[Geração Diária (kWh)]]/(IrradDiaria_1[[#This Row],[Irradiação]]*994)</f>
        <v>2.3351200326183612</v>
      </c>
    </row>
    <row r="2136" spans="2:7" hidden="1">
      <c r="B2136" s="46" t="s">
        <v>436</v>
      </c>
      <c r="C2136" s="101">
        <v>46178</v>
      </c>
      <c r="D2136" s="104">
        <v>8718.23</v>
      </c>
      <c r="E2136" s="140">
        <v>3.3625400000000054</v>
      </c>
      <c r="F2136" s="153">
        <v>1</v>
      </c>
      <c r="G2136" s="46">
        <f>IrradDiaria_1[[#This Row],[Geração Diária (kWh)]]/(IrradDiaria_1[[#This Row],[Irradiação]]*994)</f>
        <v>2.6084017233355419</v>
      </c>
    </row>
    <row r="2137" spans="2:7" hidden="1">
      <c r="B2137" s="46" t="s">
        <v>436</v>
      </c>
      <c r="C2137" s="101">
        <v>46179</v>
      </c>
      <c r="D2137" s="104">
        <v>10099.219999999999</v>
      </c>
      <c r="E2137" s="140">
        <v>4.1646366666666657</v>
      </c>
      <c r="F2137" s="153">
        <v>0.77777777777777801</v>
      </c>
      <c r="G2137" s="46">
        <f>IrradDiaria_1[[#This Row],[Geração Diária (kWh)]]/(IrradDiaria_1[[#This Row],[Irradiação]]*994)</f>
        <v>2.4396320494991035</v>
      </c>
    </row>
    <row r="2138" spans="2:7" hidden="1">
      <c r="B2138" s="46" t="s">
        <v>436</v>
      </c>
      <c r="C2138" s="101">
        <v>46180</v>
      </c>
      <c r="D2138" s="104">
        <v>14045.86</v>
      </c>
      <c r="E2138" s="140">
        <v>6.3239999999999998</v>
      </c>
      <c r="F2138" s="153">
        <v>1</v>
      </c>
      <c r="G2138" s="46">
        <f>IrradDiaria_1[[#This Row],[Geração Diária (kWh)]]/(IrradDiaria_1[[#This Row],[Irradiação]]*994)</f>
        <v>2.2344471636905561</v>
      </c>
    </row>
    <row r="2139" spans="2:7" hidden="1">
      <c r="B2139" s="46" t="s">
        <v>436</v>
      </c>
      <c r="C2139" s="101">
        <v>46181</v>
      </c>
      <c r="D2139" s="104">
        <v>11107.62</v>
      </c>
      <c r="E2139" s="140">
        <v>5.64</v>
      </c>
      <c r="F2139" s="153">
        <v>0.90972222222222199</v>
      </c>
      <c r="G2139" s="46">
        <f>IrradDiaria_1[[#This Row],[Geração Diária (kWh)]]/(IrradDiaria_1[[#This Row],[Irradiação]]*994)</f>
        <v>1.9813241149021792</v>
      </c>
    </row>
    <row r="2140" spans="2:7" hidden="1">
      <c r="B2140" s="46" t="s">
        <v>436</v>
      </c>
      <c r="C2140" s="101">
        <v>46182</v>
      </c>
      <c r="D2140" s="104">
        <v>14714.31</v>
      </c>
      <c r="E2140" s="140">
        <v>6.5960000000000001</v>
      </c>
      <c r="F2140" s="153">
        <v>1</v>
      </c>
      <c r="G2140" s="46">
        <f>IrradDiaria_1[[#This Row],[Geração Diária (kWh)]]/(IrradDiaria_1[[#This Row],[Irradiação]]*994)</f>
        <v>2.2442584555239256</v>
      </c>
    </row>
    <row r="2141" spans="2:7" hidden="1">
      <c r="B2141" s="46" t="s">
        <v>436</v>
      </c>
      <c r="C2141" s="101">
        <v>46183</v>
      </c>
      <c r="D2141" s="104">
        <v>6202.39</v>
      </c>
      <c r="E2141" s="140">
        <v>2.2904133333333356</v>
      </c>
      <c r="F2141" s="153">
        <v>1</v>
      </c>
      <c r="G2141" s="46">
        <f>IrradDiaria_1[[#This Row],[Geração Diária (kWh)]]/(IrradDiaria_1[[#This Row],[Irradiação]]*994)</f>
        <v>2.7243244191047258</v>
      </c>
    </row>
    <row r="2142" spans="2:7" hidden="1">
      <c r="B2142" s="46" t="s">
        <v>436</v>
      </c>
      <c r="C2142" s="101">
        <v>46184</v>
      </c>
      <c r="D2142" s="104">
        <v>13122.06</v>
      </c>
      <c r="E2142" s="140">
        <v>5.814063333333328</v>
      </c>
      <c r="F2142" s="153">
        <v>1</v>
      </c>
      <c r="G2142" s="46">
        <f>IrradDiaria_1[[#This Row],[Geração Diária (kWh)]]/(IrradDiaria_1[[#This Row],[Irradiação]]*994)</f>
        <v>2.2705751294362373</v>
      </c>
    </row>
    <row r="2143" spans="2:7" hidden="1">
      <c r="B2143" s="46" t="s">
        <v>436</v>
      </c>
      <c r="C2143" s="101">
        <v>46185</v>
      </c>
      <c r="D2143" s="104">
        <v>16332.27</v>
      </c>
      <c r="E2143" s="140">
        <v>7.5091583333333354</v>
      </c>
      <c r="F2143" s="153">
        <v>1</v>
      </c>
      <c r="G2143" s="46">
        <f>IrradDiaria_1[[#This Row],[Geração Diária (kWh)]]/(IrradDiaria_1[[#This Row],[Irradiação]]*994)</f>
        <v>2.1881087601852456</v>
      </c>
    </row>
    <row r="2144" spans="2:7" hidden="1">
      <c r="B2144" s="46" t="s">
        <v>436</v>
      </c>
      <c r="C2144" s="101">
        <v>46186</v>
      </c>
      <c r="D2144" s="104">
        <v>16878.330000000002</v>
      </c>
      <c r="E2144" s="140">
        <v>7.7948683333333415</v>
      </c>
      <c r="F2144" s="153">
        <v>1</v>
      </c>
      <c r="G2144" s="46">
        <f>IrradDiaria_1[[#This Row],[Geração Diária (kWh)]]/(IrradDiaria_1[[#This Row],[Irradiação]]*994)</f>
        <v>2.178383333942004</v>
      </c>
    </row>
    <row r="2145" spans="2:7" hidden="1">
      <c r="B2145" s="46" t="s">
        <v>436</v>
      </c>
      <c r="C2145" s="101">
        <v>46187</v>
      </c>
      <c r="D2145" s="104">
        <v>15396.18</v>
      </c>
      <c r="E2145" s="140">
        <v>6.834340000000001</v>
      </c>
      <c r="F2145" s="153">
        <v>1</v>
      </c>
      <c r="G2145" s="46">
        <f>IrradDiaria_1[[#This Row],[Geração Diária (kWh)]]/(IrradDiaria_1[[#This Row],[Irradiação]]*994)</f>
        <v>2.2663658360761643</v>
      </c>
    </row>
    <row r="2146" spans="2:7" hidden="1">
      <c r="B2146" s="46" t="s">
        <v>436</v>
      </c>
      <c r="C2146" s="101">
        <v>46188</v>
      </c>
      <c r="D2146" s="104">
        <v>18874.240000000002</v>
      </c>
      <c r="E2146" s="140">
        <v>8.6085183333333362</v>
      </c>
      <c r="F2146" s="153">
        <v>1</v>
      </c>
      <c r="G2146" s="46">
        <f>IrradDiaria_1[[#This Row],[Geração Diária (kWh)]]/(IrradDiaria_1[[#This Row],[Irradiação]]*994)</f>
        <v>2.205741833709034</v>
      </c>
    </row>
    <row r="2147" spans="2:7" hidden="1">
      <c r="B2147" s="46" t="s">
        <v>436</v>
      </c>
      <c r="C2147" s="101">
        <v>46189</v>
      </c>
      <c r="D2147" s="104">
        <v>18859.71</v>
      </c>
      <c r="E2147" s="140">
        <v>8.412966666666664</v>
      </c>
      <c r="F2147" s="153">
        <v>1</v>
      </c>
      <c r="G2147" s="46">
        <f>IrradDiaria_1[[#This Row],[Geração Diária (kWh)]]/(IrradDiaria_1[[#This Row],[Irradiação]]*994)</f>
        <v>2.2552747514171085</v>
      </c>
    </row>
    <row r="2148" spans="2:7" hidden="1">
      <c r="B2148" s="46" t="s">
        <v>436</v>
      </c>
      <c r="C2148" s="101">
        <v>46190</v>
      </c>
      <c r="D2148" s="104">
        <v>17369.72</v>
      </c>
      <c r="E2148" s="140">
        <v>7.4417350000000013</v>
      </c>
      <c r="F2148" s="153">
        <v>1</v>
      </c>
      <c r="G2148" s="46">
        <f>IrradDiaria_1[[#This Row],[Geração Diária (kWh)]]/(IrradDiaria_1[[#This Row],[Irradiação]]*994)</f>
        <v>2.3481845838942879</v>
      </c>
    </row>
    <row r="2149" spans="2:7" hidden="1">
      <c r="B2149" s="46" t="s">
        <v>436</v>
      </c>
      <c r="C2149" s="101">
        <v>46191</v>
      </c>
      <c r="D2149" s="104">
        <v>17615.05</v>
      </c>
      <c r="E2149" s="140">
        <v>8.1538949999999861</v>
      </c>
      <c r="F2149" s="153">
        <v>1</v>
      </c>
      <c r="G2149" s="46">
        <f>IrradDiaria_1[[#This Row],[Geração Diária (kWh)]]/(IrradDiaria_1[[#This Row],[Irradiação]]*994)</f>
        <v>2.173363560558204</v>
      </c>
    </row>
    <row r="2150" spans="2:7" hidden="1">
      <c r="B2150" s="46" t="s">
        <v>436</v>
      </c>
      <c r="C2150" s="101">
        <v>46192</v>
      </c>
      <c r="D2150" s="104">
        <v>18440.240000000002</v>
      </c>
      <c r="E2150" s="140">
        <v>8.0903499999999902</v>
      </c>
      <c r="F2150" s="153">
        <v>1</v>
      </c>
      <c r="G2150" s="46">
        <f>IrradDiaria_1[[#This Row],[Geração Diária (kWh)]]/(IrradDiaria_1[[#This Row],[Irradiação]]*994)</f>
        <v>2.2930465673023632</v>
      </c>
    </row>
    <row r="2151" spans="2:7" hidden="1">
      <c r="B2151" s="46" t="s">
        <v>436</v>
      </c>
      <c r="C2151" s="101">
        <v>46193</v>
      </c>
      <c r="D2151" s="104">
        <v>17407.27</v>
      </c>
      <c r="E2151" s="140">
        <v>8.128466666666661</v>
      </c>
      <c r="F2151" s="153">
        <v>1</v>
      </c>
      <c r="G2151" s="46">
        <f>IrradDiaria_1[[#This Row],[Geração Diária (kWh)]]/(IrradDiaria_1[[#This Row],[Irradiação]]*994)</f>
        <v>2.1544461929334355</v>
      </c>
    </row>
    <row r="2152" spans="2:7" hidden="1">
      <c r="B2152" s="46" t="s">
        <v>436</v>
      </c>
      <c r="C2152" s="101">
        <v>46194</v>
      </c>
      <c r="D2152" s="104">
        <v>17635.349999999999</v>
      </c>
      <c r="E2152" s="140">
        <v>7.8463683333333298</v>
      </c>
      <c r="F2152" s="153">
        <v>1</v>
      </c>
      <c r="G2152" s="46">
        <f>IrradDiaria_1[[#This Row],[Geração Diária (kWh)]]/(IrradDiaria_1[[#This Row],[Irradiação]]*994)</f>
        <v>2.2611480943938584</v>
      </c>
    </row>
    <row r="2153" spans="2:7" hidden="1">
      <c r="B2153" s="46" t="s">
        <v>436</v>
      </c>
      <c r="C2153" s="101">
        <v>46195</v>
      </c>
      <c r="D2153" s="104">
        <v>14937.51</v>
      </c>
      <c r="E2153" s="140">
        <v>6.6390000000000002</v>
      </c>
      <c r="F2153" s="153">
        <v>1</v>
      </c>
      <c r="G2153" s="46">
        <f>IrradDiaria_1[[#This Row],[Geração Diária (kWh)]]/(IrradDiaria_1[[#This Row],[Irradiação]]*994)</f>
        <v>2.263545120701616</v>
      </c>
    </row>
    <row r="2154" spans="2:7" hidden="1">
      <c r="B2154" s="46" t="s">
        <v>436</v>
      </c>
      <c r="C2154" s="101">
        <v>46196</v>
      </c>
      <c r="D2154" s="104">
        <v>17367.61</v>
      </c>
      <c r="E2154" s="140">
        <v>8.4109999999999996</v>
      </c>
      <c r="F2154" s="153">
        <v>1</v>
      </c>
      <c r="G2154" s="46">
        <f>IrradDiaria_1[[#This Row],[Geração Diária (kWh)]]/(IrradDiaria_1[[#This Row],[Irradiação]]*994)</f>
        <v>2.0773326201412496</v>
      </c>
    </row>
    <row r="2155" spans="2:7" hidden="1">
      <c r="B2155" s="46" t="s">
        <v>436</v>
      </c>
      <c r="C2155" s="101">
        <v>46197</v>
      </c>
      <c r="D2155" s="104">
        <v>16865.77</v>
      </c>
      <c r="E2155" s="140">
        <v>7.5369999999999999</v>
      </c>
      <c r="F2155" s="153">
        <v>1</v>
      </c>
      <c r="G2155" s="46">
        <f>IrradDiaria_1[[#This Row],[Geração Diária (kWh)]]/(IrradDiaria_1[[#This Row],[Irradiação]]*994)</f>
        <v>2.2512372897328246</v>
      </c>
    </row>
    <row r="2156" spans="2:7" hidden="1">
      <c r="B2156" s="46" t="s">
        <v>436</v>
      </c>
      <c r="C2156" s="101">
        <v>46198</v>
      </c>
      <c r="D2156" s="104">
        <v>16418.57</v>
      </c>
      <c r="E2156" s="140">
        <v>7.5830000000000002</v>
      </c>
      <c r="F2156" s="153">
        <v>1</v>
      </c>
      <c r="G2156" s="46">
        <f>IrradDiaria_1[[#This Row],[Geração Diária (kWh)]]/(IrradDiaria_1[[#This Row],[Irradiação]]*994)</f>
        <v>2.1782508316415701</v>
      </c>
    </row>
    <row r="2157" spans="2:7" hidden="1">
      <c r="B2157" s="46" t="s">
        <v>436</v>
      </c>
      <c r="C2157" s="101">
        <v>46199</v>
      </c>
      <c r="D2157" s="104">
        <v>15855.49</v>
      </c>
      <c r="E2157" s="140">
        <v>7.1180000000000003</v>
      </c>
      <c r="F2157" s="153">
        <v>1</v>
      </c>
      <c r="G2157" s="46">
        <f>IrradDiaria_1[[#This Row],[Geração Diária (kWh)]]/(IrradDiaria_1[[#This Row],[Irradiação]]*994)</f>
        <v>2.2409661678980881</v>
      </c>
    </row>
    <row r="2158" spans="2:7" hidden="1">
      <c r="B2158" s="46" t="s">
        <v>436</v>
      </c>
      <c r="C2158" s="101">
        <v>46200</v>
      </c>
      <c r="D2158" s="104">
        <v>11716.29</v>
      </c>
      <c r="E2158" s="140">
        <v>4.7569999999999997</v>
      </c>
      <c r="F2158" s="153">
        <v>1</v>
      </c>
      <c r="G2158" s="46">
        <f>IrradDiaria_1[[#This Row],[Geração Diária (kWh)]]/(IrradDiaria_1[[#This Row],[Irradiação]]*994)</f>
        <v>2.4778246946467539</v>
      </c>
    </row>
    <row r="2159" spans="2:7" hidden="1">
      <c r="B2159" s="46" t="s">
        <v>436</v>
      </c>
      <c r="C2159" s="101">
        <v>46201</v>
      </c>
      <c r="D2159" s="104">
        <v>10697.83</v>
      </c>
      <c r="E2159" s="140">
        <v>4.3639999999999999</v>
      </c>
      <c r="F2159" s="153">
        <v>1</v>
      </c>
      <c r="G2159" s="46">
        <f>IrradDiaria_1[[#This Row],[Geração Diária (kWh)]]/(IrradDiaria_1[[#This Row],[Irradiação]]*994)</f>
        <v>2.4661788328504484</v>
      </c>
    </row>
    <row r="2160" spans="2:7" hidden="1">
      <c r="B2160" s="46" t="s">
        <v>436</v>
      </c>
      <c r="C2160" s="101">
        <v>46202</v>
      </c>
      <c r="D2160" s="104">
        <v>14965.6</v>
      </c>
      <c r="E2160" s="140">
        <v>5.4139999999999997</v>
      </c>
      <c r="F2160" s="153">
        <v>1</v>
      </c>
      <c r="G2160" s="46">
        <f>IrradDiaria_1[[#This Row],[Geração Diária (kWh)]]/(IrradDiaria_1[[#This Row],[Irradiação]]*994)</f>
        <v>2.780926415530494</v>
      </c>
    </row>
    <row r="2161" spans="2:7" hidden="1">
      <c r="B2161" s="46" t="s">
        <v>436</v>
      </c>
      <c r="C2161" s="101">
        <v>46203</v>
      </c>
      <c r="D2161" s="104">
        <v>10782.38</v>
      </c>
      <c r="E2161" s="140">
        <v>4.3319999999999999</v>
      </c>
      <c r="F2161" s="153">
        <v>1</v>
      </c>
      <c r="G2161" s="46">
        <f>IrradDiaria_1[[#This Row],[Geração Diária (kWh)]]/(IrradDiaria_1[[#This Row],[Irradiação]]*994)</f>
        <v>2.5040315763463514</v>
      </c>
    </row>
    <row r="2162" spans="2:7" hidden="1">
      <c r="B2162" s="46" t="s">
        <v>436</v>
      </c>
      <c r="C2162" s="101">
        <v>46204</v>
      </c>
      <c r="D2162" s="104">
        <v>18562.29</v>
      </c>
      <c r="E2162" s="140">
        <v>7.9859999999999998</v>
      </c>
      <c r="F2162" s="153">
        <v>1</v>
      </c>
      <c r="G2162" s="46">
        <f>IrradDiaria_1[[#This Row],[Geração Diária (kWh)]]/(IrradDiaria_1[[#This Row],[Irradiação]]*994)</f>
        <v>2.3383841743171274</v>
      </c>
    </row>
    <row r="2163" spans="2:7" hidden="1">
      <c r="B2163" s="46" t="s">
        <v>436</v>
      </c>
      <c r="C2163" s="101">
        <v>46205</v>
      </c>
      <c r="D2163" s="104">
        <v>20833.22</v>
      </c>
      <c r="E2163" s="140">
        <v>8.74</v>
      </c>
      <c r="F2163" s="153">
        <v>1</v>
      </c>
      <c r="G2163" s="46">
        <f>IrradDiaria_1[[#This Row],[Geração Diária (kWh)]]/(IrradDiaria_1[[#This Row],[Irradiação]]*994)</f>
        <v>2.3980519271233813</v>
      </c>
    </row>
    <row r="2164" spans="2:7" hidden="1">
      <c r="B2164" s="46" t="s">
        <v>436</v>
      </c>
      <c r="C2164" s="101">
        <v>46206</v>
      </c>
      <c r="D2164" s="104">
        <v>7206.28</v>
      </c>
      <c r="E2164" s="140">
        <v>8.8149999999999995</v>
      </c>
      <c r="F2164" s="153">
        <v>0.5</v>
      </c>
      <c r="G2164" s="46">
        <f>IrradDiaria_1[[#This Row],[Geração Diária (kWh)]]/(IrradDiaria_1[[#This Row],[Irradiação]]*994)</f>
        <v>0.82243660488170101</v>
      </c>
    </row>
    <row r="2165" spans="2:7" hidden="1">
      <c r="B2165" s="46" t="s">
        <v>436</v>
      </c>
      <c r="C2165" s="101">
        <v>46207</v>
      </c>
      <c r="D2165" s="104">
        <v>0</v>
      </c>
      <c r="E2165" s="140">
        <v>9.048</v>
      </c>
      <c r="F2165" s="153">
        <v>0</v>
      </c>
      <c r="G2165" s="46">
        <f>IrradDiaria_1[[#This Row],[Geração Diária (kWh)]]/(IrradDiaria_1[[#This Row],[Irradiação]]*994)</f>
        <v>0</v>
      </c>
    </row>
    <row r="2166" spans="2:7" hidden="1">
      <c r="B2166" s="46" t="s">
        <v>436</v>
      </c>
      <c r="C2166" s="101">
        <v>46208</v>
      </c>
      <c r="D2166" s="104">
        <v>0</v>
      </c>
      <c r="E2166" s="140">
        <v>5.7809999999999997</v>
      </c>
      <c r="F2166" s="153">
        <v>0</v>
      </c>
      <c r="G2166" s="46">
        <f>IrradDiaria_1[[#This Row],[Geração Diária (kWh)]]/(IrradDiaria_1[[#This Row],[Irradiação]]*994)</f>
        <v>0</v>
      </c>
    </row>
    <row r="2167" spans="2:7" hidden="1">
      <c r="B2167" s="46" t="s">
        <v>436</v>
      </c>
      <c r="C2167" s="101">
        <v>46209</v>
      </c>
      <c r="D2167" s="104">
        <v>0</v>
      </c>
      <c r="E2167" s="140">
        <v>6.8</v>
      </c>
      <c r="F2167" s="153">
        <v>0</v>
      </c>
      <c r="G2167" s="46">
        <f>IrradDiaria_1[[#This Row],[Geração Diária (kWh)]]/(IrradDiaria_1[[#This Row],[Irradiação]]*994)</f>
        <v>0</v>
      </c>
    </row>
    <row r="2168" spans="2:7" hidden="1">
      <c r="B2168" s="46" t="s">
        <v>436</v>
      </c>
      <c r="C2168" s="101">
        <v>46210</v>
      </c>
      <c r="D2168" s="104">
        <v>0</v>
      </c>
      <c r="E2168" s="140">
        <v>8.4689999999999994</v>
      </c>
      <c r="F2168" s="153">
        <v>0</v>
      </c>
      <c r="G2168" s="46">
        <f>IrradDiaria_1[[#This Row],[Geração Diária (kWh)]]/(IrradDiaria_1[[#This Row],[Irradiação]]*994)</f>
        <v>0</v>
      </c>
    </row>
    <row r="2169" spans="2:7" hidden="1">
      <c r="B2169" s="46" t="s">
        <v>436</v>
      </c>
      <c r="C2169" s="101">
        <v>46211</v>
      </c>
      <c r="D2169" s="104">
        <v>0</v>
      </c>
      <c r="E2169" s="140">
        <v>6.7569999999999997</v>
      </c>
      <c r="F2169" s="153">
        <v>0</v>
      </c>
      <c r="G2169" s="46">
        <f>IrradDiaria_1[[#This Row],[Geração Diária (kWh)]]/(IrradDiaria_1[[#This Row],[Irradiação]]*994)</f>
        <v>0</v>
      </c>
    </row>
    <row r="2170" spans="2:7" hidden="1">
      <c r="B2170" s="46" t="s">
        <v>165</v>
      </c>
      <c r="C2170" s="101">
        <v>46218</v>
      </c>
      <c r="D2170" s="104">
        <v>11902.5</v>
      </c>
      <c r="E2170" s="140">
        <v>7.0039999999999996</v>
      </c>
      <c r="F2170" s="153">
        <v>1</v>
      </c>
      <c r="G2170" s="46">
        <f>IrradDiaria_1[[#This Row],[Geração Diária (kWh)]]/(IrradDiaria_1[[#This Row],[Irradiação]]*994)</f>
        <v>1.7096439286777203</v>
      </c>
    </row>
    <row r="2171" spans="2:7" hidden="1">
      <c r="B2171" s="46" t="s">
        <v>277</v>
      </c>
      <c r="C2171" s="101">
        <v>46217</v>
      </c>
      <c r="D2171" s="104">
        <v>3486.9</v>
      </c>
      <c r="E2171" s="140">
        <v>7.0144700000000046</v>
      </c>
      <c r="F2171" s="153">
        <v>1</v>
      </c>
      <c r="G2171" s="46">
        <f>IrradDiaria_1[[#This Row],[Geração Diária (kWh)]]/(IrradDiaria_1[[#This Row],[Irradiação]]*994)</f>
        <v>0.50010160227596645</v>
      </c>
    </row>
    <row r="2172" spans="2:7" hidden="1">
      <c r="B2172" s="46" t="s">
        <v>299</v>
      </c>
      <c r="C2172" s="101">
        <v>46217</v>
      </c>
      <c r="D2172" s="104">
        <v>5616.3</v>
      </c>
      <c r="E2172" s="140">
        <v>7.0144700000000046</v>
      </c>
      <c r="F2172" s="153">
        <v>1</v>
      </c>
      <c r="G2172" s="46">
        <f>IrradDiaria_1[[#This Row],[Geração Diária (kWh)]]/(IrradDiaria_1[[#This Row],[Irradiação]]*994)</f>
        <v>0.80550650401861545</v>
      </c>
    </row>
    <row r="2173" spans="2:7" hidden="1">
      <c r="B2173" s="46" t="s">
        <v>51</v>
      </c>
      <c r="C2173" s="101">
        <v>46218</v>
      </c>
      <c r="D2173" s="104">
        <v>7926.3</v>
      </c>
      <c r="E2173" s="140">
        <v>7.0449999999999999</v>
      </c>
      <c r="F2173" s="153">
        <v>1</v>
      </c>
      <c r="G2173" s="46">
        <f>IrradDiaria_1[[#This Row],[Geração Diária (kWh)]]/(IrradDiaria_1[[#This Row],[Irradiação]]*994)</f>
        <v>1.1318871354457476</v>
      </c>
    </row>
    <row r="2174" spans="2:7" hidden="1">
      <c r="B2174" s="46" t="s">
        <v>29</v>
      </c>
      <c r="C2174" s="101">
        <v>46218</v>
      </c>
      <c r="D2174" s="104">
        <v>5663.2</v>
      </c>
      <c r="E2174" s="140">
        <v>7.0469999999999997</v>
      </c>
      <c r="F2174" s="153">
        <v>1</v>
      </c>
      <c r="G2174" s="46">
        <f>IrradDiaria_1[[#This Row],[Geração Diária (kWh)]]/(IrradDiaria_1[[#This Row],[Irradiação]]*994)</f>
        <v>0.8084836534461487</v>
      </c>
    </row>
    <row r="2175" spans="2:7" hidden="1">
      <c r="B2175" s="46" t="s">
        <v>29</v>
      </c>
      <c r="C2175" s="101">
        <v>46216</v>
      </c>
      <c r="D2175" s="104">
        <v>5755.5</v>
      </c>
      <c r="E2175" s="140">
        <v>7.1280000000000001</v>
      </c>
      <c r="F2175" s="153">
        <v>1</v>
      </c>
      <c r="G2175" s="46">
        <f>IrradDiaria_1[[#This Row],[Geração Diária (kWh)]]/(IrradDiaria_1[[#This Row],[Irradiação]]*994)</f>
        <v>0.81232343556287223</v>
      </c>
    </row>
    <row r="2176" spans="2:7" hidden="1">
      <c r="B2176" s="46" t="s">
        <v>51</v>
      </c>
      <c r="C2176" s="101">
        <v>46216</v>
      </c>
      <c r="D2176" s="104">
        <v>7981.9</v>
      </c>
      <c r="E2176" s="140">
        <v>7.1280000000000001</v>
      </c>
      <c r="F2176" s="153">
        <v>1</v>
      </c>
      <c r="G2176" s="46">
        <f>IrradDiaria_1[[#This Row],[Geração Diária (kWh)]]/(IrradDiaria_1[[#This Row],[Irradiação]]*994)</f>
        <v>1.1265545009676465</v>
      </c>
    </row>
    <row r="2177" spans="2:7" hidden="1">
      <c r="B2177" s="46" t="s">
        <v>459</v>
      </c>
      <c r="C2177" s="101">
        <v>46113</v>
      </c>
      <c r="D2177" s="104">
        <v>13424.15</v>
      </c>
      <c r="E2177" s="140">
        <v>4.984</v>
      </c>
      <c r="F2177" s="153">
        <v>1</v>
      </c>
      <c r="G2177" s="46">
        <f>IrradDiaria_1[[#This Row],[Geração Diária (kWh)]]/(IrradDiaria_1[[#This Row],[Irradiação]]*994)</f>
        <v>2.7097072806017488</v>
      </c>
    </row>
    <row r="2178" spans="2:7" hidden="1">
      <c r="B2178" s="46" t="s">
        <v>459</v>
      </c>
      <c r="C2178" s="101">
        <v>46114</v>
      </c>
      <c r="D2178" s="104">
        <v>6945.95</v>
      </c>
      <c r="E2178" s="140">
        <v>4.7539999999999996</v>
      </c>
      <c r="F2178" s="153">
        <v>0.8</v>
      </c>
      <c r="G2178" s="46">
        <f>IrradDiaria_1[[#This Row],[Geração Diária (kWh)]]/(IrradDiaria_1[[#This Row],[Irradiação]]*994)</f>
        <v>1.469894249806792</v>
      </c>
    </row>
    <row r="2179" spans="2:7" hidden="1">
      <c r="B2179" s="46" t="s">
        <v>459</v>
      </c>
      <c r="C2179" s="101">
        <v>46115</v>
      </c>
      <c r="D2179" s="104">
        <v>12179.22</v>
      </c>
      <c r="E2179" s="140">
        <v>4.4400000000000004</v>
      </c>
      <c r="F2179" s="153">
        <v>1</v>
      </c>
      <c r="G2179" s="46">
        <f>IrradDiaria_1[[#This Row],[Geração Diária (kWh)]]/(IrradDiaria_1[[#This Row],[Irradiação]]*994)</f>
        <v>2.7596253194844738</v>
      </c>
    </row>
    <row r="2180" spans="2:7" hidden="1">
      <c r="B2180" s="46" t="s">
        <v>459</v>
      </c>
      <c r="C2180" s="101">
        <v>46116</v>
      </c>
      <c r="D2180" s="104">
        <v>13091.19</v>
      </c>
      <c r="E2180" s="140">
        <v>5.5819999999999999</v>
      </c>
      <c r="F2180" s="153">
        <v>1</v>
      </c>
      <c r="G2180" s="46">
        <f>IrradDiaria_1[[#This Row],[Geração Diária (kWh)]]/(IrradDiaria_1[[#This Row],[Irradiação]]*994)</f>
        <v>2.3594072496606295</v>
      </c>
    </row>
    <row r="2181" spans="2:7" hidden="1">
      <c r="B2181" s="46" t="s">
        <v>459</v>
      </c>
      <c r="C2181" s="101">
        <v>46117</v>
      </c>
      <c r="D2181" s="104">
        <v>14073.08</v>
      </c>
      <c r="E2181" s="140">
        <v>4.9009999999999998</v>
      </c>
      <c r="F2181" s="153">
        <v>1</v>
      </c>
      <c r="G2181" s="46">
        <f>IrradDiaria_1[[#This Row],[Geração Diária (kWh)]]/(IrradDiaria_1[[#This Row],[Irradiação]]*994)</f>
        <v>2.8888039520534758</v>
      </c>
    </row>
    <row r="2182" spans="2:7" hidden="1">
      <c r="B2182" s="46" t="s">
        <v>459</v>
      </c>
      <c r="C2182" s="101">
        <v>46118</v>
      </c>
      <c r="D2182" s="104">
        <v>11854.16</v>
      </c>
      <c r="E2182" s="140">
        <v>4.6870000000000003</v>
      </c>
      <c r="F2182" s="153">
        <v>1</v>
      </c>
      <c r="G2182" s="46">
        <f>IrradDiaria_1[[#This Row],[Geração Diária (kWh)]]/(IrradDiaria_1[[#This Row],[Irradiação]]*994)</f>
        <v>2.5444237861562371</v>
      </c>
    </row>
    <row r="2183" spans="2:7" hidden="1">
      <c r="B2183" s="46" t="s">
        <v>459</v>
      </c>
      <c r="C2183" s="101">
        <v>46119</v>
      </c>
      <c r="D2183" s="104">
        <v>11961.28</v>
      </c>
      <c r="E2183" s="140">
        <v>4.407</v>
      </c>
      <c r="F2183" s="153">
        <v>1</v>
      </c>
      <c r="G2183" s="46">
        <f>IrradDiaria_1[[#This Row],[Geração Diária (kWh)]]/(IrradDiaria_1[[#This Row],[Irradiação]]*994)</f>
        <v>2.730537981690917</v>
      </c>
    </row>
    <row r="2184" spans="2:7" hidden="1">
      <c r="B2184" s="46" t="s">
        <v>459</v>
      </c>
      <c r="C2184" s="101">
        <v>46120</v>
      </c>
      <c r="D2184" s="104">
        <v>8857.9</v>
      </c>
      <c r="E2184" s="140">
        <v>3.7130000000000001</v>
      </c>
      <c r="F2184" s="153">
        <v>1</v>
      </c>
      <c r="G2184" s="46">
        <f>IrradDiaria_1[[#This Row],[Geração Diária (kWh)]]/(IrradDiaria_1[[#This Row],[Irradiação]]*994)</f>
        <v>2.4000453027889934</v>
      </c>
    </row>
    <row r="2185" spans="2:7" hidden="1">
      <c r="B2185" s="46" t="s">
        <v>459</v>
      </c>
      <c r="C2185" s="101">
        <v>46121</v>
      </c>
      <c r="D2185" s="104">
        <v>11617.06</v>
      </c>
      <c r="E2185" s="140">
        <v>4.49</v>
      </c>
      <c r="F2185" s="153">
        <v>1</v>
      </c>
      <c r="G2185" s="46">
        <f>IrradDiaria_1[[#This Row],[Geração Diária (kWh)]]/(IrradDiaria_1[[#This Row],[Irradiação]]*994)</f>
        <v>2.6029361021362023</v>
      </c>
    </row>
    <row r="2186" spans="2:7" hidden="1">
      <c r="B2186" s="46" t="s">
        <v>459</v>
      </c>
      <c r="C2186" s="101">
        <v>46122</v>
      </c>
      <c r="D2186" s="104">
        <v>3446.23</v>
      </c>
      <c r="E2186" s="140">
        <v>1.3440000000000001</v>
      </c>
      <c r="F2186" s="153">
        <v>1</v>
      </c>
      <c r="G2186" s="46">
        <f>IrradDiaria_1[[#This Row],[Geração Diária (kWh)]]/(IrradDiaria_1[[#This Row],[Irradiação]]*994)</f>
        <v>2.5796370484813642</v>
      </c>
    </row>
    <row r="2187" spans="2:7" hidden="1">
      <c r="B2187" s="46" t="s">
        <v>459</v>
      </c>
      <c r="C2187" s="101">
        <v>46123</v>
      </c>
      <c r="D2187" s="104">
        <v>13454.08</v>
      </c>
      <c r="E2187" s="140">
        <v>3.7360000000000002</v>
      </c>
      <c r="F2187" s="153">
        <v>1</v>
      </c>
      <c r="G2187" s="46">
        <f>IrradDiaria_1[[#This Row],[Geração Diária (kWh)]]/(IrradDiaria_1[[#This Row],[Irradiação]]*994)</f>
        <v>3.6229367640532701</v>
      </c>
    </row>
    <row r="2188" spans="2:7" hidden="1">
      <c r="B2188" s="46" t="s">
        <v>459</v>
      </c>
      <c r="C2188" s="101">
        <v>46124</v>
      </c>
      <c r="D2188" s="104">
        <v>16985.93</v>
      </c>
      <c r="E2188" s="140">
        <v>4.1980000000000004</v>
      </c>
      <c r="F2188" s="153">
        <v>1</v>
      </c>
      <c r="G2188" s="46">
        <f>IrradDiaria_1[[#This Row],[Geração Diária (kWh)]]/(IrradDiaria_1[[#This Row],[Irradiação]]*994)</f>
        <v>4.070619524675446</v>
      </c>
    </row>
    <row r="2189" spans="2:7" hidden="1">
      <c r="B2189" s="46" t="s">
        <v>459</v>
      </c>
      <c r="C2189" s="101">
        <v>46125</v>
      </c>
      <c r="D2189" s="104">
        <v>14972.74</v>
      </c>
      <c r="E2189" s="140">
        <v>5.1710000000000003</v>
      </c>
      <c r="F2189" s="153">
        <v>1</v>
      </c>
      <c r="G2189" s="46">
        <f>IrradDiaria_1[[#This Row],[Geração Diária (kWh)]]/(IrradDiaria_1[[#This Row],[Irradiação]]*994)</f>
        <v>2.9129991708129261</v>
      </c>
    </row>
    <row r="2190" spans="2:7" hidden="1">
      <c r="B2190" s="46" t="s">
        <v>459</v>
      </c>
      <c r="C2190" s="101">
        <v>46126</v>
      </c>
      <c r="D2190" s="104">
        <v>16711.27</v>
      </c>
      <c r="E2190" s="140">
        <v>5.7770000000000001</v>
      </c>
      <c r="F2190" s="153">
        <v>1</v>
      </c>
      <c r="G2190" s="46">
        <f>IrradDiaria_1[[#This Row],[Geração Diária (kWh)]]/(IrradDiaria_1[[#This Row],[Irradiação]]*994)</f>
        <v>2.9101857118128542</v>
      </c>
    </row>
    <row r="2191" spans="2:7" hidden="1">
      <c r="B2191" s="46" t="s">
        <v>459</v>
      </c>
      <c r="C2191" s="101">
        <v>46127</v>
      </c>
      <c r="D2191" s="104">
        <v>17234.32</v>
      </c>
      <c r="E2191" s="140">
        <v>5.4740000000000002</v>
      </c>
      <c r="F2191" s="153">
        <v>1</v>
      </c>
      <c r="G2191" s="46">
        <f>IrradDiaria_1[[#This Row],[Geração Diária (kWh)]]/(IrradDiaria_1[[#This Row],[Irradiação]]*994)</f>
        <v>3.1674004568146916</v>
      </c>
    </row>
    <row r="2192" spans="2:7" hidden="1">
      <c r="B2192" s="46" t="s">
        <v>459</v>
      </c>
      <c r="C2192" s="101">
        <v>46128</v>
      </c>
      <c r="D2192" s="104">
        <v>16059.09</v>
      </c>
      <c r="E2192" s="140">
        <v>3.9769999999999999</v>
      </c>
      <c r="F2192" s="153">
        <v>1</v>
      </c>
      <c r="G2192" s="46">
        <f>IrradDiaria_1[[#This Row],[Geração Diária (kWh)]]/(IrradDiaria_1[[#This Row],[Irradiação]]*994)</f>
        <v>4.0623651387834174</v>
      </c>
    </row>
    <row r="2193" spans="2:7" hidden="1">
      <c r="B2193" s="46" t="s">
        <v>459</v>
      </c>
      <c r="C2193" s="101">
        <v>46129</v>
      </c>
      <c r="D2193" s="104">
        <v>14070.37</v>
      </c>
      <c r="E2193" s="140">
        <v>4.657</v>
      </c>
      <c r="F2193" s="153">
        <v>1</v>
      </c>
      <c r="G2193" s="46">
        <f>IrradDiaria_1[[#This Row],[Geração Diária (kWh)]]/(IrradDiaria_1[[#This Row],[Irradiação]]*994)</f>
        <v>3.0395752224318642</v>
      </c>
    </row>
    <row r="2194" spans="2:7" hidden="1">
      <c r="B2194" s="46" t="s">
        <v>459</v>
      </c>
      <c r="C2194" s="101">
        <v>46130</v>
      </c>
      <c r="D2194" s="104">
        <v>11897.93</v>
      </c>
      <c r="E2194" s="140">
        <v>4.0919999999999996</v>
      </c>
      <c r="F2194" s="153">
        <v>1</v>
      </c>
      <c r="G2194" s="46">
        <f>IrradDiaria_1[[#This Row],[Geração Diária (kWh)]]/(IrradDiaria_1[[#This Row],[Irradiação]]*994)</f>
        <v>2.92515847774821</v>
      </c>
    </row>
    <row r="2195" spans="2:7" hidden="1">
      <c r="B2195" s="46" t="s">
        <v>459</v>
      </c>
      <c r="C2195" s="101">
        <v>46131</v>
      </c>
      <c r="D2195" s="104">
        <v>16122.03</v>
      </c>
      <c r="E2195" s="140">
        <v>5.31</v>
      </c>
      <c r="F2195" s="153">
        <v>1</v>
      </c>
      <c r="G2195" s="46">
        <f>IrradDiaria_1[[#This Row],[Geração Diária (kWh)]]/(IrradDiaria_1[[#This Row],[Irradiação]]*994)</f>
        <v>3.0544907865270723</v>
      </c>
    </row>
    <row r="2196" spans="2:7" hidden="1">
      <c r="B2196" s="46" t="s">
        <v>459</v>
      </c>
      <c r="C2196" s="101">
        <v>46132</v>
      </c>
      <c r="D2196" s="104">
        <v>15729.15</v>
      </c>
      <c r="E2196" s="140">
        <v>5.4260000000000002</v>
      </c>
      <c r="F2196" s="153">
        <v>1</v>
      </c>
      <c r="G2196" s="46">
        <f>IrradDiaria_1[[#This Row],[Geração Diária (kWh)]]/(IrradDiaria_1[[#This Row],[Irradiação]]*994)</f>
        <v>2.9163462158872879</v>
      </c>
    </row>
    <row r="2197" spans="2:7" hidden="1">
      <c r="B2197" s="46" t="s">
        <v>459</v>
      </c>
      <c r="C2197" s="101">
        <v>46133</v>
      </c>
      <c r="D2197" s="104">
        <v>15302.68</v>
      </c>
      <c r="E2197" s="140">
        <v>5.3239999999999998</v>
      </c>
      <c r="F2197" s="153">
        <v>1</v>
      </c>
      <c r="G2197" s="46">
        <f>IrradDiaria_1[[#This Row],[Geração Diária (kWh)]]/(IrradDiaria_1[[#This Row],[Irradiação]]*994)</f>
        <v>2.8916322880937013</v>
      </c>
    </row>
    <row r="2198" spans="2:7" hidden="1">
      <c r="B2198" s="46" t="s">
        <v>459</v>
      </c>
      <c r="C2198" s="101">
        <v>46134</v>
      </c>
      <c r="D2198" s="104">
        <v>11812.66</v>
      </c>
      <c r="E2198" s="140">
        <v>4.0670000000000002</v>
      </c>
      <c r="F2198" s="153">
        <v>1</v>
      </c>
      <c r="G2198" s="46">
        <f>IrradDiaria_1[[#This Row],[Geração Diária (kWh)]]/(IrradDiaria_1[[#This Row],[Irradiação]]*994)</f>
        <v>2.9220466640511868</v>
      </c>
    </row>
    <row r="2199" spans="2:7" hidden="1">
      <c r="B2199" s="46" t="s">
        <v>459</v>
      </c>
      <c r="C2199" s="101">
        <v>46135</v>
      </c>
      <c r="D2199" s="104">
        <v>15268.43</v>
      </c>
      <c r="E2199" s="140">
        <v>4.7160000000000002</v>
      </c>
      <c r="F2199" s="153">
        <v>1</v>
      </c>
      <c r="G2199" s="46">
        <f>IrradDiaria_1[[#This Row],[Geração Diária (kWh)]]/(IrradDiaria_1[[#This Row],[Irradiação]]*994)</f>
        <v>3.2571233166599254</v>
      </c>
    </row>
    <row r="2200" spans="2:7" hidden="1">
      <c r="B2200" s="46" t="s">
        <v>459</v>
      </c>
      <c r="C2200" s="101">
        <v>46136</v>
      </c>
      <c r="D2200" s="104">
        <v>15008.51</v>
      </c>
      <c r="E2200" s="140">
        <v>4.3150000000000004</v>
      </c>
      <c r="F2200" s="153">
        <v>1</v>
      </c>
      <c r="G2200" s="46">
        <f>IrradDiaria_1[[#This Row],[Geração Diária (kWh)]]/(IrradDiaria_1[[#This Row],[Irradiação]]*994)</f>
        <v>3.4992131234685049</v>
      </c>
    </row>
    <row r="2201" spans="2:7" hidden="1">
      <c r="B2201" s="46" t="s">
        <v>459</v>
      </c>
      <c r="C2201" s="101">
        <v>46137</v>
      </c>
      <c r="D2201" s="104">
        <v>14694.63</v>
      </c>
      <c r="E2201" s="140">
        <v>3.6749999999999998</v>
      </c>
      <c r="F2201" s="153">
        <v>1</v>
      </c>
      <c r="G2201" s="46">
        <f>IrradDiaria_1[[#This Row],[Geração Diária (kWh)]]/(IrradDiaria_1[[#This Row],[Irradiação]]*994)</f>
        <v>4.0226748244569457</v>
      </c>
    </row>
    <row r="2202" spans="2:7" hidden="1">
      <c r="B2202" s="46" t="s">
        <v>459</v>
      </c>
      <c r="C2202" s="101">
        <v>46138</v>
      </c>
      <c r="D2202" s="104">
        <v>13382.03</v>
      </c>
      <c r="E2202" s="140">
        <v>4.1790000000000003</v>
      </c>
      <c r="F2202" s="153">
        <v>1</v>
      </c>
      <c r="G2202" s="46">
        <f>IrradDiaria_1[[#This Row],[Geração Diária (kWh)]]/(IrradDiaria_1[[#This Row],[Irradiação]]*994)</f>
        <v>3.2215378896976015</v>
      </c>
    </row>
    <row r="2203" spans="2:7" hidden="1">
      <c r="B2203" s="46" t="s">
        <v>459</v>
      </c>
      <c r="C2203" s="101">
        <v>46139</v>
      </c>
      <c r="D2203" s="104">
        <v>9848.76</v>
      </c>
      <c r="E2203" s="140">
        <v>3.2919999999999998</v>
      </c>
      <c r="F2203" s="153">
        <v>1</v>
      </c>
      <c r="G2203" s="46">
        <f>IrradDiaria_1[[#This Row],[Geração Diária (kWh)]]/(IrradDiaria_1[[#This Row],[Irradiação]]*994)</f>
        <v>3.009784099493682</v>
      </c>
    </row>
    <row r="2204" spans="2:7" hidden="1">
      <c r="B2204" s="46" t="s">
        <v>459</v>
      </c>
      <c r="C2204" s="101">
        <v>46140</v>
      </c>
      <c r="D2204" s="104">
        <v>7679.68</v>
      </c>
      <c r="E2204" s="140">
        <v>3.1549999999999998</v>
      </c>
      <c r="F2204" s="153">
        <v>1</v>
      </c>
      <c r="G2204" s="46">
        <f>IrradDiaria_1[[#This Row],[Geração Diária (kWh)]]/(IrradDiaria_1[[#This Row],[Irradiação]]*994)</f>
        <v>2.4488228897951898</v>
      </c>
    </row>
    <row r="2205" spans="2:7" hidden="1">
      <c r="B2205" s="46" t="s">
        <v>459</v>
      </c>
      <c r="C2205" s="101">
        <v>46141</v>
      </c>
      <c r="D2205" s="104">
        <v>9135.93</v>
      </c>
      <c r="E2205" s="140">
        <v>3.1960000000000002</v>
      </c>
      <c r="F2205" s="153">
        <v>1</v>
      </c>
      <c r="G2205" s="46">
        <f>IrradDiaria_1[[#This Row],[Geração Diária (kWh)]]/(IrradDiaria_1[[#This Row],[Irradiação]]*994)</f>
        <v>2.8758061510489723</v>
      </c>
    </row>
    <row r="2206" spans="2:7" hidden="1">
      <c r="B2206" s="46" t="s">
        <v>459</v>
      </c>
      <c r="C2206" s="101">
        <v>46142</v>
      </c>
      <c r="D2206" s="104">
        <v>12464.78</v>
      </c>
      <c r="E2206" s="140">
        <v>4.1139999999999999</v>
      </c>
      <c r="F2206" s="153">
        <v>1</v>
      </c>
      <c r="G2206" s="46">
        <f>IrradDiaria_1[[#This Row],[Geração Diária (kWh)]]/(IrradDiaria_1[[#This Row],[Irradiação]]*994)</f>
        <v>3.0481332330394624</v>
      </c>
    </row>
    <row r="2207" spans="2:7" hidden="1">
      <c r="B2207" s="46" t="s">
        <v>459</v>
      </c>
      <c r="C2207" s="101">
        <v>46143</v>
      </c>
      <c r="D2207" s="104">
        <v>13185.22</v>
      </c>
      <c r="E2207" s="140">
        <v>4.9283966882014649</v>
      </c>
      <c r="F2207" s="153">
        <v>1</v>
      </c>
      <c r="G2207" s="46">
        <f>IrradDiaria_1[[#This Row],[Geração Diária (kWh)]]/(IrradDiaria_1[[#This Row],[Irradiação]]*994)</f>
        <v>2.691505918116238</v>
      </c>
    </row>
    <row r="2208" spans="2:7" hidden="1">
      <c r="B2208" s="46" t="s">
        <v>459</v>
      </c>
      <c r="C2208" s="101">
        <v>46144</v>
      </c>
      <c r="D2208" s="104">
        <v>11764.37</v>
      </c>
      <c r="E2208" s="140">
        <v>4.5217191637430032</v>
      </c>
      <c r="F2208" s="153">
        <v>1</v>
      </c>
      <c r="G2208" s="46">
        <f>IrradDiaria_1[[#This Row],[Geração Diária (kWh)]]/(IrradDiaria_1[[#This Row],[Irradiação]]*994)</f>
        <v>2.6174518728769183</v>
      </c>
    </row>
    <row r="2209" spans="2:7" hidden="1">
      <c r="B2209" s="46" t="s">
        <v>459</v>
      </c>
      <c r="C2209" s="101">
        <v>46145</v>
      </c>
      <c r="D2209" s="104">
        <v>4900.79</v>
      </c>
      <c r="E2209" s="140">
        <v>2.0174724884211708</v>
      </c>
      <c r="F2209" s="153">
        <v>1</v>
      </c>
      <c r="G2209" s="46">
        <f>IrradDiaria_1[[#This Row],[Geração Diária (kWh)]]/(IrradDiaria_1[[#This Row],[Irradiação]]*994)</f>
        <v>2.4438361671334623</v>
      </c>
    </row>
    <row r="2210" spans="2:7" hidden="1">
      <c r="B2210" s="46" t="s">
        <v>459</v>
      </c>
      <c r="C2210" s="101">
        <v>46146</v>
      </c>
      <c r="D2210" s="104">
        <v>13511.91</v>
      </c>
      <c r="E2210" s="140">
        <v>4.4358791775450417</v>
      </c>
      <c r="F2210" s="153">
        <v>1</v>
      </c>
      <c r="G2210" s="46">
        <f>IrradDiaria_1[[#This Row],[Geração Diária (kWh)]]/(IrradDiaria_1[[#This Row],[Irradiação]]*994)</f>
        <v>3.0644366721621941</v>
      </c>
    </row>
    <row r="2211" spans="2:7" hidden="1">
      <c r="B2211" s="46" t="s">
        <v>459</v>
      </c>
      <c r="C2211" s="101">
        <v>46147</v>
      </c>
      <c r="D2211" s="104">
        <v>14540.63</v>
      </c>
      <c r="E2211" s="140">
        <v>4.7575858311193686</v>
      </c>
      <c r="F2211" s="153">
        <v>1</v>
      </c>
      <c r="G2211" s="46">
        <f>IrradDiaria_1[[#This Row],[Geração Diária (kWh)]]/(IrradDiaria_1[[#This Row],[Irradiação]]*994)</f>
        <v>3.0747528098663235</v>
      </c>
    </row>
    <row r="2212" spans="2:7" hidden="1">
      <c r="B2212" s="46" t="s">
        <v>459</v>
      </c>
      <c r="C2212" s="101">
        <v>46148</v>
      </c>
      <c r="D2212" s="104">
        <v>14348.5</v>
      </c>
      <c r="E2212" s="140">
        <v>4.6243824820878601</v>
      </c>
      <c r="F2212" s="153">
        <v>1</v>
      </c>
      <c r="G2212" s="46">
        <f>IrradDiaria_1[[#This Row],[Geração Diária (kWh)]]/(IrradDiaria_1[[#This Row],[Irradiação]]*994)</f>
        <v>3.1215217858594175</v>
      </c>
    </row>
    <row r="2213" spans="2:7" hidden="1">
      <c r="B2213" s="46" t="s">
        <v>459</v>
      </c>
      <c r="C2213" s="101">
        <v>46149</v>
      </c>
      <c r="D2213" s="104">
        <v>14585.79</v>
      </c>
      <c r="E2213" s="140">
        <v>4.660618325039434</v>
      </c>
      <c r="F2213" s="153">
        <v>1</v>
      </c>
      <c r="G2213" s="46">
        <f>IrradDiaria_1[[#This Row],[Geração Diária (kWh)]]/(IrradDiaria_1[[#This Row],[Irradiação]]*994)</f>
        <v>3.1484734373445549</v>
      </c>
    </row>
    <row r="2214" spans="2:7" hidden="1">
      <c r="B2214" s="46" t="s">
        <v>459</v>
      </c>
      <c r="C2214" s="101">
        <v>46150</v>
      </c>
      <c r="D2214" s="104">
        <v>7875.14</v>
      </c>
      <c r="E2214" s="140">
        <v>2.6377216671357551</v>
      </c>
      <c r="F2214" s="153">
        <v>0.83119045025416705</v>
      </c>
      <c r="G2214" s="46">
        <f>IrradDiaria_1[[#This Row],[Geração Diária (kWh)]]/(IrradDiaria_1[[#This Row],[Irradiação]]*994)</f>
        <v>3.0036057841315351</v>
      </c>
    </row>
    <row r="2215" spans="2:7" hidden="1">
      <c r="B2215" s="46" t="s">
        <v>459</v>
      </c>
      <c r="C2215" s="101">
        <v>46151</v>
      </c>
      <c r="D2215" s="104">
        <v>8262.5400000000009</v>
      </c>
      <c r="E2215" s="140">
        <v>3.1032183173230541</v>
      </c>
      <c r="F2215" s="153">
        <v>1</v>
      </c>
      <c r="G2215" s="46">
        <f>IrradDiaria_1[[#This Row],[Geração Diária (kWh)]]/(IrradDiaria_1[[#This Row],[Irradiação]]*994)</f>
        <v>2.678643149442387</v>
      </c>
    </row>
    <row r="2216" spans="2:7" hidden="1">
      <c r="B2216" s="46" t="s">
        <v>459</v>
      </c>
      <c r="C2216" s="101">
        <v>46152</v>
      </c>
      <c r="D2216" s="104">
        <v>3361.68</v>
      </c>
      <c r="E2216" s="140">
        <v>1.3932766603473574</v>
      </c>
      <c r="F2216" s="153">
        <v>1</v>
      </c>
      <c r="G2216" s="46">
        <f>IrradDiaria_1[[#This Row],[Geração Diária (kWh)]]/(IrradDiaria_1[[#This Row],[Irradiação]]*994)</f>
        <v>2.4273512413125164</v>
      </c>
    </row>
    <row r="2217" spans="2:7" hidden="1">
      <c r="B2217" s="46" t="s">
        <v>459</v>
      </c>
      <c r="C2217" s="101">
        <v>46153</v>
      </c>
      <c r="D2217" s="104">
        <v>9379.43</v>
      </c>
      <c r="E2217" s="140">
        <v>3.6084891642198587</v>
      </c>
      <c r="F2217" s="153">
        <v>1</v>
      </c>
      <c r="G2217" s="46">
        <f>IrradDiaria_1[[#This Row],[Geração Diária (kWh)]]/(IrradDiaria_1[[#This Row],[Irradiação]]*994)</f>
        <v>2.6149576313626075</v>
      </c>
    </row>
    <row r="2218" spans="2:7" hidden="1">
      <c r="B2218" s="46" t="s">
        <v>459</v>
      </c>
      <c r="C2218" s="101">
        <v>46154</v>
      </c>
      <c r="D2218" s="104">
        <v>11572.75</v>
      </c>
      <c r="E2218" s="140">
        <v>4.2273441430875103</v>
      </c>
      <c r="F2218" s="153">
        <v>1</v>
      </c>
      <c r="G2218" s="46">
        <f>IrradDiaria_1[[#This Row],[Geração Diária (kWh)]]/(IrradDiaria_1[[#This Row],[Irradiação]]*994)</f>
        <v>2.7541182453386561</v>
      </c>
    </row>
    <row r="2219" spans="2:7" hidden="1">
      <c r="B2219" s="46" t="s">
        <v>459</v>
      </c>
      <c r="C2219" s="101">
        <v>46155</v>
      </c>
      <c r="D2219" s="104">
        <v>12468.29</v>
      </c>
      <c r="E2219" s="140">
        <v>4.3171000005121654</v>
      </c>
      <c r="F2219" s="153">
        <v>1</v>
      </c>
      <c r="G2219" s="46">
        <f>IrradDiaria_1[[#This Row],[Geração Diária (kWh)]]/(IrradDiaria_1[[#This Row],[Irradiação]]*994)</f>
        <v>2.9055503246065557</v>
      </c>
    </row>
    <row r="2220" spans="2:7" hidden="1">
      <c r="B2220" s="46" t="s">
        <v>459</v>
      </c>
      <c r="C2220" s="101">
        <v>46156</v>
      </c>
      <c r="D2220" s="104">
        <v>11325.46</v>
      </c>
      <c r="E2220" s="140">
        <v>3.9157441867602367</v>
      </c>
      <c r="F2220" s="153">
        <v>1</v>
      </c>
      <c r="G2220" s="46">
        <f>IrradDiaria_1[[#This Row],[Geração Diária (kWh)]]/(IrradDiaria_1[[#This Row],[Irradiação]]*994)</f>
        <v>2.9097464988009452</v>
      </c>
    </row>
    <row r="2221" spans="2:7" hidden="1">
      <c r="B2221" s="46" t="s">
        <v>459</v>
      </c>
      <c r="C2221" s="101">
        <v>46157</v>
      </c>
      <c r="D2221" s="104">
        <v>2551.0100000000002</v>
      </c>
      <c r="E2221" s="140">
        <v>1.0827325002066792</v>
      </c>
      <c r="F2221" s="153">
        <v>1</v>
      </c>
      <c r="G2221" s="46">
        <f>IrradDiaria_1[[#This Row],[Geração Diária (kWh)]]/(IrradDiaria_1[[#This Row],[Irradiação]]*994)</f>
        <v>2.3703070243244131</v>
      </c>
    </row>
    <row r="2222" spans="2:7" hidden="1">
      <c r="B2222" s="46" t="s">
        <v>459</v>
      </c>
      <c r="C2222" s="101">
        <v>46158</v>
      </c>
      <c r="D2222" s="104">
        <v>10417.73</v>
      </c>
      <c r="E2222" s="140">
        <v>4.5807608354988822</v>
      </c>
      <c r="F2222" s="153">
        <v>1</v>
      </c>
      <c r="G2222" s="46">
        <f>IrradDiaria_1[[#This Row],[Geração Diária (kWh)]]/(IrradDiaria_1[[#This Row],[Irradiação]]*994)</f>
        <v>2.2879635192635268</v>
      </c>
    </row>
    <row r="2223" spans="2:7" hidden="1">
      <c r="B2223" s="46" t="s">
        <v>459</v>
      </c>
      <c r="C2223" s="101">
        <v>46159</v>
      </c>
      <c r="D2223" s="104">
        <v>4686.8500000000004</v>
      </c>
      <c r="E2223" s="140">
        <v>1.9822216707024103</v>
      </c>
      <c r="F2223" s="153">
        <v>1</v>
      </c>
      <c r="G2223" s="46">
        <f>IrradDiaria_1[[#This Row],[Geração Diária (kWh)]]/(IrradDiaria_1[[#This Row],[Irradiação]]*994)</f>
        <v>2.3787152137225847</v>
      </c>
    </row>
    <row r="2224" spans="2:7" hidden="1">
      <c r="B2224" s="46" t="s">
        <v>459</v>
      </c>
      <c r="C2224" s="101">
        <v>46160</v>
      </c>
      <c r="D2224" s="104">
        <v>2999.21</v>
      </c>
      <c r="E2224" s="140">
        <v>1.3019133326234296</v>
      </c>
      <c r="F2224" s="153">
        <v>1</v>
      </c>
      <c r="G2224" s="46">
        <f>IrradDiaria_1[[#This Row],[Geração Diária (kWh)]]/(IrradDiaria_1[[#This Row],[Irradiação]]*994)</f>
        <v>2.3175996494480469</v>
      </c>
    </row>
    <row r="2225" spans="2:7" hidden="1">
      <c r="B2225" s="46" t="s">
        <v>459</v>
      </c>
      <c r="C2225" s="101">
        <v>46161</v>
      </c>
      <c r="D2225" s="104">
        <v>2983.67</v>
      </c>
      <c r="E2225" s="140">
        <v>1.3358333309466641</v>
      </c>
      <c r="F2225" s="153">
        <v>1</v>
      </c>
      <c r="G2225" s="46">
        <f>IrradDiaria_1[[#This Row],[Geração Diária (kWh)]]/(IrradDiaria_1[[#This Row],[Irradiação]]*994)</f>
        <v>2.2470468515377577</v>
      </c>
    </row>
    <row r="2226" spans="2:7" hidden="1">
      <c r="B2226" s="46" t="s">
        <v>459</v>
      </c>
      <c r="C2226" s="101">
        <v>46162</v>
      </c>
      <c r="D2226" s="104">
        <v>4231.2299999999996</v>
      </c>
      <c r="E2226" s="140">
        <v>1.8880166670468945</v>
      </c>
      <c r="F2226" s="153">
        <v>1</v>
      </c>
      <c r="G2226" s="46">
        <f>IrradDiaria_1[[#This Row],[Geração Diária (kWh)]]/(IrradDiaria_1[[#This Row],[Irradiação]]*994)</f>
        <v>2.2546255539155813</v>
      </c>
    </row>
    <row r="2227" spans="2:7" hidden="1">
      <c r="B2227" s="46" t="s">
        <v>459</v>
      </c>
      <c r="C2227" s="101">
        <v>46170</v>
      </c>
      <c r="D2227" s="104">
        <v>13720.76</v>
      </c>
      <c r="E2227" s="140">
        <v>4.2476000000000003</v>
      </c>
      <c r="F2227" s="153">
        <v>1</v>
      </c>
      <c r="G2227" s="46">
        <f>IrradDiaria_1[[#This Row],[Geração Diária (kWh)]]/(IrradDiaria_1[[#This Row],[Irradiação]]*994)</f>
        <v>3.2497366722228085</v>
      </c>
    </row>
    <row r="2228" spans="2:7" hidden="1">
      <c r="B2228" s="46" t="s">
        <v>459</v>
      </c>
      <c r="C2228" s="101">
        <v>46171</v>
      </c>
      <c r="D2228" s="104">
        <v>3916.66</v>
      </c>
      <c r="E2228" s="140">
        <v>1.6613</v>
      </c>
      <c r="F2228" s="153">
        <v>1</v>
      </c>
      <c r="G2228" s="46">
        <f>IrradDiaria_1[[#This Row],[Geração Diária (kWh)]]/(IrradDiaria_1[[#This Row],[Irradiação]]*994)</f>
        <v>2.3718183415789991</v>
      </c>
    </row>
    <row r="2229" spans="2:7" hidden="1">
      <c r="B2229" s="46" t="s">
        <v>459</v>
      </c>
      <c r="C2229" s="101">
        <v>46172</v>
      </c>
      <c r="D2229" s="104">
        <v>9632.4699999999993</v>
      </c>
      <c r="E2229" s="140">
        <v>3.5444</v>
      </c>
      <c r="F2229" s="153">
        <v>1</v>
      </c>
      <c r="G2229" s="46">
        <f>IrradDiaria_1[[#This Row],[Geração Diária (kWh)]]/(IrradDiaria_1[[#This Row],[Irradiação]]*994)</f>
        <v>2.7340632214458171</v>
      </c>
    </row>
    <row r="2230" spans="2:7" hidden="1">
      <c r="B2230" s="46" t="s">
        <v>459</v>
      </c>
      <c r="C2230" s="101">
        <v>46173</v>
      </c>
      <c r="D2230" s="104">
        <v>9290.5</v>
      </c>
      <c r="E2230" s="140">
        <v>3.4727000000000001</v>
      </c>
      <c r="F2230" s="153">
        <v>1</v>
      </c>
      <c r="G2230" s="46">
        <f>IrradDiaria_1[[#This Row],[Geração Diária (kWh)]]/(IrradDiaria_1[[#This Row],[Irradiação]]*994)</f>
        <v>2.6914445465664083</v>
      </c>
    </row>
    <row r="2231" spans="2:7" hidden="1">
      <c r="B2231" s="46" t="s">
        <v>459</v>
      </c>
      <c r="C2231" s="101">
        <v>46174</v>
      </c>
      <c r="D2231" s="104">
        <v>5082.6499999999996</v>
      </c>
      <c r="E2231" s="140">
        <v>1.02</v>
      </c>
      <c r="F2231" s="153">
        <v>1</v>
      </c>
      <c r="G2231" s="46">
        <f>IrradDiaria_1[[#This Row],[Geração Diária (kWh)]]/(IrradDiaria_1[[#This Row],[Irradiação]]*994)</f>
        <v>5.0130686077247795</v>
      </c>
    </row>
    <row r="2232" spans="2:7" hidden="1">
      <c r="B2232" s="46" t="s">
        <v>459</v>
      </c>
      <c r="C2232" s="101">
        <v>46175</v>
      </c>
      <c r="D2232" s="104">
        <v>7009.34</v>
      </c>
      <c r="E2232" s="140">
        <v>1.077</v>
      </c>
      <c r="F2232" s="153">
        <v>1</v>
      </c>
      <c r="G2232" s="46">
        <f>IrradDiaria_1[[#This Row],[Geração Diária (kWh)]]/(IrradDiaria_1[[#This Row],[Irradiação]]*994)</f>
        <v>6.5474929428007229</v>
      </c>
    </row>
    <row r="2233" spans="2:7" hidden="1">
      <c r="B2233" s="46" t="s">
        <v>459</v>
      </c>
      <c r="C2233" s="101">
        <v>46176</v>
      </c>
      <c r="D2233" s="104">
        <v>9664.4599999999991</v>
      </c>
      <c r="E2233" s="140">
        <v>1.41</v>
      </c>
      <c r="F2233" s="153">
        <v>1</v>
      </c>
      <c r="G2233" s="46">
        <f>IrradDiaria_1[[#This Row],[Geração Diária (kWh)]]/(IrradDiaria_1[[#This Row],[Irradiação]]*994)</f>
        <v>6.8956005536766698</v>
      </c>
    </row>
    <row r="2234" spans="2:7" hidden="1">
      <c r="B2234" s="46" t="s">
        <v>459</v>
      </c>
      <c r="C2234" s="101">
        <v>46177</v>
      </c>
      <c r="D2234" s="104">
        <v>7430.03</v>
      </c>
      <c r="E2234" s="140">
        <v>1.2589999999999999</v>
      </c>
      <c r="F2234" s="153">
        <v>1</v>
      </c>
      <c r="G2234" s="46">
        <f>IrradDiaria_1[[#This Row],[Geração Diária (kWh)]]/(IrradDiaria_1[[#This Row],[Irradiação]]*994)</f>
        <v>5.937155898057128</v>
      </c>
    </row>
    <row r="2235" spans="2:7" hidden="1">
      <c r="B2235" s="46" t="s">
        <v>459</v>
      </c>
      <c r="C2235" s="101">
        <v>46178</v>
      </c>
      <c r="D2235" s="104">
        <v>10160.92</v>
      </c>
      <c r="E2235" s="140">
        <v>1.5129999999999999</v>
      </c>
      <c r="F2235" s="153">
        <v>1</v>
      </c>
      <c r="G2235" s="46">
        <f>IrradDiaria_1[[#This Row],[Geração Diária (kWh)]]/(IrradDiaria_1[[#This Row],[Irradiação]]*994)</f>
        <v>6.7562812433091617</v>
      </c>
    </row>
    <row r="2236" spans="2:7" hidden="1">
      <c r="B2236" s="46" t="s">
        <v>459</v>
      </c>
      <c r="C2236" s="101">
        <v>46179</v>
      </c>
      <c r="D2236" s="104">
        <v>11941.02</v>
      </c>
      <c r="E2236" s="140">
        <v>2.2959999999999998</v>
      </c>
      <c r="F2236" s="153">
        <v>1</v>
      </c>
      <c r="G2236" s="46">
        <f>IrradDiaria_1[[#This Row],[Geração Diária (kWh)]]/(IrradDiaria_1[[#This Row],[Irradiação]]*994)</f>
        <v>5.2321857977131092</v>
      </c>
    </row>
    <row r="2237" spans="2:7" hidden="1">
      <c r="B2237" s="46" t="s">
        <v>459</v>
      </c>
      <c r="C2237" s="101">
        <v>46180</v>
      </c>
      <c r="D2237" s="104">
        <v>11808.03</v>
      </c>
      <c r="E2237" s="140">
        <v>4.2069999999999999</v>
      </c>
      <c r="F2237" s="153">
        <v>1</v>
      </c>
      <c r="G2237" s="46">
        <f>IrradDiaria_1[[#This Row],[Geração Diária (kWh)]]/(IrradDiaria_1[[#This Row],[Irradiação]]*994)</f>
        <v>2.8236999845519519</v>
      </c>
    </row>
    <row r="2238" spans="2:7" hidden="1">
      <c r="B2238" s="46" t="s">
        <v>459</v>
      </c>
      <c r="C2238" s="101">
        <v>46181</v>
      </c>
      <c r="D2238" s="104">
        <v>12951.33</v>
      </c>
      <c r="E2238" s="140">
        <v>4.1120000000000001</v>
      </c>
      <c r="F2238" s="153">
        <v>1</v>
      </c>
      <c r="G2238" s="46">
        <f>IrradDiaria_1[[#This Row],[Geração Diária (kWh)]]/(IrradDiaria_1[[#This Row],[Irradiação]]*994)</f>
        <v>3.1686544363457005</v>
      </c>
    </row>
    <row r="2239" spans="2:7" hidden="1">
      <c r="B2239" s="46" t="s">
        <v>459</v>
      </c>
      <c r="C2239" s="101">
        <v>46182</v>
      </c>
      <c r="D2239" s="104">
        <v>10975.83</v>
      </c>
      <c r="E2239" s="140">
        <v>4.2009999999999996</v>
      </c>
      <c r="F2239" s="153">
        <v>1</v>
      </c>
      <c r="G2239" s="46">
        <f>IrradDiaria_1[[#This Row],[Geração Diária (kWh)]]/(IrradDiaria_1[[#This Row],[Irradiação]]*994)</f>
        <v>2.6284414413163102</v>
      </c>
    </row>
    <row r="2240" spans="2:7" hidden="1">
      <c r="B2240" s="46" t="s">
        <v>459</v>
      </c>
      <c r="C2240" s="101">
        <v>46183</v>
      </c>
      <c r="D2240" s="104">
        <v>10258.93</v>
      </c>
      <c r="E2240" s="140">
        <v>3.9780000000000002</v>
      </c>
      <c r="F2240" s="153">
        <v>1</v>
      </c>
      <c r="G2240" s="46">
        <f>IrradDiaria_1[[#This Row],[Geração Diária (kWh)]]/(IrradDiaria_1[[#This Row],[Irradiação]]*994)</f>
        <v>2.594483441625115</v>
      </c>
    </row>
    <row r="2241" spans="2:7" hidden="1">
      <c r="B2241" s="46" t="s">
        <v>459</v>
      </c>
      <c r="C2241" s="101">
        <v>46184</v>
      </c>
      <c r="D2241" s="104">
        <v>4819.37</v>
      </c>
      <c r="E2241" s="140">
        <v>1.9910000000000001</v>
      </c>
      <c r="F2241" s="153">
        <v>1</v>
      </c>
      <c r="G2241" s="46">
        <f>IrradDiaria_1[[#This Row],[Geração Diária (kWh)]]/(IrradDiaria_1[[#This Row],[Irradiação]]*994)</f>
        <v>2.4351887315858991</v>
      </c>
    </row>
    <row r="2242" spans="2:7" hidden="1">
      <c r="B2242" s="46" t="s">
        <v>459</v>
      </c>
      <c r="C2242" s="101">
        <v>46185</v>
      </c>
      <c r="D2242" s="104">
        <v>3156.42</v>
      </c>
      <c r="E2242" s="140">
        <v>0.56000000000000005</v>
      </c>
      <c r="F2242" s="153">
        <v>1</v>
      </c>
      <c r="G2242" s="46">
        <f>IrradDiaria_1[[#This Row],[Geração Diária (kWh)]]/(IrradDiaria_1[[#This Row],[Irradiação]]*994)</f>
        <v>5.6704872089680931</v>
      </c>
    </row>
    <row r="2243" spans="2:7" hidden="1">
      <c r="B2243" s="46" t="s">
        <v>459</v>
      </c>
      <c r="C2243" s="101">
        <v>46186</v>
      </c>
      <c r="D2243" s="104">
        <v>8674.8799999999992</v>
      </c>
      <c r="E2243" s="140">
        <v>3.351</v>
      </c>
      <c r="F2243" s="153">
        <v>1</v>
      </c>
      <c r="G2243" s="46">
        <f>IrradDiaria_1[[#This Row],[Geração Diária (kWh)]]/(IrradDiaria_1[[#This Row],[Irradiação]]*994)</f>
        <v>2.6043698778766302</v>
      </c>
    </row>
    <row r="2244" spans="2:7" hidden="1">
      <c r="B2244" s="46" t="s">
        <v>459</v>
      </c>
      <c r="C2244" s="101">
        <v>46187</v>
      </c>
      <c r="D2244" s="104">
        <v>8508.11</v>
      </c>
      <c r="E2244" s="140">
        <v>3.528</v>
      </c>
      <c r="F2244" s="153">
        <v>1</v>
      </c>
      <c r="G2244" s="46">
        <f>IrradDiaria_1[[#This Row],[Geração Diária (kWh)]]/(IrradDiaria_1[[#This Row],[Irradiação]]*994)</f>
        <v>2.4261527213165617</v>
      </c>
    </row>
    <row r="2245" spans="2:7" hidden="1">
      <c r="B2245" s="46" t="s">
        <v>459</v>
      </c>
      <c r="C2245" s="101">
        <v>46188</v>
      </c>
      <c r="D2245" s="104">
        <v>2640.4</v>
      </c>
      <c r="E2245" s="140">
        <v>1.1719999999999999</v>
      </c>
      <c r="F2245" s="153">
        <v>1</v>
      </c>
      <c r="G2245" s="46">
        <f>IrradDiaria_1[[#This Row],[Geração Diária (kWh)]]/(IrradDiaria_1[[#This Row],[Irradiação]]*994)</f>
        <v>2.2665000240349955</v>
      </c>
    </row>
    <row r="2246" spans="2:7" hidden="1">
      <c r="B2246" s="46" t="s">
        <v>459</v>
      </c>
      <c r="C2246" s="101">
        <v>46189</v>
      </c>
      <c r="D2246" s="104">
        <v>6206.39</v>
      </c>
      <c r="E2246" s="140">
        <v>2.637</v>
      </c>
      <c r="F2246" s="153">
        <v>1</v>
      </c>
      <c r="G2246" s="46">
        <f>IrradDiaria_1[[#This Row],[Geração Diária (kWh)]]/(IrradDiaria_1[[#This Row],[Irradiação]]*994)</f>
        <v>2.3677865448283177</v>
      </c>
    </row>
    <row r="2247" spans="2:7" hidden="1">
      <c r="B2247" s="46" t="s">
        <v>459</v>
      </c>
      <c r="C2247" s="101">
        <v>46190</v>
      </c>
      <c r="D2247" s="104">
        <v>10985.32</v>
      </c>
      <c r="E2247" s="140">
        <v>4.0049999999999999</v>
      </c>
      <c r="F2247" s="153">
        <v>1</v>
      </c>
      <c r="G2247" s="46">
        <f>IrradDiaria_1[[#This Row],[Geração Diária (kWh)]]/(IrradDiaria_1[[#This Row],[Irradiação]]*994)</f>
        <v>2.7594581220154888</v>
      </c>
    </row>
    <row r="2248" spans="2:7" hidden="1">
      <c r="B2248" s="46" t="s">
        <v>459</v>
      </c>
      <c r="C2248" s="101">
        <v>46191</v>
      </c>
      <c r="D2248" s="104">
        <v>11055.85</v>
      </c>
      <c r="E2248" s="140">
        <v>3.9169999999999998</v>
      </c>
      <c r="F2248" s="153">
        <v>1</v>
      </c>
      <c r="G2248" s="46">
        <f>IrradDiaria_1[[#This Row],[Geração Diária (kWh)]]/(IrradDiaria_1[[#This Row],[Irradiação]]*994)</f>
        <v>2.8395674018581754</v>
      </c>
    </row>
    <row r="2249" spans="2:7" hidden="1">
      <c r="B2249" s="46" t="s">
        <v>459</v>
      </c>
      <c r="C2249" s="101">
        <v>46192</v>
      </c>
      <c r="D2249" s="104">
        <v>12977.83</v>
      </c>
      <c r="E2249" s="140">
        <v>4.8920000000000003</v>
      </c>
      <c r="F2249" s="153">
        <v>1</v>
      </c>
      <c r="G2249" s="46">
        <f>IrradDiaria_1[[#This Row],[Geração Diária (kWh)]]/(IrradDiaria_1[[#This Row],[Irradiação]]*994)</f>
        <v>2.6688812350801454</v>
      </c>
    </row>
    <row r="2250" spans="2:7" hidden="1">
      <c r="B2250" s="46" t="s">
        <v>459</v>
      </c>
      <c r="C2250" s="101">
        <v>46193</v>
      </c>
      <c r="D2250" s="104">
        <v>9400.9500000000007</v>
      </c>
      <c r="E2250" s="140">
        <v>3.7770000000000001</v>
      </c>
      <c r="F2250" s="153">
        <v>1</v>
      </c>
      <c r="G2250" s="46">
        <f>IrradDiaria_1[[#This Row],[Geração Diária (kWh)]]/(IrradDiaria_1[[#This Row],[Irradiação]]*994)</f>
        <v>2.5040233457935859</v>
      </c>
    </row>
    <row r="2251" spans="2:7" hidden="1">
      <c r="B2251" s="46" t="s">
        <v>459</v>
      </c>
      <c r="C2251" s="101">
        <v>46194</v>
      </c>
      <c r="D2251" s="104">
        <v>12881</v>
      </c>
      <c r="E2251" s="140">
        <v>5.1580000000000004</v>
      </c>
      <c r="F2251" s="153">
        <v>1</v>
      </c>
      <c r="G2251" s="46">
        <f>IrradDiaria_1[[#This Row],[Geração Diária (kWh)]]/(IrradDiaria_1[[#This Row],[Irradiação]]*994)</f>
        <v>2.5123599292536918</v>
      </c>
    </row>
    <row r="2252" spans="2:7" hidden="1">
      <c r="B2252" s="46" t="s">
        <v>459</v>
      </c>
      <c r="C2252" s="101">
        <v>46195</v>
      </c>
      <c r="D2252" s="104">
        <v>12244.03</v>
      </c>
      <c r="E2252" s="140">
        <v>4.1070000000000002</v>
      </c>
      <c r="F2252" s="153">
        <v>1</v>
      </c>
      <c r="G2252" s="46">
        <f>IrradDiaria_1[[#This Row],[Geração Diária (kWh)]]/(IrradDiaria_1[[#This Row],[Irradiação]]*994)</f>
        <v>2.9992543525090158</v>
      </c>
    </row>
    <row r="2253" spans="2:7" hidden="1">
      <c r="B2253" s="46" t="s">
        <v>459</v>
      </c>
      <c r="C2253" s="101">
        <v>46196</v>
      </c>
      <c r="D2253" s="104">
        <v>2304.4299999999998</v>
      </c>
      <c r="E2253" s="140">
        <v>0.76500000000000001</v>
      </c>
      <c r="F2253" s="153">
        <v>1</v>
      </c>
      <c r="G2253" s="46">
        <f>IrradDiaria_1[[#This Row],[Geração Diária (kWh)]]/(IrradDiaria_1[[#This Row],[Irradiação]]*994)</f>
        <v>3.0305098565247692</v>
      </c>
    </row>
    <row r="2254" spans="2:7" hidden="1">
      <c r="B2254" s="46" t="s">
        <v>459</v>
      </c>
      <c r="C2254" s="101">
        <v>46197</v>
      </c>
      <c r="D2254" s="104">
        <v>915.35</v>
      </c>
      <c r="E2254" s="140">
        <v>0.39100000000000001</v>
      </c>
      <c r="F2254" s="153">
        <v>1</v>
      </c>
      <c r="G2254" s="46">
        <f>IrradDiaria_1[[#This Row],[Geração Diária (kWh)]]/(IrradDiaria_1[[#This Row],[Irradiação]]*994)</f>
        <v>2.3551796713786555</v>
      </c>
    </row>
    <row r="2255" spans="2:7" hidden="1">
      <c r="B2255" s="46" t="s">
        <v>459</v>
      </c>
      <c r="C2255" s="101">
        <v>46198</v>
      </c>
      <c r="D2255" s="104">
        <v>2900.26</v>
      </c>
      <c r="E2255" s="140">
        <v>1.1659999999999999</v>
      </c>
      <c r="F2255" s="153">
        <v>1</v>
      </c>
      <c r="G2255" s="46">
        <f>IrradDiaria_1[[#This Row],[Geração Diária (kWh)]]/(IrradDiaria_1[[#This Row],[Irradiação]]*994)</f>
        <v>2.5023727269276037</v>
      </c>
    </row>
    <row r="2256" spans="2:7" hidden="1">
      <c r="B2256" s="46" t="s">
        <v>459</v>
      </c>
      <c r="C2256" s="101">
        <v>46199</v>
      </c>
      <c r="D2256" s="104">
        <v>8634.41</v>
      </c>
      <c r="E2256" s="140">
        <v>3.0779999999999998</v>
      </c>
      <c r="F2256" s="153">
        <v>1</v>
      </c>
      <c r="G2256" s="46">
        <f>IrradDiaria_1[[#This Row],[Geração Diária (kWh)]]/(IrradDiaria_1[[#This Row],[Irradiação]]*994)</f>
        <v>2.8221342349091301</v>
      </c>
    </row>
    <row r="2257" spans="2:7" hidden="1">
      <c r="B2257" s="46" t="s">
        <v>459</v>
      </c>
      <c r="C2257" s="101">
        <v>46200</v>
      </c>
      <c r="D2257" s="104">
        <v>7542.9</v>
      </c>
      <c r="E2257" s="140">
        <v>2.653</v>
      </c>
      <c r="F2257" s="153">
        <v>1</v>
      </c>
      <c r="G2257" s="46">
        <f>IrradDiaria_1[[#This Row],[Geração Diária (kWh)]]/(IrradDiaria_1[[#This Row],[Irradiação]]*994)</f>
        <v>2.8603206119491165</v>
      </c>
    </row>
    <row r="2258" spans="2:7" hidden="1">
      <c r="B2258" s="46" t="s">
        <v>459</v>
      </c>
      <c r="C2258" s="101">
        <v>46201</v>
      </c>
      <c r="D2258" s="104">
        <v>10585.01</v>
      </c>
      <c r="E2258" s="140">
        <v>3.8959999999999999</v>
      </c>
      <c r="F2258" s="153">
        <v>1</v>
      </c>
      <c r="G2258" s="46">
        <f>IrradDiaria_1[[#This Row],[Geração Diária (kWh)]]/(IrradDiaria_1[[#This Row],[Irradiação]]*994)</f>
        <v>2.7332914323724693</v>
      </c>
    </row>
    <row r="2259" spans="2:7" hidden="1">
      <c r="B2259" s="46" t="s">
        <v>459</v>
      </c>
      <c r="C2259" s="101">
        <v>46202</v>
      </c>
      <c r="D2259" s="104">
        <v>11736.04</v>
      </c>
      <c r="E2259" s="140">
        <v>3.8719999999999999</v>
      </c>
      <c r="F2259" s="153">
        <v>1</v>
      </c>
      <c r="G2259" s="46">
        <f>IrradDiaria_1[[#This Row],[Geração Diária (kWh)]]/(IrradDiaria_1[[#This Row],[Irradiação]]*994)</f>
        <v>3.0492978532351134</v>
      </c>
    </row>
    <row r="2260" spans="2:7" hidden="1">
      <c r="B2260" s="46" t="s">
        <v>459</v>
      </c>
      <c r="C2260" s="101">
        <v>46203</v>
      </c>
      <c r="D2260" s="104">
        <v>10512.43</v>
      </c>
      <c r="E2260" s="140">
        <v>3.8180000000000001</v>
      </c>
      <c r="F2260" s="153">
        <v>1</v>
      </c>
      <c r="G2260" s="46">
        <f>IrradDiaria_1[[#This Row],[Geração Diária (kWh)]]/(IrradDiaria_1[[#This Row],[Irradiação]]*994)</f>
        <v>2.770006629615303</v>
      </c>
    </row>
    <row r="2261" spans="2:7" hidden="1">
      <c r="B2261" s="46" t="s">
        <v>459</v>
      </c>
      <c r="C2261" s="101">
        <v>46204</v>
      </c>
      <c r="D2261" s="104">
        <v>12254.71</v>
      </c>
      <c r="E2261" s="140">
        <v>3.9689999999999999</v>
      </c>
      <c r="F2261" s="153">
        <v>1</v>
      </c>
      <c r="G2261" s="46">
        <f>IrradDiaria_1[[#This Row],[Geração Diária (kWh)]]/(IrradDiaria_1[[#This Row],[Irradiação]]*994)</f>
        <v>3.1062439134682118</v>
      </c>
    </row>
    <row r="2262" spans="2:7" hidden="1">
      <c r="B2262" s="46" t="s">
        <v>459</v>
      </c>
      <c r="C2262" s="101">
        <v>46205</v>
      </c>
      <c r="D2262" s="104">
        <v>12483.37</v>
      </c>
      <c r="E2262" s="140">
        <v>4.0519999999999996</v>
      </c>
      <c r="F2262" s="153">
        <v>1</v>
      </c>
      <c r="G2262" s="46">
        <f>IrradDiaria_1[[#This Row],[Geração Diária (kWh)]]/(IrradDiaria_1[[#This Row],[Irradiação]]*994)</f>
        <v>3.0993885325774992</v>
      </c>
    </row>
    <row r="2263" spans="2:7" hidden="1">
      <c r="B2263" s="46" t="s">
        <v>459</v>
      </c>
      <c r="C2263" s="101">
        <v>46206</v>
      </c>
      <c r="D2263" s="104">
        <v>11093.53</v>
      </c>
      <c r="E2263" s="140">
        <v>3.738</v>
      </c>
      <c r="F2263" s="153">
        <v>1</v>
      </c>
      <c r="G2263" s="46">
        <f>IrradDiaria_1[[#This Row],[Geração Diária (kWh)]]/(IrradDiaria_1[[#This Row],[Irradiação]]*994)</f>
        <v>2.9856856494773889</v>
      </c>
    </row>
    <row r="2264" spans="2:7" hidden="1">
      <c r="B2264" s="46" t="s">
        <v>459</v>
      </c>
      <c r="C2264" s="101">
        <v>46207</v>
      </c>
      <c r="D2264" s="104">
        <v>6772.85</v>
      </c>
      <c r="E2264" s="140">
        <v>2.4159999999999999</v>
      </c>
      <c r="F2264" s="153">
        <v>1</v>
      </c>
      <c r="G2264" s="46">
        <f>IrradDiaria_1[[#This Row],[Geração Diária (kWh)]]/(IrradDiaria_1[[#This Row],[Irradiação]]*994)</f>
        <v>2.8202534744893204</v>
      </c>
    </row>
    <row r="2265" spans="2:7" hidden="1">
      <c r="B2265" s="46" t="s">
        <v>459</v>
      </c>
      <c r="C2265" s="101">
        <v>46208</v>
      </c>
      <c r="D2265" s="104">
        <v>5615.34</v>
      </c>
      <c r="E2265" s="140">
        <v>2.3180000000000001</v>
      </c>
      <c r="F2265" s="153">
        <v>1</v>
      </c>
      <c r="G2265" s="46">
        <f>IrradDiaria_1[[#This Row],[Geração Diária (kWh)]]/(IrradDiaria_1[[#This Row],[Irradiação]]*994)</f>
        <v>2.4371162262617987</v>
      </c>
    </row>
    <row r="2266" spans="2:7" hidden="1">
      <c r="B2266" s="46" t="s">
        <v>459</v>
      </c>
      <c r="C2266" s="101">
        <v>46209</v>
      </c>
      <c r="D2266" s="104">
        <v>8786.2999999999993</v>
      </c>
      <c r="E2266" s="140">
        <v>3.379</v>
      </c>
      <c r="F2266" s="153">
        <v>1</v>
      </c>
      <c r="G2266" s="46">
        <f>IrradDiaria_1[[#This Row],[Geração Diária (kWh)]]/(IrradDiaria_1[[#This Row],[Irradiação]]*994)</f>
        <v>2.6159621237338202</v>
      </c>
    </row>
    <row r="2267" spans="2:7" hidden="1">
      <c r="B2267" s="46" t="s">
        <v>459</v>
      </c>
      <c r="C2267" s="101">
        <v>46210</v>
      </c>
      <c r="D2267" s="104">
        <v>7509.04</v>
      </c>
      <c r="E2267" s="140">
        <v>2.9209999999999998</v>
      </c>
      <c r="F2267" s="153">
        <v>1</v>
      </c>
      <c r="G2267" s="46">
        <f>IrradDiaria_1[[#This Row],[Geração Diária (kWh)]]/(IrradDiaria_1[[#This Row],[Irradiação]]*994)</f>
        <v>2.5862260175224576</v>
      </c>
    </row>
    <row r="2268" spans="2:7" hidden="1">
      <c r="B2268" s="46" t="s">
        <v>459</v>
      </c>
      <c r="C2268" s="101">
        <v>46211</v>
      </c>
      <c r="D2268" s="104">
        <v>10380.280000000001</v>
      </c>
      <c r="E2268" s="140">
        <v>3.7909999999999999</v>
      </c>
      <c r="F2268" s="153">
        <v>0.76944444444444404</v>
      </c>
      <c r="G2268" s="46">
        <f>IrradDiaria_1[[#This Row],[Geração Diária (kWh)]]/(IrradDiaria_1[[#This Row],[Irradiação]]*994)</f>
        <v>2.75466568867173</v>
      </c>
    </row>
    <row r="2269" spans="2:7" hidden="1">
      <c r="B2269" s="46" t="s">
        <v>208</v>
      </c>
      <c r="C2269" s="101">
        <v>46218</v>
      </c>
      <c r="D2269" s="104">
        <v>18353.05</v>
      </c>
      <c r="E2269" s="140">
        <v>7.1393633333333302</v>
      </c>
      <c r="F2269" s="153">
        <v>1</v>
      </c>
      <c r="G2269" s="46">
        <f>IrradDiaria_1[[#This Row],[Geração Diária (kWh)]]/(IrradDiaria_1[[#This Row],[Irradiação]]*994)</f>
        <v>2.586201617135973</v>
      </c>
    </row>
    <row r="2270" spans="2:7" hidden="1">
      <c r="B2270" s="46" t="s">
        <v>413</v>
      </c>
      <c r="C2270" s="101">
        <v>46217</v>
      </c>
      <c r="D2270" s="104">
        <v>14901.23</v>
      </c>
      <c r="E2270" s="140">
        <v>7.1459999999999999</v>
      </c>
      <c r="F2270" s="153">
        <v>1</v>
      </c>
      <c r="G2270" s="46">
        <f>IrradDiaria_1[[#This Row],[Geração Diária (kWh)]]/(IrradDiaria_1[[#This Row],[Irradiação]]*994)</f>
        <v>2.0978417383675128</v>
      </c>
    </row>
    <row r="2271" spans="2:7" hidden="1">
      <c r="B2271" s="46" t="s">
        <v>436</v>
      </c>
      <c r="C2271" s="101">
        <v>46215</v>
      </c>
      <c r="D2271" s="104">
        <v>16099.69</v>
      </c>
      <c r="E2271" s="140">
        <v>7.1559999999999997</v>
      </c>
      <c r="F2271" s="153">
        <v>0.9</v>
      </c>
      <c r="G2271" s="46">
        <f>IrradDiaria_1[[#This Row],[Geração Diária (kWh)]]/(IrradDiaria_1[[#This Row],[Irradiação]]*994)</f>
        <v>2.2633973207607863</v>
      </c>
    </row>
    <row r="2272" spans="2:7" hidden="1">
      <c r="B2272" s="46" t="s">
        <v>413</v>
      </c>
      <c r="C2272" s="101">
        <v>46215</v>
      </c>
      <c r="D2272" s="104">
        <v>14562.26</v>
      </c>
      <c r="E2272" s="140">
        <v>7.157</v>
      </c>
      <c r="F2272" s="153">
        <v>1</v>
      </c>
      <c r="G2272" s="46">
        <f>IrradDiaria_1[[#This Row],[Geração Diária (kWh)]]/(IrradDiaria_1[[#This Row],[Irradiação]]*994)</f>
        <v>2.0469695355309163</v>
      </c>
    </row>
    <row r="2273" spans="2:7" hidden="1">
      <c r="B2273" s="46" t="s">
        <v>51</v>
      </c>
      <c r="C2273" s="101">
        <v>46217</v>
      </c>
      <c r="D2273" s="104">
        <v>8066.7</v>
      </c>
      <c r="E2273" s="140">
        <v>7.2080000000000002</v>
      </c>
      <c r="F2273" s="153">
        <v>1</v>
      </c>
      <c r="G2273" s="46">
        <f>IrradDiaria_1[[#This Row],[Geração Diária (kWh)]]/(IrradDiaria_1[[#This Row],[Irradiação]]*994)</f>
        <v>1.1258868415822347</v>
      </c>
    </row>
    <row r="2274" spans="2:7" hidden="1">
      <c r="B2274" s="46" t="s">
        <v>29</v>
      </c>
      <c r="C2274" s="101">
        <v>46217</v>
      </c>
      <c r="D2274" s="104">
        <v>5835</v>
      </c>
      <c r="E2274" s="140">
        <v>7.2130000000000001</v>
      </c>
      <c r="F2274" s="153">
        <v>1</v>
      </c>
      <c r="G2274" s="46">
        <f>IrradDiaria_1[[#This Row],[Geração Diária (kWh)]]/(IrradDiaria_1[[#This Row],[Irradiação]]*994)</f>
        <v>0.81383908609008837</v>
      </c>
    </row>
    <row r="2275" spans="2:7" hidden="1">
      <c r="B2275" s="46" t="s">
        <v>277</v>
      </c>
      <c r="C2275" s="101">
        <v>46218</v>
      </c>
      <c r="D2275" s="104">
        <v>5461</v>
      </c>
      <c r="E2275" s="140">
        <v>7.3544691666666697</v>
      </c>
      <c r="F2275" s="153">
        <v>1</v>
      </c>
      <c r="G2275" s="46">
        <f>IrradDiaria_1[[#This Row],[Geração Diária (kWh)]]/(IrradDiaria_1[[#This Row],[Irradiação]]*994)</f>
        <v>0.74702383791300253</v>
      </c>
    </row>
    <row r="2276" spans="2:7" hidden="1">
      <c r="B2276" s="46" t="s">
        <v>482</v>
      </c>
      <c r="C2276" s="101">
        <v>46113</v>
      </c>
      <c r="D2276" s="104">
        <v>11590.7</v>
      </c>
      <c r="E2276" s="140">
        <v>4.5469999999999997</v>
      </c>
      <c r="F2276" s="153">
        <v>0.95138888888888895</v>
      </c>
      <c r="G2276" s="46">
        <f>IrradDiaria_1[[#This Row],[Geração Diária (kWh)]]/(IrradDiaria_1[[#This Row],[Irradiação]]*994)</f>
        <v>2.5644741552459691</v>
      </c>
    </row>
    <row r="2277" spans="2:7" hidden="1">
      <c r="B2277" s="46" t="s">
        <v>482</v>
      </c>
      <c r="C2277" s="101">
        <v>46114</v>
      </c>
      <c r="D2277" s="104">
        <v>15331</v>
      </c>
      <c r="E2277" s="140">
        <v>6.2679999999999998</v>
      </c>
      <c r="F2277" s="153">
        <v>1</v>
      </c>
      <c r="G2277" s="46">
        <f>IrradDiaria_1[[#This Row],[Geração Diária (kWh)]]/(IrradDiaria_1[[#This Row],[Irradiação]]*994)</f>
        <v>2.4606798416536231</v>
      </c>
    </row>
    <row r="2278" spans="2:7" hidden="1">
      <c r="B2278" s="46" t="s">
        <v>482</v>
      </c>
      <c r="C2278" s="101">
        <v>46115</v>
      </c>
      <c r="D2278" s="104">
        <v>13412.02</v>
      </c>
      <c r="E2278" s="140">
        <v>5.2759999999999998</v>
      </c>
      <c r="F2278" s="153">
        <v>1</v>
      </c>
      <c r="G2278" s="46">
        <f>IrradDiaria_1[[#This Row],[Geração Diária (kWh)]]/(IrradDiaria_1[[#This Row],[Irradiação]]*994)</f>
        <v>2.5574256761188816</v>
      </c>
    </row>
    <row r="2279" spans="2:7" hidden="1">
      <c r="B2279" s="46" t="s">
        <v>482</v>
      </c>
      <c r="C2279" s="101">
        <v>46116</v>
      </c>
      <c r="D2279" s="104">
        <v>16960.509999999998</v>
      </c>
      <c r="E2279" s="140">
        <v>6.4050000000000002</v>
      </c>
      <c r="F2279" s="153">
        <v>1</v>
      </c>
      <c r="G2279" s="46">
        <f>IrradDiaria_1[[#This Row],[Geração Diária (kWh)]]/(IrradDiaria_1[[#This Row],[Irradiação]]*994)</f>
        <v>2.6639948983518593</v>
      </c>
    </row>
    <row r="2280" spans="2:7" hidden="1">
      <c r="B2280" s="46" t="s">
        <v>482</v>
      </c>
      <c r="C2280" s="101">
        <v>46117</v>
      </c>
      <c r="D2280" s="104">
        <v>15425.74</v>
      </c>
      <c r="E2280" s="140">
        <v>6.1239999999999997</v>
      </c>
      <c r="F2280" s="153">
        <v>1</v>
      </c>
      <c r="G2280" s="46">
        <f>IrradDiaria_1[[#This Row],[Geração Diária (kWh)]]/(IrradDiaria_1[[#This Row],[Irradiação]]*994)</f>
        <v>2.5341040363671254</v>
      </c>
    </row>
    <row r="2281" spans="2:7" hidden="1">
      <c r="B2281" s="46" t="s">
        <v>482</v>
      </c>
      <c r="C2281" s="101">
        <v>46118</v>
      </c>
      <c r="D2281" s="104">
        <v>14626.79</v>
      </c>
      <c r="E2281" s="140">
        <v>5.7080000000000002</v>
      </c>
      <c r="F2281" s="153">
        <v>1</v>
      </c>
      <c r="G2281" s="46">
        <f>IrradDiaria_1[[#This Row],[Geração Diária (kWh)]]/(IrradDiaria_1[[#This Row],[Irradiação]]*994)</f>
        <v>2.5779748568495768</v>
      </c>
    </row>
    <row r="2282" spans="2:7" hidden="1">
      <c r="B2282" s="46" t="s">
        <v>482</v>
      </c>
      <c r="C2282" s="101">
        <v>46119</v>
      </c>
      <c r="D2282" s="104">
        <v>17588.52</v>
      </c>
      <c r="E2282" s="140">
        <v>6.7720000000000002</v>
      </c>
      <c r="F2282" s="153">
        <v>1</v>
      </c>
      <c r="G2282" s="46">
        <f>IrradDiaria_1[[#This Row],[Geração Diária (kWh)]]/(IrradDiaria_1[[#This Row],[Irradiação]]*994)</f>
        <v>2.6129190975742227</v>
      </c>
    </row>
    <row r="2283" spans="2:7" hidden="1">
      <c r="B2283" s="46" t="s">
        <v>482</v>
      </c>
      <c r="C2283" s="101">
        <v>46120</v>
      </c>
      <c r="D2283" s="104">
        <v>12956.71</v>
      </c>
      <c r="E2283" s="140">
        <v>5.0789999999999997</v>
      </c>
      <c r="F2283" s="153">
        <v>1</v>
      </c>
      <c r="G2283" s="46">
        <f>IrradDiaria_1[[#This Row],[Geração Diária (kWh)]]/(IrradDiaria_1[[#This Row],[Irradiação]]*994)</f>
        <v>2.5664342423907494</v>
      </c>
    </row>
    <row r="2284" spans="2:7" hidden="1">
      <c r="B2284" s="46" t="s">
        <v>482</v>
      </c>
      <c r="C2284" s="101">
        <v>46121</v>
      </c>
      <c r="D2284" s="104">
        <v>12777.39</v>
      </c>
      <c r="E2284" s="140">
        <v>5.2850000000000001</v>
      </c>
      <c r="F2284" s="153">
        <v>0.98472222222222205</v>
      </c>
      <c r="G2284" s="46">
        <f>IrradDiaria_1[[#This Row],[Geração Diária (kWh)]]/(IrradDiaria_1[[#This Row],[Irradiação]]*994)</f>
        <v>2.432264352434379</v>
      </c>
    </row>
    <row r="2285" spans="2:7" hidden="1">
      <c r="B2285" s="46" t="s">
        <v>482</v>
      </c>
      <c r="C2285" s="101">
        <v>46122</v>
      </c>
      <c r="D2285" s="104">
        <v>4507.99</v>
      </c>
      <c r="E2285" s="140">
        <v>1.409</v>
      </c>
      <c r="F2285" s="153">
        <v>1</v>
      </c>
      <c r="G2285" s="46">
        <f>IrradDiaria_1[[#This Row],[Geração Diária (kWh)]]/(IrradDiaria_1[[#This Row],[Irradiação]]*994)</f>
        <v>3.2187375494985524</v>
      </c>
    </row>
    <row r="2286" spans="2:7" hidden="1">
      <c r="B2286" s="46" t="s">
        <v>482</v>
      </c>
      <c r="C2286" s="101">
        <v>46123</v>
      </c>
      <c r="D2286" s="104">
        <v>10165.31</v>
      </c>
      <c r="E2286" s="140">
        <v>3.423</v>
      </c>
      <c r="F2286" s="153">
        <v>1</v>
      </c>
      <c r="G2286" s="46">
        <f>IrradDiaria_1[[#This Row],[Geração Diária (kWh)]]/(IrradDiaria_1[[#This Row],[Irradiação]]*994)</f>
        <v>2.9876336605669658</v>
      </c>
    </row>
    <row r="2287" spans="2:7" hidden="1">
      <c r="B2287" s="46" t="s">
        <v>482</v>
      </c>
      <c r="C2287" s="101">
        <v>46124</v>
      </c>
      <c r="D2287" s="104">
        <v>13888.16</v>
      </c>
      <c r="E2287" s="140">
        <v>4.2130000000000001</v>
      </c>
      <c r="F2287" s="153">
        <v>1</v>
      </c>
      <c r="G2287" s="46">
        <f>IrradDiaria_1[[#This Row],[Geração Diária (kWh)]]/(IrradDiaria_1[[#This Row],[Irradiação]]*994)</f>
        <v>3.3163997037052604</v>
      </c>
    </row>
    <row r="2288" spans="2:7" hidden="1">
      <c r="B2288" s="46" t="s">
        <v>482</v>
      </c>
      <c r="C2288" s="101">
        <v>46125</v>
      </c>
      <c r="D2288" s="104">
        <v>14141.37</v>
      </c>
      <c r="E2288" s="140">
        <v>5.569</v>
      </c>
      <c r="F2288" s="153">
        <v>1</v>
      </c>
      <c r="G2288" s="46">
        <f>IrradDiaria_1[[#This Row],[Geração Diária (kWh)]]/(IrradDiaria_1[[#This Row],[Irradiação]]*994)</f>
        <v>2.5546292659891834</v>
      </c>
    </row>
    <row r="2289" spans="2:7" hidden="1">
      <c r="B2289" s="46" t="s">
        <v>482</v>
      </c>
      <c r="C2289" s="101">
        <v>46126</v>
      </c>
      <c r="D2289" s="104">
        <v>14624.45</v>
      </c>
      <c r="E2289" s="140">
        <v>5.8220000000000001</v>
      </c>
      <c r="F2289" s="153">
        <v>1</v>
      </c>
      <c r="G2289" s="46">
        <f>IrradDiaria_1[[#This Row],[Geração Diária (kWh)]]/(IrradDiaria_1[[#This Row],[Irradiação]]*994)</f>
        <v>2.5270914390499644</v>
      </c>
    </row>
    <row r="2290" spans="2:7" hidden="1">
      <c r="B2290" s="46" t="s">
        <v>482</v>
      </c>
      <c r="C2290" s="101">
        <v>46127</v>
      </c>
      <c r="D2290" s="104">
        <v>16485.669999999998</v>
      </c>
      <c r="E2290" s="140">
        <v>6.2190000000000003</v>
      </c>
      <c r="F2290" s="153">
        <v>1</v>
      </c>
      <c r="G2290" s="46">
        <f>IrradDiaria_1[[#This Row],[Geração Diária (kWh)]]/(IrradDiaria_1[[#This Row],[Irradiação]]*994)</f>
        <v>2.666856582492219</v>
      </c>
    </row>
    <row r="2291" spans="2:7" hidden="1">
      <c r="B2291" s="46" t="s">
        <v>482</v>
      </c>
      <c r="C2291" s="101">
        <v>46128</v>
      </c>
      <c r="D2291" s="104">
        <v>17137.29</v>
      </c>
      <c r="E2291" s="140">
        <v>6.6319999999999997</v>
      </c>
      <c r="F2291" s="153">
        <v>1</v>
      </c>
      <c r="G2291" s="46">
        <f>IrradDiaria_1[[#This Row],[Geração Diária (kWh)]]/(IrradDiaria_1[[#This Row],[Irradiação]]*994)</f>
        <v>2.5996282277500957</v>
      </c>
    </row>
    <row r="2292" spans="2:7" hidden="1">
      <c r="B2292" s="46" t="s">
        <v>482</v>
      </c>
      <c r="C2292" s="101">
        <v>46129</v>
      </c>
      <c r="D2292" s="104">
        <v>16472.07</v>
      </c>
      <c r="E2292" s="140">
        <v>6.47</v>
      </c>
      <c r="F2292" s="153">
        <v>1</v>
      </c>
      <c r="G2292" s="46">
        <f>IrradDiaria_1[[#This Row],[Geração Diária (kWh)]]/(IrradDiaria_1[[#This Row],[Irradiação]]*994)</f>
        <v>2.5612826884024398</v>
      </c>
    </row>
    <row r="2293" spans="2:7" hidden="1">
      <c r="B2293" s="46" t="s">
        <v>482</v>
      </c>
      <c r="C2293" s="101">
        <v>46130</v>
      </c>
      <c r="D2293" s="104">
        <v>16150.52</v>
      </c>
      <c r="E2293" s="140">
        <v>6.14</v>
      </c>
      <c r="F2293" s="153">
        <v>1</v>
      </c>
      <c r="G2293" s="46">
        <f>IrradDiaria_1[[#This Row],[Geração Diária (kWh)]]/(IrradDiaria_1[[#This Row],[Irradiação]]*994)</f>
        <v>2.6462553824576123</v>
      </c>
    </row>
    <row r="2294" spans="2:7" hidden="1">
      <c r="B2294" s="46" t="s">
        <v>482</v>
      </c>
      <c r="C2294" s="101">
        <v>46131</v>
      </c>
      <c r="D2294" s="104">
        <v>13197.07</v>
      </c>
      <c r="E2294" s="140">
        <v>5.226</v>
      </c>
      <c r="F2294" s="153">
        <v>1</v>
      </c>
      <c r="G2294" s="46">
        <f>IrradDiaria_1[[#This Row],[Geração Diária (kWh)]]/(IrradDiaria_1[[#This Row],[Irradiação]]*994)</f>
        <v>2.5405148071744663</v>
      </c>
    </row>
    <row r="2295" spans="2:7" hidden="1">
      <c r="B2295" s="46" t="s">
        <v>482</v>
      </c>
      <c r="C2295" s="101">
        <v>46132</v>
      </c>
      <c r="D2295" s="104">
        <v>16274.34</v>
      </c>
      <c r="E2295" s="140">
        <v>6.5149999999999997</v>
      </c>
      <c r="F2295" s="153">
        <v>1</v>
      </c>
      <c r="G2295" s="46">
        <f>IrradDiaria_1[[#This Row],[Geração Diária (kWh)]]/(IrradDiaria_1[[#This Row],[Irradiação]]*994)</f>
        <v>2.5130583964261395</v>
      </c>
    </row>
    <row r="2296" spans="2:7" hidden="1">
      <c r="B2296" s="46" t="s">
        <v>482</v>
      </c>
      <c r="C2296" s="101">
        <v>46133</v>
      </c>
      <c r="D2296" s="104">
        <v>15640.48</v>
      </c>
      <c r="E2296" s="140">
        <v>5.883</v>
      </c>
      <c r="F2296" s="153">
        <v>1</v>
      </c>
      <c r="G2296" s="46">
        <f>IrradDiaria_1[[#This Row],[Geração Diária (kWh)]]/(IrradDiaria_1[[#This Row],[Irradiação]]*994)</f>
        <v>2.6746369770552603</v>
      </c>
    </row>
    <row r="2297" spans="2:7" hidden="1">
      <c r="B2297" s="46" t="s">
        <v>482</v>
      </c>
      <c r="C2297" s="101">
        <v>46134</v>
      </c>
      <c r="D2297" s="104">
        <v>14336.17</v>
      </c>
      <c r="E2297" s="140">
        <v>5.9050000000000002</v>
      </c>
      <c r="F2297" s="153">
        <v>0.98753472222222205</v>
      </c>
      <c r="G2297" s="46">
        <f>IrradDiaria_1[[#This Row],[Geração Diária (kWh)]]/(IrradDiaria_1[[#This Row],[Irradiação]]*994)</f>
        <v>2.4424566024427681</v>
      </c>
    </row>
    <row r="2298" spans="2:7" hidden="1">
      <c r="B2298" s="46" t="s">
        <v>482</v>
      </c>
      <c r="C2298" s="101">
        <v>46135</v>
      </c>
      <c r="D2298" s="104">
        <v>13476.53</v>
      </c>
      <c r="E2298" s="140">
        <v>5.3029999999999999</v>
      </c>
      <c r="F2298" s="153">
        <v>1</v>
      </c>
      <c r="G2298" s="46">
        <f>IrradDiaria_1[[#This Row],[Geração Diária (kWh)]]/(IrradDiaria_1[[#This Row],[Irradiação]]*994)</f>
        <v>2.5566428933776146</v>
      </c>
    </row>
    <row r="2299" spans="2:7" hidden="1">
      <c r="B2299" s="46" t="s">
        <v>482</v>
      </c>
      <c r="C2299" s="101">
        <v>46136</v>
      </c>
      <c r="D2299" s="104">
        <v>15244.83</v>
      </c>
      <c r="E2299" s="140">
        <v>5.3710000000000004</v>
      </c>
      <c r="F2299" s="153">
        <v>1</v>
      </c>
      <c r="G2299" s="46">
        <f>IrradDiaria_1[[#This Row],[Geração Diária (kWh)]]/(IrradDiaria_1[[#This Row],[Irradiação]]*994)</f>
        <v>2.8554926655445612</v>
      </c>
    </row>
    <row r="2300" spans="2:7" hidden="1">
      <c r="B2300" s="46" t="s">
        <v>482</v>
      </c>
      <c r="C2300" s="101">
        <v>46137</v>
      </c>
      <c r="D2300" s="104">
        <v>16943.91</v>
      </c>
      <c r="E2300" s="140">
        <v>6.2069999999999999</v>
      </c>
      <c r="F2300" s="153">
        <v>1</v>
      </c>
      <c r="G2300" s="46">
        <f>IrradDiaria_1[[#This Row],[Geração Diária (kWh)]]/(IrradDiaria_1[[#This Row],[Irradiação]]*994)</f>
        <v>2.7462843761457094</v>
      </c>
    </row>
    <row r="2301" spans="2:7" hidden="1">
      <c r="B2301" s="46" t="s">
        <v>482</v>
      </c>
      <c r="C2301" s="101">
        <v>46138</v>
      </c>
      <c r="D2301" s="104">
        <v>12689.21</v>
      </c>
      <c r="E2301" s="140">
        <v>5.5090000000000003</v>
      </c>
      <c r="F2301" s="153">
        <v>0.88518518518518496</v>
      </c>
      <c r="G2301" s="46">
        <f>IrradDiaria_1[[#This Row],[Geração Diária (kWh)]]/(IrradDiaria_1[[#This Row],[Irradiação]]*994)</f>
        <v>2.3172635376608901</v>
      </c>
    </row>
    <row r="2302" spans="2:7" hidden="1">
      <c r="B2302" s="46" t="s">
        <v>482</v>
      </c>
      <c r="C2302" s="101">
        <v>46139</v>
      </c>
      <c r="D2302" s="104">
        <v>15853.76</v>
      </c>
      <c r="E2302" s="140">
        <v>5.391</v>
      </c>
      <c r="F2302" s="153">
        <v>0.95833333333333404</v>
      </c>
      <c r="G2302" s="46">
        <f>IrradDiaria_1[[#This Row],[Geração Diária (kWh)]]/(IrradDiaria_1[[#This Row],[Irradiação]]*994)</f>
        <v>2.9585339900654155</v>
      </c>
    </row>
    <row r="2303" spans="2:7" hidden="1">
      <c r="B2303" s="46" t="s">
        <v>482</v>
      </c>
      <c r="C2303" s="101">
        <v>46140</v>
      </c>
      <c r="D2303" s="104">
        <v>13217.49</v>
      </c>
      <c r="E2303" s="140">
        <v>4.968</v>
      </c>
      <c r="F2303" s="153">
        <v>1</v>
      </c>
      <c r="G2303" s="46">
        <f>IrradDiaria_1[[#This Row],[Geração Diária (kWh)]]/(IrradDiaria_1[[#This Row],[Irradiação]]*994)</f>
        <v>2.6765848715481293</v>
      </c>
    </row>
    <row r="2304" spans="2:7" hidden="1">
      <c r="B2304" s="46" t="s">
        <v>482</v>
      </c>
      <c r="C2304" s="101">
        <v>46141</v>
      </c>
      <c r="D2304" s="104">
        <v>15883.64</v>
      </c>
      <c r="E2304" s="140">
        <v>5.9619999999999997</v>
      </c>
      <c r="F2304" s="153">
        <v>1</v>
      </c>
      <c r="G2304" s="46">
        <f>IrradDiaria_1[[#This Row],[Geração Diária (kWh)]]/(IrradDiaria_1[[#This Row],[Irradiação]]*994)</f>
        <v>2.6802276253967952</v>
      </c>
    </row>
    <row r="2305" spans="2:7" hidden="1">
      <c r="B2305" s="46" t="s">
        <v>482</v>
      </c>
      <c r="C2305" s="101">
        <v>46142</v>
      </c>
      <c r="D2305" s="104">
        <v>16326.45</v>
      </c>
      <c r="E2305" s="140">
        <v>5.9240000000000004</v>
      </c>
      <c r="F2305" s="153">
        <v>1</v>
      </c>
      <c r="G2305" s="46">
        <f>IrradDiaria_1[[#This Row],[Geração Diária (kWh)]]/(IrradDiaria_1[[#This Row],[Irradiação]]*994)</f>
        <v>2.7726198514517217</v>
      </c>
    </row>
    <row r="2306" spans="2:7" hidden="1">
      <c r="B2306" s="46" t="s">
        <v>482</v>
      </c>
      <c r="C2306" s="101">
        <v>46143</v>
      </c>
      <c r="D2306" s="104">
        <v>6626.54</v>
      </c>
      <c r="E2306" s="140">
        <v>2.4072383333333258</v>
      </c>
      <c r="F2306" s="153">
        <v>1</v>
      </c>
      <c r="G2306" s="46">
        <f>IrradDiaria_1[[#This Row],[Geração Diária (kWh)]]/(IrradDiaria_1[[#This Row],[Irradiação]]*994)</f>
        <v>2.7693723313973879</v>
      </c>
    </row>
    <row r="2307" spans="2:7" hidden="1">
      <c r="B2307" s="46" t="s">
        <v>482</v>
      </c>
      <c r="C2307" s="101">
        <v>46144</v>
      </c>
      <c r="D2307" s="104">
        <v>15705.03</v>
      </c>
      <c r="E2307" s="140">
        <v>5.9312466666666817</v>
      </c>
      <c r="F2307" s="153">
        <v>1</v>
      </c>
      <c r="G2307" s="46">
        <f>IrradDiaria_1[[#This Row],[Geração Diária (kWh)]]/(IrradDiaria_1[[#This Row],[Irradiação]]*994)</f>
        <v>2.6638293535551862</v>
      </c>
    </row>
    <row r="2308" spans="2:7" hidden="1">
      <c r="B2308" s="46" t="s">
        <v>482</v>
      </c>
      <c r="C2308" s="101">
        <v>46145</v>
      </c>
      <c r="D2308" s="104">
        <v>5359.91</v>
      </c>
      <c r="E2308" s="140">
        <v>1.8844766666666675</v>
      </c>
      <c r="F2308" s="153">
        <v>1</v>
      </c>
      <c r="G2308" s="46">
        <f>IrradDiaria_1[[#This Row],[Geração Diária (kWh)]]/(IrradDiaria_1[[#This Row],[Irradiação]]*994)</f>
        <v>2.8614116995287451</v>
      </c>
    </row>
    <row r="2309" spans="2:7" hidden="1">
      <c r="B2309" s="46" t="s">
        <v>482</v>
      </c>
      <c r="C2309" s="101">
        <v>46146</v>
      </c>
      <c r="D2309" s="104">
        <v>12776.32</v>
      </c>
      <c r="E2309" s="140">
        <v>4.6626300000000089</v>
      </c>
      <c r="F2309" s="153">
        <v>1</v>
      </c>
      <c r="G2309" s="46">
        <f>IrradDiaria_1[[#This Row],[Geração Diária (kWh)]]/(IrradDiaria_1[[#This Row],[Irradiação]]*994)</f>
        <v>2.7566932490596843</v>
      </c>
    </row>
    <row r="2310" spans="2:7" hidden="1">
      <c r="B2310" s="46" t="s">
        <v>482</v>
      </c>
      <c r="C2310" s="101">
        <v>46147</v>
      </c>
      <c r="D2310" s="104">
        <v>15396.36</v>
      </c>
      <c r="E2310" s="140">
        <v>3.6420583333333321</v>
      </c>
      <c r="F2310" s="153">
        <v>1</v>
      </c>
      <c r="G2310" s="46">
        <f>IrradDiaria_1[[#This Row],[Geração Diária (kWh)]]/(IrradDiaria_1[[#This Row],[Irradiação]]*994)</f>
        <v>4.2528961254916453</v>
      </c>
    </row>
    <row r="2311" spans="2:7" hidden="1">
      <c r="B2311" s="46" t="s">
        <v>482</v>
      </c>
      <c r="C2311" s="101">
        <v>46148</v>
      </c>
      <c r="D2311" s="104">
        <v>16249.71</v>
      </c>
      <c r="E2311" s="140">
        <v>6.2074778130858359</v>
      </c>
      <c r="F2311" s="153">
        <v>1</v>
      </c>
      <c r="G2311" s="46">
        <f>IrradDiaria_1[[#This Row],[Geração Diária (kWh)]]/(IrradDiaria_1[[#This Row],[Irradiação]]*994)</f>
        <v>2.6335650763377201</v>
      </c>
    </row>
    <row r="2312" spans="2:7" hidden="1">
      <c r="B2312" s="46" t="s">
        <v>482</v>
      </c>
      <c r="C2312" s="101">
        <v>46149</v>
      </c>
      <c r="D2312" s="104">
        <v>15753.5</v>
      </c>
      <c r="E2312" s="140">
        <v>6.0844663634751646</v>
      </c>
      <c r="F2312" s="153">
        <v>1</v>
      </c>
      <c r="G2312" s="46">
        <f>IrradDiaria_1[[#This Row],[Geração Diária (kWh)]]/(IrradDiaria_1[[#This Row],[Irradiação]]*994)</f>
        <v>2.6047627848572401</v>
      </c>
    </row>
    <row r="2313" spans="2:7" hidden="1">
      <c r="B2313" s="46" t="s">
        <v>482</v>
      </c>
      <c r="C2313" s="101">
        <v>46150</v>
      </c>
      <c r="D2313" s="104">
        <v>9800.26</v>
      </c>
      <c r="E2313" s="140">
        <v>3.7083021637952442</v>
      </c>
      <c r="F2313" s="153">
        <v>0.92778649237470001</v>
      </c>
      <c r="G2313" s="46">
        <f>IrradDiaria_1[[#This Row],[Geração Diária (kWh)]]/(IrradDiaria_1[[#This Row],[Irradiação]]*994)</f>
        <v>2.6587414033443788</v>
      </c>
    </row>
    <row r="2314" spans="2:7" hidden="1">
      <c r="B2314" s="46" t="s">
        <v>482</v>
      </c>
      <c r="C2314" s="101">
        <v>46151</v>
      </c>
      <c r="D2314" s="104">
        <v>12992.15</v>
      </c>
      <c r="E2314" s="140">
        <v>5.8642080707536577</v>
      </c>
      <c r="F2314" s="153">
        <v>0.72328976034860004</v>
      </c>
      <c r="G2314" s="46">
        <f>IrradDiaria_1[[#This Row],[Geração Diária (kWh)]]/(IrradDiaria_1[[#This Row],[Irradiação]]*994)</f>
        <v>2.2288727280722247</v>
      </c>
    </row>
    <row r="2315" spans="2:7" hidden="1">
      <c r="B2315" s="46" t="s">
        <v>482</v>
      </c>
      <c r="C2315" s="101">
        <v>46152</v>
      </c>
      <c r="D2315" s="104">
        <v>5661.51</v>
      </c>
      <c r="E2315" s="140">
        <v>4.4933871796749933</v>
      </c>
      <c r="F2315" s="153">
        <v>0.82802287586993994</v>
      </c>
      <c r="G2315" s="46">
        <f>IrradDiaria_1[[#This Row],[Geração Diária (kWh)]]/(IrradDiaria_1[[#This Row],[Irradiação]]*994)</f>
        <v>1.2675702931612798</v>
      </c>
    </row>
    <row r="2316" spans="2:7" hidden="1">
      <c r="B2316" s="46" t="s">
        <v>482</v>
      </c>
      <c r="C2316" s="101">
        <v>46153</v>
      </c>
      <c r="D2316" s="104">
        <v>4623.84</v>
      </c>
      <c r="E2316" s="140">
        <v>1.6083295780483311</v>
      </c>
      <c r="F2316" s="153">
        <v>1</v>
      </c>
      <c r="G2316" s="46">
        <f>IrradDiaria_1[[#This Row],[Geração Diária (kWh)]]/(IrradDiaria_1[[#This Row],[Irradiação]]*994)</f>
        <v>2.8922868586815986</v>
      </c>
    </row>
    <row r="2317" spans="2:7" hidden="1">
      <c r="B2317" s="46" t="s">
        <v>482</v>
      </c>
      <c r="C2317" s="101">
        <v>46154</v>
      </c>
      <c r="D2317" s="104">
        <v>15934.92</v>
      </c>
      <c r="E2317" s="140">
        <v>6.1392752219646685</v>
      </c>
      <c r="F2317" s="153">
        <v>1</v>
      </c>
      <c r="G2317" s="46">
        <f>IrradDiaria_1[[#This Row],[Geração Diária (kWh)]]/(IrradDiaria_1[[#This Row],[Irradiação]]*994)</f>
        <v>2.6112376559506676</v>
      </c>
    </row>
    <row r="2318" spans="2:7" hidden="1">
      <c r="B2318" s="46" t="s">
        <v>482</v>
      </c>
      <c r="C2318" s="101">
        <v>46155</v>
      </c>
      <c r="D2318" s="104">
        <v>15076.56</v>
      </c>
      <c r="E2318" s="140">
        <v>5.6133235254353835</v>
      </c>
      <c r="F2318" s="153">
        <v>1</v>
      </c>
      <c r="G2318" s="46">
        <f>IrradDiaria_1[[#This Row],[Geração Diária (kWh)]]/(IrradDiaria_1[[#This Row],[Irradiação]]*994)</f>
        <v>2.7020650642397617</v>
      </c>
    </row>
    <row r="2319" spans="2:7" hidden="1">
      <c r="B2319" s="46" t="s">
        <v>482</v>
      </c>
      <c r="C2319" s="101">
        <v>46156</v>
      </c>
      <c r="D2319" s="104">
        <v>11584.4</v>
      </c>
      <c r="E2319" s="140">
        <v>4.2937901189075065</v>
      </c>
      <c r="F2319" s="153">
        <v>1</v>
      </c>
      <c r="G2319" s="46">
        <f>IrradDiaria_1[[#This Row],[Geração Diária (kWh)]]/(IrradDiaria_1[[#This Row],[Irradiação]]*994)</f>
        <v>2.7142281371451111</v>
      </c>
    </row>
    <row r="2320" spans="2:7" hidden="1">
      <c r="B2320" s="46" t="s">
        <v>482</v>
      </c>
      <c r="C2320" s="101">
        <v>46157</v>
      </c>
      <c r="D2320" s="104">
        <v>9237.66</v>
      </c>
      <c r="E2320" s="140">
        <v>3.4007549255168317</v>
      </c>
      <c r="F2320" s="153">
        <v>1</v>
      </c>
      <c r="G2320" s="46">
        <f>IrradDiaria_1[[#This Row],[Geração Diária (kWh)]]/(IrradDiaria_1[[#This Row],[Irradiação]]*994)</f>
        <v>2.732752205519914</v>
      </c>
    </row>
    <row r="2321" spans="2:7" hidden="1">
      <c r="B2321" s="46" t="s">
        <v>482</v>
      </c>
      <c r="C2321" s="101">
        <v>46158</v>
      </c>
      <c r="D2321" s="104">
        <v>9960.1</v>
      </c>
      <c r="E2321" s="140">
        <v>3.6114563011380301</v>
      </c>
      <c r="F2321" s="153">
        <v>1</v>
      </c>
      <c r="G2321" s="46">
        <f>IrradDiaria_1[[#This Row],[Geração Diária (kWh)]]/(IrradDiaria_1[[#This Row],[Irradiação]]*994)</f>
        <v>2.7745652978855837</v>
      </c>
    </row>
    <row r="2322" spans="2:7" hidden="1">
      <c r="B2322" s="46" t="s">
        <v>482</v>
      </c>
      <c r="C2322" s="101">
        <v>46159</v>
      </c>
      <c r="D2322" s="104">
        <v>10715.47</v>
      </c>
      <c r="E2322" s="140">
        <v>3.9485338993988335</v>
      </c>
      <c r="F2322" s="153">
        <v>1</v>
      </c>
      <c r="G2322" s="46">
        <f>IrradDiaria_1[[#This Row],[Geração Diária (kWh)]]/(IrradDiaria_1[[#This Row],[Irradiação]]*994)</f>
        <v>2.7301654690298793</v>
      </c>
    </row>
    <row r="2323" spans="2:7" hidden="1">
      <c r="B2323" s="46" t="s">
        <v>482</v>
      </c>
      <c r="C2323" s="101">
        <v>46160</v>
      </c>
      <c r="D2323" s="104">
        <v>9477.43</v>
      </c>
      <c r="E2323" s="140">
        <v>2.9764183333333358</v>
      </c>
      <c r="F2323" s="153">
        <v>0.90277777777777801</v>
      </c>
      <c r="G2323" s="46">
        <f>IrradDiaria_1[[#This Row],[Geração Diária (kWh)]]/(IrradDiaria_1[[#This Row],[Irradiação]]*994)</f>
        <v>3.2033930580866254</v>
      </c>
    </row>
    <row r="2324" spans="2:7" hidden="1">
      <c r="B2324" s="46" t="s">
        <v>482</v>
      </c>
      <c r="C2324" s="101">
        <v>46161</v>
      </c>
      <c r="D2324" s="104">
        <v>3973.05</v>
      </c>
      <c r="E2324" s="140">
        <v>1.4077916666666646</v>
      </c>
      <c r="F2324" s="153">
        <v>1</v>
      </c>
      <c r="G2324" s="46">
        <f>IrradDiaria_1[[#This Row],[Geração Diária (kWh)]]/(IrradDiaria_1[[#This Row],[Irradiação]]*994)</f>
        <v>2.8392213761451162</v>
      </c>
    </row>
    <row r="2325" spans="2:7" hidden="1">
      <c r="B2325" s="46" t="s">
        <v>482</v>
      </c>
      <c r="C2325" s="101">
        <v>46162</v>
      </c>
      <c r="D2325" s="104">
        <v>3417.22</v>
      </c>
      <c r="E2325" s="140">
        <v>1.2726666666666615</v>
      </c>
      <c r="F2325" s="153">
        <v>1</v>
      </c>
      <c r="G2325" s="46">
        <f>IrradDiaria_1[[#This Row],[Geração Diária (kWh)]]/(IrradDiaria_1[[#This Row],[Irradiação]]*994)</f>
        <v>2.7012941978745286</v>
      </c>
    </row>
    <row r="2326" spans="2:7" hidden="1">
      <c r="B2326" s="46" t="s">
        <v>482</v>
      </c>
      <c r="C2326" s="101">
        <v>46163</v>
      </c>
      <c r="D2326" s="104">
        <v>3574.02</v>
      </c>
      <c r="E2326" s="140">
        <v>1.2614749999999899</v>
      </c>
      <c r="F2326" s="153">
        <v>1</v>
      </c>
      <c r="G2326" s="46">
        <f>IrradDiaria_1[[#This Row],[Geração Diária (kWh)]]/(IrradDiaria_1[[#This Row],[Irradiação]]*994)</f>
        <v>2.8503090123611154</v>
      </c>
    </row>
    <row r="2327" spans="2:7" hidden="1">
      <c r="B2327" s="46" t="s">
        <v>482</v>
      </c>
      <c r="C2327" s="101">
        <v>46164</v>
      </c>
      <c r="D2327" s="104">
        <v>3667.25</v>
      </c>
      <c r="E2327" s="140">
        <v>1.3025333333333304</v>
      </c>
      <c r="F2327" s="153">
        <v>1</v>
      </c>
      <c r="G2327" s="46">
        <f>IrradDiaria_1[[#This Row],[Geração Diária (kWh)]]/(IrradDiaria_1[[#This Row],[Irradiação]]*994)</f>
        <v>2.832469790593295</v>
      </c>
    </row>
    <row r="2328" spans="2:7" hidden="1">
      <c r="B2328" s="46" t="s">
        <v>482</v>
      </c>
      <c r="C2328" s="101">
        <v>46165</v>
      </c>
      <c r="D2328" s="104">
        <v>6816.75</v>
      </c>
      <c r="E2328" s="140">
        <v>2.4754699999999921</v>
      </c>
      <c r="F2328" s="153">
        <v>1</v>
      </c>
      <c r="G2328" s="46">
        <f>IrradDiaria_1[[#This Row],[Geração Diária (kWh)]]/(IrradDiaria_1[[#This Row],[Irradiação]]*994)</f>
        <v>2.7703415449615054</v>
      </c>
    </row>
    <row r="2329" spans="2:7" hidden="1">
      <c r="B2329" s="46" t="s">
        <v>482</v>
      </c>
      <c r="C2329" s="101">
        <v>46166</v>
      </c>
      <c r="D2329" s="104">
        <v>1421.22</v>
      </c>
      <c r="E2329" s="140">
        <v>3.6566616666666594</v>
      </c>
      <c r="F2329" s="153">
        <v>0.27500000000000002</v>
      </c>
      <c r="G2329" s="46">
        <f>IrradDiaria_1[[#This Row],[Geração Diária (kWh)]]/(IrradDiaria_1[[#This Row],[Irradiação]]*994)</f>
        <v>0.39101205500915692</v>
      </c>
    </row>
    <row r="2330" spans="2:7" hidden="1">
      <c r="B2330" s="46" t="s">
        <v>482</v>
      </c>
      <c r="C2330" s="101">
        <v>46167</v>
      </c>
      <c r="D2330" s="104">
        <v>6370.39</v>
      </c>
      <c r="E2330" s="140">
        <v>2.276923333333345</v>
      </c>
      <c r="F2330" s="153">
        <v>0.80555555555555602</v>
      </c>
      <c r="G2330" s="46">
        <f>IrradDiaria_1[[#This Row],[Geração Diária (kWh)]]/(IrradDiaria_1[[#This Row],[Irradiação]]*994)</f>
        <v>2.8146942694674544</v>
      </c>
    </row>
    <row r="2331" spans="2:7" hidden="1">
      <c r="B2331" s="46" t="s">
        <v>482</v>
      </c>
      <c r="C2331" s="101">
        <v>46168</v>
      </c>
      <c r="D2331" s="104">
        <v>9403.81</v>
      </c>
      <c r="E2331" s="140">
        <v>3.5525133333333248</v>
      </c>
      <c r="F2331" s="153">
        <v>1</v>
      </c>
      <c r="G2331" s="46">
        <f>IrradDiaria_1[[#This Row],[Geração Diária (kWh)]]/(IrradDiaria_1[[#This Row],[Irradiação]]*994)</f>
        <v>2.6630648650562567</v>
      </c>
    </row>
    <row r="2332" spans="2:7" hidden="1">
      <c r="B2332" s="46" t="s">
        <v>482</v>
      </c>
      <c r="C2332" s="101">
        <v>46169</v>
      </c>
      <c r="D2332" s="104">
        <v>12476.15</v>
      </c>
      <c r="E2332" s="140">
        <v>4.6409149999999677</v>
      </c>
      <c r="F2332" s="153">
        <v>1</v>
      </c>
      <c r="G2332" s="46">
        <f>IrradDiaria_1[[#This Row],[Geração Diária (kWh)]]/(IrradDiaria_1[[#This Row],[Irradiação]]*994)</f>
        <v>2.7045224384663755</v>
      </c>
    </row>
    <row r="2333" spans="2:7" hidden="1">
      <c r="B2333" s="46" t="s">
        <v>482</v>
      </c>
      <c r="C2333" s="101">
        <v>46170</v>
      </c>
      <c r="D2333" s="104">
        <v>10221.89</v>
      </c>
      <c r="E2333" s="140">
        <v>3.8803999999999998</v>
      </c>
      <c r="F2333" s="153">
        <v>1</v>
      </c>
      <c r="G2333" s="46">
        <f>IrradDiaria_1[[#This Row],[Geração Diária (kWh)]]/(IrradDiaria_1[[#This Row],[Irradiação]]*994)</f>
        <v>2.6501369831192076</v>
      </c>
    </row>
    <row r="2334" spans="2:7" hidden="1">
      <c r="B2334" s="46" t="s">
        <v>482</v>
      </c>
      <c r="C2334" s="101">
        <v>46171</v>
      </c>
      <c r="D2334" s="104">
        <v>7415.06</v>
      </c>
      <c r="E2334" s="140">
        <v>2.7820999999999998</v>
      </c>
      <c r="F2334" s="153">
        <v>1</v>
      </c>
      <c r="G2334" s="46">
        <f>IrradDiaria_1[[#This Row],[Geração Diária (kWh)]]/(IrradDiaria_1[[#This Row],[Irradiação]]*994)</f>
        <v>2.6813626086340845</v>
      </c>
    </row>
    <row r="2335" spans="2:7" hidden="1">
      <c r="B2335" s="46" t="s">
        <v>482</v>
      </c>
      <c r="C2335" s="101">
        <v>46172</v>
      </c>
      <c r="D2335" s="104">
        <v>6742.27</v>
      </c>
      <c r="E2335" s="140">
        <v>2.3580000000000001</v>
      </c>
      <c r="F2335" s="153">
        <v>1</v>
      </c>
      <c r="G2335" s="46">
        <f>IrradDiaria_1[[#This Row],[Geração Diária (kWh)]]/(IrradDiaria_1[[#This Row],[Irradiação]]*994)</f>
        <v>2.8765766780496378</v>
      </c>
    </row>
    <row r="2336" spans="2:7" hidden="1">
      <c r="B2336" s="46" t="s">
        <v>482</v>
      </c>
      <c r="C2336" s="101">
        <v>46173</v>
      </c>
      <c r="D2336" s="104">
        <v>11676.94</v>
      </c>
      <c r="E2336" s="140">
        <v>4.3010999999999999</v>
      </c>
      <c r="F2336" s="153">
        <v>1</v>
      </c>
      <c r="G2336" s="46">
        <f>IrradDiaria_1[[#This Row],[Geração Diária (kWh)]]/(IrradDiaria_1[[#This Row],[Irradiação]]*994)</f>
        <v>2.7312605024955716</v>
      </c>
    </row>
    <row r="2337" spans="2:7" hidden="1">
      <c r="B2337" s="46" t="s">
        <v>482</v>
      </c>
      <c r="C2337" s="101">
        <v>46174</v>
      </c>
      <c r="D2337" s="104">
        <v>7598.68</v>
      </c>
      <c r="E2337" s="140">
        <v>2.4980000000000002</v>
      </c>
      <c r="F2337" s="153">
        <v>1</v>
      </c>
      <c r="G2337" s="46">
        <f>IrradDiaria_1[[#This Row],[Geração Diária (kWh)]]/(IrradDiaria_1[[#This Row],[Irradiação]]*994)</f>
        <v>3.0602671271826312</v>
      </c>
    </row>
    <row r="2338" spans="2:7" hidden="1">
      <c r="B2338" s="46" t="s">
        <v>482</v>
      </c>
      <c r="C2338" s="101">
        <v>46175</v>
      </c>
      <c r="D2338" s="104">
        <v>4142.43</v>
      </c>
      <c r="E2338" s="140">
        <v>1.415</v>
      </c>
      <c r="F2338" s="153">
        <v>1</v>
      </c>
      <c r="G2338" s="46">
        <f>IrradDiaria_1[[#This Row],[Geração Diária (kWh)]]/(IrradDiaria_1[[#This Row],[Irradiação]]*994)</f>
        <v>2.9451834683009723</v>
      </c>
    </row>
    <row r="2339" spans="2:7" hidden="1">
      <c r="B2339" s="46" t="s">
        <v>482</v>
      </c>
      <c r="C2339" s="101">
        <v>46176</v>
      </c>
      <c r="D2339" s="104">
        <v>8788.67</v>
      </c>
      <c r="E2339" s="140">
        <v>2.3130000000000002</v>
      </c>
      <c r="F2339" s="153">
        <v>1</v>
      </c>
      <c r="G2339" s="46">
        <f>IrradDiaria_1[[#This Row],[Geração Diária (kWh)]]/(IrradDiaria_1[[#This Row],[Irradiação]]*994)</f>
        <v>3.8226201132432287</v>
      </c>
    </row>
    <row r="2340" spans="2:7" hidden="1">
      <c r="B2340" s="46" t="s">
        <v>482</v>
      </c>
      <c r="C2340" s="101">
        <v>46177</v>
      </c>
      <c r="D2340" s="104">
        <v>6768.1</v>
      </c>
      <c r="E2340" s="140">
        <v>2.2480000000000002</v>
      </c>
      <c r="F2340" s="153">
        <v>1</v>
      </c>
      <c r="G2340" s="46">
        <f>IrradDiaria_1[[#This Row],[Geração Diária (kWh)]]/(IrradDiaria_1[[#This Row],[Irradiação]]*994)</f>
        <v>3.0288940045969768</v>
      </c>
    </row>
    <row r="2341" spans="2:7" hidden="1">
      <c r="B2341" s="46" t="s">
        <v>482</v>
      </c>
      <c r="C2341" s="101">
        <v>46178</v>
      </c>
      <c r="D2341" s="104">
        <v>8642.1299999999992</v>
      </c>
      <c r="E2341" s="140">
        <v>2.2999999999999998</v>
      </c>
      <c r="F2341" s="153">
        <v>0.96527777777777801</v>
      </c>
      <c r="G2341" s="46">
        <f>IrradDiaria_1[[#This Row],[Geração Diária (kWh)]]/(IrradDiaria_1[[#This Row],[Irradiação]]*994)</f>
        <v>3.7801285976729946</v>
      </c>
    </row>
    <row r="2342" spans="2:7" hidden="1">
      <c r="B2342" s="46" t="s">
        <v>482</v>
      </c>
      <c r="C2342" s="101">
        <v>46179</v>
      </c>
      <c r="D2342" s="104">
        <v>13055.69</v>
      </c>
      <c r="E2342" s="140">
        <v>3.5449999999999999</v>
      </c>
      <c r="F2342" s="153">
        <v>0.73611111111111105</v>
      </c>
      <c r="G2342" s="46">
        <f>IrradDiaria_1[[#This Row],[Geração Diária (kWh)]]/(IrradDiaria_1[[#This Row],[Irradiação]]*994)</f>
        <v>3.7050767226773904</v>
      </c>
    </row>
    <row r="2343" spans="2:7" hidden="1">
      <c r="B2343" s="46" t="s">
        <v>482</v>
      </c>
      <c r="C2343" s="101">
        <v>46180</v>
      </c>
      <c r="D2343" s="104">
        <v>15219.55</v>
      </c>
      <c r="E2343" s="140">
        <v>5.6449999999999996</v>
      </c>
      <c r="F2343" s="153">
        <v>1</v>
      </c>
      <c r="G2343" s="46">
        <f>IrradDiaria_1[[#This Row],[Geração Diária (kWh)]]/(IrradDiaria_1[[#This Row],[Irradiação]]*994)</f>
        <v>2.7123859187008681</v>
      </c>
    </row>
    <row r="2344" spans="2:7" hidden="1">
      <c r="B2344" s="46" t="s">
        <v>482</v>
      </c>
      <c r="C2344" s="101">
        <v>46181</v>
      </c>
      <c r="D2344" s="104">
        <v>14578.04</v>
      </c>
      <c r="E2344" s="140">
        <v>5.3760000000000003</v>
      </c>
      <c r="F2344" s="153">
        <v>0.97916666666666596</v>
      </c>
      <c r="G2344" s="46">
        <f>IrradDiaria_1[[#This Row],[Geração Diária (kWh)]]/(IrradDiaria_1[[#This Row],[Irradiação]]*994)</f>
        <v>2.7280573320877646</v>
      </c>
    </row>
    <row r="2345" spans="2:7" hidden="1">
      <c r="B2345" s="46" t="s">
        <v>482</v>
      </c>
      <c r="C2345" s="101">
        <v>46182</v>
      </c>
      <c r="D2345" s="104">
        <v>12873.94</v>
      </c>
      <c r="E2345" s="140">
        <v>4.6079999999999997</v>
      </c>
      <c r="F2345" s="153">
        <v>1</v>
      </c>
      <c r="G2345" s="46">
        <f>IrradDiaria_1[[#This Row],[Geração Diária (kWh)]]/(IrradDiaria_1[[#This Row],[Irradiação]]*994)</f>
        <v>2.8106879121953949</v>
      </c>
    </row>
    <row r="2346" spans="2:7" hidden="1">
      <c r="B2346" s="46" t="s">
        <v>482</v>
      </c>
      <c r="C2346" s="101">
        <v>46183</v>
      </c>
      <c r="D2346" s="104">
        <v>11771.14</v>
      </c>
      <c r="E2346" s="140">
        <v>4.1740000000000004</v>
      </c>
      <c r="F2346" s="153">
        <v>1</v>
      </c>
      <c r="G2346" s="46">
        <f>IrradDiaria_1[[#This Row],[Geração Diária (kWh)]]/(IrradDiaria_1[[#This Row],[Irradiação]]*994)</f>
        <v>2.8371330040617444</v>
      </c>
    </row>
    <row r="2347" spans="2:7" hidden="1">
      <c r="B2347" s="46" t="s">
        <v>482</v>
      </c>
      <c r="C2347" s="101">
        <v>46184</v>
      </c>
      <c r="D2347" s="104">
        <v>3185.63</v>
      </c>
      <c r="E2347" s="140">
        <v>1.1279999999999999</v>
      </c>
      <c r="F2347" s="153">
        <v>1</v>
      </c>
      <c r="G2347" s="46">
        <f>IrradDiaria_1[[#This Row],[Geração Diária (kWh)]]/(IrradDiaria_1[[#This Row],[Irradiação]]*994)</f>
        <v>2.8411871940865052</v>
      </c>
    </row>
    <row r="2348" spans="2:7" hidden="1">
      <c r="B2348" s="46" t="s">
        <v>482</v>
      </c>
      <c r="C2348" s="101">
        <v>46185</v>
      </c>
      <c r="D2348" s="104">
        <v>8890.11</v>
      </c>
      <c r="E2348" s="140">
        <v>3.3780000000000001</v>
      </c>
      <c r="F2348" s="153">
        <v>1</v>
      </c>
      <c r="G2348" s="46">
        <f>IrradDiaria_1[[#This Row],[Geração Diária (kWh)]]/(IrradDiaria_1[[#This Row],[Irradiação]]*994)</f>
        <v>2.6476532373637922</v>
      </c>
    </row>
    <row r="2349" spans="2:7" hidden="1">
      <c r="B2349" s="46" t="s">
        <v>482</v>
      </c>
      <c r="C2349" s="101">
        <v>46186</v>
      </c>
      <c r="D2349" s="104">
        <v>8686.77</v>
      </c>
      <c r="E2349" s="140">
        <v>3.2170000000000001</v>
      </c>
      <c r="F2349" s="153">
        <v>1</v>
      </c>
      <c r="G2349" s="46">
        <f>IrradDiaria_1[[#This Row],[Geração Diária (kWh)]]/(IrradDiaria_1[[#This Row],[Irradiação]]*994)</f>
        <v>2.7165698574411969</v>
      </c>
    </row>
    <row r="2350" spans="2:7" hidden="1">
      <c r="B2350" s="46" t="s">
        <v>482</v>
      </c>
      <c r="C2350" s="101">
        <v>46187</v>
      </c>
      <c r="D2350" s="104">
        <v>9196.35</v>
      </c>
      <c r="E2350" s="140">
        <v>3.3650000000000002</v>
      </c>
      <c r="F2350" s="153">
        <v>1</v>
      </c>
      <c r="G2350" s="46">
        <f>IrradDiaria_1[[#This Row],[Geração Diária (kWh)]]/(IrradDiaria_1[[#This Row],[Irradiação]]*994)</f>
        <v>2.7494386826157537</v>
      </c>
    </row>
    <row r="2351" spans="2:7" hidden="1">
      <c r="B2351" s="46" t="s">
        <v>482</v>
      </c>
      <c r="C2351" s="101">
        <v>46188</v>
      </c>
      <c r="D2351" s="104">
        <v>7866.12</v>
      </c>
      <c r="E2351" s="140">
        <v>2.8450000000000002</v>
      </c>
      <c r="F2351" s="153">
        <v>1</v>
      </c>
      <c r="G2351" s="46">
        <f>IrradDiaria_1[[#This Row],[Geração Diária (kWh)]]/(IrradDiaria_1[[#This Row],[Irradiação]]*994)</f>
        <v>2.7815822881047265</v>
      </c>
    </row>
    <row r="2352" spans="2:7" hidden="1">
      <c r="B2352" s="46" t="s">
        <v>482</v>
      </c>
      <c r="C2352" s="101">
        <v>46189</v>
      </c>
      <c r="D2352" s="104">
        <v>0</v>
      </c>
      <c r="E2352" s="140">
        <v>1.421</v>
      </c>
      <c r="F2352" s="153">
        <v>0</v>
      </c>
      <c r="G2352" s="46">
        <f>IrradDiaria_1[[#This Row],[Geração Diária (kWh)]]/(IrradDiaria_1[[#This Row],[Irradiação]]*994)</f>
        <v>0</v>
      </c>
    </row>
    <row r="2353" spans="2:7" hidden="1">
      <c r="B2353" s="46" t="s">
        <v>482</v>
      </c>
      <c r="C2353" s="101">
        <v>46190</v>
      </c>
      <c r="D2353" s="104">
        <v>8791.49</v>
      </c>
      <c r="E2353" s="140">
        <v>3.262</v>
      </c>
      <c r="F2353" s="153">
        <v>1</v>
      </c>
      <c r="G2353" s="46">
        <f>IrradDiaria_1[[#This Row],[Geração Diária (kWh)]]/(IrradDiaria_1[[#This Row],[Irradiação]]*994)</f>
        <v>2.7113909699768199</v>
      </c>
    </row>
    <row r="2354" spans="2:7" hidden="1">
      <c r="B2354" s="46" t="s">
        <v>482</v>
      </c>
      <c r="C2354" s="101">
        <v>46191</v>
      </c>
      <c r="D2354" s="104">
        <v>11355.22</v>
      </c>
      <c r="E2354" s="140">
        <v>4.3879999999999999</v>
      </c>
      <c r="F2354" s="153">
        <v>0.95972222222898995</v>
      </c>
      <c r="G2354" s="46">
        <f>IrradDiaria_1[[#This Row],[Geração Diária (kWh)]]/(IrradDiaria_1[[#This Row],[Irradiação]]*994)</f>
        <v>2.6034098850165717</v>
      </c>
    </row>
    <row r="2355" spans="2:7" hidden="1">
      <c r="B2355" s="46" t="s">
        <v>482</v>
      </c>
      <c r="C2355" s="101">
        <v>46192</v>
      </c>
      <c r="D2355" s="104">
        <v>15196.88</v>
      </c>
      <c r="E2355" s="140">
        <v>5.4820000000000002</v>
      </c>
      <c r="F2355" s="153">
        <v>1</v>
      </c>
      <c r="G2355" s="46">
        <f>IrradDiaria_1[[#This Row],[Geração Diária (kWh)]]/(IrradDiaria_1[[#This Row],[Irradiação]]*994)</f>
        <v>2.788874802995279</v>
      </c>
    </row>
    <row r="2356" spans="2:7" hidden="1">
      <c r="B2356" s="46" t="s">
        <v>482</v>
      </c>
      <c r="C2356" s="101">
        <v>46193</v>
      </c>
      <c r="D2356" s="104">
        <v>14176.75</v>
      </c>
      <c r="E2356" s="140">
        <v>5.2450000000000001</v>
      </c>
      <c r="F2356" s="153">
        <v>1</v>
      </c>
      <c r="G2356" s="46">
        <f>IrradDiaria_1[[#This Row],[Geração Diária (kWh)]]/(IrradDiaria_1[[#This Row],[Irradiação]]*994)</f>
        <v>2.719222868191034</v>
      </c>
    </row>
    <row r="2357" spans="2:7" hidden="1">
      <c r="B2357" s="46" t="s">
        <v>482</v>
      </c>
      <c r="C2357" s="101">
        <v>46194</v>
      </c>
      <c r="D2357" s="104">
        <v>8139.05</v>
      </c>
      <c r="E2357" s="140">
        <v>3.1930000000000001</v>
      </c>
      <c r="F2357" s="153">
        <v>1</v>
      </c>
      <c r="G2357" s="46">
        <f>IrradDiaria_1[[#This Row],[Geração Diária (kWh)]]/(IrradDiaria_1[[#This Row],[Irradiação]]*994)</f>
        <v>2.5644156199331913</v>
      </c>
    </row>
    <row r="2358" spans="2:7" hidden="1">
      <c r="B2358" s="46" t="s">
        <v>482</v>
      </c>
      <c r="C2358" s="101">
        <v>46195</v>
      </c>
      <c r="D2358" s="104">
        <v>13180.53</v>
      </c>
      <c r="E2358" s="140">
        <v>4.835</v>
      </c>
      <c r="F2358" s="153">
        <v>1</v>
      </c>
      <c r="G2358" s="46">
        <f>IrradDiaria_1[[#This Row],[Geração Diária (kWh)]]/(IrradDiaria_1[[#This Row],[Irradiação]]*994)</f>
        <v>2.7425213119461342</v>
      </c>
    </row>
    <row r="2359" spans="2:7" hidden="1">
      <c r="B2359" s="46" t="s">
        <v>482</v>
      </c>
      <c r="C2359" s="101">
        <v>46196</v>
      </c>
      <c r="D2359" s="104">
        <v>13739</v>
      </c>
      <c r="E2359" s="140">
        <v>5.18</v>
      </c>
      <c r="F2359" s="153">
        <v>1</v>
      </c>
      <c r="G2359" s="46">
        <f>IrradDiaria_1[[#This Row],[Geração Diária (kWh)]]/(IrradDiaria_1[[#This Row],[Irradiação]]*994)</f>
        <v>2.6683265616867224</v>
      </c>
    </row>
    <row r="2360" spans="2:7" hidden="1">
      <c r="B2360" s="46" t="s">
        <v>482</v>
      </c>
      <c r="C2360" s="101">
        <v>46197</v>
      </c>
      <c r="D2360" s="104">
        <v>2156.98</v>
      </c>
      <c r="E2360" s="140">
        <v>0.77300000000000002</v>
      </c>
      <c r="F2360" s="153">
        <v>1</v>
      </c>
      <c r="G2360" s="46">
        <f>IrradDiaria_1[[#This Row],[Geração Diária (kWh)]]/(IrradDiaria_1[[#This Row],[Irradiação]]*994)</f>
        <v>2.8072445019404917</v>
      </c>
    </row>
    <row r="2361" spans="2:7" hidden="1">
      <c r="B2361" s="46" t="s">
        <v>482</v>
      </c>
      <c r="C2361" s="101">
        <v>46198</v>
      </c>
      <c r="D2361" s="104">
        <v>1823.56</v>
      </c>
      <c r="E2361" s="140">
        <v>0.65200000000000002</v>
      </c>
      <c r="F2361" s="153">
        <v>1</v>
      </c>
      <c r="G2361" s="46">
        <f>IrradDiaria_1[[#This Row],[Geração Diária (kWh)]]/(IrradDiaria_1[[#This Row],[Irradiação]]*994)</f>
        <v>2.813753687770796</v>
      </c>
    </row>
    <row r="2362" spans="2:7" hidden="1">
      <c r="B2362" s="46" t="s">
        <v>482</v>
      </c>
      <c r="C2362" s="101">
        <v>46199</v>
      </c>
      <c r="D2362" s="104">
        <v>3843.99</v>
      </c>
      <c r="E2362" s="140">
        <v>1.363</v>
      </c>
      <c r="F2362" s="153">
        <v>1</v>
      </c>
      <c r="G2362" s="46">
        <f>IrradDiaria_1[[#This Row],[Geração Diária (kWh)]]/(IrradDiaria_1[[#This Row],[Irradiação]]*994)</f>
        <v>2.8372657072294367</v>
      </c>
    </row>
    <row r="2363" spans="2:7" hidden="1">
      <c r="B2363" s="46" t="s">
        <v>482</v>
      </c>
      <c r="C2363" s="101">
        <v>46200</v>
      </c>
      <c r="D2363" s="104">
        <v>12254.49</v>
      </c>
      <c r="E2363" s="140">
        <v>4.5250000000000004</v>
      </c>
      <c r="F2363" s="153">
        <v>1</v>
      </c>
      <c r="G2363" s="46">
        <f>IrradDiaria_1[[#This Row],[Geração Diária (kWh)]]/(IrradDiaria_1[[#This Row],[Irradiação]]*994)</f>
        <v>2.7245217159309445</v>
      </c>
    </row>
    <row r="2364" spans="2:7" hidden="1">
      <c r="B2364" s="46" t="s">
        <v>482</v>
      </c>
      <c r="C2364" s="101">
        <v>46201</v>
      </c>
      <c r="D2364" s="104">
        <v>13498.76</v>
      </c>
      <c r="E2364" s="140">
        <v>4.9690000000000003</v>
      </c>
      <c r="F2364" s="153">
        <v>1</v>
      </c>
      <c r="G2364" s="46">
        <f>IrradDiaria_1[[#This Row],[Geração Diária (kWh)]]/(IrradDiaria_1[[#This Row],[Irradiação]]*994)</f>
        <v>2.7329928453797852</v>
      </c>
    </row>
    <row r="2365" spans="2:7" hidden="1">
      <c r="B2365" s="46" t="s">
        <v>482</v>
      </c>
      <c r="C2365" s="101">
        <v>46202</v>
      </c>
      <c r="D2365" s="104">
        <v>15112.38</v>
      </c>
      <c r="E2365" s="140">
        <v>5.6260000000000003</v>
      </c>
      <c r="F2365" s="153">
        <v>1</v>
      </c>
      <c r="G2365" s="46">
        <f>IrradDiaria_1[[#This Row],[Geração Diária (kWh)]]/(IrradDiaria_1[[#This Row],[Irradiação]]*994)</f>
        <v>2.7023820849018745</v>
      </c>
    </row>
    <row r="2366" spans="2:7" hidden="1">
      <c r="B2366" s="46" t="s">
        <v>482</v>
      </c>
      <c r="C2366" s="101">
        <v>46203</v>
      </c>
      <c r="D2366" s="104">
        <v>14606.37</v>
      </c>
      <c r="E2366" s="140">
        <v>5.3869999999999996</v>
      </c>
      <c r="F2366" s="153">
        <v>1</v>
      </c>
      <c r="G2366" s="46">
        <f>IrradDiaria_1[[#This Row],[Geração Diária (kWh)]]/(IrradDiaria_1[[#This Row],[Irradiação]]*994)</f>
        <v>2.7277774685984855</v>
      </c>
    </row>
    <row r="2367" spans="2:7" hidden="1">
      <c r="B2367" s="46" t="s">
        <v>482</v>
      </c>
      <c r="C2367" s="101">
        <v>46204</v>
      </c>
      <c r="D2367" s="104">
        <v>13601.44</v>
      </c>
      <c r="E2367" s="140">
        <v>1.1990000000000001</v>
      </c>
      <c r="F2367" s="153">
        <v>1</v>
      </c>
      <c r="G2367" s="46">
        <f>IrradDiaria_1[[#This Row],[Geração Diária (kWh)]]/(IrradDiaria_1[[#This Row],[Irradiação]]*994)</f>
        <v>11.412461424090834</v>
      </c>
    </row>
    <row r="2368" spans="2:7" hidden="1">
      <c r="B2368" s="46" t="s">
        <v>482</v>
      </c>
      <c r="C2368" s="101">
        <v>46205</v>
      </c>
      <c r="D2368" s="104">
        <v>19184.349999999999</v>
      </c>
      <c r="E2368" s="140">
        <v>2.149</v>
      </c>
      <c r="F2368" s="153">
        <v>1</v>
      </c>
      <c r="G2368" s="46">
        <f>IrradDiaria_1[[#This Row],[Geração Diária (kWh)]]/(IrradDiaria_1[[#This Row],[Irradiação]]*994)</f>
        <v>8.9809915800058597</v>
      </c>
    </row>
    <row r="2369" spans="2:7" hidden="1">
      <c r="B2369" s="46" t="s">
        <v>482</v>
      </c>
      <c r="C2369" s="101">
        <v>46206</v>
      </c>
      <c r="D2369" s="104">
        <v>17581.439999999999</v>
      </c>
      <c r="E2369" s="140">
        <v>0.11799999999999999</v>
      </c>
      <c r="F2369" s="153">
        <v>1</v>
      </c>
      <c r="G2369" s="46">
        <f>IrradDiaria_1[[#This Row],[Geração Diária (kWh)]]/(IrradDiaria_1[[#This Row],[Irradiação]]*994)</f>
        <v>149.89462196910276</v>
      </c>
    </row>
    <row r="2370" spans="2:7" hidden="1">
      <c r="B2370" s="46" t="s">
        <v>482</v>
      </c>
      <c r="C2370" s="101">
        <v>46207</v>
      </c>
      <c r="D2370" s="104">
        <v>13437.8</v>
      </c>
      <c r="E2370" s="140">
        <v>2.6850000000000001</v>
      </c>
      <c r="F2370" s="153">
        <v>1</v>
      </c>
      <c r="G2370" s="46">
        <f>IrradDiaria_1[[#This Row],[Geração Diária (kWh)]]/(IrradDiaria_1[[#This Row],[Irradiação]]*994)</f>
        <v>5.0349770878530027</v>
      </c>
    </row>
    <row r="2371" spans="2:7" hidden="1">
      <c r="B2371" s="46" t="s">
        <v>482</v>
      </c>
      <c r="C2371" s="101">
        <v>46208</v>
      </c>
      <c r="D2371" s="104">
        <v>16481.509999999998</v>
      </c>
      <c r="E2371" s="140">
        <v>2.589</v>
      </c>
      <c r="F2371" s="153">
        <v>1</v>
      </c>
      <c r="G2371" s="46">
        <f>IrradDiaria_1[[#This Row],[Geração Diária (kWh)]]/(IrradDiaria_1[[#This Row],[Irradiação]]*994)</f>
        <v>6.4044016901719312</v>
      </c>
    </row>
    <row r="2372" spans="2:7" hidden="1">
      <c r="B2372" s="46" t="s">
        <v>482</v>
      </c>
      <c r="C2372" s="101">
        <v>46209</v>
      </c>
      <c r="D2372" s="104">
        <v>19613.490000000002</v>
      </c>
      <c r="E2372" s="140">
        <v>3.7589999999999999</v>
      </c>
      <c r="F2372" s="153">
        <v>1</v>
      </c>
      <c r="G2372" s="46">
        <f>IrradDiaria_1[[#This Row],[Geração Diária (kWh)]]/(IrradDiaria_1[[#This Row],[Irradiação]]*994)</f>
        <v>5.2492368416404256</v>
      </c>
    </row>
    <row r="2373" spans="2:7" hidden="1">
      <c r="B2373" s="46" t="s">
        <v>482</v>
      </c>
      <c r="C2373" s="101">
        <v>46210</v>
      </c>
      <c r="D2373" s="104">
        <v>18197.89</v>
      </c>
      <c r="E2373" s="140">
        <v>4.4850000000000003</v>
      </c>
      <c r="F2373" s="153">
        <v>1</v>
      </c>
      <c r="G2373" s="46">
        <f>IrradDiaria_1[[#This Row],[Geração Diária (kWh)]]/(IrradDiaria_1[[#This Row],[Irradiação]]*994)</f>
        <v>4.0819925124885321</v>
      </c>
    </row>
    <row r="2374" spans="2:7" hidden="1">
      <c r="B2374" s="46" t="s">
        <v>482</v>
      </c>
      <c r="C2374" s="101">
        <v>46211</v>
      </c>
      <c r="D2374" s="104">
        <v>11305.68</v>
      </c>
      <c r="E2374" s="140">
        <v>4.0609999999999999</v>
      </c>
      <c r="F2374" s="153">
        <v>1</v>
      </c>
      <c r="G2374" s="46">
        <f>IrradDiaria_1[[#This Row],[Geração Diária (kWh)]]/(IrradDiaria_1[[#This Row],[Irradiação]]*994)</f>
        <v>2.8007691556876351</v>
      </c>
    </row>
    <row r="2375" spans="2:7" hidden="1">
      <c r="B2375" s="46" t="s">
        <v>299</v>
      </c>
      <c r="C2375" s="101">
        <v>46218</v>
      </c>
      <c r="D2375" s="104">
        <v>8363.5</v>
      </c>
      <c r="E2375" s="140">
        <v>7.3544691666666697</v>
      </c>
      <c r="F2375" s="153">
        <v>1</v>
      </c>
      <c r="G2375" s="46">
        <f>IrradDiaria_1[[#This Row],[Geração Diária (kWh)]]/(IrradDiaria_1[[#This Row],[Irradiação]]*994)</f>
        <v>1.1440640667250315</v>
      </c>
    </row>
    <row r="2376" spans="2:7" hidden="1">
      <c r="B2376" s="46" t="s">
        <v>277</v>
      </c>
      <c r="C2376" s="101">
        <v>46215</v>
      </c>
      <c r="D2376" s="104">
        <v>5019.8</v>
      </c>
      <c r="E2376" s="140">
        <v>7.369787529072414</v>
      </c>
      <c r="F2376" s="153">
        <v>0.90972222222222199</v>
      </c>
      <c r="G2376" s="46">
        <f>IrradDiaria_1[[#This Row],[Geração Diária (kWh)]]/(IrradDiaria_1[[#This Row],[Irradiação]]*994)</f>
        <v>0.68524371750203672</v>
      </c>
    </row>
    <row r="2377" spans="2:7" hidden="1">
      <c r="B2377" s="46" t="s">
        <v>299</v>
      </c>
      <c r="C2377" s="101">
        <v>46215</v>
      </c>
      <c r="D2377" s="104">
        <v>7970</v>
      </c>
      <c r="E2377" s="140">
        <v>7.369787529072414</v>
      </c>
      <c r="F2377" s="153">
        <v>0.90972222222222199</v>
      </c>
      <c r="G2377" s="46">
        <f>IrradDiaria_1[[#This Row],[Geração Diária (kWh)]]/(IrradDiaria_1[[#This Row],[Irradiação]]*994)</f>
        <v>1.087970124007178</v>
      </c>
    </row>
    <row r="2378" spans="2:7" hidden="1">
      <c r="B2378" s="46" t="s">
        <v>436</v>
      </c>
      <c r="C2378" s="101">
        <v>46216</v>
      </c>
      <c r="D2378" s="104">
        <v>17445</v>
      </c>
      <c r="E2378" s="140">
        <v>7.7789999999999999</v>
      </c>
      <c r="F2378" s="153">
        <v>0.9</v>
      </c>
      <c r="G2378" s="46">
        <f>IrradDiaria_1[[#This Row],[Geração Diária (kWh)]]/(IrradDiaria_1[[#This Row],[Irradiação]]*994)</f>
        <v>2.2561128436643774</v>
      </c>
    </row>
    <row r="2379" spans="2:7" hidden="1">
      <c r="B2379" s="46" t="s">
        <v>413</v>
      </c>
      <c r="C2379" s="101">
        <v>46216</v>
      </c>
      <c r="D2379" s="104">
        <v>16326.06</v>
      </c>
      <c r="E2379" s="140">
        <v>7.7789999999999999</v>
      </c>
      <c r="F2379" s="153">
        <v>1</v>
      </c>
      <c r="G2379" s="46">
        <f>IrradDiaria_1[[#This Row],[Geração Diária (kWh)]]/(IrradDiaria_1[[#This Row],[Irradiação]]*994)</f>
        <v>2.1114034767804668</v>
      </c>
    </row>
    <row r="2380" spans="2:7" hidden="1">
      <c r="B2380" s="46" t="s">
        <v>436</v>
      </c>
      <c r="C2380" s="101">
        <v>46218</v>
      </c>
      <c r="D2380" s="104">
        <v>17854.650000000001</v>
      </c>
      <c r="E2380" s="140">
        <v>7.9950000000000001</v>
      </c>
      <c r="F2380" s="153">
        <v>0.9</v>
      </c>
      <c r="G2380" s="46">
        <f>IrradDiaria_1[[#This Row],[Geração Diária (kWh)]]/(IrradDiaria_1[[#This Row],[Irradiação]]*994)</f>
        <v>2.2467072604482432</v>
      </c>
    </row>
    <row r="2381" spans="2:7" hidden="1">
      <c r="B2381" s="46" t="s">
        <v>413</v>
      </c>
      <c r="C2381" s="101">
        <v>46218</v>
      </c>
      <c r="D2381" s="104">
        <v>16346.76</v>
      </c>
      <c r="E2381" s="140">
        <v>7.9960000000000004</v>
      </c>
      <c r="F2381" s="153">
        <v>1</v>
      </c>
      <c r="G2381" s="46">
        <f>IrradDiaria_1[[#This Row],[Geração Diária (kWh)]]/(IrradDiaria_1[[#This Row],[Irradiação]]*994)</f>
        <v>2.0567074281607605</v>
      </c>
    </row>
    <row r="2382" spans="2:7" hidden="1">
      <c r="B2382" s="46" t="s">
        <v>505</v>
      </c>
      <c r="C2382" s="101">
        <v>46174</v>
      </c>
      <c r="D2382" s="104">
        <v>21033.72</v>
      </c>
      <c r="E2382" s="140">
        <v>6.3875999999999999</v>
      </c>
      <c r="F2382" s="153">
        <v>1</v>
      </c>
      <c r="G2382" s="46">
        <f>IrradDiaria_1[[#This Row],[Geração Diária (kWh)]]/(IrradDiaria_1[[#This Row],[Irradiação]]*994)</f>
        <v>3.3127753936733306</v>
      </c>
    </row>
    <row r="2383" spans="2:7" hidden="1">
      <c r="B2383" s="46" t="s">
        <v>505</v>
      </c>
      <c r="C2383" s="101">
        <v>46175</v>
      </c>
      <c r="D2383" s="104">
        <v>18398.11</v>
      </c>
      <c r="E2383" s="140">
        <v>5.7329999999999997</v>
      </c>
      <c r="F2383" s="153">
        <v>0.69444444444444398</v>
      </c>
      <c r="G2383" s="46">
        <f>IrradDiaria_1[[#This Row],[Geração Diária (kWh)]]/(IrradDiaria_1[[#This Row],[Irradiação]]*994)</f>
        <v>3.2285304360613361</v>
      </c>
    </row>
    <row r="2384" spans="2:7" hidden="1">
      <c r="B2384" s="46" t="s">
        <v>505</v>
      </c>
      <c r="C2384" s="101">
        <v>46176</v>
      </c>
      <c r="D2384" s="104">
        <v>24552.3</v>
      </c>
      <c r="E2384" s="140">
        <v>6.1048999999999998</v>
      </c>
      <c r="F2384" s="153">
        <v>1</v>
      </c>
      <c r="G2384" s="46">
        <f>IrradDiaria_1[[#This Row],[Geração Diária (kWh)]]/(IrradDiaria_1[[#This Row],[Irradiação]]*994)</f>
        <v>4.0460127140671673</v>
      </c>
    </row>
    <row r="2385" spans="2:7" hidden="1">
      <c r="B2385" s="46" t="s">
        <v>505</v>
      </c>
      <c r="C2385" s="101">
        <v>46177</v>
      </c>
      <c r="D2385" s="104">
        <v>11820.56</v>
      </c>
      <c r="E2385" s="140">
        <v>3.6844999999999999</v>
      </c>
      <c r="F2385" s="153">
        <v>1</v>
      </c>
      <c r="G2385" s="46">
        <f>IrradDiaria_1[[#This Row],[Geração Diária (kWh)]]/(IrradDiaria_1[[#This Row],[Irradiação]]*994)</f>
        <v>3.2275509482461331</v>
      </c>
    </row>
    <row r="2386" spans="2:7" hidden="1">
      <c r="B2386" s="46" t="s">
        <v>505</v>
      </c>
      <c r="C2386" s="101">
        <v>46178</v>
      </c>
      <c r="D2386" s="104">
        <v>19264.47</v>
      </c>
      <c r="E2386" s="140">
        <v>5.0176999999999996</v>
      </c>
      <c r="F2386" s="153">
        <v>1</v>
      </c>
      <c r="G2386" s="46">
        <f>IrradDiaria_1[[#This Row],[Geração Diária (kWh)]]/(IrradDiaria_1[[#This Row],[Irradiação]]*994)</f>
        <v>3.8624777342533392</v>
      </c>
    </row>
    <row r="2387" spans="2:7" hidden="1">
      <c r="B2387" s="46" t="s">
        <v>505</v>
      </c>
      <c r="C2387" s="101">
        <v>46179</v>
      </c>
      <c r="D2387" s="104">
        <v>15557.57</v>
      </c>
      <c r="E2387" s="140">
        <v>4.5891000000000002</v>
      </c>
      <c r="F2387" s="153">
        <v>1</v>
      </c>
      <c r="G2387" s="46">
        <f>IrradDiaria_1[[#This Row],[Geração Diária (kWh)]]/(IrradDiaria_1[[#This Row],[Irradiação]]*994)</f>
        <v>3.4105769918370563</v>
      </c>
    </row>
    <row r="2388" spans="2:7" hidden="1">
      <c r="B2388" s="46" t="s">
        <v>505</v>
      </c>
      <c r="C2388" s="101">
        <v>46180</v>
      </c>
      <c r="D2388" s="104">
        <v>22465.79</v>
      </c>
      <c r="E2388" s="140">
        <v>5.6988000000000003</v>
      </c>
      <c r="F2388" s="153">
        <v>1</v>
      </c>
      <c r="G2388" s="46">
        <f>IrradDiaria_1[[#This Row],[Geração Diária (kWh)]]/(IrradDiaria_1[[#This Row],[Irradiação]]*994)</f>
        <v>3.9659925581424251</v>
      </c>
    </row>
    <row r="2389" spans="2:7" hidden="1">
      <c r="B2389" s="46" t="s">
        <v>505</v>
      </c>
      <c r="C2389" s="101">
        <v>46181</v>
      </c>
      <c r="D2389" s="104">
        <v>20229.419999999998</v>
      </c>
      <c r="E2389" s="140">
        <v>5.5133000000000001</v>
      </c>
      <c r="F2389" s="153">
        <v>1</v>
      </c>
      <c r="G2389" s="46">
        <f>IrradDiaria_1[[#This Row],[Geração Diária (kWh)]]/(IrradDiaria_1[[#This Row],[Irradiação]]*994)</f>
        <v>3.6913516723287869</v>
      </c>
    </row>
    <row r="2390" spans="2:7" hidden="1">
      <c r="B2390" s="46" t="s">
        <v>505</v>
      </c>
      <c r="C2390" s="101">
        <v>46182</v>
      </c>
      <c r="D2390" s="104">
        <v>19771.13</v>
      </c>
      <c r="E2390" s="140">
        <v>5.2773999999999992</v>
      </c>
      <c r="F2390" s="153">
        <v>1</v>
      </c>
      <c r="G2390" s="46">
        <f>IrradDiaria_1[[#This Row],[Geração Diária (kWh)]]/(IrradDiaria_1[[#This Row],[Irradiação]]*994)</f>
        <v>3.7689909495247922</v>
      </c>
    </row>
    <row r="2391" spans="2:7" hidden="1">
      <c r="B2391" s="46" t="s">
        <v>505</v>
      </c>
      <c r="C2391" s="101">
        <v>46183</v>
      </c>
      <c r="D2391" s="104">
        <v>23812.67</v>
      </c>
      <c r="E2391" s="140">
        <v>6.4646999999999997</v>
      </c>
      <c r="F2391" s="153">
        <v>0.93169999999999997</v>
      </c>
      <c r="G2391" s="46">
        <f>IrradDiaria_1[[#This Row],[Geração Diária (kWh)]]/(IrradDiaria_1[[#This Row],[Irradiação]]*994)</f>
        <v>3.7057262441728502</v>
      </c>
    </row>
    <row r="2392" spans="2:7" hidden="1">
      <c r="B2392" s="46" t="s">
        <v>505</v>
      </c>
      <c r="C2392" s="101">
        <v>46184</v>
      </c>
      <c r="D2392" s="104">
        <v>20907.02</v>
      </c>
      <c r="E2392" s="140">
        <v>5.0422000000000002</v>
      </c>
      <c r="F2392" s="153">
        <v>1</v>
      </c>
      <c r="G2392" s="46">
        <f>IrradDiaria_1[[#This Row],[Geração Diária (kWh)]]/(IrradDiaria_1[[#This Row],[Irradiação]]*994)</f>
        <v>4.1714369354439276</v>
      </c>
    </row>
    <row r="2393" spans="2:7" hidden="1">
      <c r="B2393" s="46" t="s">
        <v>505</v>
      </c>
      <c r="C2393" s="101">
        <v>46185</v>
      </c>
      <c r="D2393" s="104">
        <v>18503.32</v>
      </c>
      <c r="E2393" s="140">
        <v>4.7347999999999999</v>
      </c>
      <c r="F2393" s="153">
        <v>1</v>
      </c>
      <c r="G2393" s="46">
        <f>IrradDiaria_1[[#This Row],[Geração Diária (kWh)]]/(IrradDiaria_1[[#This Row],[Irradiação]]*994)</f>
        <v>3.9315303836196192</v>
      </c>
    </row>
    <row r="2394" spans="2:7" hidden="1">
      <c r="B2394" s="46" t="s">
        <v>505</v>
      </c>
      <c r="C2394" s="101">
        <v>46186</v>
      </c>
      <c r="D2394" s="104">
        <v>14907.57</v>
      </c>
      <c r="E2394" s="140">
        <v>4.431</v>
      </c>
      <c r="F2394" s="153">
        <v>1</v>
      </c>
      <c r="G2394" s="46">
        <f>IrradDiaria_1[[#This Row],[Geração Diária (kWh)]]/(IrradDiaria_1[[#This Row],[Irradiação]]*994)</f>
        <v>3.384688632812447</v>
      </c>
    </row>
    <row r="2395" spans="2:7" hidden="1">
      <c r="B2395" s="46" t="s">
        <v>505</v>
      </c>
      <c r="C2395" s="101">
        <v>46187</v>
      </c>
      <c r="D2395" s="104">
        <v>21596.12</v>
      </c>
      <c r="E2395" s="140">
        <v>5.3033000000000001</v>
      </c>
      <c r="F2395" s="153">
        <v>1</v>
      </c>
      <c r="G2395" s="46">
        <f>IrradDiaria_1[[#This Row],[Geração Diária (kWh)]]/(IrradDiaria_1[[#This Row],[Irradiação]]*994)</f>
        <v>4.096784808183477</v>
      </c>
    </row>
    <row r="2396" spans="2:7" hidden="1">
      <c r="B2396" s="46" t="s">
        <v>505</v>
      </c>
      <c r="C2396" s="101">
        <v>46188</v>
      </c>
      <c r="D2396" s="104">
        <v>18581.87</v>
      </c>
      <c r="E2396" s="140">
        <v>4.4596</v>
      </c>
      <c r="F2396" s="153">
        <v>1</v>
      </c>
      <c r="G2396" s="46">
        <f>IrradDiaria_1[[#This Row],[Geração Diária (kWh)]]/(IrradDiaria_1[[#This Row],[Irradiação]]*994)</f>
        <v>4.1918634418403862</v>
      </c>
    </row>
    <row r="2397" spans="2:7" hidden="1">
      <c r="B2397" s="46" t="s">
        <v>505</v>
      </c>
      <c r="C2397" s="101">
        <v>46189</v>
      </c>
      <c r="D2397" s="104">
        <v>25300.48</v>
      </c>
      <c r="E2397" s="140">
        <v>6.298</v>
      </c>
      <c r="F2397" s="153">
        <v>1</v>
      </c>
      <c r="G2397" s="46">
        <f>IrradDiaria_1[[#This Row],[Geração Diária (kWh)]]/(IrradDiaria_1[[#This Row],[Irradiação]]*994)</f>
        <v>4.0414733558544018</v>
      </c>
    </row>
    <row r="2398" spans="2:7" hidden="1">
      <c r="B2398" s="46" t="s">
        <v>505</v>
      </c>
      <c r="C2398" s="101">
        <v>46190</v>
      </c>
      <c r="D2398" s="104">
        <v>17757</v>
      </c>
      <c r="E2398" s="140">
        <v>4.6307999999999998</v>
      </c>
      <c r="F2398" s="153">
        <v>1</v>
      </c>
      <c r="G2398" s="46">
        <f>IrradDiaria_1[[#This Row],[Geração Diária (kWh)]]/(IrradDiaria_1[[#This Row],[Irradiação]]*994)</f>
        <v>3.8576887601848457</v>
      </c>
    </row>
    <row r="2399" spans="2:7" hidden="1">
      <c r="B2399" s="46" t="s">
        <v>505</v>
      </c>
      <c r="C2399" s="101">
        <v>46191</v>
      </c>
      <c r="D2399" s="104">
        <v>20442</v>
      </c>
      <c r="E2399" s="140">
        <v>5.4059999999999997</v>
      </c>
      <c r="F2399" s="153">
        <v>1</v>
      </c>
      <c r="G2399" s="46">
        <f>IrradDiaria_1[[#This Row],[Geração Diária (kWh)]]/(IrradDiaria_1[[#This Row],[Irradiação]]*994)</f>
        <v>3.8041791258092399</v>
      </c>
    </row>
    <row r="2400" spans="2:7" hidden="1">
      <c r="B2400" s="46" t="s">
        <v>505</v>
      </c>
      <c r="C2400" s="101">
        <v>46192</v>
      </c>
      <c r="D2400" s="104">
        <v>20306.93</v>
      </c>
      <c r="E2400" s="140">
        <v>5.3353999999999999</v>
      </c>
      <c r="F2400" s="153">
        <v>1</v>
      </c>
      <c r="G2400" s="46">
        <f>IrradDiaria_1[[#This Row],[Geração Diária (kWh)]]/(IrradDiaria_1[[#This Row],[Irradiação]]*994)</f>
        <v>3.8290488140071073</v>
      </c>
    </row>
    <row r="2401" spans="2:7" hidden="1">
      <c r="B2401" s="46" t="s">
        <v>505</v>
      </c>
      <c r="C2401" s="101">
        <v>46193</v>
      </c>
      <c r="D2401" s="104">
        <v>19624.5</v>
      </c>
      <c r="E2401" s="140">
        <v>6.0505000000000004</v>
      </c>
      <c r="F2401" s="153">
        <v>0.66666666666666696</v>
      </c>
      <c r="G2401" s="46">
        <f>IrradDiaria_1[[#This Row],[Geração Diária (kWh)]]/(IrradDiaria_1[[#This Row],[Irradiação]]*994)</f>
        <v>3.263029129242025</v>
      </c>
    </row>
    <row r="2402" spans="2:7" hidden="1">
      <c r="B2402" s="46" t="s">
        <v>505</v>
      </c>
      <c r="C2402" s="101">
        <v>46194</v>
      </c>
      <c r="D2402" s="104">
        <v>0</v>
      </c>
      <c r="E2402" s="140">
        <v>6.1298999999999992</v>
      </c>
      <c r="F2402" s="153">
        <v>0</v>
      </c>
      <c r="G2402" s="46">
        <f>IrradDiaria_1[[#This Row],[Geração Diária (kWh)]]/(IrradDiaria_1[[#This Row],[Irradiação]]*994)</f>
        <v>0</v>
      </c>
    </row>
    <row r="2403" spans="2:7" hidden="1">
      <c r="B2403" s="46" t="s">
        <v>505</v>
      </c>
      <c r="C2403" s="101">
        <v>46195</v>
      </c>
      <c r="D2403" s="104">
        <v>17106.16</v>
      </c>
      <c r="E2403" s="140">
        <v>5.9284999999999997</v>
      </c>
      <c r="F2403" s="153">
        <v>0.77777777778019996</v>
      </c>
      <c r="G2403" s="46">
        <f>IrradDiaria_1[[#This Row],[Geração Diária (kWh)]]/(IrradDiaria_1[[#This Row],[Irradiação]]*994)</f>
        <v>2.9028281182413704</v>
      </c>
    </row>
    <row r="2404" spans="2:7" hidden="1">
      <c r="B2404" s="46" t="s">
        <v>505</v>
      </c>
      <c r="C2404" s="101">
        <v>46196</v>
      </c>
      <c r="D2404" s="104">
        <v>26661.16</v>
      </c>
      <c r="E2404" s="140">
        <v>6.6933999999999996</v>
      </c>
      <c r="F2404" s="153">
        <v>1</v>
      </c>
      <c r="G2404" s="46">
        <f>IrradDiaria_1[[#This Row],[Geração Diária (kWh)]]/(IrradDiaria_1[[#This Row],[Irradiação]]*994)</f>
        <v>4.0072448315253819</v>
      </c>
    </row>
    <row r="2405" spans="2:7" hidden="1">
      <c r="B2405" s="46" t="s">
        <v>505</v>
      </c>
      <c r="C2405" s="101">
        <v>46197</v>
      </c>
      <c r="D2405" s="104">
        <v>22454.83</v>
      </c>
      <c r="E2405" s="140">
        <v>6.0164</v>
      </c>
      <c r="F2405" s="153">
        <v>1</v>
      </c>
      <c r="G2405" s="46">
        <f>IrradDiaria_1[[#This Row],[Geração Diária (kWh)]]/(IrradDiaria_1[[#This Row],[Irradiação]]*994)</f>
        <v>3.7547989218470188</v>
      </c>
    </row>
    <row r="2406" spans="2:7" hidden="1">
      <c r="B2406" s="46" t="s">
        <v>505</v>
      </c>
      <c r="C2406" s="101">
        <v>46198</v>
      </c>
      <c r="D2406" s="104">
        <v>22091.27</v>
      </c>
      <c r="E2406" s="140">
        <v>5.7756999999999996</v>
      </c>
      <c r="F2406" s="153">
        <v>1</v>
      </c>
      <c r="G2406" s="46">
        <f>IrradDiaria_1[[#This Row],[Geração Diária (kWh)]]/(IrradDiaria_1[[#This Row],[Irradiação]]*994)</f>
        <v>3.8479522319783621</v>
      </c>
    </row>
    <row r="2407" spans="2:7" hidden="1">
      <c r="B2407" s="46" t="s">
        <v>505</v>
      </c>
      <c r="C2407" s="101">
        <v>46199</v>
      </c>
      <c r="D2407" s="104">
        <v>13691.19</v>
      </c>
      <c r="E2407" s="140">
        <v>3.4128000000000003</v>
      </c>
      <c r="F2407" s="153">
        <v>1</v>
      </c>
      <c r="G2407" s="46">
        <f>IrradDiaria_1[[#This Row],[Geração Diária (kWh)]]/(IrradDiaria_1[[#This Row],[Irradiação]]*994)</f>
        <v>4.0359332506996974</v>
      </c>
    </row>
    <row r="2408" spans="2:7" hidden="1">
      <c r="B2408" s="46" t="s">
        <v>505</v>
      </c>
      <c r="C2408" s="101">
        <v>46200</v>
      </c>
      <c r="D2408" s="104">
        <v>18228.82</v>
      </c>
      <c r="E2408" s="140">
        <v>4.7821000000000007</v>
      </c>
      <c r="F2408" s="153">
        <v>1</v>
      </c>
      <c r="G2408" s="46">
        <f>IrradDiaria_1[[#This Row],[Geração Diária (kWh)]]/(IrradDiaria_1[[#This Row],[Irradiação]]*994)</f>
        <v>3.8348953636921581</v>
      </c>
    </row>
    <row r="2409" spans="2:7" hidden="1">
      <c r="B2409" s="46" t="s">
        <v>505</v>
      </c>
      <c r="C2409" s="101">
        <v>46201</v>
      </c>
      <c r="D2409" s="104">
        <v>21903.97</v>
      </c>
      <c r="E2409" s="140">
        <v>5.5247000000000002</v>
      </c>
      <c r="F2409" s="153">
        <v>1</v>
      </c>
      <c r="G2409" s="46">
        <f>IrradDiaria_1[[#This Row],[Geração Diária (kWh)]]/(IrradDiaria_1[[#This Row],[Irradiação]]*994)</f>
        <v>3.9886667371506905</v>
      </c>
    </row>
    <row r="2410" spans="2:7" hidden="1">
      <c r="B2410" s="46" t="s">
        <v>505</v>
      </c>
      <c r="C2410" s="101">
        <v>46202</v>
      </c>
      <c r="D2410" s="104">
        <v>25243.8</v>
      </c>
      <c r="E2410" s="140">
        <v>5.0445000000000002</v>
      </c>
      <c r="F2410" s="153">
        <v>1</v>
      </c>
      <c r="G2410" s="46">
        <f>IrradDiaria_1[[#This Row],[Geração Diária (kWh)]]/(IrradDiaria_1[[#This Row],[Irradiação]]*994)</f>
        <v>5.0344289944244709</v>
      </c>
    </row>
    <row r="2411" spans="2:7" hidden="1">
      <c r="B2411" s="46" t="s">
        <v>505</v>
      </c>
      <c r="C2411" s="101">
        <v>46203</v>
      </c>
      <c r="D2411" s="104">
        <v>19252.849999999999</v>
      </c>
      <c r="E2411" s="140">
        <v>5.0955000000000004</v>
      </c>
      <c r="F2411" s="153">
        <v>1</v>
      </c>
      <c r="G2411" s="46">
        <f>IrradDiaria_1[[#This Row],[Geração Diária (kWh)]]/(IrradDiaria_1[[#This Row],[Irradiação]]*994)</f>
        <v>3.8012097706442751</v>
      </c>
    </row>
  </sheetData>
  <phoneticPr fontId="6" type="noConversion"/>
  <conditionalFormatting sqref="D3:D241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41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4ABE-B8E7-42E1-946A-7AF9CD9E1D25}">
  <sheetPr>
    <tabColor rgb="FF00B050"/>
  </sheetPr>
  <dimension ref="B1:E74"/>
  <sheetViews>
    <sheetView showGridLines="0" zoomScale="85" zoomScaleNormal="130" workbookViewId="0">
      <selection activeCell="E12" sqref="E12"/>
    </sheetView>
  </sheetViews>
  <sheetFormatPr defaultColWidth="8.88671875" defaultRowHeight="14.4"/>
  <cols>
    <col min="1" max="1" width="8.88671875" style="46"/>
    <col min="2" max="3" width="35.109375" style="46" customWidth="1"/>
    <col min="4" max="4" width="35.109375" style="99" customWidth="1"/>
    <col min="5" max="5" width="86.33203125" style="46" customWidth="1"/>
    <col min="6" max="16384" width="8.88671875" style="46"/>
  </cols>
  <sheetData>
    <row r="1" spans="2:5">
      <c r="B1" s="46" t="s">
        <v>529</v>
      </c>
      <c r="C1" s="46" t="s">
        <v>1129</v>
      </c>
      <c r="D1" s="99" t="s">
        <v>1132</v>
      </c>
      <c r="E1" s="46" t="s">
        <v>1134</v>
      </c>
    </row>
    <row r="2" spans="2:5">
      <c r="B2" s="46" t="s">
        <v>1135</v>
      </c>
      <c r="C2" s="46" t="s">
        <v>895</v>
      </c>
      <c r="D2" s="99">
        <v>0</v>
      </c>
      <c r="E2" s="46" t="s">
        <v>1136</v>
      </c>
    </row>
    <row r="3" spans="2:5">
      <c r="B3" s="46" t="s">
        <v>1137</v>
      </c>
      <c r="C3" s="46" t="s">
        <v>898</v>
      </c>
      <c r="D3" s="99">
        <v>0</v>
      </c>
      <c r="E3" s="46" t="s">
        <v>1138</v>
      </c>
    </row>
    <row r="4" spans="2:5">
      <c r="B4" s="46" t="s">
        <v>1139</v>
      </c>
      <c r="C4" s="46" t="s">
        <v>904</v>
      </c>
      <c r="D4" s="99">
        <v>0</v>
      </c>
      <c r="E4" s="46" t="s">
        <v>1140</v>
      </c>
    </row>
    <row r="5" spans="2:5">
      <c r="B5" s="46" t="s">
        <v>1137</v>
      </c>
      <c r="C5" s="46" t="s">
        <v>914</v>
      </c>
      <c r="D5" s="99">
        <v>0.39583333333333298</v>
      </c>
      <c r="E5" s="46" t="s">
        <v>1141</v>
      </c>
    </row>
    <row r="6" spans="2:5">
      <c r="B6" s="46" t="s">
        <v>1142</v>
      </c>
      <c r="C6" s="46" t="s">
        <v>919</v>
      </c>
      <c r="D6" s="99">
        <v>0.45694444444444399</v>
      </c>
      <c r="E6" s="46" t="s">
        <v>1143</v>
      </c>
    </row>
    <row r="7" spans="2:5">
      <c r="B7" s="46" t="s">
        <v>1144</v>
      </c>
      <c r="C7" s="46" t="s">
        <v>915</v>
      </c>
      <c r="D7" s="99">
        <v>0.52083333333333304</v>
      </c>
      <c r="E7" s="46" t="s">
        <v>1145</v>
      </c>
    </row>
    <row r="8" spans="2:5">
      <c r="B8" s="46" t="s">
        <v>1146</v>
      </c>
      <c r="C8" s="46" t="s">
        <v>912</v>
      </c>
      <c r="D8" s="99">
        <v>0.58333333333333304</v>
      </c>
      <c r="E8" s="46" t="s">
        <v>1147</v>
      </c>
    </row>
    <row r="9" spans="2:5">
      <c r="B9" s="46" t="s">
        <v>1148</v>
      </c>
      <c r="C9" s="46" t="s">
        <v>906</v>
      </c>
      <c r="D9" s="99">
        <v>0.65260416666666698</v>
      </c>
      <c r="E9" s="46" t="s">
        <v>1</v>
      </c>
    </row>
    <row r="10" spans="2:5">
      <c r="B10" s="46" t="s">
        <v>1149</v>
      </c>
      <c r="C10" s="46" t="s">
        <v>895</v>
      </c>
      <c r="D10" s="99">
        <v>0.65277777777777801</v>
      </c>
      <c r="E10" s="46" t="s">
        <v>1</v>
      </c>
    </row>
    <row r="11" spans="2:5">
      <c r="B11" s="46" t="s">
        <v>1150</v>
      </c>
      <c r="C11" s="46" t="s">
        <v>897</v>
      </c>
      <c r="D11" s="99">
        <v>0.69166666666666698</v>
      </c>
      <c r="E11" s="46" t="s">
        <v>1151</v>
      </c>
    </row>
    <row r="12" spans="2:5" ht="28.8">
      <c r="B12" s="46" t="s">
        <v>1152</v>
      </c>
      <c r="C12" s="46" t="s">
        <v>916</v>
      </c>
      <c r="D12" s="100">
        <v>0.69444444444444398</v>
      </c>
      <c r="E12" s="102" t="s">
        <v>1153</v>
      </c>
    </row>
    <row r="13" spans="2:5">
      <c r="B13" s="46" t="s">
        <v>1154</v>
      </c>
      <c r="C13" s="46" t="s">
        <v>897</v>
      </c>
      <c r="D13" s="99">
        <v>0.70138888888888895</v>
      </c>
      <c r="E13" s="46" t="s">
        <v>1</v>
      </c>
    </row>
    <row r="14" spans="2:5">
      <c r="B14" s="46" t="s">
        <v>1154</v>
      </c>
      <c r="C14" s="46" t="s">
        <v>901</v>
      </c>
      <c r="D14" s="99">
        <v>0.73750000000000004</v>
      </c>
      <c r="E14" s="46" t="s">
        <v>1</v>
      </c>
    </row>
    <row r="15" spans="2:5">
      <c r="B15" s="46" t="s">
        <v>1149</v>
      </c>
      <c r="C15" s="46" t="s">
        <v>906</v>
      </c>
      <c r="D15" s="99">
        <v>0.73750000000000004</v>
      </c>
      <c r="E15" s="46" t="s">
        <v>1155</v>
      </c>
    </row>
    <row r="16" spans="2:5">
      <c r="B16" s="46" t="s">
        <v>1156</v>
      </c>
      <c r="C16" s="46" t="s">
        <v>906</v>
      </c>
      <c r="D16" s="99">
        <v>0.74305555555555602</v>
      </c>
      <c r="E16" s="46" t="s">
        <v>1157</v>
      </c>
    </row>
    <row r="17" spans="2:5">
      <c r="B17" s="46" t="s">
        <v>1148</v>
      </c>
      <c r="C17" s="46" t="s">
        <v>903</v>
      </c>
      <c r="D17" s="99">
        <v>0.75</v>
      </c>
      <c r="E17" s="46" t="s">
        <v>1158</v>
      </c>
    </row>
    <row r="18" spans="2:5">
      <c r="B18" s="46" t="s">
        <v>1135</v>
      </c>
      <c r="C18" s="46" t="s">
        <v>916</v>
      </c>
      <c r="D18" s="99">
        <v>0.76666666666666705</v>
      </c>
      <c r="E18" s="46" t="s">
        <v>1159</v>
      </c>
    </row>
    <row r="19" spans="2:5">
      <c r="B19" s="46" t="s">
        <v>1160</v>
      </c>
      <c r="C19" s="46" t="s">
        <v>901</v>
      </c>
      <c r="D19" s="99">
        <v>0.77500000000000002</v>
      </c>
      <c r="E19" s="46" t="s">
        <v>1</v>
      </c>
    </row>
    <row r="20" spans="2:5">
      <c r="B20" s="46" t="s">
        <v>1144</v>
      </c>
      <c r="C20" s="46" t="s">
        <v>901</v>
      </c>
      <c r="D20" s="99">
        <v>0.77500000000000002</v>
      </c>
      <c r="E20" s="46" t="s">
        <v>1</v>
      </c>
    </row>
    <row r="21" spans="2:5">
      <c r="B21" s="46" t="s">
        <v>1160</v>
      </c>
      <c r="C21" s="46" t="s">
        <v>898</v>
      </c>
      <c r="D21" s="99">
        <v>0.78472222222222199</v>
      </c>
      <c r="E21" s="46" t="s">
        <v>1</v>
      </c>
    </row>
    <row r="22" spans="2:5">
      <c r="B22" s="46" t="s">
        <v>1144</v>
      </c>
      <c r="C22" s="46" t="s">
        <v>898</v>
      </c>
      <c r="D22" s="99">
        <v>0.78472222222222199</v>
      </c>
      <c r="E22" s="46" t="s">
        <v>1</v>
      </c>
    </row>
    <row r="23" spans="2:5">
      <c r="B23" s="46" t="s">
        <v>1160</v>
      </c>
      <c r="C23" s="46" t="s">
        <v>914</v>
      </c>
      <c r="D23" s="99">
        <v>0.78888888888888897</v>
      </c>
      <c r="E23" s="46" t="s">
        <v>1145</v>
      </c>
    </row>
    <row r="24" spans="2:5">
      <c r="B24" s="46" t="s">
        <v>1144</v>
      </c>
      <c r="C24" s="46" t="s">
        <v>914</v>
      </c>
      <c r="D24" s="99">
        <v>0.78888888888888897</v>
      </c>
      <c r="E24" s="46" t="s">
        <v>1</v>
      </c>
    </row>
    <row r="25" spans="2:5">
      <c r="B25" s="46" t="s">
        <v>1139</v>
      </c>
      <c r="C25" s="46" t="s">
        <v>897</v>
      </c>
      <c r="D25" s="99">
        <v>0.80833333333333302</v>
      </c>
      <c r="E25" s="46" t="s">
        <v>1</v>
      </c>
    </row>
    <row r="26" spans="2:5">
      <c r="B26" s="46" t="s">
        <v>1154</v>
      </c>
      <c r="C26" s="46" t="s">
        <v>903</v>
      </c>
      <c r="D26" s="99">
        <v>0.80972222222222201</v>
      </c>
      <c r="E26" s="46" t="s">
        <v>1</v>
      </c>
    </row>
    <row r="27" spans="2:5">
      <c r="B27" s="46" t="s">
        <v>1135</v>
      </c>
      <c r="C27" s="46" t="s">
        <v>903</v>
      </c>
      <c r="D27" s="99">
        <v>0.80972222222222201</v>
      </c>
      <c r="E27" s="46" t="s">
        <v>1</v>
      </c>
    </row>
    <row r="28" spans="2:5">
      <c r="B28" s="46" t="s">
        <v>1139</v>
      </c>
      <c r="C28" s="46" t="s">
        <v>922</v>
      </c>
      <c r="D28" s="99">
        <v>0.82916666666666605</v>
      </c>
      <c r="E28" s="46" t="s">
        <v>1</v>
      </c>
    </row>
    <row r="29" spans="2:5">
      <c r="B29" s="46" t="s">
        <v>1135</v>
      </c>
      <c r="C29" s="46" t="s">
        <v>904</v>
      </c>
      <c r="D29" s="99">
        <v>0.83333333333333404</v>
      </c>
    </row>
    <row r="30" spans="2:5">
      <c r="B30" s="46" t="s">
        <v>1137</v>
      </c>
      <c r="C30" s="46" t="s">
        <v>910</v>
      </c>
      <c r="D30" s="99">
        <v>0.83333333333333404</v>
      </c>
      <c r="E30" s="46" t="s">
        <v>1161</v>
      </c>
    </row>
    <row r="31" spans="2:5">
      <c r="B31" s="46" t="s">
        <v>1135</v>
      </c>
      <c r="C31" s="101">
        <v>46047</v>
      </c>
      <c r="D31" s="99">
        <v>0.83333333333333404</v>
      </c>
      <c r="E31" s="46" t="s">
        <v>1162</v>
      </c>
    </row>
    <row r="32" spans="2:5">
      <c r="B32" s="46" t="s">
        <v>1160</v>
      </c>
      <c r="C32" s="46" t="s">
        <v>918</v>
      </c>
      <c r="D32" s="99">
        <v>0.84722222222222199</v>
      </c>
    </row>
    <row r="33" spans="2:5">
      <c r="B33" s="46" t="s">
        <v>1144</v>
      </c>
      <c r="C33" s="46" t="s">
        <v>918</v>
      </c>
      <c r="D33" s="99">
        <v>0.84722222222222199</v>
      </c>
      <c r="E33" s="46" t="s">
        <v>1</v>
      </c>
    </row>
    <row r="34" spans="2:5">
      <c r="B34" s="46" t="s">
        <v>1144</v>
      </c>
      <c r="C34" s="46" t="s">
        <v>913</v>
      </c>
      <c r="D34" s="99">
        <v>0.85138888888888897</v>
      </c>
      <c r="E34" s="46" t="s">
        <v>1</v>
      </c>
    </row>
    <row r="35" spans="2:5">
      <c r="B35" s="46" t="s">
        <v>1160</v>
      </c>
      <c r="C35" s="46" t="s">
        <v>921</v>
      </c>
      <c r="D35" s="99">
        <v>0.86111111111111105</v>
      </c>
      <c r="E35" s="46" t="s">
        <v>1</v>
      </c>
    </row>
    <row r="36" spans="2:5">
      <c r="B36" s="46" t="s">
        <v>1144</v>
      </c>
      <c r="C36" s="46" t="s">
        <v>921</v>
      </c>
      <c r="D36" s="99">
        <v>0.86111111111111105</v>
      </c>
      <c r="E36" s="46" t="s">
        <v>1</v>
      </c>
    </row>
    <row r="37" spans="2:5">
      <c r="B37" s="46" t="s">
        <v>1148</v>
      </c>
      <c r="C37" s="46" t="s">
        <v>895</v>
      </c>
      <c r="D37" s="100">
        <v>0.875</v>
      </c>
      <c r="E37" s="102" t="s">
        <v>1163</v>
      </c>
    </row>
    <row r="38" spans="2:5">
      <c r="B38" s="46" t="s">
        <v>1139</v>
      </c>
      <c r="C38" s="46" t="s">
        <v>905</v>
      </c>
      <c r="D38" s="99">
        <v>0.875</v>
      </c>
      <c r="E38" s="46" t="s">
        <v>1</v>
      </c>
    </row>
    <row r="39" spans="2:5">
      <c r="B39" s="46" t="s">
        <v>1152</v>
      </c>
      <c r="C39" s="46" t="s">
        <v>899</v>
      </c>
      <c r="D39" s="99">
        <v>0.87712500000000004</v>
      </c>
      <c r="E39" s="46" t="s">
        <v>1</v>
      </c>
    </row>
    <row r="40" spans="2:5">
      <c r="B40" s="46" t="s">
        <v>1164</v>
      </c>
      <c r="C40" s="46" t="s">
        <v>914</v>
      </c>
      <c r="D40" s="99">
        <v>0.87916666666666698</v>
      </c>
      <c r="E40" s="46" t="s">
        <v>1165</v>
      </c>
    </row>
    <row r="41" spans="2:5">
      <c r="B41" s="46" t="s">
        <v>1146</v>
      </c>
      <c r="C41" s="46" t="s">
        <v>896</v>
      </c>
      <c r="D41" s="99">
        <v>0.88888888888888895</v>
      </c>
    </row>
    <row r="42" spans="2:5">
      <c r="B42" s="46" t="s">
        <v>1137</v>
      </c>
      <c r="C42" s="46" t="s">
        <v>912</v>
      </c>
      <c r="D42" s="99">
        <v>0.89583333333333404</v>
      </c>
      <c r="E42" s="46" t="s">
        <v>1166</v>
      </c>
    </row>
    <row r="43" spans="2:5">
      <c r="B43" s="46" t="s">
        <v>1152</v>
      </c>
      <c r="C43" s="46" t="s">
        <v>895</v>
      </c>
      <c r="D43" s="100">
        <v>0.9</v>
      </c>
      <c r="E43" s="46" t="s">
        <v>1167</v>
      </c>
    </row>
    <row r="44" spans="2:5">
      <c r="B44" s="46" t="s">
        <v>1135</v>
      </c>
      <c r="C44" s="46" t="s">
        <v>905</v>
      </c>
      <c r="D44" s="99">
        <v>0.90277777777777801</v>
      </c>
      <c r="E44" s="46" t="s">
        <v>1168</v>
      </c>
    </row>
    <row r="45" spans="2:5">
      <c r="B45" s="46" t="s">
        <v>1169</v>
      </c>
      <c r="C45" s="46" t="s">
        <v>903</v>
      </c>
      <c r="D45" s="99">
        <v>0.91666666666666596</v>
      </c>
      <c r="E45" s="46" t="s">
        <v>1170</v>
      </c>
    </row>
    <row r="46" spans="2:5">
      <c r="B46" s="46" t="s">
        <v>1160</v>
      </c>
      <c r="C46" s="46" t="s">
        <v>904</v>
      </c>
      <c r="D46" s="99">
        <v>0.91666666666666596</v>
      </c>
      <c r="E46" s="46" t="s">
        <v>1</v>
      </c>
    </row>
    <row r="47" spans="2:5">
      <c r="B47" s="46" t="s">
        <v>1144</v>
      </c>
      <c r="C47" s="46" t="s">
        <v>904</v>
      </c>
      <c r="D47" s="99">
        <v>0.91666666666666596</v>
      </c>
      <c r="E47" s="46" t="s">
        <v>1</v>
      </c>
    </row>
    <row r="48" spans="2:5">
      <c r="B48" s="46" t="s">
        <v>1135</v>
      </c>
      <c r="C48" s="46" t="s">
        <v>897</v>
      </c>
      <c r="D48" s="99">
        <v>0.92857142857142905</v>
      </c>
      <c r="E48" s="46" t="s">
        <v>1</v>
      </c>
    </row>
    <row r="49" spans="2:5">
      <c r="B49" s="46" t="s">
        <v>1135</v>
      </c>
      <c r="C49" s="46" t="s">
        <v>898</v>
      </c>
      <c r="D49" s="99">
        <v>0.92857142857142905</v>
      </c>
      <c r="E49" s="46" t="s">
        <v>1</v>
      </c>
    </row>
    <row r="50" spans="2:5">
      <c r="B50" s="46" t="s">
        <v>1135</v>
      </c>
      <c r="C50" s="46" t="s">
        <v>899</v>
      </c>
      <c r="D50" s="99">
        <v>0.92857142857142905</v>
      </c>
      <c r="E50" s="46" t="s">
        <v>1</v>
      </c>
    </row>
    <row r="51" spans="2:5">
      <c r="B51" s="46" t="s">
        <v>1156</v>
      </c>
      <c r="C51" s="46" t="s">
        <v>905</v>
      </c>
      <c r="D51" s="99">
        <v>0.93055555555555602</v>
      </c>
      <c r="E51" s="46" t="s">
        <v>1171</v>
      </c>
    </row>
    <row r="52" spans="2:5">
      <c r="B52" s="46" t="s">
        <v>1160</v>
      </c>
      <c r="C52" s="46" t="s">
        <v>920</v>
      </c>
      <c r="D52" s="99">
        <v>0.93055555555555602</v>
      </c>
      <c r="E52" s="46" t="s">
        <v>1</v>
      </c>
    </row>
    <row r="53" spans="2:5">
      <c r="B53" s="46" t="s">
        <v>1144</v>
      </c>
      <c r="C53" s="46" t="s">
        <v>920</v>
      </c>
      <c r="D53" s="99">
        <v>0.93055555555555602</v>
      </c>
      <c r="E53" s="46" t="s">
        <v>1</v>
      </c>
    </row>
    <row r="54" spans="2:5">
      <c r="B54" s="46" t="s">
        <v>1135</v>
      </c>
      <c r="C54" s="46" t="s">
        <v>900</v>
      </c>
      <c r="D54" s="99">
        <v>0.93506493506493504</v>
      </c>
      <c r="E54" s="46" t="s">
        <v>1</v>
      </c>
    </row>
    <row r="55" spans="2:5">
      <c r="B55" s="46" t="s">
        <v>1172</v>
      </c>
      <c r="C55" s="46" t="s">
        <v>911</v>
      </c>
      <c r="D55" s="99">
        <v>0.95277777777777795</v>
      </c>
      <c r="E55" s="46" t="s">
        <v>1</v>
      </c>
    </row>
    <row r="56" spans="2:5">
      <c r="B56" s="46" t="s">
        <v>1173</v>
      </c>
      <c r="C56" s="46" t="s">
        <v>918</v>
      </c>
      <c r="D56" s="99">
        <v>0.95833333333333404</v>
      </c>
      <c r="E56" s="46" t="s">
        <v>1</v>
      </c>
    </row>
    <row r="57" spans="2:5">
      <c r="B57" s="46" t="s">
        <v>1174</v>
      </c>
      <c r="C57" s="46" t="s">
        <v>918</v>
      </c>
      <c r="D57" s="99">
        <v>0.95833333333333404</v>
      </c>
      <c r="E57" s="46" t="s">
        <v>1</v>
      </c>
    </row>
    <row r="58" spans="2:5">
      <c r="B58" s="46" t="s">
        <v>1139</v>
      </c>
      <c r="C58" s="46" t="s">
        <v>921</v>
      </c>
      <c r="D58" s="99">
        <v>0.95833333333333404</v>
      </c>
      <c r="E58" s="46" t="s">
        <v>1</v>
      </c>
    </row>
    <row r="59" spans="2:5">
      <c r="B59" s="46" t="s">
        <v>1173</v>
      </c>
      <c r="C59" s="46" t="s">
        <v>900</v>
      </c>
      <c r="D59" s="99">
        <v>0.96250000000000002</v>
      </c>
      <c r="E59" s="46" t="s">
        <v>1</v>
      </c>
    </row>
    <row r="60" spans="2:5">
      <c r="B60" s="46" t="s">
        <v>1174</v>
      </c>
      <c r="C60" s="46" t="s">
        <v>900</v>
      </c>
      <c r="D60" s="99">
        <v>0.96250000000000002</v>
      </c>
      <c r="E60" s="46" t="s">
        <v>1</v>
      </c>
    </row>
    <row r="61" spans="2:5">
      <c r="B61" s="46" t="s">
        <v>1160</v>
      </c>
      <c r="C61" s="46" t="s">
        <v>902</v>
      </c>
      <c r="D61" s="99">
        <v>0.96388888888888902</v>
      </c>
      <c r="E61" s="46" t="s">
        <v>1</v>
      </c>
    </row>
    <row r="62" spans="2:5">
      <c r="B62" s="46" t="s">
        <v>1144</v>
      </c>
      <c r="C62" s="46" t="s">
        <v>902</v>
      </c>
      <c r="D62" s="99">
        <v>0.96388888888888902</v>
      </c>
      <c r="E62" s="46" t="s">
        <v>1</v>
      </c>
    </row>
    <row r="63" spans="2:5">
      <c r="B63" s="46" t="s">
        <v>1175</v>
      </c>
      <c r="C63" s="46" t="s">
        <v>914</v>
      </c>
      <c r="D63" s="99">
        <v>0.96388888888888902</v>
      </c>
      <c r="E63" s="46" t="s">
        <v>1176</v>
      </c>
    </row>
    <row r="64" spans="2:5">
      <c r="B64" s="46" t="s">
        <v>1169</v>
      </c>
      <c r="C64" s="46" t="s">
        <v>917</v>
      </c>
      <c r="D64" s="99">
        <v>0.96412037037037002</v>
      </c>
      <c r="E64" s="46" t="s">
        <v>1</v>
      </c>
    </row>
    <row r="65" spans="2:5">
      <c r="B65" s="46" t="s">
        <v>1173</v>
      </c>
      <c r="C65" s="46" t="s">
        <v>917</v>
      </c>
      <c r="D65" s="99">
        <v>0.96472222222222204</v>
      </c>
      <c r="E65" s="46" t="s">
        <v>1</v>
      </c>
    </row>
    <row r="66" spans="2:5">
      <c r="B66" s="46" t="s">
        <v>1173</v>
      </c>
      <c r="C66" s="46" t="s">
        <v>920</v>
      </c>
      <c r="D66" s="99">
        <v>0.96527777777777801</v>
      </c>
      <c r="E66" s="46" t="s">
        <v>1</v>
      </c>
    </row>
    <row r="67" spans="2:5">
      <c r="B67" s="46" t="s">
        <v>1174</v>
      </c>
      <c r="C67" s="46" t="s">
        <v>920</v>
      </c>
      <c r="D67" s="99">
        <v>0.96527777777777801</v>
      </c>
      <c r="E67" s="46" t="s">
        <v>1</v>
      </c>
    </row>
    <row r="68" spans="2:5">
      <c r="B68" s="46" t="s">
        <v>1149</v>
      </c>
      <c r="C68" s="46" t="s">
        <v>913</v>
      </c>
      <c r="D68" s="99">
        <v>0.97777777777777797</v>
      </c>
      <c r="E68" s="46" t="s">
        <v>1</v>
      </c>
    </row>
    <row r="69" spans="2:5">
      <c r="B69" s="46" t="s">
        <v>1177</v>
      </c>
      <c r="C69" s="46" t="s">
        <v>920</v>
      </c>
      <c r="D69" s="99">
        <v>0.97777777777777797</v>
      </c>
      <c r="E69" s="46" t="s">
        <v>1178</v>
      </c>
    </row>
    <row r="70" spans="2:5">
      <c r="B70" s="46" t="s">
        <v>1149</v>
      </c>
      <c r="C70" s="46" t="s">
        <v>919</v>
      </c>
      <c r="D70" s="99">
        <v>0.98194444444444395</v>
      </c>
      <c r="E70" s="46" t="s">
        <v>1</v>
      </c>
    </row>
    <row r="71" spans="2:5">
      <c r="B71" s="46" t="s">
        <v>1169</v>
      </c>
      <c r="C71" s="46" t="s">
        <v>916</v>
      </c>
      <c r="D71" s="99">
        <v>0.98761574074074099</v>
      </c>
      <c r="E71" s="46" t="s">
        <v>1</v>
      </c>
    </row>
    <row r="72" spans="2:5">
      <c r="B72" s="46" t="s">
        <v>1156</v>
      </c>
      <c r="C72" s="46" t="s">
        <v>908</v>
      </c>
      <c r="D72" s="99">
        <v>0.99166666666666703</v>
      </c>
      <c r="E72" s="46" t="s">
        <v>1179</v>
      </c>
    </row>
    <row r="73" spans="2:5">
      <c r="B73" s="46" t="s">
        <v>1177</v>
      </c>
      <c r="C73" s="46" t="s">
        <v>921</v>
      </c>
      <c r="D73" s="99">
        <v>0.99444444444444402</v>
      </c>
      <c r="E73" s="46" t="s">
        <v>1180</v>
      </c>
    </row>
    <row r="74" spans="2:5">
      <c r="B74" s="46" t="s">
        <v>1172</v>
      </c>
      <c r="C74" s="46" t="s">
        <v>921</v>
      </c>
      <c r="D74" s="99">
        <v>0.99583333333333302</v>
      </c>
      <c r="E74" s="46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C052-9598-4514-8BF5-BCD39C9A6A58}">
  <dimension ref="A1:V158"/>
  <sheetViews>
    <sheetView workbookViewId="0">
      <selection activeCell="D1" sqref="D1"/>
    </sheetView>
  </sheetViews>
  <sheetFormatPr defaultRowHeight="14.4"/>
  <cols>
    <col min="2" max="2" width="39.109375" bestFit="1" customWidth="1"/>
    <col min="3" max="3" width="13.6640625" bestFit="1" customWidth="1"/>
  </cols>
  <sheetData>
    <row r="1" spans="1:22">
      <c r="C1" s="39">
        <f>SUM(C3:C156)</f>
        <v>436.48999344848181</v>
      </c>
      <c r="D1" s="39">
        <f>SUM(D3:D156)</f>
        <v>336.63653846153858</v>
      </c>
    </row>
    <row r="2" spans="1:22">
      <c r="A2" t="s">
        <v>1181</v>
      </c>
      <c r="B2" s="31" t="s">
        <v>1182</v>
      </c>
      <c r="C2" s="32" t="s">
        <v>1183</v>
      </c>
      <c r="D2" s="32" t="s">
        <v>1184</v>
      </c>
      <c r="E2" s="32" t="s">
        <v>1185</v>
      </c>
      <c r="F2" s="32" t="s">
        <v>1186</v>
      </c>
      <c r="G2" s="32" t="s">
        <v>1187</v>
      </c>
      <c r="H2" s="32" t="s">
        <v>1188</v>
      </c>
      <c r="I2" s="32" t="s">
        <v>1189</v>
      </c>
      <c r="J2" s="32" t="s">
        <v>1190</v>
      </c>
      <c r="K2" s="33">
        <v>45658</v>
      </c>
      <c r="L2" s="33">
        <v>45689</v>
      </c>
      <c r="M2" s="33">
        <v>45717</v>
      </c>
      <c r="N2" s="33">
        <v>45748</v>
      </c>
      <c r="O2" s="33">
        <v>45778</v>
      </c>
      <c r="P2" s="33">
        <v>45809</v>
      </c>
      <c r="Q2" s="33">
        <v>45839</v>
      </c>
      <c r="R2" s="33">
        <v>45870</v>
      </c>
      <c r="S2" s="33">
        <v>45901</v>
      </c>
      <c r="T2" s="33">
        <v>45931</v>
      </c>
      <c r="U2" s="33">
        <v>45962</v>
      </c>
      <c r="V2" s="33">
        <v>45992</v>
      </c>
    </row>
    <row r="3" spans="1:22">
      <c r="A3" t="s">
        <v>1191</v>
      </c>
      <c r="B3" s="34" t="s">
        <v>1191</v>
      </c>
      <c r="C3" s="35">
        <v>5.9389934484812388</v>
      </c>
      <c r="D3" s="35">
        <v>4.5</v>
      </c>
      <c r="E3" s="36" t="s">
        <v>1192</v>
      </c>
      <c r="F3" s="36" t="s">
        <v>1193</v>
      </c>
      <c r="G3" s="36" t="s">
        <v>1194</v>
      </c>
      <c r="H3" s="36" t="s">
        <v>1195</v>
      </c>
      <c r="I3" s="36" t="s">
        <v>1196</v>
      </c>
      <c r="J3" s="37">
        <v>43585</v>
      </c>
      <c r="K3" s="38">
        <v>928.84257805371556</v>
      </c>
      <c r="L3" s="38">
        <v>855.8549481313031</v>
      </c>
      <c r="M3" s="38">
        <v>931.84206969436264</v>
      </c>
      <c r="N3" s="38">
        <v>893.84850891283281</v>
      </c>
      <c r="O3" s="38">
        <v>988.83241086665726</v>
      </c>
      <c r="P3" s="38">
        <v>953.83834172577463</v>
      </c>
      <c r="Q3" s="38">
        <v>1036.8242771170108</v>
      </c>
      <c r="R3" s="38">
        <v>1150.8049594616002</v>
      </c>
      <c r="S3" s="38">
        <v>1054.8212269608932</v>
      </c>
      <c r="T3" s="38">
        <v>988.83241086665726</v>
      </c>
      <c r="U3" s="38">
        <v>859.8542703188325</v>
      </c>
      <c r="V3" s="38">
        <v>852.85545649065591</v>
      </c>
    </row>
    <row r="4" spans="1:22">
      <c r="A4" t="s">
        <v>1197</v>
      </c>
      <c r="B4" s="34" t="s">
        <v>1198</v>
      </c>
      <c r="C4" s="35">
        <v>1.9219999999999999</v>
      </c>
      <c r="D4" s="35">
        <v>1.5</v>
      </c>
      <c r="E4" s="36" t="s">
        <v>1199</v>
      </c>
      <c r="F4" s="36" t="s">
        <v>1193</v>
      </c>
      <c r="G4" s="36" t="s">
        <v>1194</v>
      </c>
      <c r="H4" s="36" t="s">
        <v>1195</v>
      </c>
      <c r="I4" s="36" t="s">
        <v>1196</v>
      </c>
      <c r="J4" s="37">
        <v>44742</v>
      </c>
      <c r="K4" s="38">
        <v>297.8</v>
      </c>
      <c r="L4" s="38">
        <v>305.7</v>
      </c>
      <c r="M4" s="38">
        <v>313.5</v>
      </c>
      <c r="N4" s="38">
        <v>303.7</v>
      </c>
      <c r="O4" s="38">
        <v>309.2</v>
      </c>
      <c r="P4" s="38">
        <v>328.1</v>
      </c>
      <c r="Q4" s="38">
        <v>352.1</v>
      </c>
      <c r="R4" s="38">
        <v>375.9</v>
      </c>
      <c r="S4" s="38">
        <v>365.9</v>
      </c>
      <c r="T4" s="38">
        <v>315.2</v>
      </c>
      <c r="U4" s="38">
        <v>269.5</v>
      </c>
      <c r="V4" s="38">
        <v>289</v>
      </c>
    </row>
    <row r="5" spans="1:22">
      <c r="A5" t="s">
        <v>1197</v>
      </c>
      <c r="B5" s="34" t="s">
        <v>1198</v>
      </c>
      <c r="C5" s="35">
        <v>1.24</v>
      </c>
      <c r="D5" s="35">
        <v>1</v>
      </c>
      <c r="E5" s="36" t="s">
        <v>1199</v>
      </c>
      <c r="F5" s="36" t="s">
        <v>1193</v>
      </c>
      <c r="G5" s="36" t="s">
        <v>1194</v>
      </c>
      <c r="H5" s="36" t="s">
        <v>1195</v>
      </c>
      <c r="I5" s="36" t="s">
        <v>1200</v>
      </c>
      <c r="J5" s="37">
        <v>44742</v>
      </c>
      <c r="K5" s="38">
        <v>194.82847896440128</v>
      </c>
      <c r="L5" s="38">
        <v>199.94498381877025</v>
      </c>
      <c r="M5" s="38">
        <v>205.06148867313917</v>
      </c>
      <c r="N5" s="38">
        <v>198.54045307443369</v>
      </c>
      <c r="O5" s="38">
        <v>200.54692556634305</v>
      </c>
      <c r="P5" s="38">
        <v>211.88349514563109</v>
      </c>
      <c r="Q5" s="38">
        <v>228.03559870550166</v>
      </c>
      <c r="R5" s="38">
        <v>243.5857605177994</v>
      </c>
      <c r="S5" s="38">
        <v>239.07119741100325</v>
      </c>
      <c r="T5" s="38">
        <v>205.36245954692558</v>
      </c>
      <c r="U5" s="38">
        <v>175.56634304207122</v>
      </c>
      <c r="V5" s="38">
        <v>187.50485436893206</v>
      </c>
    </row>
    <row r="6" spans="1:22">
      <c r="A6" t="s">
        <v>1197</v>
      </c>
      <c r="B6" s="34" t="s">
        <v>1198</v>
      </c>
      <c r="C6" s="35">
        <v>1.24</v>
      </c>
      <c r="D6" s="35">
        <v>1</v>
      </c>
      <c r="E6" s="36" t="s">
        <v>1199</v>
      </c>
      <c r="F6" s="36" t="s">
        <v>1193</v>
      </c>
      <c r="G6" s="36" t="s">
        <v>1194</v>
      </c>
      <c r="H6" s="36" t="s">
        <v>1195</v>
      </c>
      <c r="I6" s="36" t="s">
        <v>1201</v>
      </c>
      <c r="J6" s="37">
        <v>44742</v>
      </c>
      <c r="K6" s="38">
        <v>194.82847896440128</v>
      </c>
      <c r="L6" s="38">
        <v>199.94498381877025</v>
      </c>
      <c r="M6" s="38">
        <v>205.06148867313917</v>
      </c>
      <c r="N6" s="38">
        <v>198.54045307443369</v>
      </c>
      <c r="O6" s="38">
        <v>200.54692556634305</v>
      </c>
      <c r="P6" s="38">
        <v>211.88349514563109</v>
      </c>
      <c r="Q6" s="38">
        <v>228.03559870550166</v>
      </c>
      <c r="R6" s="38">
        <v>243.5857605177994</v>
      </c>
      <c r="S6" s="38">
        <v>239.07119741100325</v>
      </c>
      <c r="T6" s="38">
        <v>205.36245954692558</v>
      </c>
      <c r="U6" s="38">
        <v>175.56634304207122</v>
      </c>
      <c r="V6" s="38">
        <v>187.50485436893206</v>
      </c>
    </row>
    <row r="7" spans="1:22">
      <c r="A7" t="s">
        <v>1197</v>
      </c>
      <c r="B7" s="34" t="s">
        <v>1198</v>
      </c>
      <c r="C7" s="35">
        <v>0.9</v>
      </c>
      <c r="D7" s="35">
        <v>0.75</v>
      </c>
      <c r="E7" s="36" t="s">
        <v>1199</v>
      </c>
      <c r="F7" s="36" t="s">
        <v>1193</v>
      </c>
      <c r="G7" s="36" t="s">
        <v>1194</v>
      </c>
      <c r="H7" s="36" t="s">
        <v>1195</v>
      </c>
      <c r="I7" s="36" t="s">
        <v>1202</v>
      </c>
      <c r="J7" s="37">
        <v>44742</v>
      </c>
      <c r="K7" s="38">
        <v>151.14546504746798</v>
      </c>
      <c r="L7" s="38">
        <v>151.14546504746798</v>
      </c>
      <c r="M7" s="38">
        <v>151.14546504746798</v>
      </c>
      <c r="N7" s="38">
        <v>151.14546504746798</v>
      </c>
      <c r="O7" s="38">
        <v>151.14546504746798</v>
      </c>
      <c r="P7" s="38">
        <v>151.14546504746798</v>
      </c>
      <c r="Q7" s="38">
        <v>151.14546504746798</v>
      </c>
      <c r="R7" s="38">
        <v>151.14546504746798</v>
      </c>
      <c r="S7" s="38">
        <v>151.14546504746798</v>
      </c>
      <c r="T7" s="38">
        <v>151.14546504746798</v>
      </c>
      <c r="U7" s="38">
        <v>151.14546504746798</v>
      </c>
      <c r="V7" s="38">
        <v>151.14546504746798</v>
      </c>
    </row>
    <row r="8" spans="1:22">
      <c r="A8" t="s">
        <v>1203</v>
      </c>
      <c r="B8" s="34" t="s">
        <v>1204</v>
      </c>
      <c r="C8" s="35">
        <v>6.14</v>
      </c>
      <c r="D8" s="35">
        <v>5</v>
      </c>
      <c r="E8" s="36" t="s">
        <v>1205</v>
      </c>
      <c r="F8" s="36" t="s">
        <v>1206</v>
      </c>
      <c r="G8" s="36" t="s">
        <v>1194</v>
      </c>
      <c r="H8" s="36" t="s">
        <v>1195</v>
      </c>
      <c r="I8" s="36" t="s">
        <v>1196</v>
      </c>
      <c r="J8" s="37">
        <v>44500</v>
      </c>
      <c r="K8" s="38">
        <v>873.14220557093984</v>
      </c>
      <c r="L8" s="38">
        <v>913.14872129011235</v>
      </c>
      <c r="M8" s="38">
        <v>868.14139110604322</v>
      </c>
      <c r="N8" s="38">
        <v>858.1397621762502</v>
      </c>
      <c r="O8" s="38">
        <v>818.13324645707769</v>
      </c>
      <c r="P8" s="38">
        <v>778.12673073790506</v>
      </c>
      <c r="Q8" s="38">
        <v>903.14709236031922</v>
      </c>
      <c r="R8" s="38">
        <v>945.15393386545031</v>
      </c>
      <c r="S8" s="38">
        <v>900.14660368138118</v>
      </c>
      <c r="T8" s="38">
        <v>980.15963511972632</v>
      </c>
      <c r="U8" s="38">
        <v>1037.1689200195472</v>
      </c>
      <c r="V8" s="38">
        <v>945.15393386545031</v>
      </c>
    </row>
    <row r="9" spans="1:22">
      <c r="A9" t="s">
        <v>1207</v>
      </c>
      <c r="B9" s="34" t="s">
        <v>1207</v>
      </c>
      <c r="C9" s="35">
        <v>5.07</v>
      </c>
      <c r="D9" s="35">
        <v>4</v>
      </c>
      <c r="E9" s="36" t="s">
        <v>1205</v>
      </c>
      <c r="F9" s="36" t="s">
        <v>1206</v>
      </c>
      <c r="G9" s="36" t="s">
        <v>1194</v>
      </c>
      <c r="H9" s="36" t="s">
        <v>1195</v>
      </c>
      <c r="I9" s="36" t="s">
        <v>1196</v>
      </c>
      <c r="J9" s="37">
        <v>44712</v>
      </c>
      <c r="K9" s="38">
        <v>711.42095914742447</v>
      </c>
      <c r="L9" s="38">
        <v>740.5381882770871</v>
      </c>
      <c r="M9" s="38">
        <v>713.72232089994077</v>
      </c>
      <c r="N9" s="38">
        <v>706.71817643576082</v>
      </c>
      <c r="O9" s="38">
        <v>680.20248667850797</v>
      </c>
      <c r="P9" s="38">
        <v>649.48431024274726</v>
      </c>
      <c r="Q9" s="38">
        <v>736.43576080521018</v>
      </c>
      <c r="R9" s="38">
        <v>803.4754292480759</v>
      </c>
      <c r="S9" s="38">
        <v>747.74245115452925</v>
      </c>
      <c r="T9" s="38">
        <v>804.87625814091177</v>
      </c>
      <c r="U9" s="38">
        <v>845.80047365304904</v>
      </c>
      <c r="V9" s="38">
        <v>766.85375962107764</v>
      </c>
    </row>
    <row r="10" spans="1:22">
      <c r="A10" t="s">
        <v>1208</v>
      </c>
      <c r="B10" s="34" t="s">
        <v>1208</v>
      </c>
      <c r="C10" s="35">
        <v>3.65</v>
      </c>
      <c r="D10" s="35">
        <v>2.5</v>
      </c>
      <c r="E10" s="36" t="s">
        <v>1199</v>
      </c>
      <c r="F10" s="36" t="s">
        <v>1209</v>
      </c>
      <c r="G10" s="36" t="s">
        <v>1194</v>
      </c>
      <c r="H10" s="36" t="s">
        <v>1195</v>
      </c>
      <c r="I10" s="36" t="s">
        <v>1201</v>
      </c>
      <c r="J10" s="37">
        <v>44530</v>
      </c>
      <c r="K10" s="38">
        <v>531.51751505199786</v>
      </c>
      <c r="L10" s="38">
        <v>493.55911330049258</v>
      </c>
      <c r="M10" s="38">
        <v>491.46141215106729</v>
      </c>
      <c r="N10" s="38">
        <v>526.22331691297211</v>
      </c>
      <c r="O10" s="38">
        <v>504.74685276409417</v>
      </c>
      <c r="P10" s="38">
        <v>456.89928845101258</v>
      </c>
      <c r="Q10" s="38">
        <v>538.90941434044885</v>
      </c>
      <c r="R10" s="38">
        <v>556.88970990695123</v>
      </c>
      <c r="S10" s="38">
        <v>503.84783798576899</v>
      </c>
      <c r="T10" s="38">
        <v>565.08073344280251</v>
      </c>
      <c r="U10" s="38">
        <v>580.96332785987966</v>
      </c>
      <c r="V10" s="38">
        <v>552.19485495347556</v>
      </c>
    </row>
    <row r="11" spans="1:22">
      <c r="A11" t="s">
        <v>1210</v>
      </c>
      <c r="B11" s="34" t="s">
        <v>1210</v>
      </c>
      <c r="C11" s="35">
        <v>6.9</v>
      </c>
      <c r="D11" s="35">
        <v>5</v>
      </c>
      <c r="E11" s="36" t="s">
        <v>1199</v>
      </c>
      <c r="F11" s="36" t="s">
        <v>1206</v>
      </c>
      <c r="G11" s="36" t="s">
        <v>1194</v>
      </c>
      <c r="H11" s="36" t="s">
        <v>1195</v>
      </c>
      <c r="I11" s="36" t="s">
        <v>1201</v>
      </c>
      <c r="J11" s="37">
        <v>44985</v>
      </c>
      <c r="K11" s="38">
        <v>942.27312264424472</v>
      </c>
      <c r="L11" s="38">
        <v>1065.3087851551174</v>
      </c>
      <c r="M11" s="38">
        <v>1135.3290808930126</v>
      </c>
      <c r="N11" s="38">
        <v>981.28443026964328</v>
      </c>
      <c r="O11" s="38">
        <v>1037.3006668599594</v>
      </c>
      <c r="P11" s="38">
        <v>876.2539866628008</v>
      </c>
      <c r="Q11" s="38">
        <v>992.28761959988401</v>
      </c>
      <c r="R11" s="38">
        <v>1126.3264714409975</v>
      </c>
      <c r="S11" s="38">
        <v>1004.2910988692375</v>
      </c>
      <c r="T11" s="38">
        <v>1154.3345897361555</v>
      </c>
      <c r="U11" s="38">
        <v>1056.3061757031023</v>
      </c>
      <c r="V11" s="38">
        <v>1237.3586546825168</v>
      </c>
    </row>
    <row r="12" spans="1:22">
      <c r="A12" t="s">
        <v>1211</v>
      </c>
      <c r="B12" s="34" t="s">
        <v>1211</v>
      </c>
      <c r="C12" s="35">
        <v>6.36</v>
      </c>
      <c r="D12" s="35">
        <v>5</v>
      </c>
      <c r="E12" s="36" t="s">
        <v>1205</v>
      </c>
      <c r="F12" s="36" t="s">
        <v>1206</v>
      </c>
      <c r="G12" s="36" t="s">
        <v>1194</v>
      </c>
      <c r="H12" s="36" t="s">
        <v>1195</v>
      </c>
      <c r="I12" s="36" t="s">
        <v>1196</v>
      </c>
      <c r="J12" s="37">
        <v>44804</v>
      </c>
      <c r="K12" s="38">
        <v>1192.5625294950448</v>
      </c>
      <c r="L12" s="38">
        <v>974.45965077866913</v>
      </c>
      <c r="M12" s="38">
        <v>1172.5530910806983</v>
      </c>
      <c r="N12" s="38">
        <v>1117.5271354412457</v>
      </c>
      <c r="O12" s="38">
        <v>952.44926852288802</v>
      </c>
      <c r="P12" s="38">
        <v>963.45445965077863</v>
      </c>
      <c r="Q12" s="38">
        <v>1056.4983482774894</v>
      </c>
      <c r="R12" s="38">
        <v>1090.5143935818783</v>
      </c>
      <c r="S12" s="38">
        <v>1207.5696083058046</v>
      </c>
      <c r="T12" s="38">
        <v>1376.6493629070314</v>
      </c>
      <c r="U12" s="38">
        <v>1201.5667767815005</v>
      </c>
      <c r="V12" s="38">
        <v>1144.5398773006134</v>
      </c>
    </row>
    <row r="13" spans="1:22">
      <c r="B13" s="34"/>
      <c r="C13" s="35"/>
      <c r="D13" s="35"/>
      <c r="E13" s="36"/>
      <c r="F13" s="36"/>
      <c r="G13" s="36"/>
      <c r="H13" s="36"/>
      <c r="I13" s="36"/>
      <c r="J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>
      <c r="B14" s="34"/>
      <c r="C14" s="35"/>
      <c r="D14" s="35"/>
      <c r="E14" s="36"/>
      <c r="F14" s="36"/>
      <c r="G14" s="36"/>
      <c r="H14" s="36"/>
      <c r="I14" s="36"/>
      <c r="J14" s="3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2">
      <c r="A15" t="s">
        <v>1212</v>
      </c>
      <c r="B15" s="34" t="s">
        <v>1212</v>
      </c>
      <c r="C15" s="35">
        <v>2.96</v>
      </c>
      <c r="D15" s="35">
        <v>2.5</v>
      </c>
      <c r="E15" s="36" t="s">
        <v>1213</v>
      </c>
      <c r="F15" s="36" t="s">
        <v>1214</v>
      </c>
      <c r="G15" s="36" t="s">
        <v>1194</v>
      </c>
      <c r="H15" s="36" t="s">
        <v>1195</v>
      </c>
      <c r="I15" s="36" t="s">
        <v>1201</v>
      </c>
      <c r="J15" s="37">
        <v>45016</v>
      </c>
      <c r="K15" s="38">
        <v>587.99661876584958</v>
      </c>
      <c r="L15" s="38">
        <v>435.61792054099749</v>
      </c>
      <c r="M15" s="38">
        <v>481.90701606086225</v>
      </c>
      <c r="N15" s="38">
        <v>320.02028740490283</v>
      </c>
      <c r="O15" s="38">
        <v>378.0693153000845</v>
      </c>
      <c r="P15" s="38">
        <v>334.53254437869822</v>
      </c>
      <c r="Q15" s="38">
        <v>370.31276415891801</v>
      </c>
      <c r="R15" s="38">
        <v>440.12172442941682</v>
      </c>
      <c r="S15" s="38">
        <v>426.61031276415895</v>
      </c>
      <c r="T15" s="38">
        <v>503.92561284868981</v>
      </c>
      <c r="U15" s="38">
        <v>547.46238377007614</v>
      </c>
      <c r="V15" s="38">
        <v>510.43110735418429</v>
      </c>
    </row>
    <row r="16" spans="1:22">
      <c r="A16" t="s">
        <v>1212</v>
      </c>
      <c r="B16" s="34" t="s">
        <v>1212</v>
      </c>
      <c r="C16" s="35">
        <v>2.96</v>
      </c>
      <c r="D16" s="35">
        <v>2.5</v>
      </c>
      <c r="E16" s="36" t="s">
        <v>1215</v>
      </c>
      <c r="F16" s="36" t="s">
        <v>1214</v>
      </c>
      <c r="G16" s="36" t="s">
        <v>1194</v>
      </c>
      <c r="H16" s="36" t="s">
        <v>1195</v>
      </c>
      <c r="I16" s="36" t="s">
        <v>1216</v>
      </c>
      <c r="J16" s="37">
        <v>45016</v>
      </c>
      <c r="K16" s="38">
        <v>578.98681095705115</v>
      </c>
      <c r="L16" s="38">
        <v>429.93574568819758</v>
      </c>
      <c r="M16" s="38">
        <v>475.6821102468719</v>
      </c>
      <c r="N16" s="38">
        <v>316.02029083530613</v>
      </c>
      <c r="O16" s="38">
        <v>373.97903280351716</v>
      </c>
      <c r="P16" s="38">
        <v>331.33581332431527</v>
      </c>
      <c r="Q16" s="38">
        <v>366.27122083192432</v>
      </c>
      <c r="R16" s="38">
        <v>435.04091985120061</v>
      </c>
      <c r="S16" s="38">
        <v>421.32702062901598</v>
      </c>
      <c r="T16" s="38">
        <v>496.80351707811985</v>
      </c>
      <c r="U16" s="38">
        <v>539.44673655732174</v>
      </c>
      <c r="V16" s="38">
        <v>503.31011159959428</v>
      </c>
    </row>
    <row r="17" spans="1:22">
      <c r="B17" s="34"/>
      <c r="C17" s="35"/>
      <c r="D17" s="35"/>
      <c r="E17" s="36"/>
      <c r="F17" s="36"/>
      <c r="G17" s="36"/>
      <c r="H17" s="36"/>
      <c r="I17" s="36"/>
      <c r="J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>
      <c r="A18" t="s">
        <v>1217</v>
      </c>
      <c r="B18" s="34" t="s">
        <v>1217</v>
      </c>
      <c r="C18" s="35">
        <v>1.94</v>
      </c>
      <c r="D18" s="35">
        <v>1.6</v>
      </c>
      <c r="E18" s="36" t="s">
        <v>1218</v>
      </c>
      <c r="F18" s="36" t="s">
        <v>1219</v>
      </c>
      <c r="G18" s="36" t="s">
        <v>1194</v>
      </c>
      <c r="H18" s="36" t="s">
        <v>1195</v>
      </c>
      <c r="I18" s="36" t="s">
        <v>1216</v>
      </c>
      <c r="J18" s="37">
        <v>45077</v>
      </c>
      <c r="K18" s="38">
        <v>354.23480947476833</v>
      </c>
      <c r="L18" s="38">
        <v>315.67456230690016</v>
      </c>
      <c r="M18" s="38">
        <v>323.36663233779609</v>
      </c>
      <c r="N18" s="38">
        <v>326.46343975283219</v>
      </c>
      <c r="O18" s="38">
        <v>302.48815653964988</v>
      </c>
      <c r="P18" s="38">
        <v>333.05664263645724</v>
      </c>
      <c r="Q18" s="38">
        <v>348.44078269824928</v>
      </c>
      <c r="R18" s="38">
        <v>333.85581874356336</v>
      </c>
      <c r="S18" s="38">
        <v>364.02471678681775</v>
      </c>
      <c r="T18" s="38">
        <v>348.04119464469625</v>
      </c>
      <c r="U18" s="38">
        <v>290.50051493305875</v>
      </c>
      <c r="V18" s="38">
        <v>329.76004119464477</v>
      </c>
    </row>
    <row r="19" spans="1:22">
      <c r="A19" t="s">
        <v>1220</v>
      </c>
      <c r="B19" s="34" t="s">
        <v>1220</v>
      </c>
      <c r="C19" s="35">
        <v>3.76</v>
      </c>
      <c r="D19" s="35">
        <v>3</v>
      </c>
      <c r="E19" s="36" t="s">
        <v>1221</v>
      </c>
      <c r="F19" s="36" t="s">
        <v>1214</v>
      </c>
      <c r="G19" s="36" t="s">
        <v>1194</v>
      </c>
      <c r="H19" s="36" t="s">
        <v>1195</v>
      </c>
      <c r="I19" s="36" t="s">
        <v>1222</v>
      </c>
      <c r="J19" s="37">
        <v>45046</v>
      </c>
      <c r="K19" s="38">
        <v>712.3789249600851</v>
      </c>
      <c r="L19" s="38">
        <v>616.32783395423087</v>
      </c>
      <c r="M19" s="38">
        <v>650.94624800425754</v>
      </c>
      <c r="N19" s="38">
        <v>563.29962746141564</v>
      </c>
      <c r="O19" s="38">
        <v>474.2522618414049</v>
      </c>
      <c r="P19" s="38">
        <v>418.52261841404993</v>
      </c>
      <c r="Q19" s="38">
        <v>415.92123469930812</v>
      </c>
      <c r="R19" s="38">
        <v>581.40926024481098</v>
      </c>
      <c r="S19" s="38">
        <v>540.38744012772747</v>
      </c>
      <c r="T19" s="38">
        <v>663.55295369877592</v>
      </c>
      <c r="U19" s="38">
        <v>722.28419372006374</v>
      </c>
      <c r="V19" s="38">
        <v>707.47631718999469</v>
      </c>
    </row>
    <row r="20" spans="1:22">
      <c r="B20" s="34"/>
      <c r="C20" s="35"/>
      <c r="D20" s="35"/>
      <c r="E20" s="36"/>
      <c r="F20" s="36"/>
      <c r="G20" s="36"/>
      <c r="H20" s="36"/>
      <c r="I20" s="36"/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>
      <c r="B21" s="34"/>
      <c r="C21" s="35"/>
      <c r="D21" s="35"/>
      <c r="E21" s="36"/>
      <c r="F21" s="36"/>
      <c r="G21" s="36"/>
      <c r="H21" s="36"/>
      <c r="I21" s="36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>
      <c r="B22" s="34"/>
      <c r="C22" s="35"/>
      <c r="D22" s="35"/>
      <c r="E22" s="36"/>
      <c r="F22" s="36"/>
      <c r="G22" s="36"/>
      <c r="H22" s="36"/>
      <c r="I22" s="36"/>
      <c r="J22" s="37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>
      <c r="B23" s="34"/>
      <c r="C23" s="35"/>
      <c r="D23" s="35"/>
      <c r="E23" s="36"/>
      <c r="F23" s="36"/>
      <c r="G23" s="36"/>
      <c r="H23" s="36"/>
      <c r="I23" s="36"/>
      <c r="J23" s="37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>
      <c r="A24" t="s">
        <v>1223</v>
      </c>
      <c r="B24" s="34" t="s">
        <v>1223</v>
      </c>
      <c r="C24" s="35">
        <v>5.53</v>
      </c>
      <c r="D24" s="35">
        <v>4.5</v>
      </c>
      <c r="E24" s="36" t="s">
        <v>1224</v>
      </c>
      <c r="F24" s="36" t="s">
        <v>1214</v>
      </c>
      <c r="G24" s="36" t="s">
        <v>1194</v>
      </c>
      <c r="H24" s="36" t="s">
        <v>1195</v>
      </c>
      <c r="I24" s="36" t="s">
        <v>1216</v>
      </c>
      <c r="J24" s="37">
        <v>45291</v>
      </c>
      <c r="K24" s="38">
        <v>786.02068778280523</v>
      </c>
      <c r="L24" s="38">
        <v>998.12646515837093</v>
      </c>
      <c r="M24" s="38">
        <v>1073.7638533936652</v>
      </c>
      <c r="N24" s="38">
        <v>769.73396199095021</v>
      </c>
      <c r="O24" s="38">
        <v>654.53580452488677</v>
      </c>
      <c r="P24" s="38">
        <v>733.23896470588238</v>
      </c>
      <c r="Q24" s="38">
        <v>830.54794751131215</v>
      </c>
      <c r="R24" s="38">
        <v>934.25371402714939</v>
      </c>
      <c r="S24" s="38">
        <v>885.16733212669669</v>
      </c>
      <c r="T24" s="38">
        <v>983.8215312217194</v>
      </c>
      <c r="U24" s="38">
        <v>1041.8149665158369</v>
      </c>
      <c r="V24" s="38">
        <v>967.09740995475101</v>
      </c>
    </row>
    <row r="25" spans="1:22">
      <c r="A25" t="s">
        <v>1225</v>
      </c>
      <c r="B25" s="34" t="s">
        <v>1225</v>
      </c>
      <c r="C25" s="35">
        <v>4.75</v>
      </c>
      <c r="D25" s="35">
        <v>3.8</v>
      </c>
      <c r="E25" s="36" t="s">
        <v>1226</v>
      </c>
      <c r="F25" s="36" t="s">
        <v>1227</v>
      </c>
      <c r="G25" s="36" t="s">
        <v>1194</v>
      </c>
      <c r="H25" s="36" t="s">
        <v>1195</v>
      </c>
      <c r="I25" s="36" t="s">
        <v>1216</v>
      </c>
      <c r="J25" s="37">
        <v>45382</v>
      </c>
      <c r="K25" s="38">
        <v>914.11510942760935</v>
      </c>
      <c r="L25" s="38">
        <v>812.55787037037032</v>
      </c>
      <c r="M25" s="38">
        <v>836.04797979797979</v>
      </c>
      <c r="N25" s="38">
        <v>630.83438552188557</v>
      </c>
      <c r="O25" s="38">
        <v>627.03598484848487</v>
      </c>
      <c r="P25" s="38">
        <v>536.67403198653187</v>
      </c>
      <c r="Q25" s="38">
        <v>632.43371212121212</v>
      </c>
      <c r="R25" s="38">
        <v>636.93181818181824</v>
      </c>
      <c r="S25" s="38">
        <v>670.51767676767668</v>
      </c>
      <c r="T25" s="38">
        <v>745.68602693602691</v>
      </c>
      <c r="U25" s="38">
        <v>751.28367003367009</v>
      </c>
      <c r="V25" s="38">
        <v>855.33985690235693</v>
      </c>
    </row>
    <row r="26" spans="1:22">
      <c r="A26" t="s">
        <v>1228</v>
      </c>
      <c r="B26" s="34" t="s">
        <v>1229</v>
      </c>
      <c r="C26" s="35">
        <v>1.91</v>
      </c>
      <c r="D26" s="35">
        <v>1.5</v>
      </c>
      <c r="E26" s="36" t="s">
        <v>1230</v>
      </c>
      <c r="F26" s="36" t="s">
        <v>1231</v>
      </c>
      <c r="G26" s="36" t="s">
        <v>1194</v>
      </c>
      <c r="H26" s="36" t="s">
        <v>1195</v>
      </c>
      <c r="I26" s="36" t="s">
        <v>1222</v>
      </c>
      <c r="J26" s="37">
        <v>45291</v>
      </c>
      <c r="K26" s="38">
        <v>274.17827278400267</v>
      </c>
      <c r="L26" s="38">
        <v>274.17827278400267</v>
      </c>
      <c r="M26" s="38">
        <v>274.17827278400267</v>
      </c>
      <c r="N26" s="38">
        <v>274.17827278400267</v>
      </c>
      <c r="O26" s="38">
        <v>274.17827278400267</v>
      </c>
      <c r="P26" s="38">
        <v>274.17827278400267</v>
      </c>
      <c r="Q26" s="38">
        <v>274.17827278400267</v>
      </c>
      <c r="R26" s="38">
        <v>274.17827278400267</v>
      </c>
      <c r="S26" s="38">
        <v>274.17827278400267</v>
      </c>
      <c r="T26" s="38">
        <v>274.17827278400267</v>
      </c>
      <c r="U26" s="38">
        <v>274.17827278400267</v>
      </c>
      <c r="V26" s="38">
        <v>274.17827278400267</v>
      </c>
    </row>
    <row r="27" spans="1:22">
      <c r="A27" t="s">
        <v>1228</v>
      </c>
      <c r="B27" s="34" t="s">
        <v>1229</v>
      </c>
      <c r="C27" s="35">
        <v>3.18</v>
      </c>
      <c r="D27" s="35">
        <v>2.5</v>
      </c>
      <c r="E27" s="36" t="s">
        <v>1232</v>
      </c>
      <c r="F27" s="36" t="s">
        <v>1231</v>
      </c>
      <c r="G27" s="36" t="s">
        <v>1194</v>
      </c>
      <c r="H27" s="36" t="s">
        <v>1195</v>
      </c>
      <c r="I27" s="36" t="s">
        <v>1216</v>
      </c>
      <c r="J27" s="37">
        <v>45291</v>
      </c>
      <c r="K27" s="38">
        <v>643.67514677103725</v>
      </c>
      <c r="L27" s="38">
        <v>546.49119373776909</v>
      </c>
      <c r="M27" s="38">
        <v>543.58708414872808</v>
      </c>
      <c r="N27" s="38">
        <v>445.26223091976522</v>
      </c>
      <c r="O27" s="38">
        <v>359.69471624266151</v>
      </c>
      <c r="P27" s="38">
        <v>315.82191780821921</v>
      </c>
      <c r="Q27" s="38">
        <v>348.07827788649718</v>
      </c>
      <c r="R27" s="38">
        <v>456.67123287671234</v>
      </c>
      <c r="S27" s="38">
        <v>509.46379647749518</v>
      </c>
      <c r="T27" s="38">
        <v>601.35812133072398</v>
      </c>
      <c r="U27" s="38">
        <v>668.77495107632103</v>
      </c>
      <c r="V27" s="38">
        <v>667.32289628180047</v>
      </c>
    </row>
    <row r="28" spans="1:22">
      <c r="A28" t="s">
        <v>1228</v>
      </c>
      <c r="B28" s="34" t="s">
        <v>1229</v>
      </c>
      <c r="C28" s="35">
        <v>1.27</v>
      </c>
      <c r="D28" s="35">
        <v>1</v>
      </c>
      <c r="E28" s="36" t="s">
        <v>1233</v>
      </c>
      <c r="F28" s="36" t="s">
        <v>1231</v>
      </c>
      <c r="G28" s="36" t="s">
        <v>1194</v>
      </c>
      <c r="H28" s="36" t="s">
        <v>1195</v>
      </c>
      <c r="I28" s="36" t="s">
        <v>1201</v>
      </c>
      <c r="J28" s="37">
        <v>45291</v>
      </c>
      <c r="K28" s="38">
        <v>256.97100494233933</v>
      </c>
      <c r="L28" s="38">
        <v>218.22240527182865</v>
      </c>
      <c r="M28" s="38">
        <v>217.05074135090612</v>
      </c>
      <c r="N28" s="38">
        <v>177.79999999999998</v>
      </c>
      <c r="O28" s="38">
        <v>135.28533772652389</v>
      </c>
      <c r="P28" s="38">
        <v>126.12125205930806</v>
      </c>
      <c r="Q28" s="38">
        <v>139.00955518945634</v>
      </c>
      <c r="R28" s="38">
        <v>182.40296540362436</v>
      </c>
      <c r="S28" s="38">
        <v>203.45107084019767</v>
      </c>
      <c r="T28" s="38">
        <v>240.14925864909389</v>
      </c>
      <c r="U28" s="38">
        <v>267.05568369028009</v>
      </c>
      <c r="V28" s="38">
        <v>266.46985172981874</v>
      </c>
    </row>
    <row r="29" spans="1:22">
      <c r="A29" t="s">
        <v>1234</v>
      </c>
      <c r="B29" s="34" t="s">
        <v>1234</v>
      </c>
      <c r="C29" s="35">
        <v>4.29</v>
      </c>
      <c r="D29" s="35">
        <v>3.25</v>
      </c>
      <c r="E29" s="36" t="s">
        <v>1235</v>
      </c>
      <c r="F29" s="36" t="s">
        <v>1231</v>
      </c>
      <c r="G29" s="36" t="s">
        <v>1194</v>
      </c>
      <c r="H29" s="36" t="s">
        <v>1195</v>
      </c>
      <c r="I29" s="36" t="s">
        <v>1216</v>
      </c>
      <c r="J29" s="37">
        <v>45901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467.37184199999996</v>
      </c>
      <c r="T29" s="38">
        <v>667.67405999999994</v>
      </c>
      <c r="U29" s="38">
        <v>667.67405999999994</v>
      </c>
      <c r="V29" s="38">
        <v>667.67405999999994</v>
      </c>
    </row>
    <row r="30" spans="1:22">
      <c r="A30" t="s">
        <v>1234</v>
      </c>
      <c r="B30" s="34" t="s">
        <v>1234</v>
      </c>
      <c r="C30" s="35">
        <v>1.3</v>
      </c>
      <c r="D30" s="35">
        <v>1</v>
      </c>
      <c r="E30" s="36" t="s">
        <v>1236</v>
      </c>
      <c r="F30" s="36" t="s">
        <v>1231</v>
      </c>
      <c r="G30" s="36" t="s">
        <v>1194</v>
      </c>
      <c r="H30" s="36" t="s">
        <v>1195</v>
      </c>
      <c r="I30" s="36" t="s">
        <v>1237</v>
      </c>
      <c r="J30" s="37">
        <v>45901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202.13699999999997</v>
      </c>
      <c r="T30" s="38">
        <v>202.13699999999997</v>
      </c>
      <c r="U30" s="38">
        <v>202.13699999999997</v>
      </c>
      <c r="V30" s="38">
        <v>202.13699999999997</v>
      </c>
    </row>
    <row r="31" spans="1:22">
      <c r="A31" t="s">
        <v>1238</v>
      </c>
      <c r="B31" s="34" t="s">
        <v>1239</v>
      </c>
      <c r="C31" s="35">
        <v>2.4950000000000001</v>
      </c>
      <c r="D31" s="35">
        <v>2</v>
      </c>
      <c r="E31" s="36" t="s">
        <v>1199</v>
      </c>
      <c r="F31" s="36" t="s">
        <v>1214</v>
      </c>
      <c r="G31" s="36" t="s">
        <v>1194</v>
      </c>
      <c r="H31" s="36" t="s">
        <v>1195</v>
      </c>
      <c r="I31" s="36" t="s">
        <v>1216</v>
      </c>
      <c r="J31" s="37">
        <v>45291</v>
      </c>
      <c r="K31" s="38">
        <v>368.5958333333333</v>
      </c>
      <c r="L31" s="38">
        <v>368.5958333333333</v>
      </c>
      <c r="M31" s="38">
        <v>368.5958333333333</v>
      </c>
      <c r="N31" s="38">
        <v>368.5958333333333</v>
      </c>
      <c r="O31" s="38">
        <v>368.5958333333333</v>
      </c>
      <c r="P31" s="38">
        <v>368.5958333333333</v>
      </c>
      <c r="Q31" s="38">
        <v>368.5958333333333</v>
      </c>
      <c r="R31" s="38">
        <v>368.5958333333333</v>
      </c>
      <c r="S31" s="38">
        <v>368.5958333333333</v>
      </c>
      <c r="T31" s="38">
        <v>368.5958333333333</v>
      </c>
      <c r="U31" s="38">
        <v>368.5958333333333</v>
      </c>
      <c r="V31" s="38">
        <v>368.5958333333333</v>
      </c>
    </row>
    <row r="32" spans="1:22">
      <c r="A32" t="s">
        <v>1238</v>
      </c>
      <c r="B32" s="34" t="s">
        <v>1239</v>
      </c>
      <c r="C32" s="35">
        <v>3.802</v>
      </c>
      <c r="D32" s="35">
        <v>3</v>
      </c>
      <c r="E32" s="36" t="s">
        <v>1199</v>
      </c>
      <c r="F32" s="36" t="s">
        <v>1214</v>
      </c>
      <c r="G32" s="36" t="s">
        <v>1194</v>
      </c>
      <c r="H32" s="36" t="s">
        <v>1195</v>
      </c>
      <c r="I32" s="36" t="s">
        <v>1237</v>
      </c>
      <c r="J32" s="37">
        <v>45291</v>
      </c>
      <c r="K32" s="38">
        <v>474.52276205049742</v>
      </c>
      <c r="L32" s="38">
        <v>474.52276205049742</v>
      </c>
      <c r="M32" s="38">
        <v>474.52276205049742</v>
      </c>
      <c r="N32" s="38">
        <v>474.52276205049742</v>
      </c>
      <c r="O32" s="38">
        <v>474.52276205049742</v>
      </c>
      <c r="P32" s="38">
        <v>474.52276205049742</v>
      </c>
      <c r="Q32" s="38">
        <v>474.52276205049742</v>
      </c>
      <c r="R32" s="38">
        <v>474.52276205049742</v>
      </c>
      <c r="S32" s="38">
        <v>474.52276205049742</v>
      </c>
      <c r="T32" s="38">
        <v>474.52276205049742</v>
      </c>
      <c r="U32" s="38">
        <v>474.52276205049742</v>
      </c>
      <c r="V32" s="38">
        <v>474.52276205049742</v>
      </c>
    </row>
    <row r="33" spans="1:22">
      <c r="A33" t="s">
        <v>1240</v>
      </c>
      <c r="B33" s="34" t="s">
        <v>1240</v>
      </c>
      <c r="C33" s="35">
        <v>1.349</v>
      </c>
      <c r="D33" s="35">
        <v>1</v>
      </c>
      <c r="E33" s="36" t="s">
        <v>1241</v>
      </c>
      <c r="F33" s="36" t="s">
        <v>1242</v>
      </c>
      <c r="G33" s="36" t="s">
        <v>1194</v>
      </c>
      <c r="H33" s="36" t="s">
        <v>1195</v>
      </c>
      <c r="I33" s="36" t="s">
        <v>1201</v>
      </c>
      <c r="J33" s="37">
        <v>45138</v>
      </c>
      <c r="K33" s="38">
        <v>268.39999999999998</v>
      </c>
      <c r="L33" s="38">
        <v>193.1</v>
      </c>
      <c r="M33" s="38">
        <v>235.8</v>
      </c>
      <c r="N33" s="38">
        <v>225.3</v>
      </c>
      <c r="O33" s="38">
        <v>206.9</v>
      </c>
      <c r="P33" s="38">
        <v>172.8</v>
      </c>
      <c r="Q33" s="38">
        <v>218.1</v>
      </c>
      <c r="R33" s="38">
        <v>243.4</v>
      </c>
      <c r="S33" s="38">
        <v>225.6</v>
      </c>
      <c r="T33" s="38">
        <v>272.3</v>
      </c>
      <c r="U33" s="38">
        <v>235.3</v>
      </c>
      <c r="V33" s="38">
        <v>242.5</v>
      </c>
    </row>
    <row r="34" spans="1:22">
      <c r="A34" t="s">
        <v>1240</v>
      </c>
      <c r="B34" s="34" t="s">
        <v>1240</v>
      </c>
      <c r="C34" s="35">
        <v>3.82</v>
      </c>
      <c r="D34" s="35">
        <v>3</v>
      </c>
      <c r="E34" s="36" t="s">
        <v>1243</v>
      </c>
      <c r="F34" s="36" t="s">
        <v>1242</v>
      </c>
      <c r="G34" s="36" t="s">
        <v>1194</v>
      </c>
      <c r="H34" s="36" t="s">
        <v>1195</v>
      </c>
      <c r="I34" s="36" t="s">
        <v>1216</v>
      </c>
      <c r="J34" s="37">
        <v>45138</v>
      </c>
      <c r="K34" s="38">
        <v>767.24416135881108</v>
      </c>
      <c r="L34" s="38">
        <v>551.62329390354876</v>
      </c>
      <c r="M34" s="38">
        <v>673.51107067030625</v>
      </c>
      <c r="N34" s="38">
        <v>640.7218683651804</v>
      </c>
      <c r="O34" s="38">
        <v>584.52835911434636</v>
      </c>
      <c r="P34" s="38">
        <v>488.24628450106155</v>
      </c>
      <c r="Q34" s="38">
        <v>615.81134364573859</v>
      </c>
      <c r="R34" s="38">
        <v>687.64634516226874</v>
      </c>
      <c r="S34" s="38">
        <v>642.45981195025786</v>
      </c>
      <c r="T34" s="38">
        <v>779.06217773733692</v>
      </c>
      <c r="U34" s="38">
        <v>673.85865938732184</v>
      </c>
      <c r="V34" s="38">
        <v>693.20776463451625</v>
      </c>
    </row>
    <row r="35" spans="1:22">
      <c r="A35" t="s">
        <v>1240</v>
      </c>
      <c r="B35" s="34" t="s">
        <v>1240</v>
      </c>
      <c r="C35" s="35">
        <v>0.65</v>
      </c>
      <c r="D35" s="35">
        <v>0.5</v>
      </c>
      <c r="E35" s="36" t="s">
        <v>1244</v>
      </c>
      <c r="F35" s="36" t="s">
        <v>1242</v>
      </c>
      <c r="G35" s="36" t="s">
        <v>1194</v>
      </c>
      <c r="H35" s="36" t="s">
        <v>1195</v>
      </c>
      <c r="I35" s="36" t="s">
        <v>1245</v>
      </c>
      <c r="J35" s="37">
        <v>45138</v>
      </c>
      <c r="K35" s="38">
        <v>111.07207667006919</v>
      </c>
      <c r="L35" s="38">
        <v>111.07207667006919</v>
      </c>
      <c r="M35" s="38">
        <v>111.07207667006919</v>
      </c>
      <c r="N35" s="38">
        <v>111.07207667006919</v>
      </c>
      <c r="O35" s="38">
        <v>111.07207667006919</v>
      </c>
      <c r="P35" s="38">
        <v>111.07207667006919</v>
      </c>
      <c r="Q35" s="38">
        <v>111.07207667006919</v>
      </c>
      <c r="R35" s="38">
        <v>111.07207667006919</v>
      </c>
      <c r="S35" s="38">
        <v>111.07207667006919</v>
      </c>
      <c r="T35" s="38">
        <v>111.07207667006919</v>
      </c>
      <c r="U35" s="38">
        <v>111.07207667006919</v>
      </c>
      <c r="V35" s="38">
        <v>111.07207667006919</v>
      </c>
    </row>
    <row r="36" spans="1:22">
      <c r="A36" t="s">
        <v>1246</v>
      </c>
      <c r="B36" s="34" t="s">
        <v>1246</v>
      </c>
      <c r="C36" s="35">
        <v>3.26</v>
      </c>
      <c r="D36" s="35">
        <v>2.5</v>
      </c>
      <c r="E36" s="36" t="s">
        <v>1247</v>
      </c>
      <c r="F36" s="36" t="s">
        <v>1248</v>
      </c>
      <c r="G36" s="36" t="s">
        <v>1194</v>
      </c>
      <c r="H36" s="36" t="s">
        <v>1195</v>
      </c>
      <c r="I36" s="36" t="s">
        <v>1222</v>
      </c>
      <c r="J36" s="37">
        <v>45169</v>
      </c>
      <c r="K36" s="38">
        <v>412.21325301204814</v>
      </c>
      <c r="L36" s="38">
        <v>408.089156626506</v>
      </c>
      <c r="M36" s="38">
        <v>419.87228915662655</v>
      </c>
      <c r="N36" s="38">
        <v>402.00120481927706</v>
      </c>
      <c r="O36" s="38">
        <v>389.13795180722889</v>
      </c>
      <c r="P36" s="38">
        <v>274.15421686746981</v>
      </c>
      <c r="Q36" s="38">
        <v>463.46987951807222</v>
      </c>
      <c r="R36" s="38">
        <v>481.73373493975902</v>
      </c>
      <c r="S36" s="38">
        <v>407.59819277108431</v>
      </c>
      <c r="T36" s="38">
        <v>350.94096385542161</v>
      </c>
      <c r="U36" s="38">
        <v>450.99939759036141</v>
      </c>
      <c r="V36" s="38">
        <v>383.04999999999995</v>
      </c>
    </row>
    <row r="37" spans="1:22">
      <c r="A37" t="s">
        <v>1249</v>
      </c>
      <c r="B37" s="34" t="s">
        <v>1250</v>
      </c>
      <c r="C37" s="35">
        <v>3.25</v>
      </c>
      <c r="D37" s="35">
        <v>2.5</v>
      </c>
      <c r="E37" s="36" t="s">
        <v>1251</v>
      </c>
      <c r="F37" s="36" t="s">
        <v>1248</v>
      </c>
      <c r="G37" s="36" t="s">
        <v>1194</v>
      </c>
      <c r="H37" s="36" t="s">
        <v>1195</v>
      </c>
      <c r="I37" s="36" t="s">
        <v>1222</v>
      </c>
      <c r="J37" s="37">
        <v>45839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306.59999999999997</v>
      </c>
      <c r="R37" s="38">
        <v>437.99999999999994</v>
      </c>
      <c r="S37" s="38">
        <v>437.99999999999994</v>
      </c>
      <c r="T37" s="38">
        <v>437.99999999999994</v>
      </c>
      <c r="U37" s="38">
        <v>437.99999999999994</v>
      </c>
      <c r="V37" s="38">
        <v>437.99999999999994</v>
      </c>
    </row>
    <row r="38" spans="1:22">
      <c r="A38" t="s">
        <v>1252</v>
      </c>
      <c r="B38" s="34" t="s">
        <v>1253</v>
      </c>
      <c r="C38" s="35">
        <v>1</v>
      </c>
      <c r="D38" s="35">
        <v>0.75</v>
      </c>
      <c r="E38" s="36" t="s">
        <v>1254</v>
      </c>
      <c r="F38" s="36" t="s">
        <v>1255</v>
      </c>
      <c r="G38" s="36" t="s">
        <v>1194</v>
      </c>
      <c r="H38" s="36" t="s">
        <v>1195</v>
      </c>
      <c r="I38" s="36" t="s">
        <v>1201</v>
      </c>
      <c r="J38" s="37">
        <v>45839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104.755</v>
      </c>
      <c r="R38" s="38">
        <v>149.65</v>
      </c>
      <c r="S38" s="38">
        <v>149.65</v>
      </c>
      <c r="T38" s="38">
        <v>149.65</v>
      </c>
      <c r="U38" s="38">
        <v>149.65</v>
      </c>
      <c r="V38" s="38">
        <v>149.65</v>
      </c>
    </row>
    <row r="39" spans="1:22">
      <c r="A39" t="s">
        <v>1252</v>
      </c>
      <c r="B39" s="34" t="s">
        <v>1253</v>
      </c>
      <c r="C39" s="35">
        <v>5.5</v>
      </c>
      <c r="D39" s="35">
        <v>4.3</v>
      </c>
      <c r="E39" s="36" t="s">
        <v>1256</v>
      </c>
      <c r="F39" s="36" t="s">
        <v>1255</v>
      </c>
      <c r="G39" s="36" t="s">
        <v>1194</v>
      </c>
      <c r="H39" s="36" t="s">
        <v>1195</v>
      </c>
      <c r="I39" s="36" t="s">
        <v>1257</v>
      </c>
      <c r="J39" s="37">
        <v>45839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823.07500000000005</v>
      </c>
      <c r="R39" s="38">
        <v>823.07500000000005</v>
      </c>
      <c r="S39" s="38">
        <v>823.07500000000005</v>
      </c>
      <c r="T39" s="38">
        <v>823.07500000000005</v>
      </c>
      <c r="U39" s="38">
        <v>823.07500000000005</v>
      </c>
      <c r="V39" s="38">
        <v>823.07500000000005</v>
      </c>
    </row>
    <row r="40" spans="1:22">
      <c r="A40" t="s">
        <v>1258</v>
      </c>
      <c r="B40" s="34" t="s">
        <v>1258</v>
      </c>
      <c r="C40" s="35">
        <v>5.41</v>
      </c>
      <c r="D40" s="35">
        <v>4.4000000000000004</v>
      </c>
      <c r="E40" s="36" t="s">
        <v>1259</v>
      </c>
      <c r="F40" s="36" t="s">
        <v>1260</v>
      </c>
      <c r="G40" s="36" t="s">
        <v>1194</v>
      </c>
      <c r="H40" s="36" t="s">
        <v>1195</v>
      </c>
      <c r="I40" s="36" t="s">
        <v>1216</v>
      </c>
      <c r="J40" s="37">
        <v>45535</v>
      </c>
      <c r="K40" s="38">
        <v>770.39819999999997</v>
      </c>
      <c r="L40" s="38">
        <v>770.39819999999997</v>
      </c>
      <c r="M40" s="38">
        <v>770.39819999999997</v>
      </c>
      <c r="N40" s="38">
        <v>770.39819999999997</v>
      </c>
      <c r="O40" s="38">
        <v>770.39819999999997</v>
      </c>
      <c r="P40" s="38">
        <v>770.39819999999997</v>
      </c>
      <c r="Q40" s="38">
        <v>770.39819999999997</v>
      </c>
      <c r="R40" s="38">
        <v>770.39819999999997</v>
      </c>
      <c r="S40" s="38">
        <v>770.39819999999997</v>
      </c>
      <c r="T40" s="38">
        <v>770.39819999999997</v>
      </c>
      <c r="U40" s="38">
        <v>770.39819999999997</v>
      </c>
      <c r="V40" s="38">
        <v>770.39819999999997</v>
      </c>
    </row>
    <row r="41" spans="1:22">
      <c r="A41" t="s">
        <v>1261</v>
      </c>
      <c r="B41" s="34" t="s">
        <v>1261</v>
      </c>
      <c r="C41" s="35">
        <v>4.66</v>
      </c>
      <c r="D41" s="35">
        <v>3.3250000000000002</v>
      </c>
      <c r="E41" s="36" t="s">
        <v>1262</v>
      </c>
      <c r="F41" s="36" t="s">
        <v>1227</v>
      </c>
      <c r="G41" s="36" t="s">
        <v>1194</v>
      </c>
      <c r="H41" s="36" t="s">
        <v>1195</v>
      </c>
      <c r="I41" s="36" t="s">
        <v>1263</v>
      </c>
      <c r="J41" s="37">
        <v>45519</v>
      </c>
      <c r="K41" s="38">
        <v>703.41705000000002</v>
      </c>
      <c r="L41" s="38">
        <v>703.41705000000002</v>
      </c>
      <c r="M41" s="38">
        <v>703.41705000000002</v>
      </c>
      <c r="N41" s="38">
        <v>703.41705000000002</v>
      </c>
      <c r="O41" s="38">
        <v>703.41705000000002</v>
      </c>
      <c r="P41" s="38">
        <v>703.41705000000002</v>
      </c>
      <c r="Q41" s="38">
        <v>703.41705000000002</v>
      </c>
      <c r="R41" s="38">
        <v>703.41705000000002</v>
      </c>
      <c r="S41" s="38">
        <v>703.41705000000002</v>
      </c>
      <c r="T41" s="38">
        <v>703.41705000000002</v>
      </c>
      <c r="U41" s="38">
        <v>703.41705000000002</v>
      </c>
      <c r="V41" s="38">
        <v>703.41705000000002</v>
      </c>
    </row>
    <row r="42" spans="1:22">
      <c r="A42" t="s">
        <v>1264</v>
      </c>
      <c r="B42" s="34" t="s">
        <v>1265</v>
      </c>
      <c r="C42" s="35">
        <v>3.26</v>
      </c>
      <c r="D42" s="35">
        <v>2.5</v>
      </c>
      <c r="E42" s="36" t="s">
        <v>1266</v>
      </c>
      <c r="F42" s="36" t="s">
        <v>1214</v>
      </c>
      <c r="G42" s="36" t="s">
        <v>1194</v>
      </c>
      <c r="H42" s="36" t="s">
        <v>1195</v>
      </c>
      <c r="I42" s="36" t="s">
        <v>1267</v>
      </c>
      <c r="J42" s="37">
        <v>45809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394.66603200000003</v>
      </c>
      <c r="Q42" s="38">
        <v>493.33253999999999</v>
      </c>
      <c r="R42" s="38">
        <v>493.33253999999999</v>
      </c>
      <c r="S42" s="38">
        <v>493.33253999999999</v>
      </c>
      <c r="T42" s="38">
        <v>493.33253999999999</v>
      </c>
      <c r="U42" s="38">
        <v>493.33253999999999</v>
      </c>
      <c r="V42" s="38">
        <v>493.33253999999999</v>
      </c>
    </row>
    <row r="43" spans="1:22">
      <c r="A43" t="s">
        <v>1268</v>
      </c>
      <c r="B43" s="34" t="s">
        <v>1268</v>
      </c>
      <c r="C43" s="35">
        <v>3.3</v>
      </c>
      <c r="D43" s="35">
        <v>2.5</v>
      </c>
      <c r="E43" s="36" t="s">
        <v>1269</v>
      </c>
      <c r="F43" s="36" t="s">
        <v>1214</v>
      </c>
      <c r="G43" s="36" t="s">
        <v>1194</v>
      </c>
      <c r="H43" s="36" t="s">
        <v>1195</v>
      </c>
      <c r="I43" s="36" t="s">
        <v>1267</v>
      </c>
      <c r="J43" s="37">
        <v>45778</v>
      </c>
      <c r="K43" s="38">
        <v>0</v>
      </c>
      <c r="L43" s="38">
        <v>0</v>
      </c>
      <c r="M43" s="38">
        <v>0</v>
      </c>
      <c r="N43" s="38">
        <v>0</v>
      </c>
      <c r="O43" s="38">
        <v>493.84499999999997</v>
      </c>
      <c r="P43" s="38">
        <v>493.84499999999997</v>
      </c>
      <c r="Q43" s="38">
        <v>493.84499999999997</v>
      </c>
      <c r="R43" s="38">
        <v>493.84499999999997</v>
      </c>
      <c r="S43" s="38">
        <v>493.84499999999997</v>
      </c>
      <c r="T43" s="38">
        <v>493.84499999999997</v>
      </c>
      <c r="U43" s="38">
        <v>493.84499999999997</v>
      </c>
      <c r="V43" s="38">
        <v>493.84499999999997</v>
      </c>
    </row>
    <row r="44" spans="1:22">
      <c r="A44" t="s">
        <v>1270</v>
      </c>
      <c r="B44" s="34" t="s">
        <v>1271</v>
      </c>
      <c r="C44" s="35">
        <v>3.3</v>
      </c>
      <c r="D44" s="35">
        <v>2.5</v>
      </c>
      <c r="E44" s="36" t="s">
        <v>1272</v>
      </c>
      <c r="F44" s="36" t="s">
        <v>1214</v>
      </c>
      <c r="G44" s="36" t="s">
        <v>1194</v>
      </c>
      <c r="H44" s="36" t="s">
        <v>1195</v>
      </c>
      <c r="I44" s="36" t="s">
        <v>1267</v>
      </c>
      <c r="J44" s="37">
        <v>45778</v>
      </c>
      <c r="K44" s="38">
        <v>0</v>
      </c>
      <c r="L44" s="38">
        <v>0</v>
      </c>
      <c r="M44" s="38">
        <v>0</v>
      </c>
      <c r="N44" s="38">
        <v>0</v>
      </c>
      <c r="O44" s="38">
        <v>262.58100000000002</v>
      </c>
      <c r="P44" s="38">
        <v>525.16200000000003</v>
      </c>
      <c r="Q44" s="38">
        <v>525.16200000000003</v>
      </c>
      <c r="R44" s="38">
        <v>525.16200000000003</v>
      </c>
      <c r="S44" s="38">
        <v>525.16200000000003</v>
      </c>
      <c r="T44" s="38">
        <v>525.16200000000003</v>
      </c>
      <c r="U44" s="38">
        <v>525.16200000000003</v>
      </c>
      <c r="V44" s="38">
        <v>525.16200000000003</v>
      </c>
    </row>
    <row r="45" spans="1:22">
      <c r="A45" t="s">
        <v>1273</v>
      </c>
      <c r="B45" s="34" t="s">
        <v>1274</v>
      </c>
      <c r="C45" s="35">
        <v>6.6</v>
      </c>
      <c r="D45" s="35">
        <v>5</v>
      </c>
      <c r="E45" s="36" t="s">
        <v>1275</v>
      </c>
      <c r="F45" s="36" t="s">
        <v>1219</v>
      </c>
      <c r="G45" s="36" t="s">
        <v>1194</v>
      </c>
      <c r="H45" s="36" t="s">
        <v>1195</v>
      </c>
      <c r="I45" s="36" t="s">
        <v>1276</v>
      </c>
      <c r="J45" s="37">
        <v>45839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775.69799999999998</v>
      </c>
      <c r="R45" s="38">
        <v>1108.1400000000001</v>
      </c>
      <c r="S45" s="38">
        <v>1108.1400000000001</v>
      </c>
      <c r="T45" s="38">
        <v>1108.1400000000001</v>
      </c>
      <c r="U45" s="38">
        <v>1108.1400000000001</v>
      </c>
      <c r="V45" s="38">
        <v>1108.1400000000001</v>
      </c>
    </row>
    <row r="46" spans="1:22">
      <c r="A46" t="s">
        <v>1277</v>
      </c>
      <c r="B46" s="34" t="s">
        <v>1277</v>
      </c>
      <c r="C46" s="35">
        <v>3.1</v>
      </c>
      <c r="D46" s="35">
        <v>2.4</v>
      </c>
      <c r="E46" s="36" t="s">
        <v>1278</v>
      </c>
      <c r="F46" s="36" t="s">
        <v>1219</v>
      </c>
      <c r="G46" s="36" t="s">
        <v>1194</v>
      </c>
      <c r="H46" s="36" t="s">
        <v>1195</v>
      </c>
      <c r="I46" s="36" t="s">
        <v>1276</v>
      </c>
      <c r="J46" s="37">
        <v>45839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364.34300000000002</v>
      </c>
      <c r="R46" s="38">
        <v>520.49</v>
      </c>
      <c r="S46" s="38">
        <v>520.49</v>
      </c>
      <c r="T46" s="38">
        <v>520.49</v>
      </c>
      <c r="U46" s="38">
        <v>520.49</v>
      </c>
      <c r="V46" s="38">
        <v>520.49</v>
      </c>
    </row>
    <row r="47" spans="1:22">
      <c r="A47" t="s">
        <v>1279</v>
      </c>
      <c r="B47" s="34" t="s">
        <v>1280</v>
      </c>
      <c r="C47" s="35">
        <v>3.3</v>
      </c>
      <c r="D47" s="35">
        <v>2.5</v>
      </c>
      <c r="E47" s="36" t="s">
        <v>1281</v>
      </c>
      <c r="F47" s="36" t="s">
        <v>1219</v>
      </c>
      <c r="G47" s="36" t="s">
        <v>1194</v>
      </c>
      <c r="H47" s="36" t="s">
        <v>1195</v>
      </c>
      <c r="I47" s="36" t="s">
        <v>1267</v>
      </c>
      <c r="J47" s="37">
        <v>45778</v>
      </c>
      <c r="K47" s="38">
        <v>0</v>
      </c>
      <c r="L47" s="38">
        <v>0</v>
      </c>
      <c r="M47" s="38">
        <v>0</v>
      </c>
      <c r="N47" s="38">
        <v>0</v>
      </c>
      <c r="O47" s="38">
        <v>277.03500000000003</v>
      </c>
      <c r="P47" s="38">
        <v>554.07000000000005</v>
      </c>
      <c r="Q47" s="38">
        <v>554.07000000000005</v>
      </c>
      <c r="R47" s="38">
        <v>554.07000000000005</v>
      </c>
      <c r="S47" s="38">
        <v>554.07000000000005</v>
      </c>
      <c r="T47" s="38">
        <v>554.07000000000005</v>
      </c>
      <c r="U47" s="38">
        <v>554.07000000000005</v>
      </c>
      <c r="V47" s="38">
        <v>554.07000000000005</v>
      </c>
    </row>
    <row r="48" spans="1:22">
      <c r="A48" t="s">
        <v>1282</v>
      </c>
      <c r="B48" s="34" t="s">
        <v>1282</v>
      </c>
      <c r="C48" s="35">
        <v>3.11</v>
      </c>
      <c r="D48" s="35">
        <v>2.4</v>
      </c>
      <c r="E48" s="36" t="s">
        <v>1283</v>
      </c>
      <c r="F48" s="36" t="s">
        <v>1219</v>
      </c>
      <c r="G48" s="36" t="s">
        <v>1194</v>
      </c>
      <c r="H48" s="36" t="s">
        <v>1195</v>
      </c>
      <c r="I48" s="36" t="s">
        <v>1267</v>
      </c>
      <c r="J48" s="37">
        <v>45778</v>
      </c>
      <c r="K48" s="38">
        <v>0</v>
      </c>
      <c r="L48" s="38">
        <v>0</v>
      </c>
      <c r="M48" s="38">
        <v>0</v>
      </c>
      <c r="N48" s="38">
        <v>0</v>
      </c>
      <c r="O48" s="38">
        <v>521.32950000000005</v>
      </c>
      <c r="P48" s="38">
        <v>521.32950000000005</v>
      </c>
      <c r="Q48" s="38">
        <v>521.32950000000005</v>
      </c>
      <c r="R48" s="38">
        <v>521.32950000000005</v>
      </c>
      <c r="S48" s="38">
        <v>521.32950000000005</v>
      </c>
      <c r="T48" s="38">
        <v>521.32950000000005</v>
      </c>
      <c r="U48" s="38">
        <v>521.32950000000005</v>
      </c>
      <c r="V48" s="38">
        <v>521.32950000000005</v>
      </c>
    </row>
    <row r="49" spans="1:22">
      <c r="A49" t="s">
        <v>1284</v>
      </c>
      <c r="B49" s="34" t="s">
        <v>1285</v>
      </c>
      <c r="C49" s="35">
        <v>1.3</v>
      </c>
      <c r="D49" s="35">
        <v>1</v>
      </c>
      <c r="E49" s="36" t="s">
        <v>1286</v>
      </c>
      <c r="F49" s="36" t="s">
        <v>1287</v>
      </c>
      <c r="G49" s="36" t="s">
        <v>1194</v>
      </c>
      <c r="H49" s="36" t="s">
        <v>1195</v>
      </c>
      <c r="I49" s="36" t="s">
        <v>1276</v>
      </c>
      <c r="J49" s="37">
        <v>45839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139.50299999999999</v>
      </c>
      <c r="R49" s="38">
        <v>199.29000000000002</v>
      </c>
      <c r="S49" s="38">
        <v>199.29000000000002</v>
      </c>
      <c r="T49" s="38">
        <v>199.29000000000002</v>
      </c>
      <c r="U49" s="38">
        <v>199.29000000000002</v>
      </c>
      <c r="V49" s="38">
        <v>199.29000000000002</v>
      </c>
    </row>
    <row r="50" spans="1:22">
      <c r="A50" t="s">
        <v>1284</v>
      </c>
      <c r="B50" s="34" t="s">
        <v>1288</v>
      </c>
      <c r="C50" s="35">
        <v>1.3</v>
      </c>
      <c r="D50" s="35">
        <v>1</v>
      </c>
      <c r="E50" s="36" t="s">
        <v>1286</v>
      </c>
      <c r="F50" s="36" t="s">
        <v>1287</v>
      </c>
      <c r="G50" s="36" t="s">
        <v>1194</v>
      </c>
      <c r="H50" s="36" t="s">
        <v>1195</v>
      </c>
      <c r="I50" s="36" t="s">
        <v>1276</v>
      </c>
      <c r="J50" s="37">
        <v>45839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139.50299999999999</v>
      </c>
      <c r="R50" s="38">
        <v>199.29000000000002</v>
      </c>
      <c r="S50" s="38">
        <v>199.29000000000002</v>
      </c>
      <c r="T50" s="38">
        <v>199.29000000000002</v>
      </c>
      <c r="U50" s="38">
        <v>199.29000000000002</v>
      </c>
      <c r="V50" s="38">
        <v>199.29000000000002</v>
      </c>
    </row>
    <row r="51" spans="1:22">
      <c r="A51" t="s">
        <v>1289</v>
      </c>
      <c r="B51" s="34" t="s">
        <v>1289</v>
      </c>
      <c r="C51" s="35">
        <v>3.26</v>
      </c>
      <c r="D51" s="35">
        <v>2.5</v>
      </c>
      <c r="E51" s="36" t="s">
        <v>1290</v>
      </c>
      <c r="F51" s="36" t="s">
        <v>1214</v>
      </c>
      <c r="G51" s="36" t="s">
        <v>1194</v>
      </c>
      <c r="H51" s="36" t="s">
        <v>1195</v>
      </c>
      <c r="I51" s="36" t="s">
        <v>1237</v>
      </c>
      <c r="J51" s="37">
        <v>45809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499.75799999999987</v>
      </c>
      <c r="Q51" s="38">
        <v>499.75799999999987</v>
      </c>
      <c r="R51" s="38">
        <v>499.75799999999987</v>
      </c>
      <c r="S51" s="38">
        <v>499.75799999999987</v>
      </c>
      <c r="T51" s="38">
        <v>499.75799999999987</v>
      </c>
      <c r="U51" s="38">
        <v>499.75799999999987</v>
      </c>
      <c r="V51" s="38">
        <v>499.75799999999987</v>
      </c>
    </row>
    <row r="52" spans="1:22">
      <c r="A52" t="s">
        <v>1291</v>
      </c>
      <c r="B52" s="34" t="s">
        <v>1292</v>
      </c>
      <c r="C52" s="35">
        <v>3.1669999999999998</v>
      </c>
      <c r="D52" s="35">
        <v>2.5</v>
      </c>
      <c r="E52" s="36" t="s">
        <v>1293</v>
      </c>
      <c r="F52" s="36" t="s">
        <v>1294</v>
      </c>
      <c r="G52" s="36" t="s">
        <v>1194</v>
      </c>
      <c r="H52" s="36" t="s">
        <v>1195</v>
      </c>
      <c r="I52" s="36" t="s">
        <v>1237</v>
      </c>
      <c r="J52" s="37">
        <v>45627</v>
      </c>
      <c r="K52" s="38">
        <v>521.94999999999993</v>
      </c>
      <c r="L52" s="38">
        <v>521.94999999999993</v>
      </c>
      <c r="M52" s="38">
        <v>521.94999999999993</v>
      </c>
      <c r="N52" s="38">
        <v>521.94999999999993</v>
      </c>
      <c r="O52" s="38">
        <v>521.94999999999993</v>
      </c>
      <c r="P52" s="38">
        <v>521.94999999999993</v>
      </c>
      <c r="Q52" s="38">
        <v>521.94999999999993</v>
      </c>
      <c r="R52" s="38">
        <v>521.94999999999993</v>
      </c>
      <c r="S52" s="38">
        <v>521.94999999999993</v>
      </c>
      <c r="T52" s="38">
        <v>521.94999999999993</v>
      </c>
      <c r="U52" s="38">
        <v>521.94999999999993</v>
      </c>
      <c r="V52" s="38">
        <v>521.94999999999993</v>
      </c>
    </row>
    <row r="53" spans="1:22">
      <c r="A53" t="s">
        <v>1295</v>
      </c>
      <c r="B53" s="34" t="s">
        <v>1295</v>
      </c>
      <c r="C53" s="35">
        <v>3.25</v>
      </c>
      <c r="D53" s="35">
        <v>2.5</v>
      </c>
      <c r="E53" s="36" t="s">
        <v>1296</v>
      </c>
      <c r="F53" s="36" t="s">
        <v>1214</v>
      </c>
      <c r="G53" s="36" t="s">
        <v>1194</v>
      </c>
      <c r="H53" s="36" t="s">
        <v>1195</v>
      </c>
      <c r="I53" s="36" t="s">
        <v>1237</v>
      </c>
      <c r="J53" s="37">
        <v>45809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474.5</v>
      </c>
      <c r="Q53" s="38">
        <v>474.5</v>
      </c>
      <c r="R53" s="38">
        <v>474.5</v>
      </c>
      <c r="S53" s="38">
        <v>474.5</v>
      </c>
      <c r="T53" s="38">
        <v>474.5</v>
      </c>
      <c r="U53" s="38">
        <v>474.5</v>
      </c>
      <c r="V53" s="38">
        <v>474.5</v>
      </c>
    </row>
    <row r="54" spans="1:22">
      <c r="A54" t="s">
        <v>1297</v>
      </c>
      <c r="B54" s="34" t="s">
        <v>1297</v>
      </c>
      <c r="C54" s="35">
        <v>2.58</v>
      </c>
      <c r="D54" s="35">
        <v>2</v>
      </c>
      <c r="E54" s="36" t="s">
        <v>1298</v>
      </c>
      <c r="F54" s="36" t="s">
        <v>1214</v>
      </c>
      <c r="G54" s="36" t="s">
        <v>1194</v>
      </c>
      <c r="H54" s="36" t="s">
        <v>1195</v>
      </c>
      <c r="I54" s="36" t="s">
        <v>1267</v>
      </c>
      <c r="J54" s="37">
        <v>45809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379.85696000000007</v>
      </c>
      <c r="Q54" s="38">
        <v>379.85696000000007</v>
      </c>
      <c r="R54" s="38">
        <v>379.85696000000007</v>
      </c>
      <c r="S54" s="38">
        <v>379.85696000000007</v>
      </c>
      <c r="T54" s="38">
        <v>379.85696000000007</v>
      </c>
      <c r="U54" s="38">
        <v>379.85696000000007</v>
      </c>
      <c r="V54" s="38">
        <v>379.85696000000007</v>
      </c>
    </row>
    <row r="55" spans="1:22">
      <c r="A55" t="s">
        <v>1299</v>
      </c>
      <c r="B55" s="34" t="s">
        <v>1299</v>
      </c>
      <c r="C55" s="35">
        <v>3.26</v>
      </c>
      <c r="D55" s="35">
        <v>2.4</v>
      </c>
      <c r="E55" s="36" t="s">
        <v>1300</v>
      </c>
      <c r="F55" s="36" t="s">
        <v>1214</v>
      </c>
      <c r="G55" s="36" t="s">
        <v>1194</v>
      </c>
      <c r="H55" s="36" t="s">
        <v>1195</v>
      </c>
      <c r="I55" s="36" t="s">
        <v>1237</v>
      </c>
      <c r="J55" s="37">
        <v>45778</v>
      </c>
      <c r="K55" s="38">
        <v>0</v>
      </c>
      <c r="L55" s="38">
        <v>0</v>
      </c>
      <c r="M55" s="38">
        <v>0</v>
      </c>
      <c r="N55" s="38">
        <v>0</v>
      </c>
      <c r="O55" s="38">
        <v>499.75799999999987</v>
      </c>
      <c r="P55" s="38">
        <v>499.75799999999987</v>
      </c>
      <c r="Q55" s="38">
        <v>499.75799999999987</v>
      </c>
      <c r="R55" s="38">
        <v>499.75799999999987</v>
      </c>
      <c r="S55" s="38">
        <v>499.75799999999987</v>
      </c>
      <c r="T55" s="38">
        <v>499.75799999999987</v>
      </c>
      <c r="U55" s="38">
        <v>499.75799999999987</v>
      </c>
      <c r="V55" s="38">
        <v>499.75799999999987</v>
      </c>
    </row>
    <row r="56" spans="1:22">
      <c r="A56" t="s">
        <v>1301</v>
      </c>
      <c r="B56" s="34" t="s">
        <v>1302</v>
      </c>
      <c r="C56" s="35">
        <v>3.2</v>
      </c>
      <c r="D56" s="35">
        <v>2.4</v>
      </c>
      <c r="E56" s="36" t="s">
        <v>1303</v>
      </c>
      <c r="F56" s="36" t="s">
        <v>1206</v>
      </c>
      <c r="G56" s="36" t="s">
        <v>1194</v>
      </c>
      <c r="H56" s="36" t="s">
        <v>1195</v>
      </c>
      <c r="I56" s="36" t="s">
        <v>1304</v>
      </c>
      <c r="J56" s="37">
        <v>45717</v>
      </c>
      <c r="K56" s="38">
        <v>0</v>
      </c>
      <c r="L56" s="38">
        <v>0</v>
      </c>
      <c r="M56" s="38">
        <v>335.21599999999995</v>
      </c>
      <c r="N56" s="38">
        <v>478.88</v>
      </c>
      <c r="O56" s="38">
        <v>478.88</v>
      </c>
      <c r="P56" s="38">
        <v>478.88</v>
      </c>
      <c r="Q56" s="38">
        <v>478.88</v>
      </c>
      <c r="R56" s="38">
        <v>478.88</v>
      </c>
      <c r="S56" s="38">
        <v>478.88</v>
      </c>
      <c r="T56" s="38">
        <v>478.88</v>
      </c>
      <c r="U56" s="38">
        <v>478.88</v>
      </c>
      <c r="V56" s="38">
        <v>478.88</v>
      </c>
    </row>
    <row r="57" spans="1:22">
      <c r="A57" t="s">
        <v>1305</v>
      </c>
      <c r="B57" s="34" t="s">
        <v>1306</v>
      </c>
      <c r="C57" s="35">
        <v>1.3</v>
      </c>
      <c r="D57" s="35">
        <v>1</v>
      </c>
      <c r="E57" s="36" t="s">
        <v>1307</v>
      </c>
      <c r="F57" s="36" t="s">
        <v>1255</v>
      </c>
      <c r="G57" s="36" t="s">
        <v>1194</v>
      </c>
      <c r="H57" s="36" t="s">
        <v>1195</v>
      </c>
      <c r="I57" s="36" t="s">
        <v>1237</v>
      </c>
      <c r="J57" s="37">
        <v>45748</v>
      </c>
      <c r="K57" s="38">
        <v>0</v>
      </c>
      <c r="L57" s="38">
        <v>0</v>
      </c>
      <c r="M57" s="38">
        <v>0</v>
      </c>
      <c r="N57" s="38">
        <v>199.29000000000002</v>
      </c>
      <c r="O57" s="38">
        <v>199.29000000000002</v>
      </c>
      <c r="P57" s="38">
        <v>199.29000000000002</v>
      </c>
      <c r="Q57" s="38">
        <v>199.29000000000002</v>
      </c>
      <c r="R57" s="38">
        <v>199.29000000000002</v>
      </c>
      <c r="S57" s="38">
        <v>199.29000000000002</v>
      </c>
      <c r="T57" s="38">
        <v>199.29000000000002</v>
      </c>
      <c r="U57" s="38">
        <v>199.29000000000002</v>
      </c>
      <c r="V57" s="38">
        <v>199.29000000000002</v>
      </c>
    </row>
    <row r="58" spans="1:22">
      <c r="A58" t="s">
        <v>1305</v>
      </c>
      <c r="B58" s="34" t="s">
        <v>1308</v>
      </c>
      <c r="C58" s="35">
        <v>1.3</v>
      </c>
      <c r="D58" s="35">
        <v>1</v>
      </c>
      <c r="E58" s="36" t="s">
        <v>1307</v>
      </c>
      <c r="F58" s="36" t="s">
        <v>1255</v>
      </c>
      <c r="G58" s="36" t="s">
        <v>1194</v>
      </c>
      <c r="H58" s="36" t="s">
        <v>1195</v>
      </c>
      <c r="I58" s="36" t="s">
        <v>1237</v>
      </c>
      <c r="J58" s="37">
        <v>45748</v>
      </c>
      <c r="K58" s="38">
        <v>0</v>
      </c>
      <c r="L58" s="38">
        <v>0</v>
      </c>
      <c r="M58" s="38">
        <v>0</v>
      </c>
      <c r="N58" s="38">
        <v>199.29000000000002</v>
      </c>
      <c r="O58" s="38">
        <v>199.29000000000002</v>
      </c>
      <c r="P58" s="38">
        <v>199.29000000000002</v>
      </c>
      <c r="Q58" s="38">
        <v>199.29000000000002</v>
      </c>
      <c r="R58" s="38">
        <v>199.29000000000002</v>
      </c>
      <c r="S58" s="38">
        <v>199.29000000000002</v>
      </c>
      <c r="T58" s="38">
        <v>199.29000000000002</v>
      </c>
      <c r="U58" s="38">
        <v>199.29000000000002</v>
      </c>
      <c r="V58" s="38">
        <v>199.29000000000002</v>
      </c>
    </row>
    <row r="59" spans="1:22">
      <c r="A59" t="s">
        <v>1305</v>
      </c>
      <c r="B59" s="34" t="s">
        <v>1309</v>
      </c>
      <c r="C59" s="35">
        <v>1.3</v>
      </c>
      <c r="D59" s="35">
        <v>1</v>
      </c>
      <c r="E59" s="36" t="s">
        <v>1307</v>
      </c>
      <c r="F59" s="36" t="s">
        <v>1255</v>
      </c>
      <c r="G59" s="36" t="s">
        <v>1194</v>
      </c>
      <c r="H59" s="36" t="s">
        <v>1195</v>
      </c>
      <c r="I59" s="36" t="s">
        <v>1237</v>
      </c>
      <c r="J59" s="37">
        <v>45748</v>
      </c>
      <c r="K59" s="38">
        <v>0</v>
      </c>
      <c r="L59" s="38">
        <v>0</v>
      </c>
      <c r="M59" s="38">
        <v>0</v>
      </c>
      <c r="N59" s="38">
        <v>199.29000000000002</v>
      </c>
      <c r="O59" s="38">
        <v>199.29000000000002</v>
      </c>
      <c r="P59" s="38">
        <v>199.29000000000002</v>
      </c>
      <c r="Q59" s="38">
        <v>199.29000000000002</v>
      </c>
      <c r="R59" s="38">
        <v>199.29000000000002</v>
      </c>
      <c r="S59" s="38">
        <v>199.29000000000002</v>
      </c>
      <c r="T59" s="38">
        <v>199.29000000000002</v>
      </c>
      <c r="U59" s="38">
        <v>199.29000000000002</v>
      </c>
      <c r="V59" s="38">
        <v>199.29000000000002</v>
      </c>
    </row>
    <row r="60" spans="1:22">
      <c r="A60" t="s">
        <v>1305</v>
      </c>
      <c r="B60" s="34" t="s">
        <v>1310</v>
      </c>
      <c r="C60" s="35">
        <v>1.3</v>
      </c>
      <c r="D60" s="35">
        <v>1</v>
      </c>
      <c r="E60" s="36" t="s">
        <v>1307</v>
      </c>
      <c r="F60" s="36" t="s">
        <v>1255</v>
      </c>
      <c r="G60" s="36" t="s">
        <v>1194</v>
      </c>
      <c r="H60" s="36" t="s">
        <v>1195</v>
      </c>
      <c r="I60" s="36" t="s">
        <v>1237</v>
      </c>
      <c r="J60" s="37">
        <v>45748</v>
      </c>
      <c r="K60" s="38">
        <v>0</v>
      </c>
      <c r="L60" s="38">
        <v>0</v>
      </c>
      <c r="M60" s="38">
        <v>0</v>
      </c>
      <c r="N60" s="38">
        <v>199.29000000000002</v>
      </c>
      <c r="O60" s="38">
        <v>199.29000000000002</v>
      </c>
      <c r="P60" s="38">
        <v>199.29000000000002</v>
      </c>
      <c r="Q60" s="38">
        <v>199.29000000000002</v>
      </c>
      <c r="R60" s="38">
        <v>199.29000000000002</v>
      </c>
      <c r="S60" s="38">
        <v>199.29000000000002</v>
      </c>
      <c r="T60" s="38">
        <v>199.29000000000002</v>
      </c>
      <c r="U60" s="38">
        <v>199.29000000000002</v>
      </c>
      <c r="V60" s="38">
        <v>199.29000000000002</v>
      </c>
    </row>
    <row r="61" spans="1:22">
      <c r="A61" t="s">
        <v>1311</v>
      </c>
      <c r="B61" s="34" t="s">
        <v>1312</v>
      </c>
      <c r="C61" s="35">
        <v>1.3</v>
      </c>
      <c r="D61" s="35">
        <v>1</v>
      </c>
      <c r="E61" s="36" t="s">
        <v>1313</v>
      </c>
      <c r="F61" s="36" t="s">
        <v>1314</v>
      </c>
      <c r="G61" s="36" t="s">
        <v>1194</v>
      </c>
      <c r="H61" s="36" t="s">
        <v>1195</v>
      </c>
      <c r="I61" s="36" t="s">
        <v>1276</v>
      </c>
      <c r="J61" s="37">
        <v>45748</v>
      </c>
      <c r="K61" s="38">
        <v>0</v>
      </c>
      <c r="L61" s="38">
        <v>0</v>
      </c>
      <c r="M61" s="38">
        <v>0</v>
      </c>
      <c r="N61" s="38">
        <v>139.50299999999999</v>
      </c>
      <c r="O61" s="38">
        <v>199.29000000000002</v>
      </c>
      <c r="P61" s="38">
        <v>199.29000000000002</v>
      </c>
      <c r="Q61" s="38">
        <v>199.29000000000002</v>
      </c>
      <c r="R61" s="38">
        <v>199.29000000000002</v>
      </c>
      <c r="S61" s="38">
        <v>199.29000000000002</v>
      </c>
      <c r="T61" s="38">
        <v>199.29000000000002</v>
      </c>
      <c r="U61" s="38">
        <v>199.29000000000002</v>
      </c>
      <c r="V61" s="38">
        <v>199.29000000000002</v>
      </c>
    </row>
    <row r="62" spans="1:22">
      <c r="A62" t="s">
        <v>1315</v>
      </c>
      <c r="B62" s="34" t="s">
        <v>1315</v>
      </c>
      <c r="C62" s="35">
        <v>2.6</v>
      </c>
      <c r="D62" s="35">
        <v>2</v>
      </c>
      <c r="E62" s="36" t="s">
        <v>1316</v>
      </c>
      <c r="F62" s="36" t="s">
        <v>1314</v>
      </c>
      <c r="G62" s="36" t="s">
        <v>1194</v>
      </c>
      <c r="H62" s="36" t="s">
        <v>1195</v>
      </c>
      <c r="I62" s="36" t="s">
        <v>1276</v>
      </c>
      <c r="J62" s="37">
        <v>46082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</row>
    <row r="63" spans="1:22">
      <c r="A63" t="s">
        <v>1317</v>
      </c>
      <c r="B63" s="34" t="s">
        <v>1318</v>
      </c>
      <c r="C63" s="35">
        <v>1.3</v>
      </c>
      <c r="D63" s="35">
        <v>1</v>
      </c>
      <c r="E63" s="36" t="s">
        <v>1319</v>
      </c>
      <c r="F63" s="36" t="s">
        <v>1214</v>
      </c>
      <c r="G63" s="36" t="s">
        <v>1194</v>
      </c>
      <c r="H63" s="36" t="s">
        <v>1195</v>
      </c>
      <c r="I63" s="36" t="s">
        <v>1276</v>
      </c>
      <c r="J63" s="37">
        <v>45778</v>
      </c>
      <c r="K63" s="38">
        <v>0</v>
      </c>
      <c r="L63" s="38">
        <v>0</v>
      </c>
      <c r="M63" s="38">
        <v>0</v>
      </c>
      <c r="N63" s="38">
        <v>0</v>
      </c>
      <c r="O63" s="38">
        <v>132.85999999999999</v>
      </c>
      <c r="P63" s="38">
        <v>189.8</v>
      </c>
      <c r="Q63" s="38">
        <v>189.8</v>
      </c>
      <c r="R63" s="38">
        <v>189.8</v>
      </c>
      <c r="S63" s="38">
        <v>189.8</v>
      </c>
      <c r="T63" s="38">
        <v>189.8</v>
      </c>
      <c r="U63" s="38">
        <v>189.8</v>
      </c>
      <c r="V63" s="38">
        <v>189.8</v>
      </c>
    </row>
    <row r="64" spans="1:22">
      <c r="A64" t="s">
        <v>1320</v>
      </c>
      <c r="B64" s="34" t="s">
        <v>1321</v>
      </c>
      <c r="C64" s="35">
        <v>2.6</v>
      </c>
      <c r="D64" s="35">
        <v>2</v>
      </c>
      <c r="E64" s="36" t="s">
        <v>1322</v>
      </c>
      <c r="F64" s="36" t="s">
        <v>1214</v>
      </c>
      <c r="G64" s="36" t="s">
        <v>1194</v>
      </c>
      <c r="H64" s="36" t="s">
        <v>1195</v>
      </c>
      <c r="I64" s="36" t="s">
        <v>1237</v>
      </c>
      <c r="J64" s="37">
        <v>45809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386.9</v>
      </c>
      <c r="Q64" s="38">
        <v>386.9</v>
      </c>
      <c r="R64" s="38">
        <v>386.9</v>
      </c>
      <c r="S64" s="38">
        <v>386.9</v>
      </c>
      <c r="T64" s="38">
        <v>386.9</v>
      </c>
      <c r="U64" s="38">
        <v>386.9</v>
      </c>
      <c r="V64" s="38">
        <v>386.9</v>
      </c>
    </row>
    <row r="65" spans="1:22">
      <c r="A65" t="s">
        <v>1323</v>
      </c>
      <c r="B65" s="34" t="s">
        <v>1324</v>
      </c>
      <c r="C65" s="35">
        <v>1.82</v>
      </c>
      <c r="D65" s="35">
        <v>1.4</v>
      </c>
      <c r="E65" s="36" t="s">
        <v>1325</v>
      </c>
      <c r="F65" s="36" t="s">
        <v>1209</v>
      </c>
      <c r="G65" s="36" t="s">
        <v>1194</v>
      </c>
      <c r="H65" s="36" t="s">
        <v>1195</v>
      </c>
      <c r="I65" s="36" t="s">
        <v>1276</v>
      </c>
      <c r="J65" s="37">
        <v>45689</v>
      </c>
      <c r="K65" s="38">
        <v>0</v>
      </c>
      <c r="L65" s="38">
        <v>190.6541</v>
      </c>
      <c r="M65" s="38">
        <v>272.363</v>
      </c>
      <c r="N65" s="38">
        <v>272.363</v>
      </c>
      <c r="O65" s="38">
        <v>272.363</v>
      </c>
      <c r="P65" s="38">
        <v>272.363</v>
      </c>
      <c r="Q65" s="38">
        <v>272.363</v>
      </c>
      <c r="R65" s="38">
        <v>272.363</v>
      </c>
      <c r="S65" s="38">
        <v>272.363</v>
      </c>
      <c r="T65" s="38">
        <v>272.363</v>
      </c>
      <c r="U65" s="38">
        <v>272.363</v>
      </c>
      <c r="V65" s="38">
        <v>272.363</v>
      </c>
    </row>
    <row r="66" spans="1:22">
      <c r="A66" t="s">
        <v>1326</v>
      </c>
      <c r="B66" s="34" t="s">
        <v>1327</v>
      </c>
      <c r="C66" s="35">
        <v>3.22</v>
      </c>
      <c r="D66" s="35">
        <v>2.476923076923077</v>
      </c>
      <c r="E66" s="36" t="s">
        <v>1328</v>
      </c>
      <c r="F66" s="36" t="s">
        <v>1206</v>
      </c>
      <c r="G66" s="36" t="s">
        <v>1194</v>
      </c>
      <c r="H66" s="36" t="s">
        <v>1195</v>
      </c>
      <c r="I66" s="36" t="s">
        <v>1267</v>
      </c>
      <c r="J66" s="37">
        <v>45809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259.14999999999998</v>
      </c>
      <c r="Q66" s="38">
        <v>518.30000000000007</v>
      </c>
      <c r="R66" s="38">
        <v>518.30000000000007</v>
      </c>
      <c r="S66" s="38">
        <v>518.30000000000007</v>
      </c>
      <c r="T66" s="38">
        <v>518.30000000000007</v>
      </c>
      <c r="U66" s="38">
        <v>518.30000000000007</v>
      </c>
      <c r="V66" s="38">
        <v>518.30000000000007</v>
      </c>
    </row>
    <row r="67" spans="1:22">
      <c r="A67" t="s">
        <v>1329</v>
      </c>
      <c r="B67" s="34" t="s">
        <v>1330</v>
      </c>
      <c r="C67" s="35">
        <v>2.6</v>
      </c>
      <c r="D67" s="35">
        <v>2</v>
      </c>
      <c r="E67" s="36" t="s">
        <v>1331</v>
      </c>
      <c r="F67" s="36" t="s">
        <v>1287</v>
      </c>
      <c r="G67" s="36" t="s">
        <v>1194</v>
      </c>
      <c r="H67" s="36" t="s">
        <v>1195</v>
      </c>
      <c r="I67" s="36" t="s">
        <v>1276</v>
      </c>
      <c r="J67" s="37">
        <v>45809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279.00599999999997</v>
      </c>
      <c r="Q67" s="38">
        <v>398.58000000000004</v>
      </c>
      <c r="R67" s="38">
        <v>398.58000000000004</v>
      </c>
      <c r="S67" s="38">
        <v>398.58000000000004</v>
      </c>
      <c r="T67" s="38">
        <v>398.58000000000004</v>
      </c>
      <c r="U67" s="38">
        <v>398.58000000000004</v>
      </c>
      <c r="V67" s="38">
        <v>398.58000000000004</v>
      </c>
    </row>
    <row r="68" spans="1:22">
      <c r="A68" t="s">
        <v>1332</v>
      </c>
      <c r="B68" s="34" t="s">
        <v>1333</v>
      </c>
      <c r="C68" s="35">
        <v>3.9000000000000004</v>
      </c>
      <c r="D68" s="35">
        <v>3</v>
      </c>
      <c r="E68" s="36" t="s">
        <v>1334</v>
      </c>
      <c r="F68" s="36" t="s">
        <v>1242</v>
      </c>
      <c r="G68" s="36" t="s">
        <v>1194</v>
      </c>
      <c r="H68" s="36" t="s">
        <v>1195</v>
      </c>
      <c r="I68" s="36" t="s">
        <v>1257</v>
      </c>
      <c r="J68" s="37">
        <v>45901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583.6350000000001</v>
      </c>
      <c r="T68" s="38">
        <v>583.6350000000001</v>
      </c>
      <c r="U68" s="38">
        <v>583.6350000000001</v>
      </c>
      <c r="V68" s="38">
        <v>583.6350000000001</v>
      </c>
    </row>
    <row r="69" spans="1:22">
      <c r="A69" t="s">
        <v>1335</v>
      </c>
      <c r="B69" s="34" t="s">
        <v>1336</v>
      </c>
      <c r="C69" s="35">
        <v>1.01</v>
      </c>
      <c r="D69" s="35">
        <v>0.8</v>
      </c>
      <c r="E69" s="36" t="s">
        <v>1337</v>
      </c>
      <c r="F69" s="36" t="s">
        <v>1287</v>
      </c>
      <c r="G69" s="36" t="s">
        <v>1194</v>
      </c>
      <c r="H69" s="36" t="s">
        <v>1195</v>
      </c>
      <c r="I69" s="36" t="s">
        <v>1201</v>
      </c>
      <c r="J69" s="37">
        <v>45748</v>
      </c>
      <c r="K69" s="38">
        <v>0</v>
      </c>
      <c r="L69" s="38">
        <v>0</v>
      </c>
      <c r="M69" s="38">
        <v>0</v>
      </c>
      <c r="N69" s="38">
        <v>107.05162356321837</v>
      </c>
      <c r="O69" s="38">
        <v>152.93089080459768</v>
      </c>
      <c r="P69" s="38">
        <v>152.93089080459768</v>
      </c>
      <c r="Q69" s="38">
        <v>152.93089080459768</v>
      </c>
      <c r="R69" s="38">
        <v>152.93089080459768</v>
      </c>
      <c r="S69" s="38">
        <v>152.93089080459768</v>
      </c>
      <c r="T69" s="38">
        <v>152.93089080459768</v>
      </c>
      <c r="U69" s="38">
        <v>152.93089080459768</v>
      </c>
      <c r="V69" s="38">
        <v>152.93089080459768</v>
      </c>
    </row>
    <row r="70" spans="1:22">
      <c r="A70" t="s">
        <v>1338</v>
      </c>
      <c r="B70" s="34" t="s">
        <v>1339</v>
      </c>
      <c r="C70" s="35">
        <v>0.57999999999999996</v>
      </c>
      <c r="D70" s="35">
        <v>0.4</v>
      </c>
      <c r="E70" s="36" t="s">
        <v>1337</v>
      </c>
      <c r="F70" s="36" t="s">
        <v>1219</v>
      </c>
      <c r="G70" s="36" t="s">
        <v>1194</v>
      </c>
      <c r="H70" s="36" t="s">
        <v>1195</v>
      </c>
      <c r="I70" s="36" t="s">
        <v>1201</v>
      </c>
      <c r="J70" s="37">
        <v>45473</v>
      </c>
      <c r="K70" s="38">
        <v>78.956666666666663</v>
      </c>
      <c r="L70" s="38">
        <v>78.956666666666663</v>
      </c>
      <c r="M70" s="38">
        <v>78.956666666666663</v>
      </c>
      <c r="N70" s="38">
        <v>78.956666666666663</v>
      </c>
      <c r="O70" s="38">
        <v>78.956666666666663</v>
      </c>
      <c r="P70" s="38">
        <v>78.956666666666663</v>
      </c>
      <c r="Q70" s="38">
        <v>78.956666666666663</v>
      </c>
      <c r="R70" s="38">
        <v>78.956666666666663</v>
      </c>
      <c r="S70" s="38">
        <v>78.956666666666663</v>
      </c>
      <c r="T70" s="38">
        <v>78.956666666666663</v>
      </c>
      <c r="U70" s="38">
        <v>78.956666666666663</v>
      </c>
      <c r="V70" s="38">
        <v>78.956666666666663</v>
      </c>
    </row>
    <row r="71" spans="1:22">
      <c r="A71" t="s">
        <v>1340</v>
      </c>
      <c r="B71" s="34" t="s">
        <v>1341</v>
      </c>
      <c r="C71" s="35">
        <v>0.44</v>
      </c>
      <c r="D71" s="35">
        <v>0.3</v>
      </c>
      <c r="E71" s="36" t="s">
        <v>1337</v>
      </c>
      <c r="F71" s="36" t="s">
        <v>1342</v>
      </c>
      <c r="G71" s="36" t="s">
        <v>1194</v>
      </c>
      <c r="H71" s="36" t="s">
        <v>1195</v>
      </c>
      <c r="I71" s="36" t="s">
        <v>1201</v>
      </c>
      <c r="J71" s="37">
        <v>45473</v>
      </c>
      <c r="K71" s="38">
        <v>61.650833333333324</v>
      </c>
      <c r="L71" s="38">
        <v>61.650833333333324</v>
      </c>
      <c r="M71" s="38">
        <v>61.650833333333324</v>
      </c>
      <c r="N71" s="38">
        <v>61.650833333333324</v>
      </c>
      <c r="O71" s="38">
        <v>61.650833333333324</v>
      </c>
      <c r="P71" s="38">
        <v>61.650833333333324</v>
      </c>
      <c r="Q71" s="38">
        <v>61.650833333333324</v>
      </c>
      <c r="R71" s="38">
        <v>61.650833333333324</v>
      </c>
      <c r="S71" s="38">
        <v>61.650833333333324</v>
      </c>
      <c r="T71" s="38">
        <v>61.650833333333324</v>
      </c>
      <c r="U71" s="38">
        <v>61.650833333333324</v>
      </c>
      <c r="V71" s="38">
        <v>61.650833333333324</v>
      </c>
    </row>
    <row r="72" spans="1:22">
      <c r="A72" t="s">
        <v>1343</v>
      </c>
      <c r="B72" s="34" t="s">
        <v>1344</v>
      </c>
      <c r="C72" s="35">
        <v>1.45</v>
      </c>
      <c r="D72" s="35">
        <v>1</v>
      </c>
      <c r="E72" s="36" t="s">
        <v>1337</v>
      </c>
      <c r="F72" s="36" t="s">
        <v>1206</v>
      </c>
      <c r="G72" s="36" t="s">
        <v>1194</v>
      </c>
      <c r="H72" s="36" t="s">
        <v>1195</v>
      </c>
      <c r="I72" s="36" t="s">
        <v>1345</v>
      </c>
      <c r="J72" s="37">
        <v>45473</v>
      </c>
      <c r="K72" s="38">
        <v>220.20833333333334</v>
      </c>
      <c r="L72" s="38">
        <v>220.20833333333334</v>
      </c>
      <c r="M72" s="38">
        <v>220.20833333333334</v>
      </c>
      <c r="N72" s="38">
        <v>220.20833333333334</v>
      </c>
      <c r="O72" s="38">
        <v>220.20833333333334</v>
      </c>
      <c r="P72" s="38">
        <v>220.20833333333334</v>
      </c>
      <c r="Q72" s="38">
        <v>220.20833333333334</v>
      </c>
      <c r="R72" s="38">
        <v>220.20833333333334</v>
      </c>
      <c r="S72" s="38">
        <v>220.20833333333334</v>
      </c>
      <c r="T72" s="38">
        <v>220.20833333333334</v>
      </c>
      <c r="U72" s="38">
        <v>220.20833333333334</v>
      </c>
      <c r="V72" s="38">
        <v>220.20833333333334</v>
      </c>
    </row>
    <row r="73" spans="1:22">
      <c r="A73" t="s">
        <v>1291</v>
      </c>
      <c r="B73" s="34" t="s">
        <v>1346</v>
      </c>
      <c r="C73" s="35">
        <v>3.17</v>
      </c>
      <c r="D73" s="35">
        <v>2.5</v>
      </c>
      <c r="E73" s="36" t="s">
        <v>1347</v>
      </c>
      <c r="F73" s="36" t="s">
        <v>1294</v>
      </c>
      <c r="G73" s="36" t="s">
        <v>1194</v>
      </c>
      <c r="H73" s="36" t="s">
        <v>1195</v>
      </c>
      <c r="I73" s="36" t="s">
        <v>1276</v>
      </c>
      <c r="J73" s="37">
        <v>45656</v>
      </c>
      <c r="K73" s="38">
        <v>511.6475099999999</v>
      </c>
      <c r="L73" s="38">
        <v>511.6475099999999</v>
      </c>
      <c r="M73" s="38">
        <v>511.6475099999999</v>
      </c>
      <c r="N73" s="38">
        <v>511.6475099999999</v>
      </c>
      <c r="O73" s="38">
        <v>511.6475099999999</v>
      </c>
      <c r="P73" s="38">
        <v>511.6475099999999</v>
      </c>
      <c r="Q73" s="38">
        <v>511.6475099999999</v>
      </c>
      <c r="R73" s="38">
        <v>511.6475099999999</v>
      </c>
      <c r="S73" s="38">
        <v>511.6475099999999</v>
      </c>
      <c r="T73" s="38">
        <v>511.6475099999999</v>
      </c>
      <c r="U73" s="38">
        <v>511.6475099999999</v>
      </c>
      <c r="V73" s="38">
        <v>511.6475099999999</v>
      </c>
    </row>
    <row r="74" spans="1:22">
      <c r="A74" t="s">
        <v>1348</v>
      </c>
      <c r="B74" s="34" t="s">
        <v>1349</v>
      </c>
      <c r="C74" s="35">
        <v>3.1669999999999998</v>
      </c>
      <c r="D74" s="35">
        <v>2.5</v>
      </c>
      <c r="E74" s="36" t="s">
        <v>1350</v>
      </c>
      <c r="F74" s="36" t="s">
        <v>1294</v>
      </c>
      <c r="G74" s="36" t="s">
        <v>1194</v>
      </c>
      <c r="H74" s="36" t="s">
        <v>1195</v>
      </c>
      <c r="I74" s="36" t="s">
        <v>1237</v>
      </c>
      <c r="J74" s="37">
        <v>45931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524.10999700000002</v>
      </c>
      <c r="U74" s="38">
        <v>524.10999700000002</v>
      </c>
      <c r="V74" s="38">
        <v>524.10999700000002</v>
      </c>
    </row>
    <row r="75" spans="1:22">
      <c r="A75" t="s">
        <v>1348</v>
      </c>
      <c r="B75" s="34" t="s">
        <v>1351</v>
      </c>
      <c r="C75" s="35">
        <v>3.17</v>
      </c>
      <c r="D75" s="35">
        <v>2.5</v>
      </c>
      <c r="E75" s="36" t="s">
        <v>1350</v>
      </c>
      <c r="F75" s="36" t="s">
        <v>1294</v>
      </c>
      <c r="G75" s="36" t="s">
        <v>1194</v>
      </c>
      <c r="H75" s="36" t="s">
        <v>1195</v>
      </c>
      <c r="I75" s="36" t="s">
        <v>1276</v>
      </c>
      <c r="J75" s="37">
        <v>45931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367.22452899999996</v>
      </c>
      <c r="U75" s="38">
        <v>524.60647000000006</v>
      </c>
      <c r="V75" s="38">
        <v>524.60647000000006</v>
      </c>
    </row>
    <row r="76" spans="1:22">
      <c r="A76" t="s">
        <v>1352</v>
      </c>
      <c r="B76" s="34" t="s">
        <v>1353</v>
      </c>
      <c r="C76" s="35">
        <v>3.1669999999999998</v>
      </c>
      <c r="D76" s="35">
        <v>2.5</v>
      </c>
      <c r="E76" s="36" t="s">
        <v>1354</v>
      </c>
      <c r="F76" s="36" t="s">
        <v>1294</v>
      </c>
      <c r="G76" s="36" t="s">
        <v>1194</v>
      </c>
      <c r="H76" s="36" t="s">
        <v>1195</v>
      </c>
      <c r="I76" s="36" t="s">
        <v>1237</v>
      </c>
      <c r="J76" s="37">
        <v>45901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501.68446999999998</v>
      </c>
      <c r="T76" s="38">
        <v>501.68446999999998</v>
      </c>
      <c r="U76" s="38">
        <v>501.68446999999998</v>
      </c>
      <c r="V76" s="38">
        <v>501.68446999999998</v>
      </c>
    </row>
    <row r="77" spans="1:22">
      <c r="A77" t="s">
        <v>1352</v>
      </c>
      <c r="B77" s="34" t="s">
        <v>1355</v>
      </c>
      <c r="C77" s="35">
        <v>3.17</v>
      </c>
      <c r="D77" s="35">
        <v>2.5</v>
      </c>
      <c r="E77" s="36" t="s">
        <v>1354</v>
      </c>
      <c r="F77" s="36" t="s">
        <v>1294</v>
      </c>
      <c r="G77" s="36" t="s">
        <v>1194</v>
      </c>
      <c r="H77" s="36" t="s">
        <v>1195</v>
      </c>
      <c r="I77" s="36" t="s">
        <v>1237</v>
      </c>
      <c r="J77" s="37">
        <v>45901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502.15969999999993</v>
      </c>
      <c r="T77" s="38">
        <v>502.15969999999993</v>
      </c>
      <c r="U77" s="38">
        <v>502.15969999999993</v>
      </c>
      <c r="V77" s="38">
        <v>502.15969999999993</v>
      </c>
    </row>
    <row r="78" spans="1:22">
      <c r="A78" t="s">
        <v>1356</v>
      </c>
      <c r="B78" s="34" t="s">
        <v>1357</v>
      </c>
      <c r="C78" s="35">
        <v>3.1669999999999998</v>
      </c>
      <c r="D78" s="35">
        <v>2.5</v>
      </c>
      <c r="E78" s="36" t="s">
        <v>1358</v>
      </c>
      <c r="F78" s="36" t="s">
        <v>1294</v>
      </c>
      <c r="G78" s="36" t="s">
        <v>1194</v>
      </c>
      <c r="H78" s="36" t="s">
        <v>1195</v>
      </c>
      <c r="I78" s="36" t="s">
        <v>1237</v>
      </c>
      <c r="J78" s="37">
        <v>45870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492.43682999999993</v>
      </c>
      <c r="S78" s="38">
        <v>492.43682999999993</v>
      </c>
      <c r="T78" s="38">
        <v>492.43682999999993</v>
      </c>
      <c r="U78" s="38">
        <v>492.43682999999993</v>
      </c>
      <c r="V78" s="38">
        <v>492.43682999999993</v>
      </c>
    </row>
    <row r="79" spans="1:22">
      <c r="A79" t="s">
        <v>1356</v>
      </c>
      <c r="B79" s="34" t="s">
        <v>1359</v>
      </c>
      <c r="C79" s="35">
        <v>3.1669999999999998</v>
      </c>
      <c r="D79" s="35">
        <v>2.5</v>
      </c>
      <c r="E79" s="36" t="s">
        <v>1358</v>
      </c>
      <c r="F79" s="36" t="s">
        <v>1294</v>
      </c>
      <c r="G79" s="36" t="s">
        <v>1194</v>
      </c>
      <c r="H79" s="36" t="s">
        <v>1195</v>
      </c>
      <c r="I79" s="36" t="s">
        <v>1237</v>
      </c>
      <c r="J79" s="37">
        <v>45870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492.43682999999993</v>
      </c>
      <c r="S79" s="38">
        <v>492.43682999999993</v>
      </c>
      <c r="T79" s="38">
        <v>492.43682999999993</v>
      </c>
      <c r="U79" s="38">
        <v>492.43682999999993</v>
      </c>
      <c r="V79" s="38">
        <v>492.43682999999993</v>
      </c>
    </row>
    <row r="80" spans="1:22">
      <c r="A80" t="s">
        <v>1360</v>
      </c>
      <c r="B80" s="34" t="s">
        <v>1361</v>
      </c>
      <c r="C80" s="35">
        <v>3.1669999999999998</v>
      </c>
      <c r="D80" s="35">
        <v>2.5</v>
      </c>
      <c r="E80" s="36" t="s">
        <v>1362</v>
      </c>
      <c r="F80" s="36" t="s">
        <v>1294</v>
      </c>
      <c r="G80" s="36" t="s">
        <v>1194</v>
      </c>
      <c r="H80" s="36" t="s">
        <v>1195</v>
      </c>
      <c r="I80" s="36" t="s">
        <v>1237</v>
      </c>
      <c r="J80" s="37">
        <v>45901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499.141369</v>
      </c>
      <c r="T80" s="38">
        <v>499.141369</v>
      </c>
      <c r="U80" s="38">
        <v>499.141369</v>
      </c>
      <c r="V80" s="38">
        <v>499.141369</v>
      </c>
    </row>
    <row r="81" spans="1:22">
      <c r="A81" t="s">
        <v>1360</v>
      </c>
      <c r="B81" s="34" t="s">
        <v>1363</v>
      </c>
      <c r="C81" s="35">
        <v>3.1669999999999998</v>
      </c>
      <c r="D81" s="35">
        <v>2.4</v>
      </c>
      <c r="E81" s="36" t="s">
        <v>1362</v>
      </c>
      <c r="F81" s="36" t="s">
        <v>1294</v>
      </c>
      <c r="G81" s="36" t="s">
        <v>1194</v>
      </c>
      <c r="H81" s="36" t="s">
        <v>1195</v>
      </c>
      <c r="I81" s="36" t="s">
        <v>1267</v>
      </c>
      <c r="J81" s="37">
        <v>45901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499.141369</v>
      </c>
      <c r="T81" s="38">
        <v>499.141369</v>
      </c>
      <c r="U81" s="38">
        <v>499.141369</v>
      </c>
      <c r="V81" s="38">
        <v>499.141369</v>
      </c>
    </row>
    <row r="82" spans="1:22">
      <c r="A82" t="s">
        <v>1364</v>
      </c>
      <c r="B82" s="34" t="s">
        <v>1365</v>
      </c>
      <c r="C82" s="35">
        <v>3.1669999999999998</v>
      </c>
      <c r="D82" s="35">
        <v>2.5</v>
      </c>
      <c r="E82" s="36" t="s">
        <v>1366</v>
      </c>
      <c r="F82" s="36" t="s">
        <v>1294</v>
      </c>
      <c r="G82" s="36" t="s">
        <v>1194</v>
      </c>
      <c r="H82" s="36" t="s">
        <v>1195</v>
      </c>
      <c r="I82" s="36" t="s">
        <v>1237</v>
      </c>
      <c r="J82" s="37">
        <v>45901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498.91017799999997</v>
      </c>
      <c r="T82" s="38">
        <v>498.91017799999997</v>
      </c>
      <c r="U82" s="38">
        <v>498.91017799999997</v>
      </c>
      <c r="V82" s="38">
        <v>498.91017799999997</v>
      </c>
    </row>
    <row r="83" spans="1:22">
      <c r="A83" t="s">
        <v>1364</v>
      </c>
      <c r="B83" s="34" t="s">
        <v>1367</v>
      </c>
      <c r="C83" s="35">
        <v>3.1669999999999998</v>
      </c>
      <c r="D83" s="35">
        <v>2.4</v>
      </c>
      <c r="E83" s="36" t="s">
        <v>1366</v>
      </c>
      <c r="F83" s="36" t="s">
        <v>1294</v>
      </c>
      <c r="G83" s="36" t="s">
        <v>1194</v>
      </c>
      <c r="H83" s="36" t="s">
        <v>1195</v>
      </c>
      <c r="I83" s="36" t="s">
        <v>1267</v>
      </c>
      <c r="J83" s="37">
        <v>45901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498.91017799999997</v>
      </c>
      <c r="T83" s="38">
        <v>498.91017799999997</v>
      </c>
      <c r="U83" s="38">
        <v>498.91017799999997</v>
      </c>
      <c r="V83" s="38">
        <v>498.91017799999997</v>
      </c>
    </row>
    <row r="84" spans="1:22">
      <c r="A84" t="s">
        <v>1368</v>
      </c>
      <c r="B84" s="34" t="s">
        <v>1369</v>
      </c>
      <c r="C84" s="35">
        <v>6.5</v>
      </c>
      <c r="D84" s="35">
        <v>5</v>
      </c>
      <c r="E84" s="36" t="s">
        <v>1370</v>
      </c>
      <c r="F84" s="36" t="s">
        <v>1214</v>
      </c>
      <c r="G84" s="36" t="s">
        <v>1194</v>
      </c>
      <c r="H84" s="36" t="s">
        <v>1195</v>
      </c>
      <c r="I84" s="36" t="s">
        <v>1237</v>
      </c>
      <c r="J84" s="37">
        <v>45962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972.72500000000002</v>
      </c>
      <c r="V84" s="38">
        <v>972.72500000000002</v>
      </c>
    </row>
    <row r="85" spans="1:22">
      <c r="A85" t="s">
        <v>1371</v>
      </c>
      <c r="B85" s="34" t="s">
        <v>1371</v>
      </c>
      <c r="C85" s="35">
        <v>6.5</v>
      </c>
      <c r="D85" s="35">
        <v>5</v>
      </c>
      <c r="E85" s="36" t="s">
        <v>1372</v>
      </c>
      <c r="F85" s="36" t="s">
        <v>1255</v>
      </c>
      <c r="G85" s="36" t="s">
        <v>1194</v>
      </c>
      <c r="H85" s="36" t="s">
        <v>1195</v>
      </c>
      <c r="I85" s="36" t="s">
        <v>1237</v>
      </c>
      <c r="J85" s="37">
        <v>45992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972.72500000000002</v>
      </c>
    </row>
    <row r="86" spans="1:22">
      <c r="A86" t="s">
        <v>1373</v>
      </c>
      <c r="B86" s="34" t="s">
        <v>1374</v>
      </c>
      <c r="C86" s="35">
        <v>1.3</v>
      </c>
      <c r="D86" s="35">
        <v>1</v>
      </c>
      <c r="E86" s="36" t="s">
        <v>1375</v>
      </c>
      <c r="F86" s="36" t="s">
        <v>1376</v>
      </c>
      <c r="G86" s="36" t="s">
        <v>1194</v>
      </c>
      <c r="H86" s="36" t="s">
        <v>1195</v>
      </c>
      <c r="I86" s="36" t="s">
        <v>1377</v>
      </c>
      <c r="J86" s="37">
        <v>45689</v>
      </c>
      <c r="K86" s="38">
        <v>0</v>
      </c>
      <c r="L86" s="38">
        <v>136.1815</v>
      </c>
      <c r="M86" s="38">
        <v>194.54500000000002</v>
      </c>
      <c r="N86" s="38">
        <v>194.54500000000002</v>
      </c>
      <c r="O86" s="38">
        <v>194.54500000000002</v>
      </c>
      <c r="P86" s="38">
        <v>194.54500000000002</v>
      </c>
      <c r="Q86" s="38">
        <v>194.54500000000002</v>
      </c>
      <c r="R86" s="38">
        <v>194.54500000000002</v>
      </c>
      <c r="S86" s="38">
        <v>194.54500000000002</v>
      </c>
      <c r="T86" s="38">
        <v>194.54500000000002</v>
      </c>
      <c r="U86" s="38">
        <v>194.54500000000002</v>
      </c>
      <c r="V86" s="38">
        <v>194.54500000000002</v>
      </c>
    </row>
    <row r="87" spans="1:22">
      <c r="A87" t="s">
        <v>1378</v>
      </c>
      <c r="B87" s="34" t="s">
        <v>1379</v>
      </c>
      <c r="C87" s="35">
        <v>3.9</v>
      </c>
      <c r="D87" s="35">
        <v>3</v>
      </c>
      <c r="E87" s="36" t="s">
        <v>1378</v>
      </c>
      <c r="F87" s="36" t="s">
        <v>1380</v>
      </c>
      <c r="G87" s="36" t="s">
        <v>1194</v>
      </c>
      <c r="H87" s="36" t="s">
        <v>1195</v>
      </c>
      <c r="I87" s="36" t="s">
        <v>1381</v>
      </c>
      <c r="J87" s="37">
        <v>45716</v>
      </c>
      <c r="K87" s="38">
        <v>0</v>
      </c>
      <c r="L87" s="38">
        <v>583.63499999999999</v>
      </c>
      <c r="M87" s="38">
        <v>583.63499999999999</v>
      </c>
      <c r="N87" s="38">
        <v>583.63499999999999</v>
      </c>
      <c r="O87" s="38">
        <v>583.63499999999999</v>
      </c>
      <c r="P87" s="38">
        <v>583.63499999999999</v>
      </c>
      <c r="Q87" s="38">
        <v>583.63499999999999</v>
      </c>
      <c r="R87" s="38">
        <v>583.63499999999999</v>
      </c>
      <c r="S87" s="38">
        <v>583.63499999999999</v>
      </c>
      <c r="T87" s="38">
        <v>583.63499999999999</v>
      </c>
      <c r="U87" s="38">
        <v>583.63499999999999</v>
      </c>
      <c r="V87" s="38">
        <v>583.63499999999999</v>
      </c>
    </row>
    <row r="88" spans="1:22">
      <c r="A88" t="s">
        <v>1378</v>
      </c>
      <c r="B88" s="34" t="s">
        <v>1379</v>
      </c>
      <c r="C88" s="35">
        <v>2.6</v>
      </c>
      <c r="D88" s="35">
        <v>2</v>
      </c>
      <c r="E88" s="36" t="s">
        <v>1378</v>
      </c>
      <c r="F88" s="36" t="s">
        <v>1380</v>
      </c>
      <c r="G88" s="36" t="s">
        <v>1194</v>
      </c>
      <c r="H88" s="36" t="s">
        <v>1195</v>
      </c>
      <c r="I88" s="36" t="s">
        <v>1196</v>
      </c>
      <c r="J88" s="37">
        <v>45716</v>
      </c>
      <c r="K88" s="38">
        <v>0</v>
      </c>
      <c r="L88" s="38">
        <v>389.09000000000003</v>
      </c>
      <c r="M88" s="38">
        <v>389.09000000000003</v>
      </c>
      <c r="N88" s="38">
        <v>389.09000000000003</v>
      </c>
      <c r="O88" s="38">
        <v>389.09000000000003</v>
      </c>
      <c r="P88" s="38">
        <v>389.09000000000003</v>
      </c>
      <c r="Q88" s="38">
        <v>389.09000000000003</v>
      </c>
      <c r="R88" s="38">
        <v>389.09000000000003</v>
      </c>
      <c r="S88" s="38">
        <v>389.09000000000003</v>
      </c>
      <c r="T88" s="38">
        <v>389.09000000000003</v>
      </c>
      <c r="U88" s="38">
        <v>389.09000000000003</v>
      </c>
      <c r="V88" s="38">
        <v>389.09000000000003</v>
      </c>
    </row>
    <row r="89" spans="1:22">
      <c r="A89" t="s">
        <v>1382</v>
      </c>
      <c r="B89" s="34" t="s">
        <v>1382</v>
      </c>
      <c r="C89" s="35">
        <v>0.65</v>
      </c>
      <c r="D89" s="35">
        <v>0.5</v>
      </c>
      <c r="E89" s="36" t="s">
        <v>1383</v>
      </c>
      <c r="F89" s="36" t="s">
        <v>1376</v>
      </c>
      <c r="G89" s="36" t="s">
        <v>1194</v>
      </c>
      <c r="H89" s="36" t="s">
        <v>1195</v>
      </c>
      <c r="I89" s="36" t="s">
        <v>1384</v>
      </c>
      <c r="J89" s="37">
        <v>45839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68.09075</v>
      </c>
      <c r="R89" s="38">
        <v>97.272499999999994</v>
      </c>
      <c r="S89" s="38">
        <v>97.272499999999994</v>
      </c>
      <c r="T89" s="38">
        <v>97.272499999999994</v>
      </c>
      <c r="U89" s="38">
        <v>97.272499999999994</v>
      </c>
      <c r="V89" s="38">
        <v>97.272499999999994</v>
      </c>
    </row>
    <row r="90" spans="1:22">
      <c r="A90" t="s">
        <v>1382</v>
      </c>
      <c r="B90" s="34" t="s">
        <v>1382</v>
      </c>
      <c r="C90" s="35">
        <v>1.3</v>
      </c>
      <c r="D90" s="35">
        <v>1</v>
      </c>
      <c r="E90" s="36" t="s">
        <v>1383</v>
      </c>
      <c r="F90" s="36" t="s">
        <v>1376</v>
      </c>
      <c r="G90" s="36" t="s">
        <v>1194</v>
      </c>
      <c r="H90" s="36" t="s">
        <v>1195</v>
      </c>
      <c r="I90" s="36" t="s">
        <v>1385</v>
      </c>
      <c r="J90" s="37">
        <v>45839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136.1815</v>
      </c>
      <c r="R90" s="38">
        <v>194.54499999999999</v>
      </c>
      <c r="S90" s="38">
        <v>194.54499999999999</v>
      </c>
      <c r="T90" s="38">
        <v>194.54499999999999</v>
      </c>
      <c r="U90" s="38">
        <v>194.54499999999999</v>
      </c>
      <c r="V90" s="38">
        <v>194.54499999999999</v>
      </c>
    </row>
    <row r="91" spans="1:22">
      <c r="A91" t="s">
        <v>1386</v>
      </c>
      <c r="B91" s="34" t="s">
        <v>1386</v>
      </c>
      <c r="C91" s="35">
        <v>3.25</v>
      </c>
      <c r="D91" s="35">
        <v>2.5</v>
      </c>
      <c r="E91" s="36" t="s">
        <v>1387</v>
      </c>
      <c r="F91" s="36" t="s">
        <v>1219</v>
      </c>
      <c r="G91" s="36" t="s">
        <v>1194</v>
      </c>
      <c r="H91" s="36" t="s">
        <v>1195</v>
      </c>
      <c r="I91" s="36" t="s">
        <v>1237</v>
      </c>
      <c r="J91" s="37">
        <v>45839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521.95000000000005</v>
      </c>
      <c r="R91" s="38">
        <v>521.95000000000005</v>
      </c>
      <c r="S91" s="38">
        <v>521.95000000000005</v>
      </c>
      <c r="T91" s="38">
        <v>521.95000000000005</v>
      </c>
      <c r="U91" s="38">
        <v>521.95000000000005</v>
      </c>
      <c r="V91" s="38">
        <v>521.95000000000005</v>
      </c>
    </row>
    <row r="92" spans="1:22">
      <c r="A92" t="s">
        <v>1388</v>
      </c>
      <c r="B92" s="34" t="s">
        <v>1388</v>
      </c>
      <c r="C92" s="35">
        <v>2.6</v>
      </c>
      <c r="D92" s="35">
        <v>2</v>
      </c>
      <c r="E92" s="36" t="s">
        <v>1383</v>
      </c>
      <c r="F92" s="36" t="s">
        <v>1314</v>
      </c>
      <c r="G92" s="36" t="s">
        <v>1194</v>
      </c>
      <c r="H92" s="36" t="s">
        <v>1195</v>
      </c>
      <c r="I92" s="36" t="s">
        <v>1237</v>
      </c>
      <c r="J92" s="37">
        <v>46235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</row>
    <row r="93" spans="1:22">
      <c r="B93" s="34"/>
      <c r="C93" s="35"/>
      <c r="D93" s="35"/>
      <c r="E93" s="36"/>
      <c r="F93" s="36"/>
      <c r="G93" s="36"/>
      <c r="H93" s="36"/>
      <c r="I93" s="36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B94" s="34"/>
      <c r="C94" s="35"/>
      <c r="D94" s="35"/>
      <c r="E94" s="36"/>
      <c r="F94" s="36"/>
      <c r="G94" s="36"/>
      <c r="H94" s="36"/>
      <c r="I94" s="36"/>
      <c r="J94" s="37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:22">
      <c r="A95" t="s">
        <v>1389</v>
      </c>
      <c r="B95" s="34" t="s">
        <v>1389</v>
      </c>
      <c r="C95" s="35">
        <v>1.3</v>
      </c>
      <c r="D95" s="35">
        <v>1</v>
      </c>
      <c r="E95" s="36" t="s">
        <v>1383</v>
      </c>
      <c r="F95" s="36" t="s">
        <v>1390</v>
      </c>
      <c r="G95" s="36" t="s">
        <v>1194</v>
      </c>
      <c r="H95" s="36" t="s">
        <v>1195</v>
      </c>
      <c r="I95" s="36" t="s">
        <v>1237</v>
      </c>
      <c r="J95" s="37">
        <v>45931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194.54500000000002</v>
      </c>
      <c r="U95" s="38">
        <v>194.54500000000002</v>
      </c>
      <c r="V95" s="38">
        <v>194.54500000000002</v>
      </c>
    </row>
    <row r="96" spans="1:22">
      <c r="A96" t="s">
        <v>1391</v>
      </c>
      <c r="B96" s="34" t="s">
        <v>1391</v>
      </c>
      <c r="C96" s="35">
        <v>1.3</v>
      </c>
      <c r="D96" s="35">
        <v>1</v>
      </c>
      <c r="E96" s="36" t="s">
        <v>1383</v>
      </c>
      <c r="F96" s="36" t="s">
        <v>1392</v>
      </c>
      <c r="G96" s="36" t="s">
        <v>1194</v>
      </c>
      <c r="H96" s="36" t="s">
        <v>1195</v>
      </c>
      <c r="I96" s="36" t="s">
        <v>1237</v>
      </c>
      <c r="J96" s="37">
        <v>45870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194.54500000000002</v>
      </c>
      <c r="S96" s="38">
        <v>194.54500000000002</v>
      </c>
      <c r="T96" s="38">
        <v>194.54500000000002</v>
      </c>
      <c r="U96" s="38">
        <v>194.54500000000002</v>
      </c>
      <c r="V96" s="38">
        <v>194.54500000000002</v>
      </c>
    </row>
    <row r="97" spans="1:22">
      <c r="A97" t="s">
        <v>1393</v>
      </c>
      <c r="B97" s="34" t="s">
        <v>1393</v>
      </c>
      <c r="C97" s="35">
        <v>6.65</v>
      </c>
      <c r="D97" s="35">
        <v>5</v>
      </c>
      <c r="E97" s="36" t="s">
        <v>1383</v>
      </c>
      <c r="F97" s="36" t="s">
        <v>1394</v>
      </c>
      <c r="G97" s="36" t="s">
        <v>1194</v>
      </c>
      <c r="H97" s="36" t="s">
        <v>1195</v>
      </c>
      <c r="I97" s="36" t="s">
        <v>1237</v>
      </c>
      <c r="J97" s="37">
        <v>45839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995.1724999999999</v>
      </c>
      <c r="R97" s="38">
        <v>995.1724999999999</v>
      </c>
      <c r="S97" s="38">
        <v>995.1724999999999</v>
      </c>
      <c r="T97" s="38">
        <v>995.1724999999999</v>
      </c>
      <c r="U97" s="38">
        <v>995.1724999999999</v>
      </c>
      <c r="V97" s="38">
        <v>995.1724999999999</v>
      </c>
    </row>
    <row r="98" spans="1:22">
      <c r="B98" s="34"/>
      <c r="C98" s="35"/>
      <c r="D98" s="35"/>
      <c r="E98" s="36"/>
      <c r="F98" s="36"/>
      <c r="G98" s="36"/>
      <c r="H98" s="36"/>
      <c r="I98" s="36"/>
      <c r="J98" s="37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2">
      <c r="B99" s="34"/>
      <c r="C99" s="35"/>
      <c r="D99" s="35"/>
      <c r="E99" s="36"/>
      <c r="F99" s="36"/>
      <c r="G99" s="36"/>
      <c r="H99" s="36"/>
      <c r="I99" s="36"/>
      <c r="J99" s="37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>
      <c r="A100" t="s">
        <v>1395</v>
      </c>
      <c r="B100" s="34" t="s">
        <v>1396</v>
      </c>
      <c r="C100" s="35">
        <v>3.12</v>
      </c>
      <c r="D100" s="35">
        <v>2.4</v>
      </c>
      <c r="E100" s="36" t="s">
        <v>1383</v>
      </c>
      <c r="F100" s="36" t="s">
        <v>1397</v>
      </c>
      <c r="G100" s="36" t="s">
        <v>1194</v>
      </c>
      <c r="H100" s="36" t="s">
        <v>1195</v>
      </c>
      <c r="I100" s="36" t="s">
        <v>1237</v>
      </c>
      <c r="J100" s="37">
        <v>45901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466.90799999999996</v>
      </c>
      <c r="T100" s="38">
        <v>466.90799999999996</v>
      </c>
      <c r="U100" s="38">
        <v>466.90799999999996</v>
      </c>
      <c r="V100" s="38">
        <v>466.90799999999996</v>
      </c>
    </row>
    <row r="101" spans="1:22">
      <c r="A101" t="s">
        <v>1398</v>
      </c>
      <c r="B101" s="34" t="s">
        <v>1399</v>
      </c>
      <c r="C101" s="35">
        <v>3.12</v>
      </c>
      <c r="D101" s="35">
        <v>2.4</v>
      </c>
      <c r="E101" s="36" t="s">
        <v>1383</v>
      </c>
      <c r="F101" s="36" t="s">
        <v>1397</v>
      </c>
      <c r="G101" s="36" t="s">
        <v>1194</v>
      </c>
      <c r="H101" s="36" t="s">
        <v>1195</v>
      </c>
      <c r="I101" s="36" t="s">
        <v>1237</v>
      </c>
      <c r="J101" s="37">
        <v>45901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466.90799999999996</v>
      </c>
      <c r="T101" s="38">
        <v>466.90799999999996</v>
      </c>
      <c r="U101" s="38">
        <v>466.90799999999996</v>
      </c>
      <c r="V101" s="38">
        <v>466.90799999999996</v>
      </c>
    </row>
    <row r="102" spans="1:22">
      <c r="A102" t="s">
        <v>1400</v>
      </c>
      <c r="B102" s="34" t="s">
        <v>1401</v>
      </c>
      <c r="C102" s="35">
        <v>3.12</v>
      </c>
      <c r="D102" s="35">
        <v>2.4</v>
      </c>
      <c r="E102" s="36" t="s">
        <v>1383</v>
      </c>
      <c r="F102" s="36" t="s">
        <v>1397</v>
      </c>
      <c r="G102" s="36" t="s">
        <v>1194</v>
      </c>
      <c r="H102" s="36" t="s">
        <v>1195</v>
      </c>
      <c r="I102" s="36" t="s">
        <v>1237</v>
      </c>
      <c r="J102" s="37">
        <v>45901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466.90799999999996</v>
      </c>
      <c r="T102" s="38">
        <v>466.90799999999996</v>
      </c>
      <c r="U102" s="38">
        <v>466.90799999999996</v>
      </c>
      <c r="V102" s="38">
        <v>466.90799999999996</v>
      </c>
    </row>
    <row r="103" spans="1:22">
      <c r="A103" t="s">
        <v>1402</v>
      </c>
      <c r="B103" s="34" t="s">
        <v>1403</v>
      </c>
      <c r="C103" s="35">
        <v>1.3</v>
      </c>
      <c r="D103" s="35">
        <v>1</v>
      </c>
      <c r="E103" s="36" t="s">
        <v>1383</v>
      </c>
      <c r="F103" s="36" t="s">
        <v>1390</v>
      </c>
      <c r="G103" s="36" t="s">
        <v>1194</v>
      </c>
      <c r="H103" s="36" t="s">
        <v>1195</v>
      </c>
      <c r="I103" s="36" t="s">
        <v>1237</v>
      </c>
      <c r="J103" s="37">
        <v>45962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194.54499999999999</v>
      </c>
      <c r="V103" s="38">
        <v>194.54499999999999</v>
      </c>
    </row>
    <row r="104" spans="1:22">
      <c r="A104" t="s">
        <v>1404</v>
      </c>
      <c r="B104" s="34" t="s">
        <v>1404</v>
      </c>
      <c r="C104" s="35">
        <v>2.6</v>
      </c>
      <c r="D104" s="35">
        <v>2</v>
      </c>
      <c r="E104" s="36" t="s">
        <v>1383</v>
      </c>
      <c r="F104" s="36" t="s">
        <v>1314</v>
      </c>
      <c r="G104" s="36" t="s">
        <v>1194</v>
      </c>
      <c r="H104" s="36" t="s">
        <v>1195</v>
      </c>
      <c r="I104" s="36" t="s">
        <v>1237</v>
      </c>
      <c r="J104" s="37">
        <v>46235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</row>
    <row r="105" spans="1:22">
      <c r="A105" t="s">
        <v>1405</v>
      </c>
      <c r="B105" s="34" t="s">
        <v>1406</v>
      </c>
      <c r="C105" s="35">
        <v>1.3</v>
      </c>
      <c r="D105" s="35">
        <v>1</v>
      </c>
      <c r="E105" s="36" t="s">
        <v>1383</v>
      </c>
      <c r="F105" s="36" t="s">
        <v>1392</v>
      </c>
      <c r="G105" s="36" t="s">
        <v>1194</v>
      </c>
      <c r="H105" s="36" t="s">
        <v>1195</v>
      </c>
      <c r="I105" s="36" t="s">
        <v>1237</v>
      </c>
      <c r="J105" s="37">
        <v>45839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194.54499999999999</v>
      </c>
      <c r="R105" s="38">
        <v>194.54499999999999</v>
      </c>
      <c r="S105" s="38">
        <v>194.54499999999999</v>
      </c>
      <c r="T105" s="38">
        <v>194.54499999999999</v>
      </c>
      <c r="U105" s="38">
        <v>194.54499999999999</v>
      </c>
      <c r="V105" s="38">
        <v>194.54499999999999</v>
      </c>
    </row>
    <row r="106" spans="1:22">
      <c r="A106" t="s">
        <v>1407</v>
      </c>
      <c r="B106" s="34" t="s">
        <v>1408</v>
      </c>
      <c r="C106" s="35">
        <v>4.08</v>
      </c>
      <c r="D106" s="35">
        <v>3.1384615384615384</v>
      </c>
      <c r="E106" s="36" t="s">
        <v>1383</v>
      </c>
      <c r="F106" s="36" t="s">
        <v>1409</v>
      </c>
      <c r="G106" s="36" t="s">
        <v>1194</v>
      </c>
      <c r="H106" s="36" t="s">
        <v>1195</v>
      </c>
      <c r="I106" s="36" t="s">
        <v>1237</v>
      </c>
      <c r="J106" s="37">
        <v>45931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610.572</v>
      </c>
      <c r="U106" s="38">
        <v>610.572</v>
      </c>
      <c r="V106" s="38">
        <v>610.572</v>
      </c>
    </row>
    <row r="107" spans="1:22">
      <c r="A107" t="s">
        <v>1410</v>
      </c>
      <c r="B107" s="34" t="s">
        <v>1411</v>
      </c>
      <c r="C107" s="35">
        <v>2.6</v>
      </c>
      <c r="D107" s="35">
        <v>2</v>
      </c>
      <c r="E107" s="36" t="s">
        <v>1383</v>
      </c>
      <c r="F107" s="36" t="s">
        <v>1380</v>
      </c>
      <c r="G107" s="36" t="s">
        <v>1194</v>
      </c>
      <c r="H107" s="36" t="s">
        <v>1195</v>
      </c>
      <c r="I107" s="36" t="s">
        <v>1237</v>
      </c>
      <c r="J107" s="37">
        <v>45962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389.09</v>
      </c>
      <c r="V107" s="38">
        <v>389.09</v>
      </c>
    </row>
    <row r="108" spans="1:22">
      <c r="A108" t="s">
        <v>1412</v>
      </c>
      <c r="B108" s="34" t="s">
        <v>1413</v>
      </c>
      <c r="C108" s="35">
        <v>3.25</v>
      </c>
      <c r="D108" s="35">
        <v>2.5</v>
      </c>
      <c r="E108" s="36" t="s">
        <v>1383</v>
      </c>
      <c r="F108" s="36" t="s">
        <v>1342</v>
      </c>
      <c r="G108" s="36" t="s">
        <v>1194</v>
      </c>
      <c r="H108" s="36" t="s">
        <v>1195</v>
      </c>
      <c r="I108" s="36" t="s">
        <v>1237</v>
      </c>
      <c r="J108" s="37">
        <v>45901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486.36249999999995</v>
      </c>
      <c r="T108" s="38">
        <v>486.36249999999995</v>
      </c>
      <c r="U108" s="38">
        <v>486.36249999999995</v>
      </c>
      <c r="V108" s="38">
        <v>486.36249999999995</v>
      </c>
    </row>
    <row r="109" spans="1:22">
      <c r="A109" t="s">
        <v>1414</v>
      </c>
      <c r="B109" s="34" t="s">
        <v>1415</v>
      </c>
      <c r="C109" s="35">
        <v>2.56</v>
      </c>
      <c r="D109" s="35">
        <v>2</v>
      </c>
      <c r="E109" s="36" t="s">
        <v>1383</v>
      </c>
      <c r="F109" s="36" t="s">
        <v>1416</v>
      </c>
      <c r="G109" s="36" t="s">
        <v>1194</v>
      </c>
      <c r="H109" s="36" t="s">
        <v>1195</v>
      </c>
      <c r="I109" s="36" t="s">
        <v>1237</v>
      </c>
      <c r="J109" s="37">
        <v>45748</v>
      </c>
      <c r="K109" s="38">
        <v>0</v>
      </c>
      <c r="L109" s="38">
        <v>0</v>
      </c>
      <c r="M109" s="38">
        <v>0</v>
      </c>
      <c r="N109" s="38">
        <v>383.10399999999998</v>
      </c>
      <c r="O109" s="38">
        <v>383.10399999999998</v>
      </c>
      <c r="P109" s="38">
        <v>383.10399999999998</v>
      </c>
      <c r="Q109" s="38">
        <v>383.10399999999998</v>
      </c>
      <c r="R109" s="38">
        <v>383.10399999999998</v>
      </c>
      <c r="S109" s="38">
        <v>383.10399999999998</v>
      </c>
      <c r="T109" s="38">
        <v>383.10399999999998</v>
      </c>
      <c r="U109" s="38">
        <v>383.10399999999998</v>
      </c>
      <c r="V109" s="38">
        <v>383.10399999999998</v>
      </c>
    </row>
    <row r="110" spans="1:22">
      <c r="A110" t="s">
        <v>1417</v>
      </c>
      <c r="B110" s="34" t="s">
        <v>1417</v>
      </c>
      <c r="C110" s="35">
        <v>1.28</v>
      </c>
      <c r="D110" s="35">
        <v>1</v>
      </c>
      <c r="E110" s="36" t="s">
        <v>1383</v>
      </c>
      <c r="F110" s="36" t="s">
        <v>1416</v>
      </c>
      <c r="G110" s="36" t="s">
        <v>1194</v>
      </c>
      <c r="H110" s="36" t="s">
        <v>1195</v>
      </c>
      <c r="I110" s="36" t="s">
        <v>1237</v>
      </c>
      <c r="J110" s="37">
        <v>45748</v>
      </c>
      <c r="K110" s="38">
        <v>0</v>
      </c>
      <c r="L110" s="38">
        <v>0</v>
      </c>
      <c r="M110" s="38">
        <v>0</v>
      </c>
      <c r="N110" s="38">
        <v>191.55199999999999</v>
      </c>
      <c r="O110" s="38">
        <v>191.55199999999999</v>
      </c>
      <c r="P110" s="38">
        <v>191.55199999999999</v>
      </c>
      <c r="Q110" s="38">
        <v>191.55199999999999</v>
      </c>
      <c r="R110" s="38">
        <v>191.55199999999999</v>
      </c>
      <c r="S110" s="38">
        <v>191.55199999999999</v>
      </c>
      <c r="T110" s="38">
        <v>191.55199999999999</v>
      </c>
      <c r="U110" s="38">
        <v>191.55199999999999</v>
      </c>
      <c r="V110" s="38">
        <v>191.55199999999999</v>
      </c>
    </row>
    <row r="111" spans="1:22">
      <c r="A111" t="s">
        <v>1418</v>
      </c>
      <c r="B111" s="34" t="s">
        <v>1419</v>
      </c>
      <c r="C111" s="35">
        <v>2.56</v>
      </c>
      <c r="D111" s="35">
        <v>2</v>
      </c>
      <c r="E111" s="36" t="s">
        <v>1383</v>
      </c>
      <c r="F111" s="36" t="s">
        <v>1416</v>
      </c>
      <c r="G111" s="36" t="s">
        <v>1194</v>
      </c>
      <c r="H111" s="36" t="s">
        <v>1195</v>
      </c>
      <c r="I111" s="36" t="s">
        <v>1237</v>
      </c>
      <c r="J111" s="37">
        <v>45748</v>
      </c>
      <c r="K111" s="38">
        <v>0</v>
      </c>
      <c r="L111" s="38">
        <v>0</v>
      </c>
      <c r="M111" s="38">
        <v>0</v>
      </c>
      <c r="N111" s="38">
        <v>383.10399999999998</v>
      </c>
      <c r="O111" s="38">
        <v>383.10399999999998</v>
      </c>
      <c r="P111" s="38">
        <v>383.10399999999998</v>
      </c>
      <c r="Q111" s="38">
        <v>383.10399999999998</v>
      </c>
      <c r="R111" s="38">
        <v>383.10399999999998</v>
      </c>
      <c r="S111" s="38">
        <v>383.10399999999998</v>
      </c>
      <c r="T111" s="38">
        <v>383.10399999999998</v>
      </c>
      <c r="U111" s="38">
        <v>383.10399999999998</v>
      </c>
      <c r="V111" s="38">
        <v>383.10399999999998</v>
      </c>
    </row>
    <row r="112" spans="1:22">
      <c r="A112" t="s">
        <v>1420</v>
      </c>
      <c r="B112" s="34" t="s">
        <v>1421</v>
      </c>
      <c r="C112" s="35">
        <v>1.92</v>
      </c>
      <c r="D112" s="35">
        <v>1.5</v>
      </c>
      <c r="E112" s="36" t="s">
        <v>1383</v>
      </c>
      <c r="F112" s="36" t="s">
        <v>1416</v>
      </c>
      <c r="G112" s="36" t="s">
        <v>1194</v>
      </c>
      <c r="H112" s="36" t="s">
        <v>1195</v>
      </c>
      <c r="I112" s="36" t="s">
        <v>1237</v>
      </c>
      <c r="J112" s="37">
        <v>45748</v>
      </c>
      <c r="K112" s="38">
        <v>0</v>
      </c>
      <c r="L112" s="38">
        <v>0</v>
      </c>
      <c r="M112" s="38">
        <v>0</v>
      </c>
      <c r="N112" s="38">
        <v>287.32799999999997</v>
      </c>
      <c r="O112" s="38">
        <v>287.32799999999997</v>
      </c>
      <c r="P112" s="38">
        <v>287.32799999999997</v>
      </c>
      <c r="Q112" s="38">
        <v>287.32799999999997</v>
      </c>
      <c r="R112" s="38">
        <v>287.32799999999997</v>
      </c>
      <c r="S112" s="38">
        <v>287.32799999999997</v>
      </c>
      <c r="T112" s="38">
        <v>287.32799999999997</v>
      </c>
      <c r="U112" s="38">
        <v>287.32799999999997</v>
      </c>
      <c r="V112" s="38">
        <v>287.32799999999997</v>
      </c>
    </row>
    <row r="113" spans="1:22">
      <c r="A113" t="s">
        <v>1422</v>
      </c>
      <c r="B113" s="34" t="s">
        <v>1423</v>
      </c>
      <c r="C113" s="35">
        <v>0.64</v>
      </c>
      <c r="D113" s="35">
        <v>0.5</v>
      </c>
      <c r="E113" s="36" t="s">
        <v>1383</v>
      </c>
      <c r="F113" s="36" t="s">
        <v>1416</v>
      </c>
      <c r="G113" s="36" t="s">
        <v>1194</v>
      </c>
      <c r="H113" s="36" t="s">
        <v>1195</v>
      </c>
      <c r="I113" s="36" t="s">
        <v>1237</v>
      </c>
      <c r="J113" s="37">
        <v>45748</v>
      </c>
      <c r="K113" s="38">
        <v>0</v>
      </c>
      <c r="L113" s="38">
        <v>0</v>
      </c>
      <c r="M113" s="38">
        <v>0</v>
      </c>
      <c r="N113" s="38">
        <v>95.775999999999996</v>
      </c>
      <c r="O113" s="38">
        <v>95.775999999999996</v>
      </c>
      <c r="P113" s="38">
        <v>95.775999999999996</v>
      </c>
      <c r="Q113" s="38">
        <v>95.775999999999996</v>
      </c>
      <c r="R113" s="38">
        <v>95.775999999999996</v>
      </c>
      <c r="S113" s="38">
        <v>95.775999999999996</v>
      </c>
      <c r="T113" s="38">
        <v>95.775999999999996</v>
      </c>
      <c r="U113" s="38">
        <v>95.775999999999996</v>
      </c>
      <c r="V113" s="38">
        <v>95.775999999999996</v>
      </c>
    </row>
    <row r="114" spans="1:22">
      <c r="A114" t="s">
        <v>1424</v>
      </c>
      <c r="B114" s="34" t="s">
        <v>1425</v>
      </c>
      <c r="C114" s="35">
        <v>3.2080000000000002</v>
      </c>
      <c r="D114" s="35">
        <v>2.5</v>
      </c>
      <c r="E114" s="36" t="s">
        <v>1383</v>
      </c>
      <c r="F114" s="36" t="s">
        <v>1390</v>
      </c>
      <c r="G114" s="36" t="s">
        <v>1194</v>
      </c>
      <c r="H114" s="36" t="s">
        <v>1195</v>
      </c>
      <c r="I114" s="36" t="s">
        <v>1237</v>
      </c>
      <c r="J114" s="37">
        <v>45778</v>
      </c>
      <c r="K114" s="38">
        <v>0</v>
      </c>
      <c r="L114" s="38">
        <v>0</v>
      </c>
      <c r="M114" s="38">
        <v>0</v>
      </c>
      <c r="N114" s="38">
        <v>0</v>
      </c>
      <c r="O114" s="38">
        <v>480.0772</v>
      </c>
      <c r="P114" s="38">
        <v>480.0772</v>
      </c>
      <c r="Q114" s="38">
        <v>480.0772</v>
      </c>
      <c r="R114" s="38">
        <v>480.0772</v>
      </c>
      <c r="S114" s="38">
        <v>480.0772</v>
      </c>
      <c r="T114" s="38">
        <v>480.0772</v>
      </c>
      <c r="U114" s="38">
        <v>480.0772</v>
      </c>
      <c r="V114" s="38">
        <v>480.0772</v>
      </c>
    </row>
    <row r="115" spans="1:22">
      <c r="A115" t="s">
        <v>1426</v>
      </c>
      <c r="B115" s="34" t="s">
        <v>1426</v>
      </c>
      <c r="C115" s="35">
        <v>3.2080000000000002</v>
      </c>
      <c r="D115" s="35">
        <v>2.5</v>
      </c>
      <c r="E115" s="36" t="s">
        <v>1383</v>
      </c>
      <c r="F115" s="36" t="s">
        <v>1390</v>
      </c>
      <c r="G115" s="36" t="s">
        <v>1194</v>
      </c>
      <c r="H115" s="36" t="s">
        <v>1195</v>
      </c>
      <c r="I115" s="36" t="s">
        <v>1237</v>
      </c>
      <c r="J115" s="37">
        <v>45839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480.0772</v>
      </c>
      <c r="R115" s="38">
        <v>480.0772</v>
      </c>
      <c r="S115" s="38">
        <v>480.0772</v>
      </c>
      <c r="T115" s="38">
        <v>480.0772</v>
      </c>
      <c r="U115" s="38">
        <v>480.0772</v>
      </c>
      <c r="V115" s="38">
        <v>480.0772</v>
      </c>
    </row>
    <row r="116" spans="1:22">
      <c r="A116" t="s">
        <v>1426</v>
      </c>
      <c r="B116" s="34" t="s">
        <v>1426</v>
      </c>
      <c r="C116" s="35">
        <v>3.2080000000000002</v>
      </c>
      <c r="D116" s="35">
        <v>2.5</v>
      </c>
      <c r="E116" s="36" t="s">
        <v>1383</v>
      </c>
      <c r="F116" s="36" t="s">
        <v>1390</v>
      </c>
      <c r="G116" s="36" t="s">
        <v>1194</v>
      </c>
      <c r="H116" s="36" t="s">
        <v>1195</v>
      </c>
      <c r="I116" s="36" t="s">
        <v>1237</v>
      </c>
      <c r="J116" s="37">
        <v>45839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480.0772</v>
      </c>
      <c r="R116" s="38">
        <v>480.0772</v>
      </c>
      <c r="S116" s="38">
        <v>480.0772</v>
      </c>
      <c r="T116" s="38">
        <v>480.0772</v>
      </c>
      <c r="U116" s="38">
        <v>480.0772</v>
      </c>
      <c r="V116" s="38">
        <v>480.0772</v>
      </c>
    </row>
    <row r="117" spans="1:22">
      <c r="A117" t="s">
        <v>1427</v>
      </c>
      <c r="B117" s="34" t="s">
        <v>1427</v>
      </c>
      <c r="C117" s="35">
        <v>3.2080000000000002</v>
      </c>
      <c r="D117" s="35">
        <v>2.5</v>
      </c>
      <c r="E117" s="36" t="s">
        <v>1383</v>
      </c>
      <c r="F117" s="36" t="s">
        <v>1390</v>
      </c>
      <c r="G117" s="36" t="s">
        <v>1194</v>
      </c>
      <c r="H117" s="36" t="s">
        <v>1195</v>
      </c>
      <c r="I117" s="36" t="s">
        <v>1237</v>
      </c>
      <c r="J117" s="37">
        <v>45839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480.0772</v>
      </c>
      <c r="R117" s="38">
        <v>480.0772</v>
      </c>
      <c r="S117" s="38">
        <v>480.0772</v>
      </c>
      <c r="T117" s="38">
        <v>480.0772</v>
      </c>
      <c r="U117" s="38">
        <v>480.0772</v>
      </c>
      <c r="V117" s="38">
        <v>480.0772</v>
      </c>
    </row>
    <row r="118" spans="1:22">
      <c r="A118" t="s">
        <v>1427</v>
      </c>
      <c r="B118" s="34" t="s">
        <v>1427</v>
      </c>
      <c r="C118" s="35">
        <v>3.2080000000000002</v>
      </c>
      <c r="D118" s="35">
        <v>2.5</v>
      </c>
      <c r="E118" s="36" t="s">
        <v>1383</v>
      </c>
      <c r="F118" s="36" t="s">
        <v>1390</v>
      </c>
      <c r="G118" s="36" t="s">
        <v>1194</v>
      </c>
      <c r="H118" s="36" t="s">
        <v>1195</v>
      </c>
      <c r="I118" s="36" t="s">
        <v>1237</v>
      </c>
      <c r="J118" s="37">
        <v>45839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480.0772</v>
      </c>
      <c r="R118" s="38">
        <v>480.0772</v>
      </c>
      <c r="S118" s="38">
        <v>480.0772</v>
      </c>
      <c r="T118" s="38">
        <v>480.0772</v>
      </c>
      <c r="U118" s="38">
        <v>480.0772</v>
      </c>
      <c r="V118" s="38">
        <v>480.0772</v>
      </c>
    </row>
    <row r="119" spans="1:22">
      <c r="A119" t="s">
        <v>1428</v>
      </c>
      <c r="B119" s="34" t="s">
        <v>1428</v>
      </c>
      <c r="C119" s="35">
        <v>1.92</v>
      </c>
      <c r="D119" s="35">
        <v>1.5</v>
      </c>
      <c r="E119" s="36" t="s">
        <v>1383</v>
      </c>
      <c r="F119" s="36" t="s">
        <v>1416</v>
      </c>
      <c r="G119" s="36" t="s">
        <v>1194</v>
      </c>
      <c r="H119" s="36" t="s">
        <v>1195</v>
      </c>
      <c r="I119" s="36" t="s">
        <v>1237</v>
      </c>
      <c r="J119" s="37">
        <v>45839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287.32799999999997</v>
      </c>
      <c r="R119" s="38">
        <v>287.32799999999997</v>
      </c>
      <c r="S119" s="38">
        <v>287.32799999999997</v>
      </c>
      <c r="T119" s="38">
        <v>287.32799999999997</v>
      </c>
      <c r="U119" s="38">
        <v>287.32799999999997</v>
      </c>
      <c r="V119" s="38">
        <v>287.32799999999997</v>
      </c>
    </row>
    <row r="120" spans="1:22">
      <c r="A120" t="s">
        <v>1429</v>
      </c>
      <c r="B120" s="34" t="s">
        <v>1429</v>
      </c>
      <c r="C120" s="35">
        <v>1.28</v>
      </c>
      <c r="D120" s="35">
        <v>1</v>
      </c>
      <c r="E120" s="36" t="s">
        <v>1383</v>
      </c>
      <c r="F120" s="36" t="s">
        <v>1416</v>
      </c>
      <c r="G120" s="36" t="s">
        <v>1194</v>
      </c>
      <c r="H120" s="36" t="s">
        <v>1195</v>
      </c>
      <c r="I120" s="36" t="s">
        <v>1237</v>
      </c>
      <c r="J120" s="37">
        <v>45839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191.55199999999999</v>
      </c>
      <c r="R120" s="38">
        <v>191.55199999999999</v>
      </c>
      <c r="S120" s="38">
        <v>191.55199999999999</v>
      </c>
      <c r="T120" s="38">
        <v>191.55199999999999</v>
      </c>
      <c r="U120" s="38">
        <v>191.55199999999999</v>
      </c>
      <c r="V120" s="38">
        <v>191.55199999999999</v>
      </c>
    </row>
    <row r="121" spans="1:22">
      <c r="A121" t="s">
        <v>1430</v>
      </c>
      <c r="B121" s="34" t="s">
        <v>1430</v>
      </c>
      <c r="C121" s="35">
        <v>3.2080000000000002</v>
      </c>
      <c r="D121" s="35">
        <v>2.5</v>
      </c>
      <c r="E121" s="36" t="s">
        <v>1383</v>
      </c>
      <c r="F121" s="36" t="s">
        <v>1390</v>
      </c>
      <c r="G121" s="36" t="s">
        <v>1194</v>
      </c>
      <c r="H121" s="36" t="s">
        <v>1195</v>
      </c>
      <c r="I121" s="36" t="s">
        <v>1237</v>
      </c>
      <c r="J121" s="37">
        <v>45839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480.0772</v>
      </c>
      <c r="R121" s="38">
        <v>480.0772</v>
      </c>
      <c r="S121" s="38">
        <v>480.0772</v>
      </c>
      <c r="T121" s="38">
        <v>480.0772</v>
      </c>
      <c r="U121" s="38">
        <v>480.0772</v>
      </c>
      <c r="V121" s="38">
        <v>480.0772</v>
      </c>
    </row>
    <row r="122" spans="1:22">
      <c r="A122" t="s">
        <v>1431</v>
      </c>
      <c r="B122" s="34" t="s">
        <v>1431</v>
      </c>
      <c r="C122" s="35">
        <v>3.2080000000000002</v>
      </c>
      <c r="D122" s="35">
        <v>2.5</v>
      </c>
      <c r="E122" s="36" t="s">
        <v>1383</v>
      </c>
      <c r="F122" s="36" t="s">
        <v>1390</v>
      </c>
      <c r="G122" s="36" t="s">
        <v>1194</v>
      </c>
      <c r="H122" s="36" t="s">
        <v>1195</v>
      </c>
      <c r="I122" s="36" t="s">
        <v>1237</v>
      </c>
      <c r="J122" s="37">
        <v>45839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480.0772</v>
      </c>
      <c r="R122" s="38">
        <v>480.0772</v>
      </c>
      <c r="S122" s="38">
        <v>480.0772</v>
      </c>
      <c r="T122" s="38">
        <v>480.0772</v>
      </c>
      <c r="U122" s="38">
        <v>480.0772</v>
      </c>
      <c r="V122" s="38">
        <v>480.0772</v>
      </c>
    </row>
    <row r="123" spans="1:22">
      <c r="A123" t="s">
        <v>1432</v>
      </c>
      <c r="B123" s="34" t="s">
        <v>1432</v>
      </c>
      <c r="C123" s="35">
        <v>2.56</v>
      </c>
      <c r="D123" s="35">
        <v>2</v>
      </c>
      <c r="E123" s="36" t="s">
        <v>1383</v>
      </c>
      <c r="F123" s="36" t="s">
        <v>1416</v>
      </c>
      <c r="G123" s="36" t="s">
        <v>1194</v>
      </c>
      <c r="H123" s="36" t="s">
        <v>1195</v>
      </c>
      <c r="I123" s="36" t="s">
        <v>1237</v>
      </c>
      <c r="J123" s="37">
        <v>45839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383.10399999999998</v>
      </c>
      <c r="R123" s="38">
        <v>383.10399999999998</v>
      </c>
      <c r="S123" s="38">
        <v>383.10399999999998</v>
      </c>
      <c r="T123" s="38">
        <v>383.10399999999998</v>
      </c>
      <c r="U123" s="38">
        <v>383.10399999999998</v>
      </c>
      <c r="V123" s="38">
        <v>383.10399999999998</v>
      </c>
    </row>
    <row r="124" spans="1:22">
      <c r="A124" t="s">
        <v>1433</v>
      </c>
      <c r="B124" s="34" t="s">
        <v>1434</v>
      </c>
      <c r="C124" s="35">
        <v>3.2080000000000002</v>
      </c>
      <c r="D124" s="35">
        <v>2.5</v>
      </c>
      <c r="E124" s="36" t="s">
        <v>1383</v>
      </c>
      <c r="F124" s="36" t="s">
        <v>1390</v>
      </c>
      <c r="G124" s="36" t="s">
        <v>1194</v>
      </c>
      <c r="H124" s="36" t="s">
        <v>1195</v>
      </c>
      <c r="I124" s="36" t="s">
        <v>1237</v>
      </c>
      <c r="J124" s="37">
        <v>45839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480.0772</v>
      </c>
      <c r="R124" s="38">
        <v>480.0772</v>
      </c>
      <c r="S124" s="38">
        <v>480.0772</v>
      </c>
      <c r="T124" s="38">
        <v>480.0772</v>
      </c>
      <c r="U124" s="38">
        <v>480.0772</v>
      </c>
      <c r="V124" s="38">
        <v>480.0772</v>
      </c>
    </row>
    <row r="125" spans="1:22">
      <c r="A125" t="s">
        <v>1435</v>
      </c>
      <c r="B125" s="34" t="s">
        <v>1435</v>
      </c>
      <c r="C125" s="35">
        <v>3.2080000000000002</v>
      </c>
      <c r="D125" s="35">
        <v>2.5</v>
      </c>
      <c r="E125" s="36" t="s">
        <v>1383</v>
      </c>
      <c r="F125" s="36" t="s">
        <v>1390</v>
      </c>
      <c r="G125" s="36" t="s">
        <v>1194</v>
      </c>
      <c r="H125" s="36" t="s">
        <v>1195</v>
      </c>
      <c r="I125" s="36" t="s">
        <v>1237</v>
      </c>
      <c r="J125" s="37">
        <v>45839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480.0772</v>
      </c>
      <c r="R125" s="38">
        <v>480.0772</v>
      </c>
      <c r="S125" s="38">
        <v>480.0772</v>
      </c>
      <c r="T125" s="38">
        <v>480.0772</v>
      </c>
      <c r="U125" s="38">
        <v>480.0772</v>
      </c>
      <c r="V125" s="38">
        <v>480.0772</v>
      </c>
    </row>
    <row r="126" spans="1:22">
      <c r="A126" t="s">
        <v>1436</v>
      </c>
      <c r="B126" s="34" t="s">
        <v>1436</v>
      </c>
      <c r="C126" s="35">
        <v>0.64</v>
      </c>
      <c r="D126" s="35">
        <v>0.5</v>
      </c>
      <c r="E126" s="36" t="s">
        <v>1383</v>
      </c>
      <c r="F126" s="36" t="s">
        <v>1416</v>
      </c>
      <c r="G126" s="36" t="s">
        <v>1194</v>
      </c>
      <c r="H126" s="36" t="s">
        <v>1195</v>
      </c>
      <c r="I126" s="36" t="s">
        <v>1237</v>
      </c>
      <c r="J126" s="37">
        <v>45992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95.775999999999996</v>
      </c>
    </row>
    <row r="127" spans="1:22">
      <c r="A127" t="s">
        <v>1437</v>
      </c>
      <c r="B127" s="34" t="s">
        <v>1437</v>
      </c>
      <c r="C127" s="35">
        <v>2.56</v>
      </c>
      <c r="D127" s="35">
        <v>2</v>
      </c>
      <c r="E127" s="36" t="s">
        <v>1383</v>
      </c>
      <c r="F127" s="36" t="s">
        <v>1438</v>
      </c>
      <c r="G127" s="36" t="s">
        <v>1194</v>
      </c>
      <c r="H127" s="36" t="s">
        <v>1195</v>
      </c>
      <c r="I127" s="36" t="s">
        <v>1237</v>
      </c>
      <c r="J127" s="37">
        <v>45992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383.10399999999998</v>
      </c>
    </row>
    <row r="128" spans="1:22">
      <c r="A128" t="s">
        <v>1439</v>
      </c>
      <c r="B128" s="34" t="s">
        <v>1439</v>
      </c>
      <c r="C128" s="35">
        <v>3.2080000000000002</v>
      </c>
      <c r="D128" s="35">
        <v>2.5</v>
      </c>
      <c r="E128" s="36" t="s">
        <v>1383</v>
      </c>
      <c r="F128" s="36" t="s">
        <v>1438</v>
      </c>
      <c r="G128" s="36" t="s">
        <v>1194</v>
      </c>
      <c r="H128" s="36" t="s">
        <v>1195</v>
      </c>
      <c r="I128" s="36" t="s">
        <v>1237</v>
      </c>
      <c r="J128" s="37">
        <v>45992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480.0772</v>
      </c>
    </row>
    <row r="129" spans="1:22">
      <c r="A129" t="s">
        <v>1440</v>
      </c>
      <c r="B129" s="34" t="s">
        <v>1440</v>
      </c>
      <c r="C129" s="35">
        <v>1.28</v>
      </c>
      <c r="D129" s="35">
        <v>1</v>
      </c>
      <c r="E129" s="36" t="s">
        <v>1383</v>
      </c>
      <c r="F129" s="36" t="s">
        <v>1438</v>
      </c>
      <c r="G129" s="36" t="s">
        <v>1194</v>
      </c>
      <c r="H129" s="36" t="s">
        <v>1195</v>
      </c>
      <c r="I129" s="36" t="s">
        <v>1237</v>
      </c>
      <c r="J129" s="37">
        <v>45992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191.55199999999999</v>
      </c>
    </row>
    <row r="130" spans="1:22">
      <c r="A130" t="s">
        <v>1441</v>
      </c>
      <c r="B130" s="34" t="s">
        <v>1442</v>
      </c>
      <c r="C130" s="35">
        <v>3.2080000000000002</v>
      </c>
      <c r="D130" s="35">
        <v>2.5</v>
      </c>
      <c r="E130" s="36" t="s">
        <v>1383</v>
      </c>
      <c r="F130" s="36" t="s">
        <v>1438</v>
      </c>
      <c r="G130" s="36" t="s">
        <v>1194</v>
      </c>
      <c r="H130" s="36" t="s">
        <v>1195</v>
      </c>
      <c r="I130" s="36" t="s">
        <v>1237</v>
      </c>
      <c r="J130" s="37">
        <v>45992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480.0772</v>
      </c>
    </row>
    <row r="131" spans="1:22">
      <c r="A131" t="s">
        <v>1443</v>
      </c>
      <c r="B131" s="34" t="s">
        <v>1442</v>
      </c>
      <c r="C131" s="35">
        <v>3.2080000000000002</v>
      </c>
      <c r="D131" s="35">
        <v>2.5</v>
      </c>
      <c r="E131" s="36" t="s">
        <v>1383</v>
      </c>
      <c r="F131" s="36" t="s">
        <v>1438</v>
      </c>
      <c r="G131" s="36" t="s">
        <v>1194</v>
      </c>
      <c r="H131" s="36" t="s">
        <v>1195</v>
      </c>
      <c r="I131" s="36" t="s">
        <v>1237</v>
      </c>
      <c r="J131" s="37">
        <v>45992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480.0772</v>
      </c>
    </row>
    <row r="132" spans="1:22">
      <c r="A132" t="s">
        <v>1444</v>
      </c>
      <c r="B132" s="34" t="s">
        <v>1444</v>
      </c>
      <c r="C132" s="35">
        <v>3.2080000000000002</v>
      </c>
      <c r="D132" s="35">
        <v>2.5</v>
      </c>
      <c r="E132" s="36" t="s">
        <v>1383</v>
      </c>
      <c r="F132" s="36" t="s">
        <v>1438</v>
      </c>
      <c r="G132" s="36" t="s">
        <v>1194</v>
      </c>
      <c r="H132" s="36" t="s">
        <v>1195</v>
      </c>
      <c r="I132" s="36" t="s">
        <v>1237</v>
      </c>
      <c r="J132" s="37">
        <v>45992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480.0772</v>
      </c>
    </row>
    <row r="133" spans="1:22">
      <c r="A133" t="s">
        <v>1445</v>
      </c>
      <c r="B133" s="34" t="s">
        <v>1444</v>
      </c>
      <c r="C133" s="35">
        <v>3.2080000000000002</v>
      </c>
      <c r="D133" s="35">
        <v>2.5</v>
      </c>
      <c r="E133" s="36" t="s">
        <v>1383</v>
      </c>
      <c r="F133" s="36" t="s">
        <v>1438</v>
      </c>
      <c r="G133" s="36" t="s">
        <v>1194</v>
      </c>
      <c r="H133" s="36" t="s">
        <v>1195</v>
      </c>
      <c r="I133" s="36" t="s">
        <v>1237</v>
      </c>
      <c r="J133" s="37">
        <v>45992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480.0772</v>
      </c>
    </row>
    <row r="134" spans="1:22">
      <c r="A134" t="s">
        <v>1446</v>
      </c>
      <c r="B134" s="34" t="s">
        <v>1446</v>
      </c>
      <c r="C134" s="35">
        <v>3.2080000000000002</v>
      </c>
      <c r="D134" s="35">
        <v>2.5</v>
      </c>
      <c r="E134" s="36" t="s">
        <v>1383</v>
      </c>
      <c r="F134" s="36" t="s">
        <v>1438</v>
      </c>
      <c r="G134" s="36" t="s">
        <v>1194</v>
      </c>
      <c r="H134" s="36" t="s">
        <v>1195</v>
      </c>
      <c r="I134" s="36" t="s">
        <v>1237</v>
      </c>
      <c r="J134" s="37">
        <v>45992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480.0772</v>
      </c>
    </row>
    <row r="135" spans="1:22">
      <c r="A135" t="s">
        <v>1447</v>
      </c>
      <c r="B135" s="34" t="s">
        <v>1447</v>
      </c>
      <c r="C135" s="35">
        <v>3.2080000000000002</v>
      </c>
      <c r="D135" s="35">
        <v>2.5</v>
      </c>
      <c r="E135" s="36" t="s">
        <v>1383</v>
      </c>
      <c r="F135" s="36" t="s">
        <v>1438</v>
      </c>
      <c r="G135" s="36" t="s">
        <v>1194</v>
      </c>
      <c r="H135" s="36" t="s">
        <v>1195</v>
      </c>
      <c r="I135" s="36" t="s">
        <v>1237</v>
      </c>
      <c r="J135" s="37">
        <v>45992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480.0772</v>
      </c>
    </row>
    <row r="136" spans="1:22">
      <c r="A136" t="s">
        <v>1448</v>
      </c>
      <c r="B136" s="34" t="s">
        <v>1449</v>
      </c>
      <c r="C136" s="35">
        <v>4.3499999999999996</v>
      </c>
      <c r="D136" s="35">
        <v>3.3461538461538458</v>
      </c>
      <c r="E136" s="36" t="s">
        <v>1383</v>
      </c>
      <c r="F136" s="36" t="s">
        <v>1342</v>
      </c>
      <c r="G136" s="36" t="s">
        <v>1194</v>
      </c>
      <c r="H136" s="36" t="s">
        <v>1195</v>
      </c>
      <c r="I136" s="36" t="s">
        <v>1237</v>
      </c>
      <c r="J136" s="37">
        <v>45931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650.97749999999985</v>
      </c>
      <c r="U136" s="38">
        <v>650.97749999999985</v>
      </c>
      <c r="V136" s="38">
        <v>650.97749999999985</v>
      </c>
    </row>
    <row r="137" spans="1:22">
      <c r="A137" t="s">
        <v>1450</v>
      </c>
      <c r="B137" s="34" t="s">
        <v>1451</v>
      </c>
      <c r="C137" s="35">
        <v>3.25</v>
      </c>
      <c r="D137" s="35">
        <v>2.5</v>
      </c>
      <c r="E137" s="36" t="s">
        <v>1383</v>
      </c>
      <c r="F137" s="36" t="s">
        <v>1342</v>
      </c>
      <c r="G137" s="36" t="s">
        <v>1194</v>
      </c>
      <c r="H137" s="36" t="s">
        <v>1195</v>
      </c>
      <c r="I137" s="36" t="s">
        <v>1237</v>
      </c>
      <c r="J137" s="37">
        <v>45992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486.36249999999995</v>
      </c>
    </row>
    <row r="138" spans="1:22">
      <c r="A138" t="s">
        <v>1452</v>
      </c>
      <c r="B138" s="34" t="s">
        <v>1453</v>
      </c>
      <c r="C138" s="35">
        <v>3.25</v>
      </c>
      <c r="D138" s="35">
        <v>2.5</v>
      </c>
      <c r="E138" s="36" t="s">
        <v>1383</v>
      </c>
      <c r="F138" s="36" t="s">
        <v>1394</v>
      </c>
      <c r="G138" s="36" t="s">
        <v>1194</v>
      </c>
      <c r="H138" s="36" t="s">
        <v>1195</v>
      </c>
      <c r="I138" s="36" t="s">
        <v>1237</v>
      </c>
      <c r="J138" s="37">
        <v>45870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486.36249999999995</v>
      </c>
      <c r="S138" s="38">
        <v>486.36249999999995</v>
      </c>
      <c r="T138" s="38">
        <v>486.36249999999995</v>
      </c>
      <c r="U138" s="38">
        <v>486.36249999999995</v>
      </c>
      <c r="V138" s="38">
        <v>486.36249999999995</v>
      </c>
    </row>
    <row r="139" spans="1:22">
      <c r="A139" t="s">
        <v>1454</v>
      </c>
      <c r="B139" s="34" t="s">
        <v>1455</v>
      </c>
      <c r="C139" s="35">
        <v>3.25</v>
      </c>
      <c r="D139" s="35">
        <v>2.5</v>
      </c>
      <c r="E139" s="36" t="s">
        <v>1383</v>
      </c>
      <c r="F139" s="36" t="s">
        <v>1394</v>
      </c>
      <c r="G139" s="36" t="s">
        <v>1194</v>
      </c>
      <c r="H139" s="36" t="s">
        <v>1195</v>
      </c>
      <c r="I139" s="36" t="s">
        <v>1237</v>
      </c>
      <c r="J139" s="37">
        <v>45870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486.36249999999995</v>
      </c>
      <c r="S139" s="38">
        <v>486.36249999999995</v>
      </c>
      <c r="T139" s="38">
        <v>486.36249999999995</v>
      </c>
      <c r="U139" s="38">
        <v>486.36249999999995</v>
      </c>
      <c r="V139" s="38">
        <v>486.36249999999995</v>
      </c>
    </row>
    <row r="140" spans="1:22">
      <c r="A140" t="s">
        <v>1454</v>
      </c>
      <c r="B140" s="34" t="s">
        <v>1456</v>
      </c>
      <c r="C140" s="35">
        <v>3.25</v>
      </c>
      <c r="D140" s="35">
        <v>2.5</v>
      </c>
      <c r="E140" s="36" t="s">
        <v>1383</v>
      </c>
      <c r="F140" s="36" t="s">
        <v>1394</v>
      </c>
      <c r="G140" s="36" t="s">
        <v>1194</v>
      </c>
      <c r="H140" s="36" t="s">
        <v>1195</v>
      </c>
      <c r="I140" s="36" t="s">
        <v>1237</v>
      </c>
      <c r="J140" s="37">
        <v>45870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486.36249999999995</v>
      </c>
      <c r="S140" s="38">
        <v>486.36249999999995</v>
      </c>
      <c r="T140" s="38">
        <v>486.36249999999995</v>
      </c>
      <c r="U140" s="38">
        <v>486.36249999999995</v>
      </c>
      <c r="V140" s="38">
        <v>486.36249999999995</v>
      </c>
    </row>
    <row r="141" spans="1:22">
      <c r="A141" t="s">
        <v>1457</v>
      </c>
      <c r="B141" s="34" t="s">
        <v>1458</v>
      </c>
      <c r="C141" s="35">
        <v>2.6</v>
      </c>
      <c r="D141" s="35">
        <v>2</v>
      </c>
      <c r="E141" s="36" t="s">
        <v>1383</v>
      </c>
      <c r="F141" s="36" t="s">
        <v>1438</v>
      </c>
      <c r="G141" s="36" t="s">
        <v>1194</v>
      </c>
      <c r="H141" s="36" t="s">
        <v>1195</v>
      </c>
      <c r="I141" s="36" t="s">
        <v>1237</v>
      </c>
      <c r="J141" s="37">
        <v>45962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389.09</v>
      </c>
      <c r="V141" s="38">
        <v>389.09</v>
      </c>
    </row>
    <row r="142" spans="1:22">
      <c r="A142" t="s">
        <v>1459</v>
      </c>
      <c r="B142" s="34" t="s">
        <v>1460</v>
      </c>
      <c r="C142" s="35">
        <v>3.6280000000000001</v>
      </c>
      <c r="D142" s="35">
        <v>2.5</v>
      </c>
      <c r="E142" s="36" t="s">
        <v>1383</v>
      </c>
      <c r="F142" s="36" t="s">
        <v>1255</v>
      </c>
      <c r="G142" s="36" t="s">
        <v>1194</v>
      </c>
      <c r="H142" s="36" t="s">
        <v>1195</v>
      </c>
      <c r="I142" s="36" t="s">
        <v>1237</v>
      </c>
      <c r="J142" s="37">
        <v>45870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542.93020000000001</v>
      </c>
      <c r="S142" s="38">
        <v>542.93020000000001</v>
      </c>
      <c r="T142" s="38">
        <v>542.93020000000001</v>
      </c>
      <c r="U142" s="38">
        <v>542.93020000000001</v>
      </c>
      <c r="V142" s="38">
        <v>542.93020000000001</v>
      </c>
    </row>
    <row r="143" spans="1:22">
      <c r="A143" t="s">
        <v>1461</v>
      </c>
      <c r="B143" s="34" t="s">
        <v>1461</v>
      </c>
      <c r="C143" s="35">
        <v>3.6280000000000001</v>
      </c>
      <c r="D143" s="35">
        <v>2.5</v>
      </c>
      <c r="E143" s="36" t="s">
        <v>1383</v>
      </c>
      <c r="F143" s="36" t="s">
        <v>1255</v>
      </c>
      <c r="G143" s="36" t="s">
        <v>1194</v>
      </c>
      <c r="H143" s="36" t="s">
        <v>1195</v>
      </c>
      <c r="I143" s="36" t="s">
        <v>1237</v>
      </c>
      <c r="J143" s="37">
        <v>45870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542.93020000000001</v>
      </c>
      <c r="S143" s="38">
        <v>542.93020000000001</v>
      </c>
      <c r="T143" s="38">
        <v>542.93020000000001</v>
      </c>
      <c r="U143" s="38">
        <v>542.93020000000001</v>
      </c>
      <c r="V143" s="38">
        <v>542.93020000000001</v>
      </c>
    </row>
    <row r="144" spans="1:22">
      <c r="A144" t="s">
        <v>1462</v>
      </c>
      <c r="B144" s="34" t="s">
        <v>1463</v>
      </c>
      <c r="C144" s="35">
        <v>3.6280000000000001</v>
      </c>
      <c r="D144" s="35">
        <v>2.5</v>
      </c>
      <c r="E144" s="36" t="s">
        <v>1383</v>
      </c>
      <c r="F144" s="36" t="s">
        <v>1255</v>
      </c>
      <c r="G144" s="36" t="s">
        <v>1194</v>
      </c>
      <c r="H144" s="36" t="s">
        <v>1195</v>
      </c>
      <c r="I144" s="36" t="s">
        <v>1237</v>
      </c>
      <c r="J144" s="37">
        <v>45992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542.93020000000001</v>
      </c>
    </row>
    <row r="145" spans="1:22">
      <c r="A145" t="s">
        <v>1464</v>
      </c>
      <c r="B145" s="34" t="s">
        <v>1464</v>
      </c>
      <c r="C145" s="35">
        <v>6.5</v>
      </c>
      <c r="D145" s="35">
        <v>5</v>
      </c>
      <c r="E145" s="36" t="s">
        <v>1383</v>
      </c>
      <c r="F145" s="36" t="s">
        <v>1231</v>
      </c>
      <c r="G145" s="36" t="s">
        <v>1194</v>
      </c>
      <c r="H145" s="36" t="s">
        <v>1195</v>
      </c>
      <c r="I145" s="36" t="s">
        <v>1237</v>
      </c>
      <c r="J145" s="37">
        <v>45931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972.72499999999991</v>
      </c>
      <c r="U145" s="38">
        <v>972.72499999999991</v>
      </c>
      <c r="V145" s="38">
        <v>972.72499999999991</v>
      </c>
    </row>
    <row r="146" spans="1:22">
      <c r="A146" t="s">
        <v>1465</v>
      </c>
      <c r="B146" s="34" t="s">
        <v>1465</v>
      </c>
      <c r="C146" s="35">
        <v>3.25</v>
      </c>
      <c r="D146" s="35">
        <v>2.5</v>
      </c>
      <c r="E146" s="36" t="s">
        <v>1383</v>
      </c>
      <c r="F146" s="36" t="s">
        <v>1409</v>
      </c>
      <c r="G146" s="36" t="s">
        <v>1194</v>
      </c>
      <c r="H146" s="36" t="s">
        <v>1195</v>
      </c>
      <c r="I146" s="36" t="s">
        <v>1237</v>
      </c>
      <c r="J146" s="37">
        <v>45717</v>
      </c>
      <c r="K146" s="38">
        <v>0</v>
      </c>
      <c r="L146" s="38">
        <v>0</v>
      </c>
      <c r="M146" s="38">
        <v>486.36249999999995</v>
      </c>
      <c r="N146" s="38">
        <v>486.36249999999995</v>
      </c>
      <c r="O146" s="38">
        <v>486.36249999999995</v>
      </c>
      <c r="P146" s="38">
        <v>486.36249999999995</v>
      </c>
      <c r="Q146" s="38">
        <v>486.36249999999995</v>
      </c>
      <c r="R146" s="38">
        <v>486.36249999999995</v>
      </c>
      <c r="S146" s="38">
        <v>486.36249999999995</v>
      </c>
      <c r="T146" s="38">
        <v>486.36249999999995</v>
      </c>
      <c r="U146" s="38">
        <v>486.36249999999995</v>
      </c>
      <c r="V146" s="38">
        <v>486.36249999999995</v>
      </c>
    </row>
    <row r="147" spans="1:22">
      <c r="A147" t="s">
        <v>1466</v>
      </c>
      <c r="B147" s="34" t="s">
        <v>1466</v>
      </c>
      <c r="C147" s="35">
        <v>3.25</v>
      </c>
      <c r="D147" s="35">
        <v>2.5</v>
      </c>
      <c r="E147" s="36" t="s">
        <v>1383</v>
      </c>
      <c r="F147" s="36" t="s">
        <v>1409</v>
      </c>
      <c r="G147" s="36" t="s">
        <v>1194</v>
      </c>
      <c r="H147" s="36" t="s">
        <v>1195</v>
      </c>
      <c r="I147" s="36" t="s">
        <v>1237</v>
      </c>
      <c r="J147" s="37">
        <v>45717</v>
      </c>
      <c r="K147" s="38">
        <v>0</v>
      </c>
      <c r="L147" s="38">
        <v>0</v>
      </c>
      <c r="M147" s="38">
        <v>486.36249999999995</v>
      </c>
      <c r="N147" s="38">
        <v>486.36249999999995</v>
      </c>
      <c r="O147" s="38">
        <v>486.36249999999995</v>
      </c>
      <c r="P147" s="38">
        <v>486.36249999999995</v>
      </c>
      <c r="Q147" s="38">
        <v>486.36249999999995</v>
      </c>
      <c r="R147" s="38">
        <v>486.36249999999995</v>
      </c>
      <c r="S147" s="38">
        <v>486.36249999999995</v>
      </c>
      <c r="T147" s="38">
        <v>486.36249999999995</v>
      </c>
      <c r="U147" s="38">
        <v>486.36249999999995</v>
      </c>
      <c r="V147" s="38">
        <v>486.36249999999995</v>
      </c>
    </row>
    <row r="148" spans="1:22">
      <c r="A148" t="s">
        <v>1467</v>
      </c>
      <c r="B148" s="34" t="s">
        <v>1467</v>
      </c>
      <c r="C148" s="35">
        <v>2.6</v>
      </c>
      <c r="D148" s="35">
        <v>2</v>
      </c>
      <c r="E148" s="36" t="s">
        <v>1383</v>
      </c>
      <c r="F148" s="36" t="s">
        <v>1468</v>
      </c>
      <c r="G148" s="36" t="s">
        <v>1194</v>
      </c>
      <c r="H148" s="36" t="s">
        <v>1195</v>
      </c>
      <c r="I148" s="36" t="s">
        <v>1237</v>
      </c>
      <c r="J148" s="37">
        <v>45931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389.09</v>
      </c>
      <c r="U148" s="38">
        <v>389.09</v>
      </c>
      <c r="V148" s="38">
        <v>389.09</v>
      </c>
    </row>
    <row r="149" spans="1:22">
      <c r="A149" t="s">
        <v>1469</v>
      </c>
      <c r="B149" s="34" t="s">
        <v>1469</v>
      </c>
      <c r="C149" s="35">
        <v>3.528</v>
      </c>
      <c r="D149" s="35">
        <v>2.5</v>
      </c>
      <c r="E149" s="36" t="s">
        <v>1383</v>
      </c>
      <c r="F149" s="36" t="s">
        <v>1470</v>
      </c>
      <c r="G149" s="36" t="s">
        <v>1194</v>
      </c>
      <c r="H149" s="36" t="s">
        <v>1195</v>
      </c>
      <c r="I149" s="36" t="s">
        <v>1237</v>
      </c>
      <c r="J149" s="37">
        <v>45931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527.96519999999998</v>
      </c>
      <c r="U149" s="38">
        <v>527.96519999999998</v>
      </c>
      <c r="V149" s="38">
        <v>527.96519999999998</v>
      </c>
    </row>
    <row r="150" spans="1:22">
      <c r="A150" t="s">
        <v>1471</v>
      </c>
      <c r="B150" s="34" t="s">
        <v>1471</v>
      </c>
      <c r="C150" s="35">
        <v>6.5</v>
      </c>
      <c r="D150" s="35">
        <v>5</v>
      </c>
      <c r="E150" s="36" t="s">
        <v>1383</v>
      </c>
      <c r="F150" s="36" t="s">
        <v>1219</v>
      </c>
      <c r="G150" s="36" t="s">
        <v>1194</v>
      </c>
      <c r="H150" s="36" t="s">
        <v>1195</v>
      </c>
      <c r="I150" s="36" t="s">
        <v>1237</v>
      </c>
      <c r="J150" s="37">
        <v>45931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972.72499999999991</v>
      </c>
      <c r="U150" s="38">
        <v>972.72499999999991</v>
      </c>
      <c r="V150" s="38">
        <v>972.72499999999991</v>
      </c>
    </row>
    <row r="151" spans="1:22">
      <c r="A151" t="s">
        <v>1472</v>
      </c>
      <c r="B151" s="34" t="s">
        <v>1472</v>
      </c>
      <c r="C151" s="35">
        <v>3.9000000000000004</v>
      </c>
      <c r="D151" s="35">
        <v>3</v>
      </c>
      <c r="E151" s="36" t="s">
        <v>1383</v>
      </c>
      <c r="F151" s="36" t="s">
        <v>1255</v>
      </c>
      <c r="G151" s="36" t="s">
        <v>1194</v>
      </c>
      <c r="H151" s="36" t="s">
        <v>1195</v>
      </c>
      <c r="I151" s="36" t="s">
        <v>1237</v>
      </c>
      <c r="J151" s="37">
        <v>45931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583.6350000000001</v>
      </c>
      <c r="U151" s="38">
        <v>583.6350000000001</v>
      </c>
      <c r="V151" s="38">
        <v>583.6350000000001</v>
      </c>
    </row>
    <row r="152" spans="1:22">
      <c r="A152" t="s">
        <v>1473</v>
      </c>
      <c r="B152" s="34" t="s">
        <v>1473</v>
      </c>
      <c r="C152" s="35">
        <v>6.5</v>
      </c>
      <c r="D152" s="35">
        <v>5</v>
      </c>
      <c r="E152" s="36" t="s">
        <v>1383</v>
      </c>
      <c r="F152" s="36" t="s">
        <v>1255</v>
      </c>
      <c r="G152" s="36" t="s">
        <v>1194</v>
      </c>
      <c r="H152" s="36" t="s">
        <v>1195</v>
      </c>
      <c r="I152" s="36" t="s">
        <v>1237</v>
      </c>
      <c r="J152" s="37">
        <v>45931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972.72499999999991</v>
      </c>
      <c r="U152" s="38">
        <v>972.72499999999991</v>
      </c>
      <c r="V152" s="38">
        <v>972.72499999999991</v>
      </c>
    </row>
    <row r="153" spans="1:22">
      <c r="A153" t="s">
        <v>1474</v>
      </c>
      <c r="B153" s="34" t="s">
        <v>1474</v>
      </c>
      <c r="C153" s="35">
        <v>6.5</v>
      </c>
      <c r="D153" s="35">
        <v>5</v>
      </c>
      <c r="E153" s="36" t="s">
        <v>1383</v>
      </c>
      <c r="F153" s="36" t="s">
        <v>1255</v>
      </c>
      <c r="G153" s="36" t="s">
        <v>1194</v>
      </c>
      <c r="H153" s="36" t="s">
        <v>1195</v>
      </c>
      <c r="I153" s="36" t="s">
        <v>1237</v>
      </c>
      <c r="J153" s="37">
        <v>45931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972.72499999999991</v>
      </c>
      <c r="U153" s="38">
        <v>972.72499999999991</v>
      </c>
      <c r="V153" s="38">
        <v>972.72499999999991</v>
      </c>
    </row>
    <row r="154" spans="1:22">
      <c r="A154" t="s">
        <v>1475</v>
      </c>
      <c r="B154" s="34" t="s">
        <v>1475</v>
      </c>
      <c r="C154" s="35">
        <v>2.6</v>
      </c>
      <c r="D154" s="35">
        <v>2</v>
      </c>
      <c r="E154" s="36" t="s">
        <v>1383</v>
      </c>
      <c r="F154" s="36" t="s">
        <v>1255</v>
      </c>
      <c r="G154" s="36" t="s">
        <v>1194</v>
      </c>
      <c r="H154" s="36" t="s">
        <v>1195</v>
      </c>
      <c r="I154" s="36" t="s">
        <v>1237</v>
      </c>
      <c r="J154" s="37">
        <v>45931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389.09</v>
      </c>
      <c r="U154" s="38">
        <v>389.09</v>
      </c>
      <c r="V154" s="38">
        <v>389.09</v>
      </c>
    </row>
    <row r="155" spans="1:22">
      <c r="A155" t="s">
        <v>1476</v>
      </c>
      <c r="B155" s="34" t="s">
        <v>1476</v>
      </c>
      <c r="C155" s="35">
        <v>5.8500000000000005</v>
      </c>
      <c r="D155" s="35">
        <v>4.5</v>
      </c>
      <c r="E155" s="36" t="s">
        <v>1383</v>
      </c>
      <c r="F155" s="36" t="s">
        <v>1255</v>
      </c>
      <c r="G155" s="36" t="s">
        <v>1194</v>
      </c>
      <c r="H155" s="36" t="s">
        <v>1195</v>
      </c>
      <c r="I155" s="36" t="s">
        <v>1237</v>
      </c>
      <c r="J155" s="37">
        <v>45931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875.45249999999999</v>
      </c>
      <c r="U155" s="38">
        <v>875.45249999999999</v>
      </c>
      <c r="V155" s="38">
        <v>875.45249999999999</v>
      </c>
    </row>
    <row r="156" spans="1:22">
      <c r="A156" t="s">
        <v>1477</v>
      </c>
      <c r="B156" s="34" t="s">
        <v>1477</v>
      </c>
      <c r="C156" s="35">
        <v>3.25</v>
      </c>
      <c r="D156" s="35">
        <v>2.5</v>
      </c>
      <c r="E156" s="36" t="s">
        <v>1383</v>
      </c>
      <c r="F156" s="36" t="s">
        <v>1255</v>
      </c>
      <c r="G156" s="36" t="s">
        <v>1194</v>
      </c>
      <c r="H156" s="36" t="s">
        <v>1195</v>
      </c>
      <c r="I156" s="36" t="s">
        <v>1237</v>
      </c>
      <c r="J156" s="37">
        <v>45931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486.36249999999995</v>
      </c>
      <c r="U156" s="38">
        <v>486.36249999999995</v>
      </c>
      <c r="V156" s="38">
        <v>486.36249999999995</v>
      </c>
    </row>
    <row r="157" spans="1:22">
      <c r="A157" t="s">
        <v>1478</v>
      </c>
    </row>
    <row r="158" spans="1:22">
      <c r="C158" s="39"/>
    </row>
  </sheetData>
  <autoFilter ref="A2:V2" xr:uid="{0E92C052-9598-4514-8BF5-BCD39C9A6A58}"/>
  <conditionalFormatting sqref="J3:J15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C05-7E4E-49E0-8114-0A023F3DAF10}">
  <dimension ref="B1:GD121"/>
  <sheetViews>
    <sheetView zoomScaleNormal="100" workbookViewId="0">
      <pane xSplit="1" topLeftCell="B1" activePane="topRight" state="frozen"/>
      <selection pane="topRight" activeCell="Q2" sqref="Q2"/>
    </sheetView>
  </sheetViews>
  <sheetFormatPr defaultRowHeight="14.4"/>
  <cols>
    <col min="2" max="2" width="31.109375" bestFit="1" customWidth="1"/>
    <col min="3" max="3" width="7.33203125" bestFit="1" customWidth="1"/>
    <col min="4" max="16" width="9.109375" customWidth="1"/>
    <col min="17" max="17" width="16.44140625" customWidth="1"/>
    <col min="18" max="70" width="9.109375" customWidth="1"/>
    <col min="71" max="71" width="14.109375" customWidth="1"/>
    <col min="72" max="155" width="9.109375" customWidth="1"/>
    <col min="157" max="157" width="9.109375" customWidth="1"/>
    <col min="159" max="159" width="19.109375" bestFit="1" customWidth="1"/>
    <col min="174" max="174" width="9.109375" customWidth="1"/>
    <col min="176" max="176" width="11.109375" bestFit="1" customWidth="1"/>
  </cols>
  <sheetData>
    <row r="1" spans="2:186">
      <c r="C1" s="12" t="s">
        <v>1190</v>
      </c>
      <c r="D1" s="12" t="s">
        <v>1479</v>
      </c>
      <c r="Q1" s="29">
        <v>45809</v>
      </c>
      <c r="R1" s="12" t="s">
        <v>1480</v>
      </c>
      <c r="AF1" s="12" t="s">
        <v>1481</v>
      </c>
      <c r="BE1" s="12" t="s">
        <v>1482</v>
      </c>
      <c r="BF1" s="12" t="s">
        <v>1483</v>
      </c>
      <c r="BS1" s="12" t="s">
        <v>1484</v>
      </c>
      <c r="CG1" s="12" t="s">
        <v>1485</v>
      </c>
      <c r="CT1" t="s">
        <v>1132</v>
      </c>
      <c r="DH1" t="s">
        <v>1486</v>
      </c>
      <c r="DV1" t="s">
        <v>1131</v>
      </c>
      <c r="EL1" t="s">
        <v>1487</v>
      </c>
      <c r="FC1" t="s">
        <v>1488</v>
      </c>
    </row>
    <row r="2" spans="2:186"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3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t="s">
        <v>1489</v>
      </c>
      <c r="R2" s="3">
        <v>45658</v>
      </c>
      <c r="S2" s="3">
        <v>45689</v>
      </c>
      <c r="T2" s="3">
        <v>45717</v>
      </c>
      <c r="U2" s="3">
        <v>45748</v>
      </c>
      <c r="V2" s="3">
        <v>45778</v>
      </c>
      <c r="W2" s="3">
        <v>45809</v>
      </c>
      <c r="X2" s="3">
        <v>45839</v>
      </c>
      <c r="Y2" s="3">
        <v>45870</v>
      </c>
      <c r="Z2" s="3">
        <v>45901</v>
      </c>
      <c r="AA2" s="3">
        <v>45931</v>
      </c>
      <c r="AB2" s="3">
        <v>45962</v>
      </c>
      <c r="AC2" s="3">
        <v>45992</v>
      </c>
      <c r="AD2" s="3">
        <v>46023</v>
      </c>
      <c r="AF2" s="3">
        <v>45658</v>
      </c>
      <c r="AG2" s="3">
        <v>45689</v>
      </c>
      <c r="AH2" s="3">
        <v>45717</v>
      </c>
      <c r="AI2" s="3">
        <v>45748</v>
      </c>
      <c r="AJ2" s="3">
        <v>45778</v>
      </c>
      <c r="AK2" s="3">
        <v>45809</v>
      </c>
      <c r="AL2" s="3">
        <v>45839</v>
      </c>
      <c r="AM2" s="3">
        <v>45870</v>
      </c>
      <c r="AN2" s="3">
        <v>45901</v>
      </c>
      <c r="AO2" s="3">
        <v>45931</v>
      </c>
      <c r="AP2" s="3">
        <v>45962</v>
      </c>
      <c r="AQ2" s="3">
        <v>45992</v>
      </c>
      <c r="AS2" s="3">
        <v>45658</v>
      </c>
      <c r="AT2" s="3">
        <v>45689</v>
      </c>
      <c r="AU2" s="3">
        <v>45717</v>
      </c>
      <c r="AV2" s="3">
        <v>45748</v>
      </c>
      <c r="AW2" s="3">
        <v>45778</v>
      </c>
      <c r="AX2" s="3">
        <v>45809</v>
      </c>
      <c r="AY2" s="3">
        <v>45839</v>
      </c>
      <c r="AZ2" s="3">
        <v>45870</v>
      </c>
      <c r="BA2" s="3">
        <v>45901</v>
      </c>
      <c r="BB2" s="3">
        <v>45931</v>
      </c>
      <c r="BC2" s="3">
        <v>45962</v>
      </c>
      <c r="BD2" s="3">
        <v>45992</v>
      </c>
      <c r="BF2" s="3">
        <v>45658</v>
      </c>
      <c r="BG2" s="3">
        <v>45689</v>
      </c>
      <c r="BH2" s="3">
        <v>45717</v>
      </c>
      <c r="BI2" s="3">
        <v>45748</v>
      </c>
      <c r="BJ2" s="3">
        <v>45778</v>
      </c>
      <c r="BK2" s="3">
        <v>45809</v>
      </c>
      <c r="BL2" s="3">
        <v>45839</v>
      </c>
      <c r="BM2" s="3">
        <v>45870</v>
      </c>
      <c r="BN2" s="3">
        <v>45901</v>
      </c>
      <c r="BO2" s="3">
        <v>45931</v>
      </c>
      <c r="BP2" s="3">
        <v>45962</v>
      </c>
      <c r="BQ2" s="3">
        <v>45992</v>
      </c>
      <c r="BS2" s="3">
        <v>45658</v>
      </c>
      <c r="BT2" s="3">
        <v>45689</v>
      </c>
      <c r="BU2" s="3">
        <v>45717</v>
      </c>
      <c r="BV2" s="3">
        <v>45748</v>
      </c>
      <c r="BW2" s="3">
        <v>45778</v>
      </c>
      <c r="BX2" s="3">
        <v>45809</v>
      </c>
      <c r="BY2" s="3">
        <v>45839</v>
      </c>
      <c r="BZ2" s="3">
        <v>45870</v>
      </c>
      <c r="CA2" s="3">
        <v>45901</v>
      </c>
      <c r="CB2" s="3">
        <v>45931</v>
      </c>
      <c r="CC2" s="3">
        <v>45962</v>
      </c>
      <c r="CD2" s="3">
        <v>45992</v>
      </c>
      <c r="CG2" s="3">
        <v>45658</v>
      </c>
      <c r="CH2" s="3">
        <v>45689</v>
      </c>
      <c r="CI2" s="3">
        <v>45717</v>
      </c>
      <c r="CJ2" s="3">
        <v>45748</v>
      </c>
      <c r="CK2" s="3">
        <v>45778</v>
      </c>
      <c r="CL2" s="3">
        <v>45809</v>
      </c>
      <c r="CM2" s="3">
        <v>45839</v>
      </c>
      <c r="CN2" s="3">
        <v>45870</v>
      </c>
      <c r="CO2" s="3">
        <v>45901</v>
      </c>
      <c r="CP2" s="3">
        <v>45931</v>
      </c>
      <c r="CQ2" s="3">
        <v>45962</v>
      </c>
      <c r="CR2" s="3">
        <v>45992</v>
      </c>
      <c r="CT2" s="3">
        <v>45658</v>
      </c>
      <c r="CU2" s="3">
        <v>45689</v>
      </c>
      <c r="CV2" s="3">
        <v>45717</v>
      </c>
      <c r="CW2" s="3">
        <v>45748</v>
      </c>
      <c r="CX2" s="3">
        <v>45778</v>
      </c>
      <c r="CY2" s="3">
        <v>45809</v>
      </c>
      <c r="CZ2" s="3">
        <v>45839</v>
      </c>
      <c r="DA2" s="3">
        <v>45870</v>
      </c>
      <c r="DB2" s="3">
        <v>45901</v>
      </c>
      <c r="DC2" s="3">
        <v>45931</v>
      </c>
      <c r="DD2" s="3">
        <v>45962</v>
      </c>
      <c r="DE2" s="3">
        <v>45992</v>
      </c>
      <c r="DF2" s="3">
        <v>46023</v>
      </c>
      <c r="DH2" s="3">
        <v>45658</v>
      </c>
      <c r="DI2" s="3">
        <v>45689</v>
      </c>
      <c r="DJ2" s="3">
        <v>45717</v>
      </c>
      <c r="DK2" s="3">
        <v>45748</v>
      </c>
      <c r="DL2" s="3">
        <v>45778</v>
      </c>
      <c r="DM2" s="3">
        <v>45809</v>
      </c>
      <c r="DN2" s="3">
        <v>45839</v>
      </c>
      <c r="DO2" s="3">
        <v>45870</v>
      </c>
      <c r="DP2" s="3">
        <v>45901</v>
      </c>
      <c r="DQ2" s="3">
        <v>45931</v>
      </c>
      <c r="DR2" s="3">
        <v>45962</v>
      </c>
      <c r="DS2" s="3">
        <v>45992</v>
      </c>
      <c r="DT2" s="3">
        <v>46023</v>
      </c>
      <c r="DV2" s="3">
        <v>45658</v>
      </c>
      <c r="DW2" s="3">
        <v>45689</v>
      </c>
      <c r="DX2" s="3">
        <v>45717</v>
      </c>
      <c r="DY2" s="3">
        <v>45748</v>
      </c>
      <c r="DZ2" s="3">
        <v>45778</v>
      </c>
      <c r="EA2" s="3">
        <v>45809</v>
      </c>
      <c r="EB2" s="3">
        <v>45839</v>
      </c>
      <c r="EC2" s="3">
        <v>45870</v>
      </c>
      <c r="ED2" s="3">
        <v>45901</v>
      </c>
      <c r="EE2" s="3">
        <v>45931</v>
      </c>
      <c r="EF2" s="3">
        <v>45962</v>
      </c>
      <c r="EG2" s="3">
        <v>45992</v>
      </c>
      <c r="EH2" s="3">
        <v>46023</v>
      </c>
      <c r="EL2" s="3">
        <v>45658</v>
      </c>
      <c r="EM2" s="3">
        <v>45689</v>
      </c>
      <c r="EN2" s="3">
        <v>45717</v>
      </c>
      <c r="EO2" s="3">
        <v>45748</v>
      </c>
      <c r="EP2" s="3">
        <v>45778</v>
      </c>
      <c r="EQ2" s="3">
        <v>45809</v>
      </c>
      <c r="ER2" s="3">
        <v>45839</v>
      </c>
      <c r="ES2" s="3">
        <v>45870</v>
      </c>
      <c r="ET2" s="3">
        <v>45901</v>
      </c>
      <c r="EU2" s="3">
        <v>45931</v>
      </c>
      <c r="EV2" s="3">
        <v>45962</v>
      </c>
      <c r="EW2" s="3">
        <v>45992</v>
      </c>
      <c r="EX2" s="3">
        <v>46023</v>
      </c>
      <c r="FD2" s="3">
        <v>45658</v>
      </c>
      <c r="FE2" s="3">
        <v>45689</v>
      </c>
      <c r="FF2" s="3">
        <v>45717</v>
      </c>
      <c r="FG2" s="3">
        <v>45748</v>
      </c>
      <c r="FH2" s="3">
        <v>45778</v>
      </c>
      <c r="FI2" s="3">
        <v>45809</v>
      </c>
      <c r="FJ2" s="3">
        <v>45839</v>
      </c>
      <c r="FK2" s="3">
        <v>45870</v>
      </c>
      <c r="FL2" s="3">
        <v>45901</v>
      </c>
      <c r="FM2" s="3">
        <v>45931</v>
      </c>
      <c r="FN2" s="3">
        <v>45962</v>
      </c>
      <c r="FO2" s="3">
        <v>45992</v>
      </c>
      <c r="FP2" s="3">
        <v>46023</v>
      </c>
      <c r="FR2" s="29">
        <v>45778</v>
      </c>
      <c r="FS2" s="13">
        <f>FR2</f>
        <v>45778</v>
      </c>
      <c r="FT2" t="str">
        <f>"YTD "&amp;TEXT(FS2,"mmm/aa")</f>
        <v>YTD mai/25</v>
      </c>
    </row>
    <row r="3" spans="2:186">
      <c r="B3" t="s">
        <v>1422</v>
      </c>
      <c r="C3" s="18">
        <f>VLOOKUP(B3,Financ!A$3:J$157,COLUMN(Financ!$J$21),FALSE)</f>
        <v>45748</v>
      </c>
      <c r="D3" s="16">
        <f ca="1">SUMIF(Financ!$A$3:$A$157,'Full Financ'!$B3,Financ!K$3:K$156)</f>
        <v>0</v>
      </c>
      <c r="E3" s="16">
        <f ca="1">SUMIF(Financ!$A$3:$A$157,'Full Financ'!$B3,Financ!L$3:L$156)</f>
        <v>0</v>
      </c>
      <c r="F3" s="16">
        <f ca="1">SUMIF(Financ!$A$3:$A$157,'Full Financ'!$B3,Financ!M$3:M$156)</f>
        <v>0</v>
      </c>
      <c r="G3" s="16">
        <f ca="1">SUMIF(Financ!$A$3:$A$157,'Full Financ'!$B3,Financ!N$3:N$156)</f>
        <v>95.775999999999996</v>
      </c>
      <c r="H3" s="16">
        <f ca="1">SUMIF(Financ!$A$3:$A$157,'Full Financ'!$B3,Financ!O$3:O$156)</f>
        <v>95.775999999999996</v>
      </c>
      <c r="I3" s="16">
        <f ca="1">SUMIF(Financ!$A$3:$A$157,'Full Financ'!$B3,Financ!P$3:P$156)</f>
        <v>95.775999999999996</v>
      </c>
      <c r="J3" s="16">
        <f ca="1">SUMIF(Financ!$A$3:$A$157,'Full Financ'!$B3,Financ!Q$3:Q$156)</f>
        <v>95.775999999999996</v>
      </c>
      <c r="K3" s="16">
        <f ca="1">SUMIF(Financ!$A$3:$A$157,'Full Financ'!$B3,Financ!R$3:R$156)</f>
        <v>95.775999999999996</v>
      </c>
      <c r="L3" s="16">
        <f ca="1">SUMIF(Financ!$A$3:$A$157,'Full Financ'!$B3,Financ!S$3:S$156)</f>
        <v>95.775999999999996</v>
      </c>
      <c r="M3" s="16">
        <f ca="1">SUMIF(Financ!$A$3:$A$157,'Full Financ'!$B3,Financ!T$3:T$156)</f>
        <v>95.775999999999996</v>
      </c>
      <c r="N3" s="16">
        <f ca="1">SUMIF(Financ!$A$3:$A$157,'Full Financ'!$B3,Financ!U$3:U$156)</f>
        <v>95.775999999999996</v>
      </c>
      <c r="O3" s="16">
        <f ca="1">SUMIF(Financ!$A$3:$A$157,'Full Financ'!$B3,Financ!V$3:V$156)</f>
        <v>95.775999999999996</v>
      </c>
      <c r="P3" s="16"/>
      <c r="Q3" t="e">
        <f>VLOOKUP(B3,#REF!,COLUMN(#REF!),FALSE)</f>
        <v>#REF!</v>
      </c>
      <c r="R3" s="17" t="e">
        <f>IF(AND(R$2=$Q$1,$Q3&lt;&gt;0),SUMIF(#REF!,'Full Financ'!$B3,#REF!)*0.98*(S$2-R$2)/($Q3),SUMIF(#REF!,'Full Financ'!$B3,#REF!)*0.98)</f>
        <v>#REF!</v>
      </c>
      <c r="S3" s="17" t="e">
        <f>IF(AND(S$2=$Q$1,$Q3&lt;&gt;0),SUMIF(#REF!,'Full Financ'!$B3,#REF!)*0.98*(T$2-S$2)/($Q3),SUMIF(#REF!,'Full Financ'!$B3,#REF!)*0.98)</f>
        <v>#REF!</v>
      </c>
      <c r="T3" s="17" t="e">
        <f>IF(AND(T$2=$Q$1,$Q3&lt;&gt;0),SUMIF(#REF!,'Full Financ'!$B3,#REF!)*0.98*(U$2-T$2)/($Q3),SUMIF(#REF!,'Full Financ'!$B3,#REF!)*0.98)</f>
        <v>#REF!</v>
      </c>
      <c r="U3" s="17" t="e">
        <f>IF(AND(U$2=$Q$1,$Q3&lt;&gt;0),SUMIF(#REF!,'Full Financ'!$B3,#REF!)*0.98*(V$2-U$2)/($Q3),SUMIF(#REF!,'Full Financ'!$B3,#REF!)*0.98)</f>
        <v>#REF!</v>
      </c>
      <c r="V3" s="17" t="e">
        <f>IF(AND(V$2=$Q$1,$Q3&lt;&gt;0),SUMIF(#REF!,'Full Financ'!$B3,#REF!)*0.98*(W$2-V$2)/($Q3),SUMIF(#REF!,'Full Financ'!$B3,#REF!)*0.98)</f>
        <v>#REF!</v>
      </c>
      <c r="W3" s="17" t="e">
        <f>IF(AND(W$2=$Q$1,$Q3&lt;&gt;0),SUMIF(#REF!,'Full Financ'!$B3,#REF!)*0.98*(X$2-W$2)/($Q3),SUMIF(#REF!,'Full Financ'!$B3,#REF!)*0.98)</f>
        <v>#REF!</v>
      </c>
      <c r="X3" s="17" t="e">
        <f>IF(AND(X$2=$Q$1,$Q3&lt;&gt;0),SUMIF(#REF!,'Full Financ'!$B3,#REF!)*0.98*(Y$2-X$2)/($Q3),SUMIF(#REF!,'Full Financ'!$B3,#REF!)*0.98)</f>
        <v>#REF!</v>
      </c>
      <c r="Y3" s="17" t="e">
        <f>IF(AND(Y$2=$Q$1,$Q3&lt;&gt;0),SUMIF(#REF!,'Full Financ'!$B3,#REF!)*0.98*(Z$2-Y$2)/($Q3),SUMIF(#REF!,'Full Financ'!$B3,#REF!)*0.98)</f>
        <v>#REF!</v>
      </c>
      <c r="Z3" s="17" t="e">
        <f>IF(AND(Z$2=$Q$1,$Q3&lt;&gt;0),SUMIF(#REF!,'Full Financ'!$B3,#REF!)*0.98*(AA$2-Z$2)/($Q3),SUMIF(#REF!,'Full Financ'!$B3,#REF!)*0.98)</f>
        <v>#REF!</v>
      </c>
      <c r="AA3" s="17" t="e">
        <f>IF(AND(AA$2=$Q$1,$Q3&lt;&gt;0),SUMIF(#REF!,'Full Financ'!$B3,#REF!)*0.98*(AB$2-AA$2)/($Q3),SUMIF(#REF!,'Full Financ'!$B3,#REF!)*0.98)</f>
        <v>#REF!</v>
      </c>
      <c r="AB3" s="17" t="e">
        <f>IF(AND(AB$2=$Q$1,$Q3&lt;&gt;0),SUMIF(#REF!,'Full Financ'!$B3,#REF!)*0.98*(AC$2-AB$2)/($Q3),SUMIF(#REF!,'Full Financ'!$B3,#REF!)*0.98)</f>
        <v>#REF!</v>
      </c>
      <c r="AC3" s="17" t="e">
        <f>IF(AND(AC$2=$Q$1,$Q3&lt;&gt;0),SUMIF(#REF!,'Full Financ'!$B3,#REF!)*0.98*(AD$2-AC$2)/($Q3),SUMIF(#REF!,'Full Financ'!$B3,#REF!)*0.98)</f>
        <v>#REF!</v>
      </c>
      <c r="AD3" s="17"/>
      <c r="AF3" s="17" t="e">
        <f t="shared" ref="AF3:AQ24" ca="1" si="0">R3-D3</f>
        <v>#REF!</v>
      </c>
      <c r="AG3" s="17" t="e">
        <f t="shared" ca="1" si="0"/>
        <v>#REF!</v>
      </c>
      <c r="AH3" s="17" t="e">
        <f t="shared" ca="1" si="0"/>
        <v>#REF!</v>
      </c>
      <c r="AI3" s="17" t="e">
        <f t="shared" ca="1" si="0"/>
        <v>#REF!</v>
      </c>
      <c r="AJ3" s="17" t="e">
        <f t="shared" ca="1" si="0"/>
        <v>#REF!</v>
      </c>
      <c r="AK3" s="17" t="e">
        <f t="shared" ca="1" si="0"/>
        <v>#REF!</v>
      </c>
      <c r="AL3" s="17" t="e">
        <f t="shared" ca="1" si="0"/>
        <v>#REF!</v>
      </c>
      <c r="AM3" s="17" t="e">
        <f t="shared" ca="1" si="0"/>
        <v>#REF!</v>
      </c>
      <c r="AN3" s="17" t="e">
        <f t="shared" ca="1" si="0"/>
        <v>#REF!</v>
      </c>
      <c r="AO3" s="17" t="e">
        <f t="shared" ca="1" si="0"/>
        <v>#REF!</v>
      </c>
      <c r="AP3" s="17" t="e">
        <f t="shared" ca="1" si="0"/>
        <v>#REF!</v>
      </c>
      <c r="AQ3" s="17" t="e">
        <f t="shared" ca="1" si="0"/>
        <v>#REF!</v>
      </c>
      <c r="AS3" s="17" t="e">
        <f>IF(SUM($R3:R3)&gt;0,MONTH(AS$2),"")</f>
        <v>#REF!</v>
      </c>
      <c r="AT3" s="17" t="e">
        <f>IF(SUM($R3:S3)&gt;0,MONTH(AT$2),"")</f>
        <v>#REF!</v>
      </c>
      <c r="AU3" s="17" t="e">
        <f>IF(SUM($R3:T3)&gt;0,MONTH(AU$2),"")</f>
        <v>#REF!</v>
      </c>
      <c r="AV3" s="17" t="e">
        <f>IF(SUM($R3:U3)&gt;0,MONTH(AV$2),"")</f>
        <v>#REF!</v>
      </c>
      <c r="AW3" s="17" t="e">
        <f>IF(SUM($R3:V3)&gt;0,MONTH(AW$2),"")</f>
        <v>#REF!</v>
      </c>
      <c r="AX3" s="17" t="e">
        <f>IF(SUM($R3:W3)&gt;0,MONTH(AX$2),"")</f>
        <v>#REF!</v>
      </c>
      <c r="AY3" s="17" t="e">
        <f>IF(SUM($R3:X3)&gt;0,MONTH(AY$2),"")</f>
        <v>#REF!</v>
      </c>
      <c r="AZ3" s="17" t="e">
        <f>IF(SUM($R3:Y3)&gt;0,MONTH(AZ$2),"")</f>
        <v>#REF!</v>
      </c>
      <c r="BA3" s="17" t="e">
        <f>IF(SUM($R3:Z3)&gt;0,MONTH(BA$2),"")</f>
        <v>#REF!</v>
      </c>
      <c r="BB3" s="17" t="e">
        <f>IF(SUM($R3:AA3)&gt;0,MONTH(BB$2),"")</f>
        <v>#REF!</v>
      </c>
      <c r="BC3" s="17" t="e">
        <f>IF(SUM($R3:AB3)&gt;0,MONTH(BC$2),"")</f>
        <v>#REF!</v>
      </c>
      <c r="BD3" s="17" t="e">
        <f>IF(SUM($R3:AC3)&gt;0,MONTH(BD$2),"")</f>
        <v>#REF!</v>
      </c>
      <c r="BE3" s="17" t="e">
        <f>MIN(AS3:BD3)</f>
        <v>#REF!</v>
      </c>
      <c r="BF3" s="17" t="e">
        <f t="shared" ref="BF3:BQ24" si="1">IF(OR($BE3=0,AND(BF$2&gt;=$C3,$BE3&gt;MONTH(BF$2))),AF3,0)</f>
        <v>#REF!</v>
      </c>
      <c r="BG3" s="17" t="e">
        <f t="shared" si="1"/>
        <v>#REF!</v>
      </c>
      <c r="BH3" s="17" t="e">
        <f t="shared" si="1"/>
        <v>#REF!</v>
      </c>
      <c r="BI3" s="17" t="e">
        <f t="shared" si="1"/>
        <v>#REF!</v>
      </c>
      <c r="BJ3" s="17" t="e">
        <f t="shared" si="1"/>
        <v>#REF!</v>
      </c>
      <c r="BK3" s="17" t="e">
        <f t="shared" si="1"/>
        <v>#REF!</v>
      </c>
      <c r="BL3" s="17" t="e">
        <f t="shared" si="1"/>
        <v>#REF!</v>
      </c>
      <c r="BM3" s="17" t="e">
        <f t="shared" si="1"/>
        <v>#REF!</v>
      </c>
      <c r="BN3" s="17" t="e">
        <f t="shared" si="1"/>
        <v>#REF!</v>
      </c>
      <c r="BO3" s="17" t="e">
        <f t="shared" si="1"/>
        <v>#REF!</v>
      </c>
      <c r="BP3" s="17" t="e">
        <f t="shared" si="1"/>
        <v>#REF!</v>
      </c>
      <c r="BQ3" s="17" t="e">
        <f t="shared" si="1"/>
        <v>#REF!</v>
      </c>
      <c r="BS3" s="17" t="e">
        <f t="shared" ref="BS3:CD24" si="2">IF(AND(BF$2&lt;$C3,$BE3&lt;MONTH($C3)),AF3,0)</f>
        <v>#REF!</v>
      </c>
      <c r="BT3" s="17" t="e">
        <f t="shared" si="2"/>
        <v>#REF!</v>
      </c>
      <c r="BU3" s="17" t="e">
        <f t="shared" si="2"/>
        <v>#REF!</v>
      </c>
      <c r="BV3" s="17" t="e">
        <f t="shared" si="2"/>
        <v>#REF!</v>
      </c>
      <c r="BW3" s="17" t="e">
        <f t="shared" si="2"/>
        <v>#REF!</v>
      </c>
      <c r="BX3" s="17" t="e">
        <f t="shared" si="2"/>
        <v>#REF!</v>
      </c>
      <c r="BY3" s="17" t="e">
        <f t="shared" si="2"/>
        <v>#REF!</v>
      </c>
      <c r="BZ3" s="17" t="e">
        <f t="shared" si="2"/>
        <v>#REF!</v>
      </c>
      <c r="CA3" s="17" t="e">
        <f t="shared" si="2"/>
        <v>#REF!</v>
      </c>
      <c r="CB3" s="17" t="e">
        <f t="shared" si="2"/>
        <v>#REF!</v>
      </c>
      <c r="CC3" s="17" t="e">
        <f t="shared" si="2"/>
        <v>#REF!</v>
      </c>
      <c r="CD3" s="17" t="e">
        <f t="shared" si="2"/>
        <v>#REF!</v>
      </c>
      <c r="CG3" s="20" t="e">
        <f>IF(AND(SUM($R3:R3)&gt;0,R3=0),AF3,0)</f>
        <v>#REF!</v>
      </c>
      <c r="CH3" s="20" t="e">
        <f>IF(AND(SUM($R3:S3)&gt;0,S3=0),AG3,0)</f>
        <v>#REF!</v>
      </c>
      <c r="CI3" s="20" t="e">
        <f>IF(AND(SUM($R3:T3)&gt;0,T3=0),AH3,0)</f>
        <v>#REF!</v>
      </c>
      <c r="CJ3" s="20" t="e">
        <f>IF(AND(SUM($R3:U3)&gt;0,U3=0),AI3,0)</f>
        <v>#REF!</v>
      </c>
      <c r="CK3" s="20" t="e">
        <f>IF(AND(SUM($R3:V3)&gt;0,V3=0),AJ3,0)</f>
        <v>#REF!</v>
      </c>
      <c r="CL3" s="20" t="e">
        <f>IF(AND(SUM($R3:W3)&gt;0,W3=0),AK3,0)</f>
        <v>#REF!</v>
      </c>
      <c r="CM3" s="20" t="e">
        <f>IF(AND(SUM($R3:X3)&gt;0,X3=0),AL3,0)</f>
        <v>#REF!</v>
      </c>
      <c r="CN3" s="20" t="e">
        <f>IF(AND(SUM($R3:Y3)&gt;0,Y3=0),AM3,0)</f>
        <v>#REF!</v>
      </c>
      <c r="CO3" s="20" t="e">
        <f>IF(AND(SUM($R3:Z3)&gt;0,Z3=0),AN3,0)</f>
        <v>#REF!</v>
      </c>
      <c r="CP3" s="20" t="e">
        <f>IF(AND(SUM($R3:AA3)&gt;0,AA3=0),AO3,0)</f>
        <v>#REF!</v>
      </c>
      <c r="CQ3" s="20" t="e">
        <f>IF(AND(SUM($R3:AB3)&gt;0,AB3=0),AP3,0)</f>
        <v>#REF!</v>
      </c>
      <c r="CR3" s="20" t="e">
        <f>IF(AND(SUM($R3:AC3)&gt;0,AC3=0),AQ3,0)</f>
        <v>#REF!</v>
      </c>
      <c r="CT3" s="14" t="e">
        <f>IF(VLOOKUP($B3,#REF!,COLUMN(#REF!)-COLUMN(#REF!)+1,FALSE)&gt;0.1,VLOOKUP($B3,#REF!,COLUMN(#REF!)-COLUMN(#REF!)+1,FALSE),"")</f>
        <v>#REF!</v>
      </c>
      <c r="CU3" s="14" t="e">
        <f>IF(VLOOKUP($B3,#REF!,COLUMN(#REF!)-COLUMN(#REF!)+1,FALSE)&gt;0.1,VLOOKUP($B3,#REF!,COLUMN(#REF!)-COLUMN(#REF!)+1,FALSE),"")</f>
        <v>#REF!</v>
      </c>
      <c r="CV3" s="14" t="e">
        <f>IF(VLOOKUP($B3,#REF!,COLUMN(#REF!)-COLUMN(#REF!)+1,FALSE)&gt;0.1,VLOOKUP($B3,#REF!,COLUMN(#REF!)-COLUMN(#REF!)+1,FALSE),"")</f>
        <v>#REF!</v>
      </c>
      <c r="CW3" s="14" t="e">
        <f>IF(VLOOKUP($B3,#REF!,COLUMN(#REF!)-COLUMN(#REF!)+1,FALSE)&gt;0.1,VLOOKUP($B3,#REF!,COLUMN(#REF!)-COLUMN(#REF!)+1,FALSE),"")</f>
        <v>#REF!</v>
      </c>
      <c r="CX3" s="14" t="e">
        <f>IF(VLOOKUP($B3,#REF!,COLUMN(#REF!)-COLUMN(#REF!)+1,FALSE)&gt;0.1,VLOOKUP($B3,#REF!,COLUMN(#REF!)-COLUMN(#REF!)+1,FALSE),"")</f>
        <v>#REF!</v>
      </c>
      <c r="CY3" s="14" t="e">
        <f>IF(VLOOKUP($B3,#REF!,COLUMN(#REF!)-COLUMN(#REF!)+1,FALSE)&gt;0.1,VLOOKUP($B3,#REF!,COLUMN(#REF!)-COLUMN(#REF!)+1,FALSE),"")</f>
        <v>#REF!</v>
      </c>
      <c r="CZ3" s="14" t="e">
        <f>IF(VLOOKUP($B3,#REF!,COLUMN(#REF!)-COLUMN(#REF!)+1,FALSE)&gt;0.1,VLOOKUP($B3,#REF!,COLUMN(#REF!)-COLUMN(#REF!)+1,FALSE),"")</f>
        <v>#REF!</v>
      </c>
      <c r="DA3" s="14" t="e">
        <f>IF(VLOOKUP($B3,#REF!,COLUMN(#REF!)-COLUMN(#REF!)+1,FALSE)&gt;0.1,VLOOKUP($B3,#REF!,COLUMN(#REF!)-COLUMN(#REF!)+1,FALSE),"")</f>
        <v>#REF!</v>
      </c>
      <c r="DB3" s="14" t="e">
        <f>IF(VLOOKUP($B3,#REF!,COLUMN(#REF!)-COLUMN(#REF!)+1,FALSE)&gt;0.1,VLOOKUP($B3,#REF!,COLUMN(#REF!)-COLUMN(#REF!)+1,FALSE),"")</f>
        <v>#REF!</v>
      </c>
      <c r="DC3" s="14" t="e">
        <f>IF(VLOOKUP($B3,#REF!,COLUMN(#REF!)-COLUMN(#REF!)+1,FALSE)&gt;0.1,VLOOKUP($B3,#REF!,COLUMN(#REF!)-COLUMN(#REF!)+1,FALSE),"")</f>
        <v>#REF!</v>
      </c>
      <c r="DD3" s="14" t="e">
        <f>IF(VLOOKUP($B3,#REF!,COLUMN(#REF!)-COLUMN(#REF!)+1,FALSE)&gt;0.1,VLOOKUP($B3,#REF!,COLUMN(#REF!)-COLUMN(#REF!)+1,FALSE),"")</f>
        <v>#REF!</v>
      </c>
      <c r="DE3" s="14" t="e">
        <f>IF(VLOOKUP($B3,#REF!,COLUMN(#REF!)-COLUMN(#REF!)+1,FALSE)&gt;0.1,VLOOKUP($B3,#REF!,COLUMN(#REF!)-COLUMN(#REF!)+1,FALSE),"")</f>
        <v>#REF!</v>
      </c>
      <c r="DH3" s="19" t="str">
        <f>IF(ISNUMBER(CT3),CT3*D3,"")</f>
        <v/>
      </c>
      <c r="DI3" s="19" t="str">
        <f t="shared" ref="DI3:DS26" si="3">IF(ISNUMBER(CU3),CU3*E3,"")</f>
        <v/>
      </c>
      <c r="DJ3" s="19" t="str">
        <f t="shared" si="3"/>
        <v/>
      </c>
      <c r="DK3" s="19" t="str">
        <f t="shared" si="3"/>
        <v/>
      </c>
      <c r="DL3" s="19" t="str">
        <f t="shared" si="3"/>
        <v/>
      </c>
      <c r="DM3" s="19" t="str">
        <f t="shared" si="3"/>
        <v/>
      </c>
      <c r="DN3" s="19" t="str">
        <f t="shared" si="3"/>
        <v/>
      </c>
      <c r="DO3" s="19" t="str">
        <f t="shared" si="3"/>
        <v/>
      </c>
      <c r="DP3" s="19" t="str">
        <f t="shared" si="3"/>
        <v/>
      </c>
      <c r="DQ3" s="19" t="str">
        <f t="shared" si="3"/>
        <v/>
      </c>
      <c r="DR3" s="19" t="str">
        <f t="shared" si="3"/>
        <v/>
      </c>
      <c r="DS3" s="19" t="str">
        <f t="shared" si="3"/>
        <v/>
      </c>
      <c r="DV3" s="15" t="e">
        <f>IF(VLOOKUP($B3,#REF!,COLUMN(#REF!)-COLUMN(#REF!)+1,FALSE)&gt;0.1,VLOOKUP($B3,#REF!,COLUMN(#REF!)-COLUMN(#REF!)+1,FALSE),"")</f>
        <v>#REF!</v>
      </c>
      <c r="DW3" s="15" t="e">
        <f>IF(VLOOKUP($B3,#REF!,COLUMN(#REF!)-COLUMN(#REF!)+1,FALSE)&gt;0.1,VLOOKUP($B3,#REF!,COLUMN(#REF!)-COLUMN(#REF!)+1,FALSE),"")</f>
        <v>#REF!</v>
      </c>
      <c r="DX3" s="15" t="e">
        <f>IF(VLOOKUP($B3,#REF!,COLUMN(#REF!)-COLUMN(#REF!)+1,FALSE)&gt;0.1,VLOOKUP($B3,#REF!,COLUMN(#REF!)-COLUMN(#REF!)+1,FALSE),"")</f>
        <v>#REF!</v>
      </c>
      <c r="DY3" s="15" t="e">
        <f>IF(VLOOKUP($B3,#REF!,COLUMN(#REF!)-COLUMN(#REF!)+1,FALSE)&gt;0.1,VLOOKUP($B3,#REF!,COLUMN(#REF!)-COLUMN(#REF!)+1,FALSE),"")</f>
        <v>#REF!</v>
      </c>
      <c r="DZ3" s="15" t="e">
        <f>IF(VLOOKUP($B3,#REF!,COLUMN(#REF!)-COLUMN(#REF!)+1,FALSE)&gt;0.1,VLOOKUP($B3,#REF!,COLUMN(#REF!)-COLUMN(#REF!)+1,FALSE),"")</f>
        <v>#REF!</v>
      </c>
      <c r="EA3" s="15" t="e">
        <f>IF(VLOOKUP($B3,#REF!,COLUMN(#REF!)-COLUMN(#REF!)+1,FALSE)&gt;0.1,VLOOKUP($B3,#REF!,COLUMN(#REF!)-COLUMN(#REF!)+1,FALSE),"")</f>
        <v>#REF!</v>
      </c>
      <c r="EB3" s="15" t="e">
        <f>IF(VLOOKUP($B3,#REF!,COLUMN(#REF!)-COLUMN(#REF!)+1,FALSE)&gt;0.1,VLOOKUP($B3,#REF!,COLUMN(#REF!)-COLUMN(#REF!)+1,FALSE),"")</f>
        <v>#REF!</v>
      </c>
      <c r="EC3" s="15" t="e">
        <f>IF(VLOOKUP($B3,#REF!,COLUMN(#REF!)-COLUMN(#REF!)+1,FALSE)&gt;0.1,VLOOKUP($B3,#REF!,COLUMN(#REF!)-COLUMN(#REF!)+1,FALSE),"")</f>
        <v>#REF!</v>
      </c>
      <c r="ED3" s="15" t="e">
        <f>IF(VLOOKUP($B3,#REF!,COLUMN(#REF!)-COLUMN(#REF!)+1,FALSE)&gt;0.1,VLOOKUP($B3,#REF!,COLUMN(#REF!)-COLUMN(#REF!)+1,FALSE),"")</f>
        <v>#REF!</v>
      </c>
      <c r="EE3" s="15" t="e">
        <f>IF(VLOOKUP($B3,#REF!,COLUMN(#REF!)-COLUMN(#REF!)+1,FALSE)&gt;0.1,VLOOKUP($B3,#REF!,COLUMN(#REF!)-COLUMN(#REF!)+1,FALSE),"")</f>
        <v>#REF!</v>
      </c>
      <c r="EF3" s="15" t="e">
        <f>IF(VLOOKUP($B3,#REF!,COLUMN(#REF!)-COLUMN(#REF!)+1,FALSE)&gt;0.1,VLOOKUP($B3,#REF!,COLUMN(#REF!)-COLUMN(#REF!)+1,FALSE),"")</f>
        <v>#REF!</v>
      </c>
      <c r="EG3" s="15" t="e">
        <f>IF(VLOOKUP($B3,#REF!,COLUMN(#REF!)-COLUMN(#REF!)+1,FALSE)&gt;0.1,VLOOKUP($B3,#REF!,COLUMN(#REF!)-COLUMN(#REF!)+1,FALSE),"")</f>
        <v>#REF!</v>
      </c>
      <c r="EH3" s="15" t="e">
        <f>IF(VLOOKUP($B3,#REF!,COLUMN(#REF!)-COLUMN(#REF!)+1,FALSE)&gt;0.1,VLOOKUP($B3,#REF!,COLUMN(#REF!)-COLUMN(#REF!)+1,FALSE),"")</f>
        <v>#REF!</v>
      </c>
      <c r="EL3" s="20" t="str">
        <f t="shared" ref="EL3:EW18" si="4">IF(ISNUMBER(DV3),(DV3-1)*D3,"")</f>
        <v/>
      </c>
      <c r="EM3" s="20" t="str">
        <f t="shared" si="4"/>
        <v/>
      </c>
      <c r="EN3" s="20" t="str">
        <f t="shared" si="4"/>
        <v/>
      </c>
      <c r="EO3" s="20" t="str">
        <f t="shared" si="4"/>
        <v/>
      </c>
      <c r="EP3" s="20" t="str">
        <f t="shared" si="4"/>
        <v/>
      </c>
      <c r="EQ3" s="20" t="str">
        <f t="shared" si="4"/>
        <v/>
      </c>
      <c r="ER3" s="20" t="str">
        <f t="shared" si="4"/>
        <v/>
      </c>
      <c r="ES3" s="20" t="str">
        <f t="shared" si="4"/>
        <v/>
      </c>
      <c r="ET3" s="20" t="str">
        <f t="shared" si="4"/>
        <v/>
      </c>
      <c r="EU3" s="20" t="str">
        <f t="shared" si="4"/>
        <v/>
      </c>
      <c r="EV3" s="20" t="str">
        <f t="shared" si="4"/>
        <v/>
      </c>
      <c r="EW3" s="20" t="str">
        <f t="shared" si="4"/>
        <v/>
      </c>
      <c r="FC3" s="12" t="s">
        <v>1490</v>
      </c>
      <c r="FD3" s="22" t="e">
        <f>FD11</f>
        <v>#DIV/0!</v>
      </c>
      <c r="FE3" s="22" t="e">
        <f t="shared" ref="FE3:FF3" si="5">FE11</f>
        <v>#DIV/0!</v>
      </c>
      <c r="FF3" s="22" t="e">
        <f t="shared" si="5"/>
        <v>#DIV/0!</v>
      </c>
      <c r="FG3" s="22">
        <v>0.95</v>
      </c>
      <c r="FH3" s="22">
        <v>0.95</v>
      </c>
      <c r="FI3" s="22">
        <v>0.95</v>
      </c>
      <c r="FJ3" s="22">
        <v>0.95</v>
      </c>
      <c r="FK3" s="22">
        <v>0.95</v>
      </c>
      <c r="FL3" s="22">
        <v>0.95</v>
      </c>
      <c r="FM3" s="22">
        <v>0.95</v>
      </c>
      <c r="FN3" s="22">
        <v>0.95</v>
      </c>
      <c r="FO3" s="22">
        <v>0.95</v>
      </c>
      <c r="FR3" s="12" t="s">
        <v>1491</v>
      </c>
      <c r="FS3" s="4">
        <f ca="1">HLOOKUP(FS$2,$FD$16:$FO$18,ROW($FC$17)-ROW($FC$16)+1,FALSE)</f>
        <v>30.207765185556397</v>
      </c>
      <c r="FT3" s="4">
        <f ca="1">HLOOKUP(FS$2,$FR$16:$GC$18,ROW($FC$17)-ROW($FC$16)+1,FALSE)</f>
        <v>26.154074407746716</v>
      </c>
    </row>
    <row r="4" spans="2:186">
      <c r="B4" t="s">
        <v>1445</v>
      </c>
      <c r="C4" s="18">
        <f>VLOOKUP(B4,Financ!A$3:J$157,COLUMN(Financ!$J$21),FALSE)</f>
        <v>45992</v>
      </c>
      <c r="D4" s="16">
        <f ca="1">SUMIF(Financ!$A$3:$A$157,'Full Financ'!$B4,Financ!K$3:K$156)</f>
        <v>0</v>
      </c>
      <c r="E4" s="16">
        <f ca="1">SUMIF(Financ!$A$3:$A$157,'Full Financ'!$B4,Financ!L$3:L$156)</f>
        <v>0</v>
      </c>
      <c r="F4" s="16">
        <f ca="1">SUMIF(Financ!$A$3:$A$157,'Full Financ'!$B4,Financ!M$3:M$156)</f>
        <v>0</v>
      </c>
      <c r="G4" s="16">
        <f ca="1">SUMIF(Financ!$A$3:$A$157,'Full Financ'!$B4,Financ!N$3:N$156)</f>
        <v>0</v>
      </c>
      <c r="H4" s="16">
        <f ca="1">SUMIF(Financ!$A$3:$A$157,'Full Financ'!$B4,Financ!O$3:O$156)</f>
        <v>0</v>
      </c>
      <c r="I4" s="16">
        <f ca="1">SUMIF(Financ!$A$3:$A$157,'Full Financ'!$B4,Financ!P$3:P$156)</f>
        <v>0</v>
      </c>
      <c r="J4" s="16">
        <f ca="1">SUMIF(Financ!$A$3:$A$157,'Full Financ'!$B4,Financ!Q$3:Q$156)</f>
        <v>0</v>
      </c>
      <c r="K4" s="16">
        <f ca="1">SUMIF(Financ!$A$3:$A$157,'Full Financ'!$B4,Financ!R$3:R$156)</f>
        <v>0</v>
      </c>
      <c r="L4" s="16">
        <f ca="1">SUMIF(Financ!$A$3:$A$157,'Full Financ'!$B4,Financ!S$3:S$156)</f>
        <v>0</v>
      </c>
      <c r="M4" s="16">
        <f ca="1">SUMIF(Financ!$A$3:$A$157,'Full Financ'!$B4,Financ!T$3:T$156)</f>
        <v>0</v>
      </c>
      <c r="N4" s="16">
        <f ca="1">SUMIF(Financ!$A$3:$A$157,'Full Financ'!$B4,Financ!U$3:U$156)</f>
        <v>0</v>
      </c>
      <c r="O4" s="16">
        <f ca="1">SUMIF(Financ!$A$3:$A$157,'Full Financ'!$B4,Financ!V$3:V$156)</f>
        <v>480.0772</v>
      </c>
      <c r="P4" s="16"/>
      <c r="Q4" t="e">
        <f>VLOOKUP(B4,#REF!,COLUMN(#REF!),FALSE)</f>
        <v>#REF!</v>
      </c>
      <c r="R4" s="17" t="e">
        <f>IF(AND(R$2=$Q$1,$Q4&lt;&gt;0),SUMIF(#REF!,'Full Financ'!$B4,#REF!)*0.98*(S$2-R$2)/($Q4),SUMIF(#REF!,'Full Financ'!$B4,#REF!)*0.98)</f>
        <v>#REF!</v>
      </c>
      <c r="S4" s="17" t="e">
        <f>IF(AND(S$2=$Q$1,$Q4&lt;&gt;0),SUMIF(#REF!,'Full Financ'!$B4,#REF!)*0.98*(T$2-S$2)/($Q4),SUMIF(#REF!,'Full Financ'!$B4,#REF!)*0.98)</f>
        <v>#REF!</v>
      </c>
      <c r="T4" s="17" t="e">
        <f>IF(AND(T$2=$Q$1,$Q4&lt;&gt;0),SUMIF(#REF!,'Full Financ'!$B4,#REF!)*0.98*(U$2-T$2)/($Q4),SUMIF(#REF!,'Full Financ'!$B4,#REF!)*0.98)</f>
        <v>#REF!</v>
      </c>
      <c r="U4" s="17" t="e">
        <f>IF(AND(U$2=$Q$1,$Q4&lt;&gt;0),SUMIF(#REF!,'Full Financ'!$B4,#REF!)*0.98*(V$2-U$2)/($Q4),SUMIF(#REF!,'Full Financ'!$B4,#REF!)*0.98)</f>
        <v>#REF!</v>
      </c>
      <c r="V4" s="17" t="e">
        <f>IF(AND(V$2=$Q$1,$Q4&lt;&gt;0),SUMIF(#REF!,'Full Financ'!$B4,#REF!)*0.98*(W$2-V$2)/($Q4),SUMIF(#REF!,'Full Financ'!$B4,#REF!)*0.98)</f>
        <v>#REF!</v>
      </c>
      <c r="W4" s="17" t="e">
        <f>IF(AND(W$2=$Q$1,$Q4&lt;&gt;0),SUMIF(#REF!,'Full Financ'!$B4,#REF!)*0.98*(X$2-W$2)/($Q4),SUMIF(#REF!,'Full Financ'!$B4,#REF!)*0.98)</f>
        <v>#REF!</v>
      </c>
      <c r="X4" s="17" t="e">
        <f>IF(AND(X$2=$Q$1,$Q4&lt;&gt;0),SUMIF(#REF!,'Full Financ'!$B4,#REF!)*0.98*(Y$2-X$2)/($Q4),SUMIF(#REF!,'Full Financ'!$B4,#REF!)*0.98)</f>
        <v>#REF!</v>
      </c>
      <c r="Y4" s="17" t="e">
        <f>IF(AND(Y$2=$Q$1,$Q4&lt;&gt;0),SUMIF(#REF!,'Full Financ'!$B4,#REF!)*0.98*(Z$2-Y$2)/($Q4),SUMIF(#REF!,'Full Financ'!$B4,#REF!)*0.98)</f>
        <v>#REF!</v>
      </c>
      <c r="Z4" s="17" t="e">
        <f>IF(AND(Z$2=$Q$1,$Q4&lt;&gt;0),SUMIF(#REF!,'Full Financ'!$B4,#REF!)*0.98*(AA$2-Z$2)/($Q4),SUMIF(#REF!,'Full Financ'!$B4,#REF!)*0.98)</f>
        <v>#REF!</v>
      </c>
      <c r="AA4" s="17" t="e">
        <f>IF(AND(AA$2=$Q$1,$Q4&lt;&gt;0),SUMIF(#REF!,'Full Financ'!$B4,#REF!)*0.98*(AB$2-AA$2)/($Q4),SUMIF(#REF!,'Full Financ'!$B4,#REF!)*0.98)</f>
        <v>#REF!</v>
      </c>
      <c r="AB4" s="17" t="e">
        <f>IF(AND(AB$2=$Q$1,$Q4&lt;&gt;0),SUMIF(#REF!,'Full Financ'!$B4,#REF!)*0.98*(AC$2-AB$2)/($Q4),SUMIF(#REF!,'Full Financ'!$B4,#REF!)*0.98)</f>
        <v>#REF!</v>
      </c>
      <c r="AC4" s="17" t="e">
        <f>IF(AND(AC$2=$Q$1,$Q4&lt;&gt;0),SUMIF(#REF!,'Full Financ'!$B4,#REF!)*0.98*(AD$2-AC$2)/($Q4),SUMIF(#REF!,'Full Financ'!$B4,#REF!)*0.98)</f>
        <v>#REF!</v>
      </c>
      <c r="AD4" s="17"/>
      <c r="AF4" s="17" t="e">
        <f t="shared" ca="1" si="0"/>
        <v>#REF!</v>
      </c>
      <c r="AG4" s="17" t="e">
        <f t="shared" ca="1" si="0"/>
        <v>#REF!</v>
      </c>
      <c r="AH4" s="17" t="e">
        <f t="shared" ca="1" si="0"/>
        <v>#REF!</v>
      </c>
      <c r="AI4" s="17" t="e">
        <f t="shared" ca="1" si="0"/>
        <v>#REF!</v>
      </c>
      <c r="AJ4" s="17" t="e">
        <f t="shared" ca="1" si="0"/>
        <v>#REF!</v>
      </c>
      <c r="AK4" s="17" t="e">
        <f t="shared" ca="1" si="0"/>
        <v>#REF!</v>
      </c>
      <c r="AL4" s="17" t="e">
        <f t="shared" ca="1" si="0"/>
        <v>#REF!</v>
      </c>
      <c r="AM4" s="17" t="e">
        <f t="shared" ca="1" si="0"/>
        <v>#REF!</v>
      </c>
      <c r="AN4" s="17" t="e">
        <f t="shared" ca="1" si="0"/>
        <v>#REF!</v>
      </c>
      <c r="AO4" s="17" t="e">
        <f t="shared" ca="1" si="0"/>
        <v>#REF!</v>
      </c>
      <c r="AP4" s="17" t="e">
        <f t="shared" ca="1" si="0"/>
        <v>#REF!</v>
      </c>
      <c r="AQ4" s="17" t="e">
        <f t="shared" ca="1" si="0"/>
        <v>#REF!</v>
      </c>
      <c r="AS4" s="17" t="e">
        <f>IF(SUM($R4:R4)&gt;0,MONTH(AS$2),"")</f>
        <v>#REF!</v>
      </c>
      <c r="AT4" s="17" t="e">
        <f>IF(SUM($R4:S4)&gt;0,MONTH(AT$2),"")</f>
        <v>#REF!</v>
      </c>
      <c r="AU4" s="17" t="e">
        <f>IF(SUM($R4:T4)&gt;0,MONTH(AU$2),"")</f>
        <v>#REF!</v>
      </c>
      <c r="AV4" s="17" t="e">
        <f>IF(SUM($R4:U4)&gt;0,MONTH(AV$2),"")</f>
        <v>#REF!</v>
      </c>
      <c r="AW4" s="17" t="e">
        <f>IF(SUM($R4:V4)&gt;0,MONTH(AW$2),"")</f>
        <v>#REF!</v>
      </c>
      <c r="AX4" s="17" t="e">
        <f>IF(SUM($R4:W4)&gt;0,MONTH(AX$2),"")</f>
        <v>#REF!</v>
      </c>
      <c r="AY4" s="17" t="e">
        <f>IF(SUM($R4:X4)&gt;0,MONTH(AY$2),"")</f>
        <v>#REF!</v>
      </c>
      <c r="AZ4" s="17" t="e">
        <f>IF(SUM($R4:Y4)&gt;0,MONTH(AZ$2),"")</f>
        <v>#REF!</v>
      </c>
      <c r="BA4" s="17" t="e">
        <f>IF(SUM($R4:Z4)&gt;0,MONTH(BA$2),"")</f>
        <v>#REF!</v>
      </c>
      <c r="BB4" s="17" t="e">
        <f>IF(SUM($R4:AA4)&gt;0,MONTH(BB$2),"")</f>
        <v>#REF!</v>
      </c>
      <c r="BC4" s="17" t="e">
        <f>IF(SUM($R4:AB4)&gt;0,MONTH(BC$2),"")</f>
        <v>#REF!</v>
      </c>
      <c r="BD4" s="17" t="e">
        <f>IF(SUM($R4:AC4)&gt;0,MONTH(BD$2),"")</f>
        <v>#REF!</v>
      </c>
      <c r="BE4" s="17" t="e">
        <f t="shared" ref="BE4:BE67" si="6">MIN(AS4:BD4)</f>
        <v>#REF!</v>
      </c>
      <c r="BF4" s="17" t="e">
        <f t="shared" si="1"/>
        <v>#REF!</v>
      </c>
      <c r="BG4" s="17" t="e">
        <f t="shared" si="1"/>
        <v>#REF!</v>
      </c>
      <c r="BH4" s="17" t="e">
        <f t="shared" si="1"/>
        <v>#REF!</v>
      </c>
      <c r="BI4" s="17" t="e">
        <f t="shared" si="1"/>
        <v>#REF!</v>
      </c>
      <c r="BJ4" s="17" t="e">
        <f t="shared" si="1"/>
        <v>#REF!</v>
      </c>
      <c r="BK4" s="17" t="e">
        <f t="shared" si="1"/>
        <v>#REF!</v>
      </c>
      <c r="BL4" s="17" t="e">
        <f t="shared" si="1"/>
        <v>#REF!</v>
      </c>
      <c r="BM4" s="17" t="e">
        <f t="shared" si="1"/>
        <v>#REF!</v>
      </c>
      <c r="BN4" s="17" t="e">
        <f t="shared" si="1"/>
        <v>#REF!</v>
      </c>
      <c r="BO4" s="17" t="e">
        <f t="shared" si="1"/>
        <v>#REF!</v>
      </c>
      <c r="BP4" s="17" t="e">
        <f t="shared" si="1"/>
        <v>#REF!</v>
      </c>
      <c r="BQ4" s="17" t="e">
        <f t="shared" si="1"/>
        <v>#REF!</v>
      </c>
      <c r="BS4" s="17" t="e">
        <f t="shared" si="2"/>
        <v>#REF!</v>
      </c>
      <c r="BT4" s="17" t="e">
        <f t="shared" si="2"/>
        <v>#REF!</v>
      </c>
      <c r="BU4" s="17" t="e">
        <f t="shared" si="2"/>
        <v>#REF!</v>
      </c>
      <c r="BV4" s="17" t="e">
        <f t="shared" si="2"/>
        <v>#REF!</v>
      </c>
      <c r="BW4" s="17" t="e">
        <f t="shared" si="2"/>
        <v>#REF!</v>
      </c>
      <c r="BX4" s="17" t="e">
        <f t="shared" si="2"/>
        <v>#REF!</v>
      </c>
      <c r="BY4" s="17" t="e">
        <f t="shared" si="2"/>
        <v>#REF!</v>
      </c>
      <c r="BZ4" s="17" t="e">
        <f t="shared" si="2"/>
        <v>#REF!</v>
      </c>
      <c r="CA4" s="17" t="e">
        <f t="shared" si="2"/>
        <v>#REF!</v>
      </c>
      <c r="CB4" s="17" t="e">
        <f t="shared" si="2"/>
        <v>#REF!</v>
      </c>
      <c r="CC4" s="17" t="e">
        <f t="shared" si="2"/>
        <v>#REF!</v>
      </c>
      <c r="CD4" s="17" t="e">
        <f t="shared" si="2"/>
        <v>#REF!</v>
      </c>
      <c r="CG4" s="20" t="e">
        <f>IF(AND(SUM($R4:R4)&gt;0,R4=0),AF4,0)</f>
        <v>#REF!</v>
      </c>
      <c r="CH4" s="20" t="e">
        <f>IF(AND(SUM($R4:S4)&gt;0,S4=0),AG4,0)</f>
        <v>#REF!</v>
      </c>
      <c r="CI4" s="20" t="e">
        <f>IF(AND(SUM($R4:T4)&gt;0,T4=0),AH4,0)</f>
        <v>#REF!</v>
      </c>
      <c r="CJ4" s="20" t="e">
        <f>IF(AND(SUM($R4:U4)&gt;0,U4=0),AI4,0)</f>
        <v>#REF!</v>
      </c>
      <c r="CK4" s="20" t="e">
        <f>IF(AND(SUM($R4:V4)&gt;0,V4=0),AJ4,0)</f>
        <v>#REF!</v>
      </c>
      <c r="CL4" s="20" t="e">
        <f>IF(AND(SUM($R4:W4)&gt;0,W4=0),AK4,0)</f>
        <v>#REF!</v>
      </c>
      <c r="CM4" s="20" t="e">
        <f>IF(AND(SUM($R4:X4)&gt;0,X4=0),AL4,0)</f>
        <v>#REF!</v>
      </c>
      <c r="CN4" s="20" t="e">
        <f>IF(AND(SUM($R4:Y4)&gt;0,Y4=0),AM4,0)</f>
        <v>#REF!</v>
      </c>
      <c r="CO4" s="20" t="e">
        <f>IF(AND(SUM($R4:Z4)&gt;0,Z4=0),AN4,0)</f>
        <v>#REF!</v>
      </c>
      <c r="CP4" s="20" t="e">
        <f>IF(AND(SUM($R4:AA4)&gt;0,AA4=0),AO4,0)</f>
        <v>#REF!</v>
      </c>
      <c r="CQ4" s="20" t="e">
        <f>IF(AND(SUM($R4:AB4)&gt;0,AB4=0),AP4,0)</f>
        <v>#REF!</v>
      </c>
      <c r="CR4" s="20" t="e">
        <f>IF(AND(SUM($R4:AC4)&gt;0,AC4=0),AQ4,0)</f>
        <v>#REF!</v>
      </c>
      <c r="CT4" s="14" t="e">
        <f>IF(VLOOKUP($B4,#REF!,COLUMN(#REF!)-COLUMN(#REF!)+1,FALSE)&gt;0.1,VLOOKUP($B4,#REF!,COLUMN(#REF!)-COLUMN(#REF!)+1,FALSE),"")</f>
        <v>#REF!</v>
      </c>
      <c r="CU4" s="14" t="e">
        <f>IF(VLOOKUP($B4,#REF!,COLUMN(#REF!)-COLUMN(#REF!)+1,FALSE)&gt;0.1,VLOOKUP($B4,#REF!,COLUMN(#REF!)-COLUMN(#REF!)+1,FALSE),"")</f>
        <v>#REF!</v>
      </c>
      <c r="CV4" s="14" t="e">
        <f>IF(VLOOKUP($B4,#REF!,COLUMN(#REF!)-COLUMN(#REF!)+1,FALSE)&gt;0.1,VLOOKUP($B4,#REF!,COLUMN(#REF!)-COLUMN(#REF!)+1,FALSE),"")</f>
        <v>#REF!</v>
      </c>
      <c r="CW4" s="14" t="e">
        <f>IF(VLOOKUP($B4,#REF!,COLUMN(#REF!)-COLUMN(#REF!)+1,FALSE)&gt;0.1,VLOOKUP($B4,#REF!,COLUMN(#REF!)-COLUMN(#REF!)+1,FALSE),"")</f>
        <v>#REF!</v>
      </c>
      <c r="CX4" s="14" t="e">
        <f>IF(VLOOKUP($B4,#REF!,COLUMN(#REF!)-COLUMN(#REF!)+1,FALSE)&gt;0.1,VLOOKUP($B4,#REF!,COLUMN(#REF!)-COLUMN(#REF!)+1,FALSE),"")</f>
        <v>#REF!</v>
      </c>
      <c r="CY4" s="14" t="e">
        <f>IF(VLOOKUP($B4,#REF!,COLUMN(#REF!)-COLUMN(#REF!)+1,FALSE)&gt;0.1,VLOOKUP($B4,#REF!,COLUMN(#REF!)-COLUMN(#REF!)+1,FALSE),"")</f>
        <v>#REF!</v>
      </c>
      <c r="CZ4" s="14" t="e">
        <f>IF(VLOOKUP($B4,#REF!,COLUMN(#REF!)-COLUMN(#REF!)+1,FALSE)&gt;0.1,VLOOKUP($B4,#REF!,COLUMN(#REF!)-COLUMN(#REF!)+1,FALSE),"")</f>
        <v>#REF!</v>
      </c>
      <c r="DA4" s="14" t="e">
        <f>IF(VLOOKUP($B4,#REF!,COLUMN(#REF!)-COLUMN(#REF!)+1,FALSE)&gt;0.1,VLOOKUP($B4,#REF!,COLUMN(#REF!)-COLUMN(#REF!)+1,FALSE),"")</f>
        <v>#REF!</v>
      </c>
      <c r="DB4" s="14" t="e">
        <f>IF(VLOOKUP($B4,#REF!,COLUMN(#REF!)-COLUMN(#REF!)+1,FALSE)&gt;0.1,VLOOKUP($B4,#REF!,COLUMN(#REF!)-COLUMN(#REF!)+1,FALSE),"")</f>
        <v>#REF!</v>
      </c>
      <c r="DC4" s="14" t="e">
        <f>IF(VLOOKUP($B4,#REF!,COLUMN(#REF!)-COLUMN(#REF!)+1,FALSE)&gt;0.1,VLOOKUP($B4,#REF!,COLUMN(#REF!)-COLUMN(#REF!)+1,FALSE),"")</f>
        <v>#REF!</v>
      </c>
      <c r="DD4" s="14" t="e">
        <f>IF(VLOOKUP($B4,#REF!,COLUMN(#REF!)-COLUMN(#REF!)+1,FALSE)&gt;0.1,VLOOKUP($B4,#REF!,COLUMN(#REF!)-COLUMN(#REF!)+1,FALSE),"")</f>
        <v>#REF!</v>
      </c>
      <c r="DE4" s="14" t="e">
        <f>IF(VLOOKUP($B4,#REF!,COLUMN(#REF!)-COLUMN(#REF!)+1,FALSE)&gt;0.1,VLOOKUP($B4,#REF!,COLUMN(#REF!)-COLUMN(#REF!)+1,FALSE),"")</f>
        <v>#REF!</v>
      </c>
      <c r="DH4" s="19" t="str">
        <f t="shared" ref="DH4:DM67" si="7">IF(ISNUMBER(CT4),CT4*D4,"")</f>
        <v/>
      </c>
      <c r="DI4" s="19" t="str">
        <f t="shared" si="3"/>
        <v/>
      </c>
      <c r="DJ4" s="19" t="str">
        <f t="shared" si="3"/>
        <v/>
      </c>
      <c r="DK4" s="19" t="str">
        <f t="shared" si="3"/>
        <v/>
      </c>
      <c r="DL4" s="19" t="str">
        <f t="shared" si="3"/>
        <v/>
      </c>
      <c r="DM4" s="19" t="str">
        <f t="shared" si="3"/>
        <v/>
      </c>
      <c r="DN4" s="19" t="str">
        <f t="shared" si="3"/>
        <v/>
      </c>
      <c r="DO4" s="19" t="str">
        <f t="shared" si="3"/>
        <v/>
      </c>
      <c r="DP4" s="19" t="str">
        <f t="shared" si="3"/>
        <v/>
      </c>
      <c r="DQ4" s="19" t="str">
        <f t="shared" si="3"/>
        <v/>
      </c>
      <c r="DR4" s="19" t="str">
        <f t="shared" si="3"/>
        <v/>
      </c>
      <c r="DS4" s="19" t="str">
        <f t="shared" si="3"/>
        <v/>
      </c>
      <c r="DV4" s="15" t="e">
        <f>IF(VLOOKUP($B4,#REF!,COLUMN(#REF!)-COLUMN(#REF!)+1,FALSE)&gt;0.1,VLOOKUP($B4,#REF!,COLUMN(#REF!)-COLUMN(#REF!)+1,FALSE),"")</f>
        <v>#REF!</v>
      </c>
      <c r="DW4" s="15" t="e">
        <f>IF(VLOOKUP($B4,#REF!,COLUMN(#REF!)-COLUMN(#REF!)+1,FALSE)&gt;0.1,VLOOKUP($B4,#REF!,COLUMN(#REF!)-COLUMN(#REF!)+1,FALSE),"")</f>
        <v>#REF!</v>
      </c>
      <c r="DX4" s="15" t="e">
        <f>IF(VLOOKUP($B4,#REF!,COLUMN(#REF!)-COLUMN(#REF!)+1,FALSE)&gt;0.1,VLOOKUP($B4,#REF!,COLUMN(#REF!)-COLUMN(#REF!)+1,FALSE),"")</f>
        <v>#REF!</v>
      </c>
      <c r="DY4" s="15" t="e">
        <f>IF(VLOOKUP($B4,#REF!,COLUMN(#REF!)-COLUMN(#REF!)+1,FALSE)&gt;0.1,VLOOKUP($B4,#REF!,COLUMN(#REF!)-COLUMN(#REF!)+1,FALSE),"")</f>
        <v>#REF!</v>
      </c>
      <c r="DZ4" s="15" t="e">
        <f>IF(VLOOKUP($B4,#REF!,COLUMN(#REF!)-COLUMN(#REF!)+1,FALSE)&gt;0.1,VLOOKUP($B4,#REF!,COLUMN(#REF!)-COLUMN(#REF!)+1,FALSE),"")</f>
        <v>#REF!</v>
      </c>
      <c r="EA4" s="15" t="e">
        <f>IF(VLOOKUP($B4,#REF!,COLUMN(#REF!)-COLUMN(#REF!)+1,FALSE)&gt;0.1,VLOOKUP($B4,#REF!,COLUMN(#REF!)-COLUMN(#REF!)+1,FALSE),"")</f>
        <v>#REF!</v>
      </c>
      <c r="EB4" s="15" t="e">
        <f>IF(VLOOKUP($B4,#REF!,COLUMN(#REF!)-COLUMN(#REF!)+1,FALSE)&gt;0.1,VLOOKUP($B4,#REF!,COLUMN(#REF!)-COLUMN(#REF!)+1,FALSE),"")</f>
        <v>#REF!</v>
      </c>
      <c r="EC4" s="15" t="e">
        <f>IF(VLOOKUP($B4,#REF!,COLUMN(#REF!)-COLUMN(#REF!)+1,FALSE)&gt;0.1,VLOOKUP($B4,#REF!,COLUMN(#REF!)-COLUMN(#REF!)+1,FALSE),"")</f>
        <v>#REF!</v>
      </c>
      <c r="ED4" s="15" t="e">
        <f>IF(VLOOKUP($B4,#REF!,COLUMN(#REF!)-COLUMN(#REF!)+1,FALSE)&gt;0.1,VLOOKUP($B4,#REF!,COLUMN(#REF!)-COLUMN(#REF!)+1,FALSE),"")</f>
        <v>#REF!</v>
      </c>
      <c r="EE4" s="15" t="e">
        <f>IF(VLOOKUP($B4,#REF!,COLUMN(#REF!)-COLUMN(#REF!)+1,FALSE)&gt;0.1,VLOOKUP($B4,#REF!,COLUMN(#REF!)-COLUMN(#REF!)+1,FALSE),"")</f>
        <v>#REF!</v>
      </c>
      <c r="EF4" s="15" t="e">
        <f>IF(VLOOKUP($B4,#REF!,COLUMN(#REF!)-COLUMN(#REF!)+1,FALSE)&gt;0.1,VLOOKUP($B4,#REF!,COLUMN(#REF!)-COLUMN(#REF!)+1,FALSE),"")</f>
        <v>#REF!</v>
      </c>
      <c r="EG4" s="15" t="e">
        <f>IF(VLOOKUP($B4,#REF!,COLUMN(#REF!)-COLUMN(#REF!)+1,FALSE)&gt;0.1,VLOOKUP($B4,#REF!,COLUMN(#REF!)-COLUMN(#REF!)+1,FALSE),"")</f>
        <v>#REF!</v>
      </c>
      <c r="EH4" s="15" t="e">
        <f>IF(VLOOKUP($B4,#REF!,COLUMN(#REF!)-COLUMN(#REF!)+1,FALSE)&gt;0.1,VLOOKUP($B4,#REF!,COLUMN(#REF!)-COLUMN(#REF!)+1,FALSE),"")</f>
        <v>#REF!</v>
      </c>
      <c r="EL4" s="20" t="str">
        <f t="shared" si="4"/>
        <v/>
      </c>
      <c r="EM4" s="20" t="str">
        <f t="shared" si="4"/>
        <v/>
      </c>
      <c r="EN4" s="20" t="str">
        <f t="shared" si="4"/>
        <v/>
      </c>
      <c r="EO4" s="20" t="str">
        <f t="shared" si="4"/>
        <v/>
      </c>
      <c r="EP4" s="20" t="str">
        <f t="shared" si="4"/>
        <v/>
      </c>
      <c r="EQ4" s="20" t="str">
        <f t="shared" si="4"/>
        <v/>
      </c>
      <c r="ER4" s="20" t="str">
        <f t="shared" si="4"/>
        <v/>
      </c>
      <c r="ES4" s="20" t="str">
        <f t="shared" si="4"/>
        <v/>
      </c>
      <c r="ET4" s="20" t="str">
        <f t="shared" si="4"/>
        <v/>
      </c>
      <c r="EU4" s="20" t="str">
        <f t="shared" si="4"/>
        <v/>
      </c>
      <c r="EV4" s="20" t="str">
        <f t="shared" si="4"/>
        <v/>
      </c>
      <c r="EW4" s="20" t="str">
        <f t="shared" si="4"/>
        <v/>
      </c>
      <c r="FC4" s="12" t="s">
        <v>1479</v>
      </c>
      <c r="FD4" s="19">
        <f t="shared" ref="FD4:FO4" ca="1" si="8">SUM(D3:D120)</f>
        <v>16397.195398563279</v>
      </c>
      <c r="FE4" s="19">
        <f t="shared" ca="1" si="8"/>
        <v>16821.529425347744</v>
      </c>
      <c r="FF4" s="19">
        <f t="shared" ca="1" si="8"/>
        <v>18963.524371558109</v>
      </c>
      <c r="FG4" s="19">
        <f t="shared" ca="1" si="8"/>
        <v>20125.539160151009</v>
      </c>
      <c r="FH4" s="19">
        <f t="shared" ca="1" si="8"/>
        <v>22474.577298053959</v>
      </c>
      <c r="FI4" s="19">
        <f t="shared" ca="1" si="8"/>
        <v>25061.532980467578</v>
      </c>
      <c r="FJ4" s="19">
        <f t="shared" ca="1" si="8"/>
        <v>36137.183872195354</v>
      </c>
      <c r="FK4" s="19">
        <f t="shared" ca="1" si="8"/>
        <v>41862.587206424185</v>
      </c>
      <c r="FL4" s="19">
        <f t="shared" ca="1" si="8"/>
        <v>47612.129453044072</v>
      </c>
      <c r="FM4" s="19">
        <f t="shared" ca="1" si="8"/>
        <v>58324.78657133106</v>
      </c>
      <c r="FN4" s="19">
        <f t="shared" ca="1" si="8"/>
        <v>60237.193032717681</v>
      </c>
      <c r="FO4" s="19">
        <f t="shared" ca="1" si="8"/>
        <v>66168.040947516623</v>
      </c>
      <c r="FR4" s="12" t="s">
        <v>1492</v>
      </c>
      <c r="FS4" s="4" t="e">
        <f>HLOOKUP(FS$2,$FD$16:$FO$18,ROW($FC$18)-ROW($FC$16)+1,FALSE)</f>
        <v>#REF!</v>
      </c>
      <c r="FT4" s="4" t="e">
        <f>HLOOKUP(FS$2,$FR$16:$GC$18,ROW($FC$18)-ROW($FC$16)+1,FALSE)</f>
        <v>#REF!</v>
      </c>
    </row>
    <row r="5" spans="2:186">
      <c r="B5" t="s">
        <v>1443</v>
      </c>
      <c r="C5" s="18">
        <f>VLOOKUP(B5,Financ!A$3:J$157,COLUMN(Financ!$J$21),FALSE)</f>
        <v>45992</v>
      </c>
      <c r="D5" s="16">
        <f ca="1">SUMIF(Financ!$A$3:$A$157,'Full Financ'!$B5,Financ!K$3:K$156)</f>
        <v>0</v>
      </c>
      <c r="E5" s="16">
        <f ca="1">SUMIF(Financ!$A$3:$A$157,'Full Financ'!$B5,Financ!L$3:L$156)</f>
        <v>0</v>
      </c>
      <c r="F5" s="16">
        <f ca="1">SUMIF(Financ!$A$3:$A$157,'Full Financ'!$B5,Financ!M$3:M$156)</f>
        <v>0</v>
      </c>
      <c r="G5" s="16">
        <f ca="1">SUMIF(Financ!$A$3:$A$157,'Full Financ'!$B5,Financ!N$3:N$156)</f>
        <v>0</v>
      </c>
      <c r="H5" s="16">
        <f ca="1">SUMIF(Financ!$A$3:$A$157,'Full Financ'!$B5,Financ!O$3:O$156)</f>
        <v>0</v>
      </c>
      <c r="I5" s="16">
        <f ca="1">SUMIF(Financ!$A$3:$A$157,'Full Financ'!$B5,Financ!P$3:P$156)</f>
        <v>0</v>
      </c>
      <c r="J5" s="16">
        <f ca="1">SUMIF(Financ!$A$3:$A$157,'Full Financ'!$B5,Financ!Q$3:Q$156)</f>
        <v>0</v>
      </c>
      <c r="K5" s="16">
        <f ca="1">SUMIF(Financ!$A$3:$A$157,'Full Financ'!$B5,Financ!R$3:R$156)</f>
        <v>0</v>
      </c>
      <c r="L5" s="16">
        <f ca="1">SUMIF(Financ!$A$3:$A$157,'Full Financ'!$B5,Financ!S$3:S$156)</f>
        <v>0</v>
      </c>
      <c r="M5" s="16">
        <f ca="1">SUMIF(Financ!$A$3:$A$157,'Full Financ'!$B5,Financ!T$3:T$156)</f>
        <v>0</v>
      </c>
      <c r="N5" s="16">
        <f ca="1">SUMIF(Financ!$A$3:$A$157,'Full Financ'!$B5,Financ!U$3:U$156)</f>
        <v>0</v>
      </c>
      <c r="O5" s="16">
        <f ca="1">SUMIF(Financ!$A$3:$A$157,'Full Financ'!$B5,Financ!V$3:V$156)</f>
        <v>480.0772</v>
      </c>
      <c r="P5" s="16"/>
      <c r="Q5" t="e">
        <f>VLOOKUP(B5,#REF!,COLUMN(#REF!),FALSE)</f>
        <v>#REF!</v>
      </c>
      <c r="R5" s="17" t="e">
        <f>IF(AND(R$2=$Q$1,$Q5&lt;&gt;0),SUMIF(#REF!,'Full Financ'!$B5,#REF!)*0.98*(S$2-R$2)/($Q5),SUMIF(#REF!,'Full Financ'!$B5,#REF!)*0.98)</f>
        <v>#REF!</v>
      </c>
      <c r="S5" s="17" t="e">
        <f>IF(AND(S$2=$Q$1,$Q5&lt;&gt;0),SUMIF(#REF!,'Full Financ'!$B5,#REF!)*0.98*(T$2-S$2)/($Q5),SUMIF(#REF!,'Full Financ'!$B5,#REF!)*0.98)</f>
        <v>#REF!</v>
      </c>
      <c r="T5" s="17" t="e">
        <f>IF(AND(T$2=$Q$1,$Q5&lt;&gt;0),SUMIF(#REF!,'Full Financ'!$B5,#REF!)*0.98*(U$2-T$2)/($Q5),SUMIF(#REF!,'Full Financ'!$B5,#REF!)*0.98)</f>
        <v>#REF!</v>
      </c>
      <c r="U5" s="17" t="e">
        <f>IF(AND(U$2=$Q$1,$Q5&lt;&gt;0),SUMIF(#REF!,'Full Financ'!$B5,#REF!)*0.98*(V$2-U$2)/($Q5),SUMIF(#REF!,'Full Financ'!$B5,#REF!)*0.98)</f>
        <v>#REF!</v>
      </c>
      <c r="V5" s="17" t="e">
        <f>IF(AND(V$2=$Q$1,$Q5&lt;&gt;0),SUMIF(#REF!,'Full Financ'!$B5,#REF!)*0.98*(W$2-V$2)/($Q5),SUMIF(#REF!,'Full Financ'!$B5,#REF!)*0.98)</f>
        <v>#REF!</v>
      </c>
      <c r="W5" s="17" t="e">
        <f>IF(AND(W$2=$Q$1,$Q5&lt;&gt;0),SUMIF(#REF!,'Full Financ'!$B5,#REF!)*0.98*(X$2-W$2)/($Q5),SUMIF(#REF!,'Full Financ'!$B5,#REF!)*0.98)</f>
        <v>#REF!</v>
      </c>
      <c r="X5" s="17" t="e">
        <f>IF(AND(X$2=$Q$1,$Q5&lt;&gt;0),SUMIF(#REF!,'Full Financ'!$B5,#REF!)*0.98*(Y$2-X$2)/($Q5),SUMIF(#REF!,'Full Financ'!$B5,#REF!)*0.98)</f>
        <v>#REF!</v>
      </c>
      <c r="Y5" s="17" t="e">
        <f>IF(AND(Y$2=$Q$1,$Q5&lt;&gt;0),SUMIF(#REF!,'Full Financ'!$B5,#REF!)*0.98*(Z$2-Y$2)/($Q5),SUMIF(#REF!,'Full Financ'!$B5,#REF!)*0.98)</f>
        <v>#REF!</v>
      </c>
      <c r="Z5" s="17" t="e">
        <f>IF(AND(Z$2=$Q$1,$Q5&lt;&gt;0),SUMIF(#REF!,'Full Financ'!$B5,#REF!)*0.98*(AA$2-Z$2)/($Q5),SUMIF(#REF!,'Full Financ'!$B5,#REF!)*0.98)</f>
        <v>#REF!</v>
      </c>
      <c r="AA5" s="17" t="e">
        <f>IF(AND(AA$2=$Q$1,$Q5&lt;&gt;0),SUMIF(#REF!,'Full Financ'!$B5,#REF!)*0.98*(AB$2-AA$2)/($Q5),SUMIF(#REF!,'Full Financ'!$B5,#REF!)*0.98)</f>
        <v>#REF!</v>
      </c>
      <c r="AB5" s="17" t="e">
        <f>IF(AND(AB$2=$Q$1,$Q5&lt;&gt;0),SUMIF(#REF!,'Full Financ'!$B5,#REF!)*0.98*(AC$2-AB$2)/($Q5),SUMIF(#REF!,'Full Financ'!$B5,#REF!)*0.98)</f>
        <v>#REF!</v>
      </c>
      <c r="AC5" s="17" t="e">
        <f>IF(AND(AC$2=$Q$1,$Q5&lt;&gt;0),SUMIF(#REF!,'Full Financ'!$B5,#REF!)*0.98*(AD$2-AC$2)/($Q5),SUMIF(#REF!,'Full Financ'!$B5,#REF!)*0.98)</f>
        <v>#REF!</v>
      </c>
      <c r="AD5" s="17"/>
      <c r="AF5" s="17" t="e">
        <f t="shared" ca="1" si="0"/>
        <v>#REF!</v>
      </c>
      <c r="AG5" s="17" t="e">
        <f t="shared" ca="1" si="0"/>
        <v>#REF!</v>
      </c>
      <c r="AH5" s="17" t="e">
        <f t="shared" ca="1" si="0"/>
        <v>#REF!</v>
      </c>
      <c r="AI5" s="17" t="e">
        <f t="shared" ca="1" si="0"/>
        <v>#REF!</v>
      </c>
      <c r="AJ5" s="17" t="e">
        <f t="shared" ca="1" si="0"/>
        <v>#REF!</v>
      </c>
      <c r="AK5" s="17" t="e">
        <f t="shared" ca="1" si="0"/>
        <v>#REF!</v>
      </c>
      <c r="AL5" s="17" t="e">
        <f t="shared" ca="1" si="0"/>
        <v>#REF!</v>
      </c>
      <c r="AM5" s="17" t="e">
        <f t="shared" ca="1" si="0"/>
        <v>#REF!</v>
      </c>
      <c r="AN5" s="17" t="e">
        <f t="shared" ca="1" si="0"/>
        <v>#REF!</v>
      </c>
      <c r="AO5" s="17" t="e">
        <f t="shared" ca="1" si="0"/>
        <v>#REF!</v>
      </c>
      <c r="AP5" s="17" t="e">
        <f t="shared" ca="1" si="0"/>
        <v>#REF!</v>
      </c>
      <c r="AQ5" s="17" t="e">
        <f t="shared" ca="1" si="0"/>
        <v>#REF!</v>
      </c>
      <c r="AS5" s="17" t="e">
        <f>IF(SUM($R5:R5)&gt;0,MONTH(AS$2),"")</f>
        <v>#REF!</v>
      </c>
      <c r="AT5" s="17" t="e">
        <f>IF(SUM($R5:S5)&gt;0,MONTH(AT$2),"")</f>
        <v>#REF!</v>
      </c>
      <c r="AU5" s="17" t="e">
        <f>IF(SUM($R5:T5)&gt;0,MONTH(AU$2),"")</f>
        <v>#REF!</v>
      </c>
      <c r="AV5" s="17" t="e">
        <f>IF(SUM($R5:U5)&gt;0,MONTH(AV$2),"")</f>
        <v>#REF!</v>
      </c>
      <c r="AW5" s="17" t="e">
        <f>IF(SUM($R5:V5)&gt;0,MONTH(AW$2),"")</f>
        <v>#REF!</v>
      </c>
      <c r="AX5" s="17" t="e">
        <f>IF(SUM($R5:W5)&gt;0,MONTH(AX$2),"")</f>
        <v>#REF!</v>
      </c>
      <c r="AY5" s="17" t="e">
        <f>IF(SUM($R5:X5)&gt;0,MONTH(AY$2),"")</f>
        <v>#REF!</v>
      </c>
      <c r="AZ5" s="17" t="e">
        <f>IF(SUM($R5:Y5)&gt;0,MONTH(AZ$2),"")</f>
        <v>#REF!</v>
      </c>
      <c r="BA5" s="17" t="e">
        <f>IF(SUM($R5:Z5)&gt;0,MONTH(BA$2),"")</f>
        <v>#REF!</v>
      </c>
      <c r="BB5" s="17" t="e">
        <f>IF(SUM($R5:AA5)&gt;0,MONTH(BB$2),"")</f>
        <v>#REF!</v>
      </c>
      <c r="BC5" s="17" t="e">
        <f>IF(SUM($R5:AB5)&gt;0,MONTH(BC$2),"")</f>
        <v>#REF!</v>
      </c>
      <c r="BD5" s="17" t="e">
        <f>IF(SUM($R5:AC5)&gt;0,MONTH(BD$2),"")</f>
        <v>#REF!</v>
      </c>
      <c r="BE5" s="17" t="e">
        <f t="shared" si="6"/>
        <v>#REF!</v>
      </c>
      <c r="BF5" s="17" t="e">
        <f t="shared" si="1"/>
        <v>#REF!</v>
      </c>
      <c r="BG5" s="17" t="e">
        <f t="shared" si="1"/>
        <v>#REF!</v>
      </c>
      <c r="BH5" s="17" t="e">
        <f t="shared" si="1"/>
        <v>#REF!</v>
      </c>
      <c r="BI5" s="17" t="e">
        <f t="shared" si="1"/>
        <v>#REF!</v>
      </c>
      <c r="BJ5" s="17" t="e">
        <f t="shared" si="1"/>
        <v>#REF!</v>
      </c>
      <c r="BK5" s="17" t="e">
        <f t="shared" si="1"/>
        <v>#REF!</v>
      </c>
      <c r="BL5" s="17" t="e">
        <f t="shared" si="1"/>
        <v>#REF!</v>
      </c>
      <c r="BM5" s="17" t="e">
        <f t="shared" si="1"/>
        <v>#REF!</v>
      </c>
      <c r="BN5" s="17" t="e">
        <f t="shared" si="1"/>
        <v>#REF!</v>
      </c>
      <c r="BO5" s="17" t="e">
        <f t="shared" si="1"/>
        <v>#REF!</v>
      </c>
      <c r="BP5" s="17" t="e">
        <f t="shared" si="1"/>
        <v>#REF!</v>
      </c>
      <c r="BQ5" s="17" t="e">
        <f t="shared" si="1"/>
        <v>#REF!</v>
      </c>
      <c r="BS5" s="17" t="e">
        <f t="shared" si="2"/>
        <v>#REF!</v>
      </c>
      <c r="BT5" s="17" t="e">
        <f t="shared" si="2"/>
        <v>#REF!</v>
      </c>
      <c r="BU5" s="17" t="e">
        <f t="shared" si="2"/>
        <v>#REF!</v>
      </c>
      <c r="BV5" s="17" t="e">
        <f t="shared" si="2"/>
        <v>#REF!</v>
      </c>
      <c r="BW5" s="17" t="e">
        <f t="shared" si="2"/>
        <v>#REF!</v>
      </c>
      <c r="BX5" s="17" t="e">
        <f t="shared" si="2"/>
        <v>#REF!</v>
      </c>
      <c r="BY5" s="17" t="e">
        <f t="shared" si="2"/>
        <v>#REF!</v>
      </c>
      <c r="BZ5" s="17" t="e">
        <f t="shared" si="2"/>
        <v>#REF!</v>
      </c>
      <c r="CA5" s="17" t="e">
        <f t="shared" si="2"/>
        <v>#REF!</v>
      </c>
      <c r="CB5" s="17" t="e">
        <f t="shared" si="2"/>
        <v>#REF!</v>
      </c>
      <c r="CC5" s="17" t="e">
        <f t="shared" si="2"/>
        <v>#REF!</v>
      </c>
      <c r="CD5" s="17" t="e">
        <f t="shared" si="2"/>
        <v>#REF!</v>
      </c>
      <c r="CG5" s="20" t="e">
        <f>IF(AND(SUM($R5:R5)&gt;0,R5=0),AF5,0)</f>
        <v>#REF!</v>
      </c>
      <c r="CH5" s="20" t="e">
        <f>IF(AND(SUM($R5:S5)&gt;0,S5=0),AG5,0)</f>
        <v>#REF!</v>
      </c>
      <c r="CI5" s="20" t="e">
        <f>IF(AND(SUM($R5:T5)&gt;0,T5=0),AH5,0)</f>
        <v>#REF!</v>
      </c>
      <c r="CJ5" s="20" t="e">
        <f>IF(AND(SUM($R5:U5)&gt;0,U5=0),AI5,0)</f>
        <v>#REF!</v>
      </c>
      <c r="CK5" s="20" t="e">
        <f>IF(AND(SUM($R5:V5)&gt;0,V5=0),AJ5,0)</f>
        <v>#REF!</v>
      </c>
      <c r="CL5" s="20" t="e">
        <f>IF(AND(SUM($R5:W5)&gt;0,W5=0),AK5,0)</f>
        <v>#REF!</v>
      </c>
      <c r="CM5" s="20" t="e">
        <f>IF(AND(SUM($R5:X5)&gt;0,X5=0),AL5,0)</f>
        <v>#REF!</v>
      </c>
      <c r="CN5" s="20" t="e">
        <f>IF(AND(SUM($R5:Y5)&gt;0,Y5=0),AM5,0)</f>
        <v>#REF!</v>
      </c>
      <c r="CO5" s="20" t="e">
        <f>IF(AND(SUM($R5:Z5)&gt;0,Z5=0),AN5,0)</f>
        <v>#REF!</v>
      </c>
      <c r="CP5" s="20" t="e">
        <f>IF(AND(SUM($R5:AA5)&gt;0,AA5=0),AO5,0)</f>
        <v>#REF!</v>
      </c>
      <c r="CQ5" s="20" t="e">
        <f>IF(AND(SUM($R5:AB5)&gt;0,AB5=0),AP5,0)</f>
        <v>#REF!</v>
      </c>
      <c r="CR5" s="20" t="e">
        <f>IF(AND(SUM($R5:AC5)&gt;0,AC5=0),AQ5,0)</f>
        <v>#REF!</v>
      </c>
      <c r="CT5" s="14" t="e">
        <f>IF(VLOOKUP($B5,#REF!,COLUMN(#REF!)-COLUMN(#REF!)+1,FALSE)&gt;0.1,VLOOKUP($B5,#REF!,COLUMN(#REF!)-COLUMN(#REF!)+1,FALSE),"")</f>
        <v>#REF!</v>
      </c>
      <c r="CU5" s="14" t="e">
        <f>IF(VLOOKUP($B5,#REF!,COLUMN(#REF!)-COLUMN(#REF!)+1,FALSE)&gt;0.1,VLOOKUP($B5,#REF!,COLUMN(#REF!)-COLUMN(#REF!)+1,FALSE),"")</f>
        <v>#REF!</v>
      </c>
      <c r="CV5" s="14" t="e">
        <f>IF(VLOOKUP($B5,#REF!,COLUMN(#REF!)-COLUMN(#REF!)+1,FALSE)&gt;0.1,VLOOKUP($B5,#REF!,COLUMN(#REF!)-COLUMN(#REF!)+1,FALSE),"")</f>
        <v>#REF!</v>
      </c>
      <c r="CW5" s="14" t="e">
        <f>IF(VLOOKUP($B5,#REF!,COLUMN(#REF!)-COLUMN(#REF!)+1,FALSE)&gt;0.1,VLOOKUP($B5,#REF!,COLUMN(#REF!)-COLUMN(#REF!)+1,FALSE),"")</f>
        <v>#REF!</v>
      </c>
      <c r="CX5" s="14" t="e">
        <f>IF(VLOOKUP($B5,#REF!,COLUMN(#REF!)-COLUMN(#REF!)+1,FALSE)&gt;0.1,VLOOKUP($B5,#REF!,COLUMN(#REF!)-COLUMN(#REF!)+1,FALSE),"")</f>
        <v>#REF!</v>
      </c>
      <c r="CY5" s="14" t="e">
        <f>IF(VLOOKUP($B5,#REF!,COLUMN(#REF!)-COLUMN(#REF!)+1,FALSE)&gt;0.1,VLOOKUP($B5,#REF!,COLUMN(#REF!)-COLUMN(#REF!)+1,FALSE),"")</f>
        <v>#REF!</v>
      </c>
      <c r="CZ5" s="14" t="e">
        <f>IF(VLOOKUP($B5,#REF!,COLUMN(#REF!)-COLUMN(#REF!)+1,FALSE)&gt;0.1,VLOOKUP($B5,#REF!,COLUMN(#REF!)-COLUMN(#REF!)+1,FALSE),"")</f>
        <v>#REF!</v>
      </c>
      <c r="DA5" s="14" t="e">
        <f>IF(VLOOKUP($B5,#REF!,COLUMN(#REF!)-COLUMN(#REF!)+1,FALSE)&gt;0.1,VLOOKUP($B5,#REF!,COLUMN(#REF!)-COLUMN(#REF!)+1,FALSE),"")</f>
        <v>#REF!</v>
      </c>
      <c r="DB5" s="14" t="e">
        <f>IF(VLOOKUP($B5,#REF!,COLUMN(#REF!)-COLUMN(#REF!)+1,FALSE)&gt;0.1,VLOOKUP($B5,#REF!,COLUMN(#REF!)-COLUMN(#REF!)+1,FALSE),"")</f>
        <v>#REF!</v>
      </c>
      <c r="DC5" s="14" t="e">
        <f>IF(VLOOKUP($B5,#REF!,COLUMN(#REF!)-COLUMN(#REF!)+1,FALSE)&gt;0.1,VLOOKUP($B5,#REF!,COLUMN(#REF!)-COLUMN(#REF!)+1,FALSE),"")</f>
        <v>#REF!</v>
      </c>
      <c r="DD5" s="14" t="e">
        <f>IF(VLOOKUP($B5,#REF!,COLUMN(#REF!)-COLUMN(#REF!)+1,FALSE)&gt;0.1,VLOOKUP($B5,#REF!,COLUMN(#REF!)-COLUMN(#REF!)+1,FALSE),"")</f>
        <v>#REF!</v>
      </c>
      <c r="DE5" s="14" t="e">
        <f>IF(VLOOKUP($B5,#REF!,COLUMN(#REF!)-COLUMN(#REF!)+1,FALSE)&gt;0.1,VLOOKUP($B5,#REF!,COLUMN(#REF!)-COLUMN(#REF!)+1,FALSE),"")</f>
        <v>#REF!</v>
      </c>
      <c r="DH5" s="19" t="str">
        <f t="shared" si="7"/>
        <v/>
      </c>
      <c r="DI5" s="19" t="str">
        <f t="shared" si="3"/>
        <v/>
      </c>
      <c r="DJ5" s="19" t="str">
        <f t="shared" si="3"/>
        <v/>
      </c>
      <c r="DK5" s="19" t="str">
        <f t="shared" si="3"/>
        <v/>
      </c>
      <c r="DL5" s="19" t="str">
        <f t="shared" si="3"/>
        <v/>
      </c>
      <c r="DM5" s="19" t="str">
        <f t="shared" si="3"/>
        <v/>
      </c>
      <c r="DN5" s="19" t="str">
        <f t="shared" si="3"/>
        <v/>
      </c>
      <c r="DO5" s="19" t="str">
        <f t="shared" si="3"/>
        <v/>
      </c>
      <c r="DP5" s="19" t="str">
        <f t="shared" si="3"/>
        <v/>
      </c>
      <c r="DQ5" s="19" t="str">
        <f t="shared" si="3"/>
        <v/>
      </c>
      <c r="DR5" s="19" t="str">
        <f t="shared" si="3"/>
        <v/>
      </c>
      <c r="DS5" s="19" t="str">
        <f t="shared" si="3"/>
        <v/>
      </c>
      <c r="DV5" s="15" t="e">
        <f>IF(VLOOKUP($B5,#REF!,COLUMN(#REF!)-COLUMN(#REF!)+1,FALSE)&gt;0.1,VLOOKUP($B5,#REF!,COLUMN(#REF!)-COLUMN(#REF!)+1,FALSE),"")</f>
        <v>#REF!</v>
      </c>
      <c r="DW5" s="15" t="e">
        <f>IF(VLOOKUP($B5,#REF!,COLUMN(#REF!)-COLUMN(#REF!)+1,FALSE)&gt;0.1,VLOOKUP($B5,#REF!,COLUMN(#REF!)-COLUMN(#REF!)+1,FALSE),"")</f>
        <v>#REF!</v>
      </c>
      <c r="DX5" s="15" t="e">
        <f>IF(VLOOKUP($B5,#REF!,COLUMN(#REF!)-COLUMN(#REF!)+1,FALSE)&gt;0.1,VLOOKUP($B5,#REF!,COLUMN(#REF!)-COLUMN(#REF!)+1,FALSE),"")</f>
        <v>#REF!</v>
      </c>
      <c r="DY5" s="15" t="e">
        <f>IF(VLOOKUP($B5,#REF!,COLUMN(#REF!)-COLUMN(#REF!)+1,FALSE)&gt;0.1,VLOOKUP($B5,#REF!,COLUMN(#REF!)-COLUMN(#REF!)+1,FALSE),"")</f>
        <v>#REF!</v>
      </c>
      <c r="DZ5" s="15" t="e">
        <f>IF(VLOOKUP($B5,#REF!,COLUMN(#REF!)-COLUMN(#REF!)+1,FALSE)&gt;0.1,VLOOKUP($B5,#REF!,COLUMN(#REF!)-COLUMN(#REF!)+1,FALSE),"")</f>
        <v>#REF!</v>
      </c>
      <c r="EA5" s="15" t="e">
        <f>IF(VLOOKUP($B5,#REF!,COLUMN(#REF!)-COLUMN(#REF!)+1,FALSE)&gt;0.1,VLOOKUP($B5,#REF!,COLUMN(#REF!)-COLUMN(#REF!)+1,FALSE),"")</f>
        <v>#REF!</v>
      </c>
      <c r="EB5" s="15" t="e">
        <f>IF(VLOOKUP($B5,#REF!,COLUMN(#REF!)-COLUMN(#REF!)+1,FALSE)&gt;0.1,VLOOKUP($B5,#REF!,COLUMN(#REF!)-COLUMN(#REF!)+1,FALSE),"")</f>
        <v>#REF!</v>
      </c>
      <c r="EC5" s="15" t="e">
        <f>IF(VLOOKUP($B5,#REF!,COLUMN(#REF!)-COLUMN(#REF!)+1,FALSE)&gt;0.1,VLOOKUP($B5,#REF!,COLUMN(#REF!)-COLUMN(#REF!)+1,FALSE),"")</f>
        <v>#REF!</v>
      </c>
      <c r="ED5" s="15" t="e">
        <f>IF(VLOOKUP($B5,#REF!,COLUMN(#REF!)-COLUMN(#REF!)+1,FALSE)&gt;0.1,VLOOKUP($B5,#REF!,COLUMN(#REF!)-COLUMN(#REF!)+1,FALSE),"")</f>
        <v>#REF!</v>
      </c>
      <c r="EE5" s="15" t="e">
        <f>IF(VLOOKUP($B5,#REF!,COLUMN(#REF!)-COLUMN(#REF!)+1,FALSE)&gt;0.1,VLOOKUP($B5,#REF!,COLUMN(#REF!)-COLUMN(#REF!)+1,FALSE),"")</f>
        <v>#REF!</v>
      </c>
      <c r="EF5" s="15" t="e">
        <f>IF(VLOOKUP($B5,#REF!,COLUMN(#REF!)-COLUMN(#REF!)+1,FALSE)&gt;0.1,VLOOKUP($B5,#REF!,COLUMN(#REF!)-COLUMN(#REF!)+1,FALSE),"")</f>
        <v>#REF!</v>
      </c>
      <c r="EG5" s="15" t="e">
        <f>IF(VLOOKUP($B5,#REF!,COLUMN(#REF!)-COLUMN(#REF!)+1,FALSE)&gt;0.1,VLOOKUP($B5,#REF!,COLUMN(#REF!)-COLUMN(#REF!)+1,FALSE),"")</f>
        <v>#REF!</v>
      </c>
      <c r="EH5" s="15" t="e">
        <f>IF(VLOOKUP($B5,#REF!,COLUMN(#REF!)-COLUMN(#REF!)+1,FALSE)&gt;0.1,VLOOKUP($B5,#REF!,COLUMN(#REF!)-COLUMN(#REF!)+1,FALSE),"")</f>
        <v>#REF!</v>
      </c>
      <c r="EL5" s="20" t="str">
        <f t="shared" si="4"/>
        <v/>
      </c>
      <c r="EM5" s="20" t="str">
        <f t="shared" si="4"/>
        <v/>
      </c>
      <c r="EN5" s="20" t="str">
        <f t="shared" si="4"/>
        <v/>
      </c>
      <c r="EO5" s="20" t="str">
        <f t="shared" si="4"/>
        <v/>
      </c>
      <c r="EP5" s="20" t="str">
        <f t="shared" si="4"/>
        <v/>
      </c>
      <c r="EQ5" s="20" t="str">
        <f t="shared" si="4"/>
        <v/>
      </c>
      <c r="ER5" s="20" t="str">
        <f t="shared" si="4"/>
        <v/>
      </c>
      <c r="ES5" s="20" t="str">
        <f t="shared" si="4"/>
        <v/>
      </c>
      <c r="ET5" s="20" t="str">
        <f t="shared" si="4"/>
        <v/>
      </c>
      <c r="EU5" s="20" t="str">
        <f t="shared" si="4"/>
        <v/>
      </c>
      <c r="EV5" s="20" t="str">
        <f t="shared" si="4"/>
        <v/>
      </c>
      <c r="EW5" s="20" t="str">
        <f t="shared" si="4"/>
        <v/>
      </c>
      <c r="FC5" s="12" t="s">
        <v>1480</v>
      </c>
      <c r="FD5" s="19" t="e">
        <f>SUM(R3:R120)</f>
        <v>#REF!</v>
      </c>
      <c r="FE5" s="19" t="e">
        <f>SUM(S3:S120)</f>
        <v>#REF!</v>
      </c>
      <c r="FF5" s="19" t="e">
        <f>SUM(T3:T120)</f>
        <v>#REF!</v>
      </c>
      <c r="FG5" s="19" t="e">
        <f>SUM(U3:U120)</f>
        <v>#REF!</v>
      </c>
      <c r="FH5" s="19" t="e">
        <f>SUM(V3:V120)</f>
        <v>#REF!</v>
      </c>
      <c r="FI5" s="19"/>
      <c r="FJ5" s="19"/>
      <c r="FK5" s="19"/>
      <c r="FL5" s="19"/>
      <c r="FM5" s="19"/>
      <c r="FN5" s="19"/>
      <c r="FO5" s="19"/>
      <c r="FR5" s="12" t="s">
        <v>1493</v>
      </c>
      <c r="FS5" s="22">
        <f>HLOOKUP(FS$2,$FD$2:$FO$3,ROW($FC$3)-ROW($FC$2)+1,FALSE)</f>
        <v>0.95</v>
      </c>
      <c r="FT5" s="22" t="e">
        <f>HLOOKUP(FS$2,$FR$16:$GC$25,ROW($FQ$25)-ROW($FQ$16)+1,FALSE)</f>
        <v>#DIV/0!</v>
      </c>
    </row>
    <row r="6" spans="2:186">
      <c r="B6" t="s">
        <v>1412</v>
      </c>
      <c r="C6" s="18">
        <f>VLOOKUP(B6,Financ!A$3:J$157,COLUMN(Financ!$J$21),FALSE)</f>
        <v>45901</v>
      </c>
      <c r="D6" s="16">
        <f ca="1">SUMIF(Financ!$A$3:$A$157,'Full Financ'!$B6,Financ!K$3:K$156)</f>
        <v>0</v>
      </c>
      <c r="E6" s="16">
        <f ca="1">SUMIF(Financ!$A$3:$A$157,'Full Financ'!$B6,Financ!L$3:L$156)</f>
        <v>0</v>
      </c>
      <c r="F6" s="16">
        <f ca="1">SUMIF(Financ!$A$3:$A$157,'Full Financ'!$B6,Financ!M$3:M$156)</f>
        <v>0</v>
      </c>
      <c r="G6" s="16">
        <f ca="1">SUMIF(Financ!$A$3:$A$157,'Full Financ'!$B6,Financ!N$3:N$156)</f>
        <v>0</v>
      </c>
      <c r="H6" s="16">
        <f ca="1">SUMIF(Financ!$A$3:$A$157,'Full Financ'!$B6,Financ!O$3:O$156)</f>
        <v>0</v>
      </c>
      <c r="I6" s="16">
        <f ca="1">SUMIF(Financ!$A$3:$A$157,'Full Financ'!$B6,Financ!P$3:P$156)</f>
        <v>0</v>
      </c>
      <c r="J6" s="16">
        <f ca="1">SUMIF(Financ!$A$3:$A$157,'Full Financ'!$B6,Financ!Q$3:Q$156)</f>
        <v>0</v>
      </c>
      <c r="K6" s="16">
        <f ca="1">SUMIF(Financ!$A$3:$A$157,'Full Financ'!$B6,Financ!R$3:R$156)</f>
        <v>0</v>
      </c>
      <c r="L6" s="16">
        <f ca="1">SUMIF(Financ!$A$3:$A$157,'Full Financ'!$B6,Financ!S$3:S$156)</f>
        <v>486.36249999999995</v>
      </c>
      <c r="M6" s="16">
        <f ca="1">SUMIF(Financ!$A$3:$A$157,'Full Financ'!$B6,Financ!T$3:T$156)</f>
        <v>486.36249999999995</v>
      </c>
      <c r="N6" s="16">
        <f ca="1">SUMIF(Financ!$A$3:$A$157,'Full Financ'!$B6,Financ!U$3:U$156)</f>
        <v>486.36249999999995</v>
      </c>
      <c r="O6" s="16">
        <f ca="1">SUMIF(Financ!$A$3:$A$157,'Full Financ'!$B6,Financ!V$3:V$156)</f>
        <v>486.36249999999995</v>
      </c>
      <c r="P6" s="16"/>
      <c r="Q6" t="e">
        <f>VLOOKUP(B6,#REF!,COLUMN(#REF!),FALSE)</f>
        <v>#REF!</v>
      </c>
      <c r="R6" s="17" t="e">
        <f>IF(AND(R$2=$Q$1,$Q6&lt;&gt;0),SUMIF(#REF!,'Full Financ'!$B6,#REF!)*0.98*(S$2-R$2)/($Q6),SUMIF(#REF!,'Full Financ'!$B6,#REF!)*0.98)</f>
        <v>#REF!</v>
      </c>
      <c r="S6" s="17" t="e">
        <f>IF(AND(S$2=$Q$1,$Q6&lt;&gt;0),SUMIF(#REF!,'Full Financ'!$B6,#REF!)*0.98*(T$2-S$2)/($Q6),SUMIF(#REF!,'Full Financ'!$B6,#REF!)*0.98)</f>
        <v>#REF!</v>
      </c>
      <c r="T6" s="17" t="e">
        <f>IF(AND(T$2=$Q$1,$Q6&lt;&gt;0),SUMIF(#REF!,'Full Financ'!$B6,#REF!)*0.98*(U$2-T$2)/($Q6),SUMIF(#REF!,'Full Financ'!$B6,#REF!)*0.98)</f>
        <v>#REF!</v>
      </c>
      <c r="U6" s="17" t="e">
        <f>IF(AND(U$2=$Q$1,$Q6&lt;&gt;0),SUMIF(#REF!,'Full Financ'!$B6,#REF!)*0.98*(V$2-U$2)/($Q6),SUMIF(#REF!,'Full Financ'!$B6,#REF!)*0.98)</f>
        <v>#REF!</v>
      </c>
      <c r="V6" s="17" t="e">
        <f>IF(AND(V$2=$Q$1,$Q6&lt;&gt;0),SUMIF(#REF!,'Full Financ'!$B6,#REF!)*0.98*(W$2-V$2)/($Q6),SUMIF(#REF!,'Full Financ'!$B6,#REF!)*0.98)</f>
        <v>#REF!</v>
      </c>
      <c r="W6" s="17" t="e">
        <f>IF(AND(W$2=$Q$1,$Q6&lt;&gt;0),SUMIF(#REF!,'Full Financ'!$B6,#REF!)*0.98*(X$2-W$2)/($Q6),SUMIF(#REF!,'Full Financ'!$B6,#REF!)*0.98)</f>
        <v>#REF!</v>
      </c>
      <c r="X6" s="17" t="e">
        <f>IF(AND(X$2=$Q$1,$Q6&lt;&gt;0),SUMIF(#REF!,'Full Financ'!$B6,#REF!)*0.98*(Y$2-X$2)/($Q6),SUMIF(#REF!,'Full Financ'!$B6,#REF!)*0.98)</f>
        <v>#REF!</v>
      </c>
      <c r="Y6" s="17" t="e">
        <f>IF(AND(Y$2=$Q$1,$Q6&lt;&gt;0),SUMIF(#REF!,'Full Financ'!$B6,#REF!)*0.98*(Z$2-Y$2)/($Q6),SUMIF(#REF!,'Full Financ'!$B6,#REF!)*0.98)</f>
        <v>#REF!</v>
      </c>
      <c r="Z6" s="17" t="e">
        <f>IF(AND(Z$2=$Q$1,$Q6&lt;&gt;0),SUMIF(#REF!,'Full Financ'!$B6,#REF!)*0.98*(AA$2-Z$2)/($Q6),SUMIF(#REF!,'Full Financ'!$B6,#REF!)*0.98)</f>
        <v>#REF!</v>
      </c>
      <c r="AA6" s="17" t="e">
        <f>IF(AND(AA$2=$Q$1,$Q6&lt;&gt;0),SUMIF(#REF!,'Full Financ'!$B6,#REF!)*0.98*(AB$2-AA$2)/($Q6),SUMIF(#REF!,'Full Financ'!$B6,#REF!)*0.98)</f>
        <v>#REF!</v>
      </c>
      <c r="AB6" s="17" t="e">
        <f>IF(AND(AB$2=$Q$1,$Q6&lt;&gt;0),SUMIF(#REF!,'Full Financ'!$B6,#REF!)*0.98*(AC$2-AB$2)/($Q6),SUMIF(#REF!,'Full Financ'!$B6,#REF!)*0.98)</f>
        <v>#REF!</v>
      </c>
      <c r="AC6" s="17" t="e">
        <f>IF(AND(AC$2=$Q$1,$Q6&lt;&gt;0),SUMIF(#REF!,'Full Financ'!$B6,#REF!)*0.98*(AD$2-AC$2)/($Q6),SUMIF(#REF!,'Full Financ'!$B6,#REF!)*0.98)</f>
        <v>#REF!</v>
      </c>
      <c r="AD6" s="17"/>
      <c r="AF6" s="17" t="e">
        <f t="shared" ca="1" si="0"/>
        <v>#REF!</v>
      </c>
      <c r="AG6" s="17" t="e">
        <f t="shared" ca="1" si="0"/>
        <v>#REF!</v>
      </c>
      <c r="AH6" s="17" t="e">
        <f t="shared" ca="1" si="0"/>
        <v>#REF!</v>
      </c>
      <c r="AI6" s="17" t="e">
        <f t="shared" ca="1" si="0"/>
        <v>#REF!</v>
      </c>
      <c r="AJ6" s="17" t="e">
        <f t="shared" ca="1" si="0"/>
        <v>#REF!</v>
      </c>
      <c r="AK6" s="17" t="e">
        <f t="shared" ca="1" si="0"/>
        <v>#REF!</v>
      </c>
      <c r="AL6" s="17" t="e">
        <f t="shared" ca="1" si="0"/>
        <v>#REF!</v>
      </c>
      <c r="AM6" s="17" t="e">
        <f t="shared" ca="1" si="0"/>
        <v>#REF!</v>
      </c>
      <c r="AN6" s="17" t="e">
        <f t="shared" ca="1" si="0"/>
        <v>#REF!</v>
      </c>
      <c r="AO6" s="17" t="e">
        <f t="shared" ca="1" si="0"/>
        <v>#REF!</v>
      </c>
      <c r="AP6" s="17" t="e">
        <f t="shared" ca="1" si="0"/>
        <v>#REF!</v>
      </c>
      <c r="AQ6" s="17" t="e">
        <f t="shared" ca="1" si="0"/>
        <v>#REF!</v>
      </c>
      <c r="AS6" s="17" t="e">
        <f>IF(SUM($R6:R6)&gt;0,MONTH(AS$2),"")</f>
        <v>#REF!</v>
      </c>
      <c r="AT6" s="17" t="e">
        <f>IF(SUM($R6:S6)&gt;0,MONTH(AT$2),"")</f>
        <v>#REF!</v>
      </c>
      <c r="AU6" s="17" t="e">
        <f>IF(SUM($R6:T6)&gt;0,MONTH(AU$2),"")</f>
        <v>#REF!</v>
      </c>
      <c r="AV6" s="17" t="e">
        <f>IF(SUM($R6:U6)&gt;0,MONTH(AV$2),"")</f>
        <v>#REF!</v>
      </c>
      <c r="AW6" s="17" t="e">
        <f>IF(SUM($R6:V6)&gt;0,MONTH(AW$2),"")</f>
        <v>#REF!</v>
      </c>
      <c r="AX6" s="17" t="e">
        <f>IF(SUM($R6:W6)&gt;0,MONTH(AX$2),"")</f>
        <v>#REF!</v>
      </c>
      <c r="AY6" s="17" t="e">
        <f>IF(SUM($R6:X6)&gt;0,MONTH(AY$2),"")</f>
        <v>#REF!</v>
      </c>
      <c r="AZ6" s="17" t="e">
        <f>IF(SUM($R6:Y6)&gt;0,MONTH(AZ$2),"")</f>
        <v>#REF!</v>
      </c>
      <c r="BA6" s="17" t="e">
        <f>IF(SUM($R6:Z6)&gt;0,MONTH(BA$2),"")</f>
        <v>#REF!</v>
      </c>
      <c r="BB6" s="17" t="e">
        <f>IF(SUM($R6:AA6)&gt;0,MONTH(BB$2),"")</f>
        <v>#REF!</v>
      </c>
      <c r="BC6" s="17" t="e">
        <f>IF(SUM($R6:AB6)&gt;0,MONTH(BC$2),"")</f>
        <v>#REF!</v>
      </c>
      <c r="BD6" s="17" t="e">
        <f>IF(SUM($R6:AC6)&gt;0,MONTH(BD$2),"")</f>
        <v>#REF!</v>
      </c>
      <c r="BE6" s="17" t="e">
        <f t="shared" si="6"/>
        <v>#REF!</v>
      </c>
      <c r="BF6" s="17" t="e">
        <f t="shared" si="1"/>
        <v>#REF!</v>
      </c>
      <c r="BG6" s="17" t="e">
        <f t="shared" si="1"/>
        <v>#REF!</v>
      </c>
      <c r="BH6" s="17" t="e">
        <f t="shared" si="1"/>
        <v>#REF!</v>
      </c>
      <c r="BI6" s="17" t="e">
        <f t="shared" si="1"/>
        <v>#REF!</v>
      </c>
      <c r="BJ6" s="17" t="e">
        <f t="shared" si="1"/>
        <v>#REF!</v>
      </c>
      <c r="BK6" s="17" t="e">
        <f t="shared" si="1"/>
        <v>#REF!</v>
      </c>
      <c r="BL6" s="17" t="e">
        <f t="shared" si="1"/>
        <v>#REF!</v>
      </c>
      <c r="BM6" s="17" t="e">
        <f t="shared" si="1"/>
        <v>#REF!</v>
      </c>
      <c r="BN6" s="17" t="e">
        <f t="shared" si="1"/>
        <v>#REF!</v>
      </c>
      <c r="BO6" s="17" t="e">
        <f t="shared" si="1"/>
        <v>#REF!</v>
      </c>
      <c r="BP6" s="17" t="e">
        <f t="shared" si="1"/>
        <v>#REF!</v>
      </c>
      <c r="BQ6" s="17" t="e">
        <f t="shared" si="1"/>
        <v>#REF!</v>
      </c>
      <c r="BS6" s="17" t="e">
        <f t="shared" si="2"/>
        <v>#REF!</v>
      </c>
      <c r="BT6" s="17" t="e">
        <f t="shared" si="2"/>
        <v>#REF!</v>
      </c>
      <c r="BU6" s="17" t="e">
        <f t="shared" si="2"/>
        <v>#REF!</v>
      </c>
      <c r="BV6" s="17" t="e">
        <f t="shared" si="2"/>
        <v>#REF!</v>
      </c>
      <c r="BW6" s="17" t="e">
        <f t="shared" si="2"/>
        <v>#REF!</v>
      </c>
      <c r="BX6" s="17" t="e">
        <f t="shared" si="2"/>
        <v>#REF!</v>
      </c>
      <c r="BY6" s="17" t="e">
        <f t="shared" si="2"/>
        <v>#REF!</v>
      </c>
      <c r="BZ6" s="17" t="e">
        <f t="shared" si="2"/>
        <v>#REF!</v>
      </c>
      <c r="CA6" s="17" t="e">
        <f t="shared" si="2"/>
        <v>#REF!</v>
      </c>
      <c r="CB6" s="17" t="e">
        <f t="shared" si="2"/>
        <v>#REF!</v>
      </c>
      <c r="CC6" s="17" t="e">
        <f t="shared" si="2"/>
        <v>#REF!</v>
      </c>
      <c r="CD6" s="17" t="e">
        <f t="shared" si="2"/>
        <v>#REF!</v>
      </c>
      <c r="CG6" s="20" t="e">
        <f>IF(AND(SUM($R6:R6)&gt;0,R6=0),AF6,0)</f>
        <v>#REF!</v>
      </c>
      <c r="CH6" s="20" t="e">
        <f>IF(AND(SUM($R6:S6)&gt;0,S6=0),AG6,0)</f>
        <v>#REF!</v>
      </c>
      <c r="CI6" s="20" t="e">
        <f>IF(AND(SUM($R6:T6)&gt;0,T6=0),AH6,0)</f>
        <v>#REF!</v>
      </c>
      <c r="CJ6" s="20" t="e">
        <f>IF(AND(SUM($R6:U6)&gt;0,U6=0),AI6,0)</f>
        <v>#REF!</v>
      </c>
      <c r="CK6" s="20" t="e">
        <f>IF(AND(SUM($R6:V6)&gt;0,V6=0),AJ6,0)</f>
        <v>#REF!</v>
      </c>
      <c r="CL6" s="20" t="e">
        <f>IF(AND(SUM($R6:W6)&gt;0,W6=0),AK6,0)</f>
        <v>#REF!</v>
      </c>
      <c r="CM6" s="20" t="e">
        <f>IF(AND(SUM($R6:X6)&gt;0,X6=0),AL6,0)</f>
        <v>#REF!</v>
      </c>
      <c r="CN6" s="20" t="e">
        <f>IF(AND(SUM($R6:Y6)&gt;0,Y6=0),AM6,0)</f>
        <v>#REF!</v>
      </c>
      <c r="CO6" s="20" t="e">
        <f>IF(AND(SUM($R6:Z6)&gt;0,Z6=0),AN6,0)</f>
        <v>#REF!</v>
      </c>
      <c r="CP6" s="20" t="e">
        <f>IF(AND(SUM($R6:AA6)&gt;0,AA6=0),AO6,0)</f>
        <v>#REF!</v>
      </c>
      <c r="CQ6" s="20" t="e">
        <f>IF(AND(SUM($R6:AB6)&gt;0,AB6=0),AP6,0)</f>
        <v>#REF!</v>
      </c>
      <c r="CR6" s="20" t="e">
        <f>IF(AND(SUM($R6:AC6)&gt;0,AC6=0),AQ6,0)</f>
        <v>#REF!</v>
      </c>
      <c r="CT6" s="14" t="e">
        <f>IF(VLOOKUP($B6,#REF!,COLUMN(#REF!)-COLUMN(#REF!)+1,FALSE)&gt;0.1,VLOOKUP($B6,#REF!,COLUMN(#REF!)-COLUMN(#REF!)+1,FALSE),"")</f>
        <v>#REF!</v>
      </c>
      <c r="CU6" s="14" t="e">
        <f>IF(VLOOKUP($B6,#REF!,COLUMN(#REF!)-COLUMN(#REF!)+1,FALSE)&gt;0.1,VLOOKUP($B6,#REF!,COLUMN(#REF!)-COLUMN(#REF!)+1,FALSE),"")</f>
        <v>#REF!</v>
      </c>
      <c r="CV6" s="14" t="e">
        <f>IF(VLOOKUP($B6,#REF!,COLUMN(#REF!)-COLUMN(#REF!)+1,FALSE)&gt;0.1,VLOOKUP($B6,#REF!,COLUMN(#REF!)-COLUMN(#REF!)+1,FALSE),"")</f>
        <v>#REF!</v>
      </c>
      <c r="CW6" s="14" t="e">
        <f>IF(VLOOKUP($B6,#REF!,COLUMN(#REF!)-COLUMN(#REF!)+1,FALSE)&gt;0.1,VLOOKUP($B6,#REF!,COLUMN(#REF!)-COLUMN(#REF!)+1,FALSE),"")</f>
        <v>#REF!</v>
      </c>
      <c r="CX6" s="14" t="e">
        <f>IF(VLOOKUP($B6,#REF!,COLUMN(#REF!)-COLUMN(#REF!)+1,FALSE)&gt;0.1,VLOOKUP($B6,#REF!,COLUMN(#REF!)-COLUMN(#REF!)+1,FALSE),"")</f>
        <v>#REF!</v>
      </c>
      <c r="CY6" s="14" t="e">
        <f>IF(VLOOKUP($B6,#REF!,COLUMN(#REF!)-COLUMN(#REF!)+1,FALSE)&gt;0.1,VLOOKUP($B6,#REF!,COLUMN(#REF!)-COLUMN(#REF!)+1,FALSE),"")</f>
        <v>#REF!</v>
      </c>
      <c r="CZ6" s="14" t="e">
        <f>IF(VLOOKUP($B6,#REF!,COLUMN(#REF!)-COLUMN(#REF!)+1,FALSE)&gt;0.1,VLOOKUP($B6,#REF!,COLUMN(#REF!)-COLUMN(#REF!)+1,FALSE),"")</f>
        <v>#REF!</v>
      </c>
      <c r="DA6" s="14" t="e">
        <f>IF(VLOOKUP($B6,#REF!,COLUMN(#REF!)-COLUMN(#REF!)+1,FALSE)&gt;0.1,VLOOKUP($B6,#REF!,COLUMN(#REF!)-COLUMN(#REF!)+1,FALSE),"")</f>
        <v>#REF!</v>
      </c>
      <c r="DB6" s="14" t="e">
        <f>IF(VLOOKUP($B6,#REF!,COLUMN(#REF!)-COLUMN(#REF!)+1,FALSE)&gt;0.1,VLOOKUP($B6,#REF!,COLUMN(#REF!)-COLUMN(#REF!)+1,FALSE),"")</f>
        <v>#REF!</v>
      </c>
      <c r="DC6" s="14" t="e">
        <f>IF(VLOOKUP($B6,#REF!,COLUMN(#REF!)-COLUMN(#REF!)+1,FALSE)&gt;0.1,VLOOKUP($B6,#REF!,COLUMN(#REF!)-COLUMN(#REF!)+1,FALSE),"")</f>
        <v>#REF!</v>
      </c>
      <c r="DD6" s="14" t="e">
        <f>IF(VLOOKUP($B6,#REF!,COLUMN(#REF!)-COLUMN(#REF!)+1,FALSE)&gt;0.1,VLOOKUP($B6,#REF!,COLUMN(#REF!)-COLUMN(#REF!)+1,FALSE),"")</f>
        <v>#REF!</v>
      </c>
      <c r="DE6" s="14" t="e">
        <f>IF(VLOOKUP($B6,#REF!,COLUMN(#REF!)-COLUMN(#REF!)+1,FALSE)&gt;0.1,VLOOKUP($B6,#REF!,COLUMN(#REF!)-COLUMN(#REF!)+1,FALSE),"")</f>
        <v>#REF!</v>
      </c>
      <c r="DH6" s="19" t="str">
        <f t="shared" si="7"/>
        <v/>
      </c>
      <c r="DI6" s="19" t="str">
        <f t="shared" si="3"/>
        <v/>
      </c>
      <c r="DJ6" s="19" t="str">
        <f t="shared" si="3"/>
        <v/>
      </c>
      <c r="DK6" s="19" t="str">
        <f t="shared" si="3"/>
        <v/>
      </c>
      <c r="DL6" s="19" t="str">
        <f t="shared" si="3"/>
        <v/>
      </c>
      <c r="DM6" s="19" t="str">
        <f t="shared" si="3"/>
        <v/>
      </c>
      <c r="DN6" s="19" t="str">
        <f t="shared" si="3"/>
        <v/>
      </c>
      <c r="DO6" s="19" t="str">
        <f t="shared" si="3"/>
        <v/>
      </c>
      <c r="DP6" s="19" t="str">
        <f t="shared" si="3"/>
        <v/>
      </c>
      <c r="DQ6" s="19" t="str">
        <f t="shared" si="3"/>
        <v/>
      </c>
      <c r="DR6" s="19" t="str">
        <f t="shared" si="3"/>
        <v/>
      </c>
      <c r="DS6" s="19" t="str">
        <f t="shared" si="3"/>
        <v/>
      </c>
      <c r="DV6" s="15" t="e">
        <f>IF(VLOOKUP($B6,#REF!,COLUMN(#REF!)-COLUMN(#REF!)+1,FALSE)&gt;0.1,VLOOKUP($B6,#REF!,COLUMN(#REF!)-COLUMN(#REF!)+1,FALSE),"")</f>
        <v>#REF!</v>
      </c>
      <c r="DW6" s="15" t="e">
        <f>IF(VLOOKUP($B6,#REF!,COLUMN(#REF!)-COLUMN(#REF!)+1,FALSE)&gt;0.1,VLOOKUP($B6,#REF!,COLUMN(#REF!)-COLUMN(#REF!)+1,FALSE),"")</f>
        <v>#REF!</v>
      </c>
      <c r="DX6" s="15" t="e">
        <f>IF(VLOOKUP($B6,#REF!,COLUMN(#REF!)-COLUMN(#REF!)+1,FALSE)&gt;0.1,VLOOKUP($B6,#REF!,COLUMN(#REF!)-COLUMN(#REF!)+1,FALSE),"")</f>
        <v>#REF!</v>
      </c>
      <c r="DY6" s="15" t="e">
        <f>IF(VLOOKUP($B6,#REF!,COLUMN(#REF!)-COLUMN(#REF!)+1,FALSE)&gt;0.1,VLOOKUP($B6,#REF!,COLUMN(#REF!)-COLUMN(#REF!)+1,FALSE),"")</f>
        <v>#REF!</v>
      </c>
      <c r="DZ6" s="15" t="e">
        <f>IF(VLOOKUP($B6,#REF!,COLUMN(#REF!)-COLUMN(#REF!)+1,FALSE)&gt;0.1,VLOOKUP($B6,#REF!,COLUMN(#REF!)-COLUMN(#REF!)+1,FALSE),"")</f>
        <v>#REF!</v>
      </c>
      <c r="EA6" s="15" t="e">
        <f>IF(VLOOKUP($B6,#REF!,COLUMN(#REF!)-COLUMN(#REF!)+1,FALSE)&gt;0.1,VLOOKUP($B6,#REF!,COLUMN(#REF!)-COLUMN(#REF!)+1,FALSE),"")</f>
        <v>#REF!</v>
      </c>
      <c r="EB6" s="15" t="e">
        <f>IF(VLOOKUP($B6,#REF!,COLUMN(#REF!)-COLUMN(#REF!)+1,FALSE)&gt;0.1,VLOOKUP($B6,#REF!,COLUMN(#REF!)-COLUMN(#REF!)+1,FALSE),"")</f>
        <v>#REF!</v>
      </c>
      <c r="EC6" s="15" t="e">
        <f>IF(VLOOKUP($B6,#REF!,COLUMN(#REF!)-COLUMN(#REF!)+1,FALSE)&gt;0.1,VLOOKUP($B6,#REF!,COLUMN(#REF!)-COLUMN(#REF!)+1,FALSE),"")</f>
        <v>#REF!</v>
      </c>
      <c r="ED6" s="15" t="e">
        <f>IF(VLOOKUP($B6,#REF!,COLUMN(#REF!)-COLUMN(#REF!)+1,FALSE)&gt;0.1,VLOOKUP($B6,#REF!,COLUMN(#REF!)-COLUMN(#REF!)+1,FALSE),"")</f>
        <v>#REF!</v>
      </c>
      <c r="EE6" s="15" t="e">
        <f>IF(VLOOKUP($B6,#REF!,COLUMN(#REF!)-COLUMN(#REF!)+1,FALSE)&gt;0.1,VLOOKUP($B6,#REF!,COLUMN(#REF!)-COLUMN(#REF!)+1,FALSE),"")</f>
        <v>#REF!</v>
      </c>
      <c r="EF6" s="15" t="e">
        <f>IF(VLOOKUP($B6,#REF!,COLUMN(#REF!)-COLUMN(#REF!)+1,FALSE)&gt;0.1,VLOOKUP($B6,#REF!,COLUMN(#REF!)-COLUMN(#REF!)+1,FALSE),"")</f>
        <v>#REF!</v>
      </c>
      <c r="EG6" s="15" t="e">
        <f>IF(VLOOKUP($B6,#REF!,COLUMN(#REF!)-COLUMN(#REF!)+1,FALSE)&gt;0.1,VLOOKUP($B6,#REF!,COLUMN(#REF!)-COLUMN(#REF!)+1,FALSE),"")</f>
        <v>#REF!</v>
      </c>
      <c r="EH6" s="15" t="e">
        <f>IF(VLOOKUP($B6,#REF!,COLUMN(#REF!)-COLUMN(#REF!)+1,FALSE)&gt;0.1,VLOOKUP($B6,#REF!,COLUMN(#REF!)-COLUMN(#REF!)+1,FALSE),"")</f>
        <v>#REF!</v>
      </c>
      <c r="EL6" s="20" t="str">
        <f t="shared" si="4"/>
        <v/>
      </c>
      <c r="EM6" s="20" t="str">
        <f t="shared" si="4"/>
        <v/>
      </c>
      <c r="EN6" s="20" t="str">
        <f t="shared" si="4"/>
        <v/>
      </c>
      <c r="EO6" s="20" t="str">
        <f t="shared" si="4"/>
        <v/>
      </c>
      <c r="EP6" s="20" t="str">
        <f t="shared" si="4"/>
        <v/>
      </c>
      <c r="EQ6" s="20" t="str">
        <f t="shared" si="4"/>
        <v/>
      </c>
      <c r="ER6" s="20" t="str">
        <f t="shared" si="4"/>
        <v/>
      </c>
      <c r="ES6" s="20" t="str">
        <f t="shared" si="4"/>
        <v/>
      </c>
      <c r="ET6" s="20" t="str">
        <f t="shared" si="4"/>
        <v/>
      </c>
      <c r="EU6" s="20" t="str">
        <f t="shared" si="4"/>
        <v/>
      </c>
      <c r="EV6" s="20" t="str">
        <f t="shared" si="4"/>
        <v/>
      </c>
      <c r="EW6" s="20" t="str">
        <f t="shared" si="4"/>
        <v/>
      </c>
      <c r="FC6" s="12" t="s">
        <v>1494</v>
      </c>
      <c r="FD6" s="19" t="e">
        <f ca="1">SUM(AF3:AF120)</f>
        <v>#REF!</v>
      </c>
      <c r="FE6" s="19" t="e">
        <f ca="1">SUM(AG3:AG120)</f>
        <v>#REF!</v>
      </c>
      <c r="FF6" s="19" t="e">
        <f ca="1">SUM(AH3:AH120)</f>
        <v>#REF!</v>
      </c>
      <c r="FG6" s="19" t="e">
        <f ca="1">SUM(AI3:AI120)</f>
        <v>#REF!</v>
      </c>
      <c r="FH6" s="19" t="e">
        <f ca="1">SUM(AJ3:AJ120)</f>
        <v>#REF!</v>
      </c>
      <c r="FI6" s="19"/>
      <c r="FJ6" s="19"/>
      <c r="FK6" s="19"/>
      <c r="FL6" s="19"/>
      <c r="FM6" s="19"/>
      <c r="FN6" s="19"/>
      <c r="FO6" s="19"/>
      <c r="FR6" s="12" t="s">
        <v>1495</v>
      </c>
      <c r="FS6" s="15" t="e">
        <f>HLOOKUP(FS$2,$FD$2:$FO$11,ROW($FC$11)-ROW($FC$2)+1,FALSE)</f>
        <v>#DIV/0!</v>
      </c>
      <c r="FT6" s="15" t="e">
        <f>HLOOKUP(FS$2,$FR$16:$GC$24,ROW($FQ$24)-ROW($FQ$16)+1,FALSE)</f>
        <v>#DIV/0!</v>
      </c>
    </row>
    <row r="7" spans="2:186">
      <c r="B7" t="s">
        <v>1210</v>
      </c>
      <c r="C7" s="18">
        <f>VLOOKUP(B7,Financ!A$3:J$157,COLUMN(Financ!$J$21),FALSE)</f>
        <v>44985</v>
      </c>
      <c r="D7" s="16">
        <f ca="1">SUMIF(Financ!$A$3:$A$157,'Full Financ'!$B7,Financ!K$3:K$156)</f>
        <v>942.27312264424472</v>
      </c>
      <c r="E7" s="16">
        <f ca="1">SUMIF(Financ!$A$3:$A$157,'Full Financ'!$B7,Financ!L$3:L$156)</f>
        <v>1065.3087851551174</v>
      </c>
      <c r="F7" s="16">
        <f ca="1">SUMIF(Financ!$A$3:$A$157,'Full Financ'!$B7,Financ!M$3:M$156)</f>
        <v>1135.3290808930126</v>
      </c>
      <c r="G7" s="16">
        <f ca="1">SUMIF(Financ!$A$3:$A$157,'Full Financ'!$B7,Financ!N$3:N$156)</f>
        <v>981.28443026964328</v>
      </c>
      <c r="H7" s="16">
        <f ca="1">SUMIF(Financ!$A$3:$A$157,'Full Financ'!$B7,Financ!O$3:O$156)</f>
        <v>1037.3006668599594</v>
      </c>
      <c r="I7" s="16">
        <f ca="1">SUMIF(Financ!$A$3:$A$157,'Full Financ'!$B7,Financ!P$3:P$156)</f>
        <v>876.2539866628008</v>
      </c>
      <c r="J7" s="16">
        <f ca="1">SUMIF(Financ!$A$3:$A$157,'Full Financ'!$B7,Financ!Q$3:Q$156)</f>
        <v>992.28761959988401</v>
      </c>
      <c r="K7" s="16">
        <f ca="1">SUMIF(Financ!$A$3:$A$157,'Full Financ'!$B7,Financ!R$3:R$156)</f>
        <v>1126.3264714409975</v>
      </c>
      <c r="L7" s="16">
        <f ca="1">SUMIF(Financ!$A$3:$A$157,'Full Financ'!$B7,Financ!S$3:S$156)</f>
        <v>1004.2910988692375</v>
      </c>
      <c r="M7" s="16">
        <f ca="1">SUMIF(Financ!$A$3:$A$157,'Full Financ'!$B7,Financ!T$3:T$156)</f>
        <v>1154.3345897361555</v>
      </c>
      <c r="N7" s="16">
        <f ca="1">SUMIF(Financ!$A$3:$A$157,'Full Financ'!$B7,Financ!U$3:U$156)</f>
        <v>1056.3061757031023</v>
      </c>
      <c r="O7" s="16">
        <f ca="1">SUMIF(Financ!$A$3:$A$157,'Full Financ'!$B7,Financ!V$3:V$156)</f>
        <v>1237.3586546825168</v>
      </c>
      <c r="P7" s="16"/>
      <c r="Q7" t="e">
        <f>VLOOKUP(B7,#REF!,COLUMN(#REF!),FALSE)</f>
        <v>#REF!</v>
      </c>
      <c r="R7" s="17" t="e">
        <f>IF(AND(R$2=$Q$1,$Q7&lt;&gt;0),SUMIF(#REF!,'Full Financ'!$B7,#REF!)*0.98*(S$2-R$2)/($Q7),SUMIF(#REF!,'Full Financ'!$B7,#REF!)*0.98)</f>
        <v>#REF!</v>
      </c>
      <c r="S7" s="17" t="e">
        <f>IF(AND(S$2=$Q$1,$Q7&lt;&gt;0),SUMIF(#REF!,'Full Financ'!$B7,#REF!)*0.98*(T$2-S$2)/($Q7),SUMIF(#REF!,'Full Financ'!$B7,#REF!)*0.98)</f>
        <v>#REF!</v>
      </c>
      <c r="T7" s="17" t="e">
        <f>IF(AND(T$2=$Q$1,$Q7&lt;&gt;0),SUMIF(#REF!,'Full Financ'!$B7,#REF!)*0.98*(U$2-T$2)/($Q7),SUMIF(#REF!,'Full Financ'!$B7,#REF!)*0.98)</f>
        <v>#REF!</v>
      </c>
      <c r="U7" s="17" t="e">
        <f>IF(AND(U$2=$Q$1,$Q7&lt;&gt;0),SUMIF(#REF!,'Full Financ'!$B7,#REF!)*0.98*(V$2-U$2)/($Q7),SUMIF(#REF!,'Full Financ'!$B7,#REF!)*0.98)</f>
        <v>#REF!</v>
      </c>
      <c r="V7" s="17" t="e">
        <f>IF(AND(V$2=$Q$1,$Q7&lt;&gt;0),SUMIF(#REF!,'Full Financ'!$B7,#REF!)*0.98*(W$2-V$2)/($Q7),SUMIF(#REF!,'Full Financ'!$B7,#REF!)*0.98)</f>
        <v>#REF!</v>
      </c>
      <c r="W7" s="17" t="e">
        <f>IF(AND(W$2=$Q$1,$Q7&lt;&gt;0),SUMIF(#REF!,'Full Financ'!$B7,#REF!)*0.98*(X$2-W$2)/($Q7),SUMIF(#REF!,'Full Financ'!$B7,#REF!)*0.98)</f>
        <v>#REF!</v>
      </c>
      <c r="X7" s="17" t="e">
        <f>IF(AND(X$2=$Q$1,$Q7&lt;&gt;0),SUMIF(#REF!,'Full Financ'!$B7,#REF!)*0.98*(Y$2-X$2)/($Q7),SUMIF(#REF!,'Full Financ'!$B7,#REF!)*0.98)</f>
        <v>#REF!</v>
      </c>
      <c r="Y7" s="17" t="e">
        <f>IF(AND(Y$2=$Q$1,$Q7&lt;&gt;0),SUMIF(#REF!,'Full Financ'!$B7,#REF!)*0.98*(Z$2-Y$2)/($Q7),SUMIF(#REF!,'Full Financ'!$B7,#REF!)*0.98)</f>
        <v>#REF!</v>
      </c>
      <c r="Z7" s="17" t="e">
        <f>IF(AND(Z$2=$Q$1,$Q7&lt;&gt;0),SUMIF(#REF!,'Full Financ'!$B7,#REF!)*0.98*(AA$2-Z$2)/($Q7),SUMIF(#REF!,'Full Financ'!$B7,#REF!)*0.98)</f>
        <v>#REF!</v>
      </c>
      <c r="AA7" s="17" t="e">
        <f>IF(AND(AA$2=$Q$1,$Q7&lt;&gt;0),SUMIF(#REF!,'Full Financ'!$B7,#REF!)*0.98*(AB$2-AA$2)/($Q7),SUMIF(#REF!,'Full Financ'!$B7,#REF!)*0.98)</f>
        <v>#REF!</v>
      </c>
      <c r="AB7" s="17" t="e">
        <f>IF(AND(AB$2=$Q$1,$Q7&lt;&gt;0),SUMIF(#REF!,'Full Financ'!$B7,#REF!)*0.98*(AC$2-AB$2)/($Q7),SUMIF(#REF!,'Full Financ'!$B7,#REF!)*0.98)</f>
        <v>#REF!</v>
      </c>
      <c r="AC7" s="17" t="e">
        <f>IF(AND(AC$2=$Q$1,$Q7&lt;&gt;0),SUMIF(#REF!,'Full Financ'!$B7,#REF!)*0.98*(AD$2-AC$2)/($Q7),SUMIF(#REF!,'Full Financ'!$B7,#REF!)*0.98)</f>
        <v>#REF!</v>
      </c>
      <c r="AD7" s="17"/>
      <c r="AF7" s="17" t="e">
        <f t="shared" ca="1" si="0"/>
        <v>#REF!</v>
      </c>
      <c r="AG7" s="17" t="e">
        <f t="shared" ca="1" si="0"/>
        <v>#REF!</v>
      </c>
      <c r="AH7" s="17" t="e">
        <f t="shared" ca="1" si="0"/>
        <v>#REF!</v>
      </c>
      <c r="AI7" s="17" t="e">
        <f t="shared" ca="1" si="0"/>
        <v>#REF!</v>
      </c>
      <c r="AJ7" s="17" t="e">
        <f t="shared" ca="1" si="0"/>
        <v>#REF!</v>
      </c>
      <c r="AK7" s="17" t="e">
        <f t="shared" ca="1" si="0"/>
        <v>#REF!</v>
      </c>
      <c r="AL7" s="17" t="e">
        <f t="shared" ca="1" si="0"/>
        <v>#REF!</v>
      </c>
      <c r="AM7" s="17" t="e">
        <f t="shared" ca="1" si="0"/>
        <v>#REF!</v>
      </c>
      <c r="AN7" s="17" t="e">
        <f t="shared" ca="1" si="0"/>
        <v>#REF!</v>
      </c>
      <c r="AO7" s="17" t="e">
        <f t="shared" ca="1" si="0"/>
        <v>#REF!</v>
      </c>
      <c r="AP7" s="17" t="e">
        <f t="shared" ca="1" si="0"/>
        <v>#REF!</v>
      </c>
      <c r="AQ7" s="17" t="e">
        <f t="shared" ca="1" si="0"/>
        <v>#REF!</v>
      </c>
      <c r="AS7" s="17" t="e">
        <f>IF(SUM($R7:R7)&gt;0,MONTH(AS$2),"")</f>
        <v>#REF!</v>
      </c>
      <c r="AT7" s="17" t="e">
        <f>IF(SUM($R7:S7)&gt;0,MONTH(AT$2),"")</f>
        <v>#REF!</v>
      </c>
      <c r="AU7" s="17" t="e">
        <f>IF(SUM($R7:T7)&gt;0,MONTH(AU$2),"")</f>
        <v>#REF!</v>
      </c>
      <c r="AV7" s="17" t="e">
        <f>IF(SUM($R7:U7)&gt;0,MONTH(AV$2),"")</f>
        <v>#REF!</v>
      </c>
      <c r="AW7" s="17" t="e">
        <f>IF(SUM($R7:V7)&gt;0,MONTH(AW$2),"")</f>
        <v>#REF!</v>
      </c>
      <c r="AX7" s="17" t="e">
        <f>IF(SUM($R7:W7)&gt;0,MONTH(AX$2),"")</f>
        <v>#REF!</v>
      </c>
      <c r="AY7" s="17" t="e">
        <f>IF(SUM($R7:X7)&gt;0,MONTH(AY$2),"")</f>
        <v>#REF!</v>
      </c>
      <c r="AZ7" s="17" t="e">
        <f>IF(SUM($R7:Y7)&gt;0,MONTH(AZ$2),"")</f>
        <v>#REF!</v>
      </c>
      <c r="BA7" s="17" t="e">
        <f>IF(SUM($R7:Z7)&gt;0,MONTH(BA$2),"")</f>
        <v>#REF!</v>
      </c>
      <c r="BB7" s="17" t="e">
        <f>IF(SUM($R7:AA7)&gt;0,MONTH(BB$2),"")</f>
        <v>#REF!</v>
      </c>
      <c r="BC7" s="17" t="e">
        <f>IF(SUM($R7:AB7)&gt;0,MONTH(BC$2),"")</f>
        <v>#REF!</v>
      </c>
      <c r="BD7" s="17" t="e">
        <f>IF(SUM($R7:AC7)&gt;0,MONTH(BD$2),"")</f>
        <v>#REF!</v>
      </c>
      <c r="BE7" s="17" t="e">
        <f t="shared" si="6"/>
        <v>#REF!</v>
      </c>
      <c r="BF7" s="17" t="e">
        <f t="shared" si="1"/>
        <v>#REF!</v>
      </c>
      <c r="BG7" s="17" t="e">
        <f t="shared" si="1"/>
        <v>#REF!</v>
      </c>
      <c r="BH7" s="17" t="e">
        <f t="shared" si="1"/>
        <v>#REF!</v>
      </c>
      <c r="BI7" s="17" t="e">
        <f t="shared" si="1"/>
        <v>#REF!</v>
      </c>
      <c r="BJ7" s="17" t="e">
        <f t="shared" si="1"/>
        <v>#REF!</v>
      </c>
      <c r="BK7" s="17" t="e">
        <f t="shared" si="1"/>
        <v>#REF!</v>
      </c>
      <c r="BL7" s="17" t="e">
        <f t="shared" si="1"/>
        <v>#REF!</v>
      </c>
      <c r="BM7" s="17" t="e">
        <f t="shared" si="1"/>
        <v>#REF!</v>
      </c>
      <c r="BN7" s="17" t="e">
        <f t="shared" si="1"/>
        <v>#REF!</v>
      </c>
      <c r="BO7" s="17" t="e">
        <f t="shared" si="1"/>
        <v>#REF!</v>
      </c>
      <c r="BP7" s="17" t="e">
        <f t="shared" si="1"/>
        <v>#REF!</v>
      </c>
      <c r="BQ7" s="17" t="e">
        <f t="shared" si="1"/>
        <v>#REF!</v>
      </c>
      <c r="BS7" s="17" t="e">
        <f t="shared" si="2"/>
        <v>#REF!</v>
      </c>
      <c r="BT7" s="17" t="e">
        <f t="shared" si="2"/>
        <v>#REF!</v>
      </c>
      <c r="BU7" s="17" t="e">
        <f t="shared" si="2"/>
        <v>#REF!</v>
      </c>
      <c r="BV7" s="17" t="e">
        <f t="shared" si="2"/>
        <v>#REF!</v>
      </c>
      <c r="BW7" s="17" t="e">
        <f t="shared" si="2"/>
        <v>#REF!</v>
      </c>
      <c r="BX7" s="17" t="e">
        <f t="shared" si="2"/>
        <v>#REF!</v>
      </c>
      <c r="BY7" s="17" t="e">
        <f t="shared" si="2"/>
        <v>#REF!</v>
      </c>
      <c r="BZ7" s="17" t="e">
        <f t="shared" si="2"/>
        <v>#REF!</v>
      </c>
      <c r="CA7" s="17" t="e">
        <f t="shared" si="2"/>
        <v>#REF!</v>
      </c>
      <c r="CB7" s="17" t="e">
        <f t="shared" si="2"/>
        <v>#REF!</v>
      </c>
      <c r="CC7" s="17" t="e">
        <f t="shared" si="2"/>
        <v>#REF!</v>
      </c>
      <c r="CD7" s="17" t="e">
        <f t="shared" si="2"/>
        <v>#REF!</v>
      </c>
      <c r="CG7" s="20" t="e">
        <f>IF(AND(SUM($R7:R7)&gt;0,R7=0),AF7,0)</f>
        <v>#REF!</v>
      </c>
      <c r="CH7" s="20" t="e">
        <f>IF(AND(SUM($R7:S7)&gt;0,S7=0),AG7,0)</f>
        <v>#REF!</v>
      </c>
      <c r="CI7" s="20" t="e">
        <f>IF(AND(SUM($R7:T7)&gt;0,T7=0),AH7,0)</f>
        <v>#REF!</v>
      </c>
      <c r="CJ7" s="20" t="e">
        <f>IF(AND(SUM($R7:U7)&gt;0,U7=0),AI7,0)</f>
        <v>#REF!</v>
      </c>
      <c r="CK7" s="20" t="e">
        <f>IF(AND(SUM($R7:V7)&gt;0,V7=0),AJ7,0)</f>
        <v>#REF!</v>
      </c>
      <c r="CL7" s="20" t="e">
        <f>IF(AND(SUM($R7:W7)&gt;0,W7=0),AK7,0)</f>
        <v>#REF!</v>
      </c>
      <c r="CM7" s="20" t="e">
        <f>IF(AND(SUM($R7:X7)&gt;0,X7=0),AL7,0)</f>
        <v>#REF!</v>
      </c>
      <c r="CN7" s="20" t="e">
        <f>IF(AND(SUM($R7:Y7)&gt;0,Y7=0),AM7,0)</f>
        <v>#REF!</v>
      </c>
      <c r="CO7" s="20" t="e">
        <f>IF(AND(SUM($R7:Z7)&gt;0,Z7=0),AN7,0)</f>
        <v>#REF!</v>
      </c>
      <c r="CP7" s="20" t="e">
        <f>IF(AND(SUM($R7:AA7)&gt;0,AA7=0),AO7,0)</f>
        <v>#REF!</v>
      </c>
      <c r="CQ7" s="20" t="e">
        <f>IF(AND(SUM($R7:AB7)&gt;0,AB7=0),AP7,0)</f>
        <v>#REF!</v>
      </c>
      <c r="CR7" s="20" t="e">
        <f>IF(AND(SUM($R7:AC7)&gt;0,AC7=0),AQ7,0)</f>
        <v>#REF!</v>
      </c>
      <c r="CT7" s="14" t="e">
        <f>IF(VLOOKUP($B7,#REF!,COLUMN(#REF!)-COLUMN(#REF!)+1,FALSE)&gt;0.1,VLOOKUP($B7,#REF!,COLUMN(#REF!)-COLUMN(#REF!)+1,FALSE),"")</f>
        <v>#REF!</v>
      </c>
      <c r="CU7" s="14" t="e">
        <f>IF(VLOOKUP($B7,#REF!,COLUMN(#REF!)-COLUMN(#REF!)+1,FALSE)&gt;0.1,VLOOKUP($B7,#REF!,COLUMN(#REF!)-COLUMN(#REF!)+1,FALSE),"")</f>
        <v>#REF!</v>
      </c>
      <c r="CV7" s="14" t="e">
        <f>IF(VLOOKUP($B7,#REF!,COLUMN(#REF!)-COLUMN(#REF!)+1,FALSE)&gt;0.1,VLOOKUP($B7,#REF!,COLUMN(#REF!)-COLUMN(#REF!)+1,FALSE),"")</f>
        <v>#REF!</v>
      </c>
      <c r="CW7" s="14" t="e">
        <f>IF(VLOOKUP($B7,#REF!,COLUMN(#REF!)-COLUMN(#REF!)+1,FALSE)&gt;0.1,VLOOKUP($B7,#REF!,COLUMN(#REF!)-COLUMN(#REF!)+1,FALSE),"")</f>
        <v>#REF!</v>
      </c>
      <c r="CX7" s="14" t="e">
        <f>IF(VLOOKUP($B7,#REF!,COLUMN(#REF!)-COLUMN(#REF!)+1,FALSE)&gt;0.1,VLOOKUP($B7,#REF!,COLUMN(#REF!)-COLUMN(#REF!)+1,FALSE),"")</f>
        <v>#REF!</v>
      </c>
      <c r="CY7" s="14" t="e">
        <f>IF(VLOOKUP($B7,#REF!,COLUMN(#REF!)-COLUMN(#REF!)+1,FALSE)&gt;0.1,VLOOKUP($B7,#REF!,COLUMN(#REF!)-COLUMN(#REF!)+1,FALSE),"")</f>
        <v>#REF!</v>
      </c>
      <c r="CZ7" s="14" t="e">
        <f>IF(VLOOKUP($B7,#REF!,COLUMN(#REF!)-COLUMN(#REF!)+1,FALSE)&gt;0.1,VLOOKUP($B7,#REF!,COLUMN(#REF!)-COLUMN(#REF!)+1,FALSE),"")</f>
        <v>#REF!</v>
      </c>
      <c r="DA7" s="14" t="e">
        <f>IF(VLOOKUP($B7,#REF!,COLUMN(#REF!)-COLUMN(#REF!)+1,FALSE)&gt;0.1,VLOOKUP($B7,#REF!,COLUMN(#REF!)-COLUMN(#REF!)+1,FALSE),"")</f>
        <v>#REF!</v>
      </c>
      <c r="DB7" s="14" t="e">
        <f>IF(VLOOKUP($B7,#REF!,COLUMN(#REF!)-COLUMN(#REF!)+1,FALSE)&gt;0.1,VLOOKUP($B7,#REF!,COLUMN(#REF!)-COLUMN(#REF!)+1,FALSE),"")</f>
        <v>#REF!</v>
      </c>
      <c r="DC7" s="14" t="e">
        <f>IF(VLOOKUP($B7,#REF!,COLUMN(#REF!)-COLUMN(#REF!)+1,FALSE)&gt;0.1,VLOOKUP($B7,#REF!,COLUMN(#REF!)-COLUMN(#REF!)+1,FALSE),"")</f>
        <v>#REF!</v>
      </c>
      <c r="DD7" s="14" t="e">
        <f>IF(VLOOKUP($B7,#REF!,COLUMN(#REF!)-COLUMN(#REF!)+1,FALSE)&gt;0.1,VLOOKUP($B7,#REF!,COLUMN(#REF!)-COLUMN(#REF!)+1,FALSE),"")</f>
        <v>#REF!</v>
      </c>
      <c r="DE7" s="14" t="e">
        <f>IF(VLOOKUP($B7,#REF!,COLUMN(#REF!)-COLUMN(#REF!)+1,FALSE)&gt;0.1,VLOOKUP($B7,#REF!,COLUMN(#REF!)-COLUMN(#REF!)+1,FALSE),"")</f>
        <v>#REF!</v>
      </c>
      <c r="DH7" s="19" t="str">
        <f t="shared" si="7"/>
        <v/>
      </c>
      <c r="DI7" s="19" t="str">
        <f t="shared" si="3"/>
        <v/>
      </c>
      <c r="DJ7" s="19" t="str">
        <f t="shared" si="3"/>
        <v/>
      </c>
      <c r="DK7" s="19" t="str">
        <f t="shared" si="3"/>
        <v/>
      </c>
      <c r="DL7" s="19" t="str">
        <f t="shared" si="3"/>
        <v/>
      </c>
      <c r="DM7" s="19" t="str">
        <f t="shared" si="3"/>
        <v/>
      </c>
      <c r="DN7" s="19" t="str">
        <f t="shared" si="3"/>
        <v/>
      </c>
      <c r="DO7" s="19" t="str">
        <f t="shared" si="3"/>
        <v/>
      </c>
      <c r="DP7" s="19" t="str">
        <f t="shared" si="3"/>
        <v/>
      </c>
      <c r="DQ7" s="19" t="str">
        <f t="shared" si="3"/>
        <v/>
      </c>
      <c r="DR7" s="19" t="str">
        <f t="shared" si="3"/>
        <v/>
      </c>
      <c r="DS7" s="19" t="str">
        <f t="shared" si="3"/>
        <v/>
      </c>
      <c r="DV7" s="15" t="e">
        <f>IF(VLOOKUP($B7,#REF!,COLUMN(#REF!)-COLUMN(#REF!)+1,FALSE)&gt;0.1,VLOOKUP($B7,#REF!,COLUMN(#REF!)-COLUMN(#REF!)+1,FALSE),"")</f>
        <v>#REF!</v>
      </c>
      <c r="DW7" s="15" t="e">
        <f>IF(VLOOKUP($B7,#REF!,COLUMN(#REF!)-COLUMN(#REF!)+1,FALSE)&gt;0.1,VLOOKUP($B7,#REF!,COLUMN(#REF!)-COLUMN(#REF!)+1,FALSE),"")</f>
        <v>#REF!</v>
      </c>
      <c r="DX7" s="15" t="e">
        <f>IF(VLOOKUP($B7,#REF!,COLUMN(#REF!)-COLUMN(#REF!)+1,FALSE)&gt;0.1,VLOOKUP($B7,#REF!,COLUMN(#REF!)-COLUMN(#REF!)+1,FALSE),"")</f>
        <v>#REF!</v>
      </c>
      <c r="DY7" s="15" t="e">
        <f>IF(VLOOKUP($B7,#REF!,COLUMN(#REF!)-COLUMN(#REF!)+1,FALSE)&gt;0.1,VLOOKUP($B7,#REF!,COLUMN(#REF!)-COLUMN(#REF!)+1,FALSE),"")</f>
        <v>#REF!</v>
      </c>
      <c r="DZ7" s="15" t="e">
        <f>IF(VLOOKUP($B7,#REF!,COLUMN(#REF!)-COLUMN(#REF!)+1,FALSE)&gt;0.1,VLOOKUP($B7,#REF!,COLUMN(#REF!)-COLUMN(#REF!)+1,FALSE),"")</f>
        <v>#REF!</v>
      </c>
      <c r="EA7" s="15" t="e">
        <f>IF(VLOOKUP($B7,#REF!,COLUMN(#REF!)-COLUMN(#REF!)+1,FALSE)&gt;0.1,VLOOKUP($B7,#REF!,COLUMN(#REF!)-COLUMN(#REF!)+1,FALSE),"")</f>
        <v>#REF!</v>
      </c>
      <c r="EB7" s="15" t="e">
        <f>IF(VLOOKUP($B7,#REF!,COLUMN(#REF!)-COLUMN(#REF!)+1,FALSE)&gt;0.1,VLOOKUP($B7,#REF!,COLUMN(#REF!)-COLUMN(#REF!)+1,FALSE),"")</f>
        <v>#REF!</v>
      </c>
      <c r="EC7" s="15" t="e">
        <f>IF(VLOOKUP($B7,#REF!,COLUMN(#REF!)-COLUMN(#REF!)+1,FALSE)&gt;0.1,VLOOKUP($B7,#REF!,COLUMN(#REF!)-COLUMN(#REF!)+1,FALSE),"")</f>
        <v>#REF!</v>
      </c>
      <c r="ED7" s="15" t="e">
        <f>IF(VLOOKUP($B7,#REF!,COLUMN(#REF!)-COLUMN(#REF!)+1,FALSE)&gt;0.1,VLOOKUP($B7,#REF!,COLUMN(#REF!)-COLUMN(#REF!)+1,FALSE),"")</f>
        <v>#REF!</v>
      </c>
      <c r="EE7" s="15" t="e">
        <f>IF(VLOOKUP($B7,#REF!,COLUMN(#REF!)-COLUMN(#REF!)+1,FALSE)&gt;0.1,VLOOKUP($B7,#REF!,COLUMN(#REF!)-COLUMN(#REF!)+1,FALSE),"")</f>
        <v>#REF!</v>
      </c>
      <c r="EF7" s="15" t="e">
        <f>IF(VLOOKUP($B7,#REF!,COLUMN(#REF!)-COLUMN(#REF!)+1,FALSE)&gt;0.1,VLOOKUP($B7,#REF!,COLUMN(#REF!)-COLUMN(#REF!)+1,FALSE),"")</f>
        <v>#REF!</v>
      </c>
      <c r="EG7" s="15" t="e">
        <f>IF(VLOOKUP($B7,#REF!,COLUMN(#REF!)-COLUMN(#REF!)+1,FALSE)&gt;0.1,VLOOKUP($B7,#REF!,COLUMN(#REF!)-COLUMN(#REF!)+1,FALSE),"")</f>
        <v>#REF!</v>
      </c>
      <c r="EH7" s="15" t="e">
        <f>IF(VLOOKUP($B7,#REF!,COLUMN(#REF!)-COLUMN(#REF!)+1,FALSE)&gt;0.1,VLOOKUP($B7,#REF!,COLUMN(#REF!)-COLUMN(#REF!)+1,FALSE),"")</f>
        <v>#REF!</v>
      </c>
      <c r="EL7" s="20" t="str">
        <f t="shared" si="4"/>
        <v/>
      </c>
      <c r="EM7" s="20" t="str">
        <f t="shared" si="4"/>
        <v/>
      </c>
      <c r="EN7" s="20" t="str">
        <f t="shared" si="4"/>
        <v/>
      </c>
      <c r="EO7" s="20" t="str">
        <f t="shared" si="4"/>
        <v/>
      </c>
      <c r="EP7" s="20" t="str">
        <f t="shared" si="4"/>
        <v/>
      </c>
      <c r="EQ7" s="20" t="str">
        <f t="shared" si="4"/>
        <v/>
      </c>
      <c r="ER7" s="20" t="str">
        <f t="shared" si="4"/>
        <v/>
      </c>
      <c r="ES7" s="20" t="str">
        <f t="shared" si="4"/>
        <v/>
      </c>
      <c r="ET7" s="20" t="str">
        <f t="shared" si="4"/>
        <v/>
      </c>
      <c r="EU7" s="20" t="str">
        <f t="shared" si="4"/>
        <v/>
      </c>
      <c r="EV7" s="20" t="str">
        <f t="shared" si="4"/>
        <v/>
      </c>
      <c r="EW7" s="20" t="str">
        <f t="shared" si="4"/>
        <v/>
      </c>
      <c r="FC7" s="12" t="s">
        <v>1485</v>
      </c>
      <c r="FD7" s="19" t="e">
        <f>SUM(CG3:CG120)</f>
        <v>#REF!</v>
      </c>
      <c r="FE7" s="19" t="e">
        <f>SUM(CH3:CH120)</f>
        <v>#REF!</v>
      </c>
      <c r="FF7" s="19" t="e">
        <f>SUM(CI3:CI120)</f>
        <v>#REF!</v>
      </c>
      <c r="FG7" s="19" t="e">
        <f>SUM(CJ3:CJ120)</f>
        <v>#REF!</v>
      </c>
      <c r="FH7" s="19" t="e">
        <f>SUM(CK3:CK120)</f>
        <v>#REF!</v>
      </c>
      <c r="FI7" s="19"/>
      <c r="FJ7" s="19"/>
      <c r="FK7" s="19"/>
      <c r="FL7" s="19"/>
      <c r="FM7" s="19"/>
      <c r="FN7" s="19"/>
      <c r="FO7" s="19"/>
    </row>
    <row r="8" spans="2:186">
      <c r="B8" t="s">
        <v>1295</v>
      </c>
      <c r="C8" s="18">
        <f>VLOOKUP(B8,Financ!A$3:J$157,COLUMN(Financ!$J$21),FALSE)</f>
        <v>45809</v>
      </c>
      <c r="D8" s="16">
        <f ca="1">SUMIF(Financ!$A$3:$A$157,'Full Financ'!$B8,Financ!K$3:K$156)</f>
        <v>0</v>
      </c>
      <c r="E8" s="16">
        <f ca="1">SUMIF(Financ!$A$3:$A$157,'Full Financ'!$B8,Financ!L$3:L$156)</f>
        <v>0</v>
      </c>
      <c r="F8" s="16">
        <f ca="1">SUMIF(Financ!$A$3:$A$157,'Full Financ'!$B8,Financ!M$3:M$156)</f>
        <v>0</v>
      </c>
      <c r="G8" s="16">
        <f ca="1">SUMIF(Financ!$A$3:$A$157,'Full Financ'!$B8,Financ!N$3:N$156)</f>
        <v>0</v>
      </c>
      <c r="H8" s="16">
        <f ca="1">SUMIF(Financ!$A$3:$A$157,'Full Financ'!$B8,Financ!O$3:O$156)</f>
        <v>0</v>
      </c>
      <c r="I8" s="16">
        <f ca="1">SUMIF(Financ!$A$3:$A$157,'Full Financ'!$B8,Financ!P$3:P$156)</f>
        <v>474.5</v>
      </c>
      <c r="J8" s="16">
        <f ca="1">SUMIF(Financ!$A$3:$A$157,'Full Financ'!$B8,Financ!Q$3:Q$156)</f>
        <v>474.5</v>
      </c>
      <c r="K8" s="16">
        <f ca="1">SUMIF(Financ!$A$3:$A$157,'Full Financ'!$B8,Financ!R$3:R$156)</f>
        <v>474.5</v>
      </c>
      <c r="L8" s="16">
        <f ca="1">SUMIF(Financ!$A$3:$A$157,'Full Financ'!$B8,Financ!S$3:S$156)</f>
        <v>474.5</v>
      </c>
      <c r="M8" s="16">
        <f ca="1">SUMIF(Financ!$A$3:$A$157,'Full Financ'!$B8,Financ!T$3:T$156)</f>
        <v>474.5</v>
      </c>
      <c r="N8" s="16">
        <f ca="1">SUMIF(Financ!$A$3:$A$157,'Full Financ'!$B8,Financ!U$3:U$156)</f>
        <v>474.5</v>
      </c>
      <c r="O8" s="16">
        <f ca="1">SUMIF(Financ!$A$3:$A$157,'Full Financ'!$B8,Financ!V$3:V$156)</f>
        <v>474.5</v>
      </c>
      <c r="P8" s="16"/>
      <c r="Q8" t="e">
        <f>VLOOKUP(B8,#REF!,COLUMN(#REF!),FALSE)</f>
        <v>#REF!</v>
      </c>
      <c r="R8" s="17" t="e">
        <f>IF(AND(R$2=$Q$1,$Q8&lt;&gt;0),SUMIF(#REF!,'Full Financ'!$B8,#REF!)*0.98*(S$2-R$2)/($Q8),SUMIF(#REF!,'Full Financ'!$B8,#REF!)*0.98)</f>
        <v>#REF!</v>
      </c>
      <c r="S8" s="17" t="e">
        <f>IF(AND(S$2=$Q$1,$Q8&lt;&gt;0),SUMIF(#REF!,'Full Financ'!$B8,#REF!)*0.98*(T$2-S$2)/($Q8),SUMIF(#REF!,'Full Financ'!$B8,#REF!)*0.98)</f>
        <v>#REF!</v>
      </c>
      <c r="T8" s="17" t="e">
        <f>IF(AND(T$2=$Q$1,$Q8&lt;&gt;0),SUMIF(#REF!,'Full Financ'!$B8,#REF!)*0.98*(U$2-T$2)/($Q8),SUMIF(#REF!,'Full Financ'!$B8,#REF!)*0.98)</f>
        <v>#REF!</v>
      </c>
      <c r="U8" s="17" t="e">
        <f>IF(AND(U$2=$Q$1,$Q8&lt;&gt;0),SUMIF(#REF!,'Full Financ'!$B8,#REF!)*0.98*(V$2-U$2)/($Q8),SUMIF(#REF!,'Full Financ'!$B8,#REF!)*0.98)</f>
        <v>#REF!</v>
      </c>
      <c r="V8" s="17" t="e">
        <f>IF(AND(V$2=$Q$1,$Q8&lt;&gt;0),SUMIF(#REF!,'Full Financ'!$B8,#REF!)*0.98*(W$2-V$2)/($Q8),SUMIF(#REF!,'Full Financ'!$B8,#REF!)*0.98)</f>
        <v>#REF!</v>
      </c>
      <c r="W8" s="17" t="e">
        <f>IF(AND(W$2=$Q$1,$Q8&lt;&gt;0),SUMIF(#REF!,'Full Financ'!$B8,#REF!)*0.98*(X$2-W$2)/($Q8),SUMIF(#REF!,'Full Financ'!$B8,#REF!)*0.98)</f>
        <v>#REF!</v>
      </c>
      <c r="X8" s="17" t="e">
        <f>IF(AND(X$2=$Q$1,$Q8&lt;&gt;0),SUMIF(#REF!,'Full Financ'!$B8,#REF!)*0.98*(Y$2-X$2)/($Q8),SUMIF(#REF!,'Full Financ'!$B8,#REF!)*0.98)</f>
        <v>#REF!</v>
      </c>
      <c r="Y8" s="17" t="e">
        <f>IF(AND(Y$2=$Q$1,$Q8&lt;&gt;0),SUMIF(#REF!,'Full Financ'!$B8,#REF!)*0.98*(Z$2-Y$2)/($Q8),SUMIF(#REF!,'Full Financ'!$B8,#REF!)*0.98)</f>
        <v>#REF!</v>
      </c>
      <c r="Z8" s="17" t="e">
        <f>IF(AND(Z$2=$Q$1,$Q8&lt;&gt;0),SUMIF(#REF!,'Full Financ'!$B8,#REF!)*0.98*(AA$2-Z$2)/($Q8),SUMIF(#REF!,'Full Financ'!$B8,#REF!)*0.98)</f>
        <v>#REF!</v>
      </c>
      <c r="AA8" s="17" t="e">
        <f>IF(AND(AA$2=$Q$1,$Q8&lt;&gt;0),SUMIF(#REF!,'Full Financ'!$B8,#REF!)*0.98*(AB$2-AA$2)/($Q8),SUMIF(#REF!,'Full Financ'!$B8,#REF!)*0.98)</f>
        <v>#REF!</v>
      </c>
      <c r="AB8" s="17" t="e">
        <f>IF(AND(AB$2=$Q$1,$Q8&lt;&gt;0),SUMIF(#REF!,'Full Financ'!$B8,#REF!)*0.98*(AC$2-AB$2)/($Q8),SUMIF(#REF!,'Full Financ'!$B8,#REF!)*0.98)</f>
        <v>#REF!</v>
      </c>
      <c r="AC8" s="17" t="e">
        <f>IF(AND(AC$2=$Q$1,$Q8&lt;&gt;0),SUMIF(#REF!,'Full Financ'!$B8,#REF!)*0.98*(AD$2-AC$2)/($Q8),SUMIF(#REF!,'Full Financ'!$B8,#REF!)*0.98)</f>
        <v>#REF!</v>
      </c>
      <c r="AD8" s="17"/>
      <c r="AF8" s="17" t="e">
        <f t="shared" ca="1" si="0"/>
        <v>#REF!</v>
      </c>
      <c r="AG8" s="17" t="e">
        <f t="shared" ca="1" si="0"/>
        <v>#REF!</v>
      </c>
      <c r="AH8" s="17" t="e">
        <f t="shared" ca="1" si="0"/>
        <v>#REF!</v>
      </c>
      <c r="AI8" s="17" t="e">
        <f t="shared" ca="1" si="0"/>
        <v>#REF!</v>
      </c>
      <c r="AJ8" s="17" t="e">
        <f t="shared" ca="1" si="0"/>
        <v>#REF!</v>
      </c>
      <c r="AK8" s="17" t="e">
        <f t="shared" ca="1" si="0"/>
        <v>#REF!</v>
      </c>
      <c r="AL8" s="17" t="e">
        <f t="shared" ca="1" si="0"/>
        <v>#REF!</v>
      </c>
      <c r="AM8" s="17" t="e">
        <f t="shared" ca="1" si="0"/>
        <v>#REF!</v>
      </c>
      <c r="AN8" s="17" t="e">
        <f t="shared" ca="1" si="0"/>
        <v>#REF!</v>
      </c>
      <c r="AO8" s="17" t="e">
        <f t="shared" ca="1" si="0"/>
        <v>#REF!</v>
      </c>
      <c r="AP8" s="17" t="e">
        <f t="shared" ca="1" si="0"/>
        <v>#REF!</v>
      </c>
      <c r="AQ8" s="17" t="e">
        <f t="shared" ca="1" si="0"/>
        <v>#REF!</v>
      </c>
      <c r="AS8" s="17" t="e">
        <f>IF(SUM($R8:R8)&gt;0,MONTH(AS$2),"")</f>
        <v>#REF!</v>
      </c>
      <c r="AT8" s="17" t="e">
        <f>IF(SUM($R8:S8)&gt;0,MONTH(AT$2),"")</f>
        <v>#REF!</v>
      </c>
      <c r="AU8" s="17" t="e">
        <f>IF(SUM($R8:T8)&gt;0,MONTH(AU$2),"")</f>
        <v>#REF!</v>
      </c>
      <c r="AV8" s="17" t="e">
        <f>IF(SUM($R8:U8)&gt;0,MONTH(AV$2),"")</f>
        <v>#REF!</v>
      </c>
      <c r="AW8" s="17" t="e">
        <f>IF(SUM($R8:V8)&gt;0,MONTH(AW$2),"")</f>
        <v>#REF!</v>
      </c>
      <c r="AX8" s="17" t="e">
        <f>IF(SUM($R8:W8)&gt;0,MONTH(AX$2),"")</f>
        <v>#REF!</v>
      </c>
      <c r="AY8" s="17" t="e">
        <f>IF(SUM($R8:X8)&gt;0,MONTH(AY$2),"")</f>
        <v>#REF!</v>
      </c>
      <c r="AZ8" s="17" t="e">
        <f>IF(SUM($R8:Y8)&gt;0,MONTH(AZ$2),"")</f>
        <v>#REF!</v>
      </c>
      <c r="BA8" s="17" t="e">
        <f>IF(SUM($R8:Z8)&gt;0,MONTH(BA$2),"")</f>
        <v>#REF!</v>
      </c>
      <c r="BB8" s="17" t="e">
        <f>IF(SUM($R8:AA8)&gt;0,MONTH(BB$2),"")</f>
        <v>#REF!</v>
      </c>
      <c r="BC8" s="17" t="e">
        <f>IF(SUM($R8:AB8)&gt;0,MONTH(BC$2),"")</f>
        <v>#REF!</v>
      </c>
      <c r="BD8" s="17" t="e">
        <f>IF(SUM($R8:AC8)&gt;0,MONTH(BD$2),"")</f>
        <v>#REF!</v>
      </c>
      <c r="BE8" s="17" t="e">
        <f t="shared" si="6"/>
        <v>#REF!</v>
      </c>
      <c r="BF8" s="17" t="e">
        <f t="shared" si="1"/>
        <v>#REF!</v>
      </c>
      <c r="BG8" s="17" t="e">
        <f t="shared" si="1"/>
        <v>#REF!</v>
      </c>
      <c r="BH8" s="17" t="e">
        <f t="shared" si="1"/>
        <v>#REF!</v>
      </c>
      <c r="BI8" s="17" t="e">
        <f t="shared" si="1"/>
        <v>#REF!</v>
      </c>
      <c r="BJ8" s="17" t="e">
        <f t="shared" si="1"/>
        <v>#REF!</v>
      </c>
      <c r="BK8" s="17" t="e">
        <f t="shared" si="1"/>
        <v>#REF!</v>
      </c>
      <c r="BL8" s="17" t="e">
        <f t="shared" si="1"/>
        <v>#REF!</v>
      </c>
      <c r="BM8" s="17" t="e">
        <f t="shared" si="1"/>
        <v>#REF!</v>
      </c>
      <c r="BN8" s="17" t="e">
        <f t="shared" si="1"/>
        <v>#REF!</v>
      </c>
      <c r="BO8" s="17" t="e">
        <f t="shared" si="1"/>
        <v>#REF!</v>
      </c>
      <c r="BP8" s="17" t="e">
        <f t="shared" si="1"/>
        <v>#REF!</v>
      </c>
      <c r="BQ8" s="17" t="e">
        <f t="shared" si="1"/>
        <v>#REF!</v>
      </c>
      <c r="BS8" s="17" t="e">
        <f t="shared" si="2"/>
        <v>#REF!</v>
      </c>
      <c r="BT8" s="17" t="e">
        <f t="shared" si="2"/>
        <v>#REF!</v>
      </c>
      <c r="BU8" s="17" t="e">
        <f t="shared" si="2"/>
        <v>#REF!</v>
      </c>
      <c r="BV8" s="17" t="e">
        <f t="shared" si="2"/>
        <v>#REF!</v>
      </c>
      <c r="BW8" s="17" t="e">
        <f t="shared" si="2"/>
        <v>#REF!</v>
      </c>
      <c r="BX8" s="17" t="e">
        <f t="shared" si="2"/>
        <v>#REF!</v>
      </c>
      <c r="BY8" s="17" t="e">
        <f t="shared" si="2"/>
        <v>#REF!</v>
      </c>
      <c r="BZ8" s="17" t="e">
        <f t="shared" si="2"/>
        <v>#REF!</v>
      </c>
      <c r="CA8" s="17" t="e">
        <f t="shared" si="2"/>
        <v>#REF!</v>
      </c>
      <c r="CB8" s="17" t="e">
        <f t="shared" si="2"/>
        <v>#REF!</v>
      </c>
      <c r="CC8" s="17" t="e">
        <f t="shared" si="2"/>
        <v>#REF!</v>
      </c>
      <c r="CD8" s="17" t="e">
        <f t="shared" si="2"/>
        <v>#REF!</v>
      </c>
      <c r="CG8" s="20" t="e">
        <f>IF(AND(SUM($R8:R8)&gt;0,R8=0),AF8,0)</f>
        <v>#REF!</v>
      </c>
      <c r="CH8" s="20" t="e">
        <f>IF(AND(SUM($R8:S8)&gt;0,S8=0),AG8,0)</f>
        <v>#REF!</v>
      </c>
      <c r="CI8" s="20" t="e">
        <f>IF(AND(SUM($R8:T8)&gt;0,T8=0),AH8,0)</f>
        <v>#REF!</v>
      </c>
      <c r="CJ8" s="20" t="e">
        <f>IF(AND(SUM($R8:U8)&gt;0,U8=0),AI8,0)</f>
        <v>#REF!</v>
      </c>
      <c r="CK8" s="20" t="e">
        <f>IF(AND(SUM($R8:V8)&gt;0,V8=0),AJ8,0)</f>
        <v>#REF!</v>
      </c>
      <c r="CL8" s="20" t="e">
        <f>IF(AND(SUM($R8:W8)&gt;0,W8=0),AK8,0)</f>
        <v>#REF!</v>
      </c>
      <c r="CM8" s="20" t="e">
        <f>IF(AND(SUM($R8:X8)&gt;0,X8=0),AL8,0)</f>
        <v>#REF!</v>
      </c>
      <c r="CN8" s="20" t="e">
        <f>IF(AND(SUM($R8:Y8)&gt;0,Y8=0),AM8,0)</f>
        <v>#REF!</v>
      </c>
      <c r="CO8" s="20" t="e">
        <f>IF(AND(SUM($R8:Z8)&gt;0,Z8=0),AN8,0)</f>
        <v>#REF!</v>
      </c>
      <c r="CP8" s="20" t="e">
        <f>IF(AND(SUM($R8:AA8)&gt;0,AA8=0),AO8,0)</f>
        <v>#REF!</v>
      </c>
      <c r="CQ8" s="20" t="e">
        <f>IF(AND(SUM($R8:AB8)&gt;0,AB8=0),AP8,0)</f>
        <v>#REF!</v>
      </c>
      <c r="CR8" s="20" t="e">
        <f>IF(AND(SUM($R8:AC8)&gt;0,AC8=0),AQ8,0)</f>
        <v>#REF!</v>
      </c>
      <c r="CT8" s="14" t="e">
        <f>IF(VLOOKUP($B8,#REF!,COLUMN(#REF!)-COLUMN(#REF!)+1,FALSE)&gt;0.1,VLOOKUP($B8,#REF!,COLUMN(#REF!)-COLUMN(#REF!)+1,FALSE),"")</f>
        <v>#REF!</v>
      </c>
      <c r="CU8" s="14" t="e">
        <f>IF(VLOOKUP($B8,#REF!,COLUMN(#REF!)-COLUMN(#REF!)+1,FALSE)&gt;0.1,VLOOKUP($B8,#REF!,COLUMN(#REF!)-COLUMN(#REF!)+1,FALSE),"")</f>
        <v>#REF!</v>
      </c>
      <c r="CV8" s="14" t="e">
        <f>IF(VLOOKUP($B8,#REF!,COLUMN(#REF!)-COLUMN(#REF!)+1,FALSE)&gt;0.1,VLOOKUP($B8,#REF!,COLUMN(#REF!)-COLUMN(#REF!)+1,FALSE),"")</f>
        <v>#REF!</v>
      </c>
      <c r="CW8" s="14" t="e">
        <f>IF(VLOOKUP($B8,#REF!,COLUMN(#REF!)-COLUMN(#REF!)+1,FALSE)&gt;0.1,VLOOKUP($B8,#REF!,COLUMN(#REF!)-COLUMN(#REF!)+1,FALSE),"")</f>
        <v>#REF!</v>
      </c>
      <c r="CX8" s="14" t="e">
        <f>IF(VLOOKUP($B8,#REF!,COLUMN(#REF!)-COLUMN(#REF!)+1,FALSE)&gt;0.1,VLOOKUP($B8,#REF!,COLUMN(#REF!)-COLUMN(#REF!)+1,FALSE),"")</f>
        <v>#REF!</v>
      </c>
      <c r="CY8" s="14" t="e">
        <f>IF(VLOOKUP($B8,#REF!,COLUMN(#REF!)-COLUMN(#REF!)+1,FALSE)&gt;0.1,VLOOKUP($B8,#REF!,COLUMN(#REF!)-COLUMN(#REF!)+1,FALSE),"")</f>
        <v>#REF!</v>
      </c>
      <c r="CZ8" s="14" t="e">
        <f>IF(VLOOKUP($B8,#REF!,COLUMN(#REF!)-COLUMN(#REF!)+1,FALSE)&gt;0.1,VLOOKUP($B8,#REF!,COLUMN(#REF!)-COLUMN(#REF!)+1,FALSE),"")</f>
        <v>#REF!</v>
      </c>
      <c r="DA8" s="14" t="e">
        <f>IF(VLOOKUP($B8,#REF!,COLUMN(#REF!)-COLUMN(#REF!)+1,FALSE)&gt;0.1,VLOOKUP($B8,#REF!,COLUMN(#REF!)-COLUMN(#REF!)+1,FALSE),"")</f>
        <v>#REF!</v>
      </c>
      <c r="DB8" s="14" t="e">
        <f>IF(VLOOKUP($B8,#REF!,COLUMN(#REF!)-COLUMN(#REF!)+1,FALSE)&gt;0.1,VLOOKUP($B8,#REF!,COLUMN(#REF!)-COLUMN(#REF!)+1,FALSE),"")</f>
        <v>#REF!</v>
      </c>
      <c r="DC8" s="14" t="e">
        <f>IF(VLOOKUP($B8,#REF!,COLUMN(#REF!)-COLUMN(#REF!)+1,FALSE)&gt;0.1,VLOOKUP($B8,#REF!,COLUMN(#REF!)-COLUMN(#REF!)+1,FALSE),"")</f>
        <v>#REF!</v>
      </c>
      <c r="DD8" s="14" t="e">
        <f>IF(VLOOKUP($B8,#REF!,COLUMN(#REF!)-COLUMN(#REF!)+1,FALSE)&gt;0.1,VLOOKUP($B8,#REF!,COLUMN(#REF!)-COLUMN(#REF!)+1,FALSE),"")</f>
        <v>#REF!</v>
      </c>
      <c r="DE8" s="14" t="e">
        <f>IF(VLOOKUP($B8,#REF!,COLUMN(#REF!)-COLUMN(#REF!)+1,FALSE)&gt;0.1,VLOOKUP($B8,#REF!,COLUMN(#REF!)-COLUMN(#REF!)+1,FALSE),"")</f>
        <v>#REF!</v>
      </c>
      <c r="DH8" s="19" t="str">
        <f t="shared" si="7"/>
        <v/>
      </c>
      <c r="DI8" s="19" t="str">
        <f t="shared" si="3"/>
        <v/>
      </c>
      <c r="DJ8" s="19" t="str">
        <f t="shared" si="3"/>
        <v/>
      </c>
      <c r="DK8" s="19" t="str">
        <f t="shared" si="3"/>
        <v/>
      </c>
      <c r="DL8" s="19" t="str">
        <f t="shared" si="3"/>
        <v/>
      </c>
      <c r="DM8" s="19" t="str">
        <f t="shared" si="3"/>
        <v/>
      </c>
      <c r="DN8" s="19" t="str">
        <f t="shared" si="3"/>
        <v/>
      </c>
      <c r="DO8" s="19" t="str">
        <f t="shared" si="3"/>
        <v/>
      </c>
      <c r="DP8" s="19" t="str">
        <f t="shared" si="3"/>
        <v/>
      </c>
      <c r="DQ8" s="19" t="str">
        <f t="shared" si="3"/>
        <v/>
      </c>
      <c r="DR8" s="19" t="str">
        <f t="shared" si="3"/>
        <v/>
      </c>
      <c r="DS8" s="19" t="str">
        <f t="shared" si="3"/>
        <v/>
      </c>
      <c r="DV8" s="15" t="e">
        <f>IF(VLOOKUP($B8,#REF!,COLUMN(#REF!)-COLUMN(#REF!)+1,FALSE)&gt;0.1,VLOOKUP($B8,#REF!,COLUMN(#REF!)-COLUMN(#REF!)+1,FALSE),"")</f>
        <v>#REF!</v>
      </c>
      <c r="DW8" s="15" t="e">
        <f>IF(VLOOKUP($B8,#REF!,COLUMN(#REF!)-COLUMN(#REF!)+1,FALSE)&gt;0.1,VLOOKUP($B8,#REF!,COLUMN(#REF!)-COLUMN(#REF!)+1,FALSE),"")</f>
        <v>#REF!</v>
      </c>
      <c r="DX8" s="15" t="e">
        <f>IF(VLOOKUP($B8,#REF!,COLUMN(#REF!)-COLUMN(#REF!)+1,FALSE)&gt;0.1,VLOOKUP($B8,#REF!,COLUMN(#REF!)-COLUMN(#REF!)+1,FALSE),"")</f>
        <v>#REF!</v>
      </c>
      <c r="DY8" s="15" t="e">
        <f>IF(VLOOKUP($B8,#REF!,COLUMN(#REF!)-COLUMN(#REF!)+1,FALSE)&gt;0.1,VLOOKUP($B8,#REF!,COLUMN(#REF!)-COLUMN(#REF!)+1,FALSE),"")</f>
        <v>#REF!</v>
      </c>
      <c r="DZ8" s="15" t="e">
        <f>IF(VLOOKUP($B8,#REF!,COLUMN(#REF!)-COLUMN(#REF!)+1,FALSE)&gt;0.1,VLOOKUP($B8,#REF!,COLUMN(#REF!)-COLUMN(#REF!)+1,FALSE),"")</f>
        <v>#REF!</v>
      </c>
      <c r="EA8" s="15" t="e">
        <f>IF(VLOOKUP($B8,#REF!,COLUMN(#REF!)-COLUMN(#REF!)+1,FALSE)&gt;0.1,VLOOKUP($B8,#REF!,COLUMN(#REF!)-COLUMN(#REF!)+1,FALSE),"")</f>
        <v>#REF!</v>
      </c>
      <c r="EB8" s="15" t="e">
        <f>IF(VLOOKUP($B8,#REF!,COLUMN(#REF!)-COLUMN(#REF!)+1,FALSE)&gt;0.1,VLOOKUP($B8,#REF!,COLUMN(#REF!)-COLUMN(#REF!)+1,FALSE),"")</f>
        <v>#REF!</v>
      </c>
      <c r="EC8" s="15" t="e">
        <f>IF(VLOOKUP($B8,#REF!,COLUMN(#REF!)-COLUMN(#REF!)+1,FALSE)&gt;0.1,VLOOKUP($B8,#REF!,COLUMN(#REF!)-COLUMN(#REF!)+1,FALSE),"")</f>
        <v>#REF!</v>
      </c>
      <c r="ED8" s="15" t="e">
        <f>IF(VLOOKUP($B8,#REF!,COLUMN(#REF!)-COLUMN(#REF!)+1,FALSE)&gt;0.1,VLOOKUP($B8,#REF!,COLUMN(#REF!)-COLUMN(#REF!)+1,FALSE),"")</f>
        <v>#REF!</v>
      </c>
      <c r="EE8" s="15" t="e">
        <f>IF(VLOOKUP($B8,#REF!,COLUMN(#REF!)-COLUMN(#REF!)+1,FALSE)&gt;0.1,VLOOKUP($B8,#REF!,COLUMN(#REF!)-COLUMN(#REF!)+1,FALSE),"")</f>
        <v>#REF!</v>
      </c>
      <c r="EF8" s="15" t="e">
        <f>IF(VLOOKUP($B8,#REF!,COLUMN(#REF!)-COLUMN(#REF!)+1,FALSE)&gt;0.1,VLOOKUP($B8,#REF!,COLUMN(#REF!)-COLUMN(#REF!)+1,FALSE),"")</f>
        <v>#REF!</v>
      </c>
      <c r="EG8" s="15" t="e">
        <f>IF(VLOOKUP($B8,#REF!,COLUMN(#REF!)-COLUMN(#REF!)+1,FALSE)&gt;0.1,VLOOKUP($B8,#REF!,COLUMN(#REF!)-COLUMN(#REF!)+1,FALSE),"")</f>
        <v>#REF!</v>
      </c>
      <c r="EH8" s="15" t="e">
        <f>IF(VLOOKUP($B8,#REF!,COLUMN(#REF!)-COLUMN(#REF!)+1,FALSE)&gt;0.1,VLOOKUP($B8,#REF!,COLUMN(#REF!)-COLUMN(#REF!)+1,FALSE),"")</f>
        <v>#REF!</v>
      </c>
      <c r="EL8" s="20" t="str">
        <f t="shared" si="4"/>
        <v/>
      </c>
      <c r="EM8" s="20" t="str">
        <f t="shared" si="4"/>
        <v/>
      </c>
      <c r="EN8" s="20" t="str">
        <f t="shared" si="4"/>
        <v/>
      </c>
      <c r="EO8" s="20" t="str">
        <f t="shared" si="4"/>
        <v/>
      </c>
      <c r="EP8" s="20" t="str">
        <f t="shared" si="4"/>
        <v/>
      </c>
      <c r="EQ8" s="20" t="str">
        <f t="shared" si="4"/>
        <v/>
      </c>
      <c r="ER8" s="20" t="str">
        <f t="shared" si="4"/>
        <v/>
      </c>
      <c r="ES8" s="20" t="str">
        <f t="shared" si="4"/>
        <v/>
      </c>
      <c r="ET8" s="20" t="str">
        <f t="shared" si="4"/>
        <v/>
      </c>
      <c r="EU8" s="20" t="str">
        <f t="shared" si="4"/>
        <v/>
      </c>
      <c r="EV8" s="20" t="str">
        <f t="shared" si="4"/>
        <v/>
      </c>
      <c r="EW8" s="20" t="str">
        <f t="shared" si="4"/>
        <v/>
      </c>
      <c r="FC8" s="12" t="s">
        <v>1483</v>
      </c>
      <c r="FD8" s="19" t="e">
        <f>SUM(BF3:BF120)</f>
        <v>#REF!</v>
      </c>
      <c r="FE8" s="19" t="e">
        <f>SUM(BG3:BG120)</f>
        <v>#REF!</v>
      </c>
      <c r="FF8" s="19" t="e">
        <f>SUM(BH3:BH120)</f>
        <v>#REF!</v>
      </c>
      <c r="FG8" s="19" t="e">
        <f>SUM(BI3:BI120)</f>
        <v>#REF!</v>
      </c>
      <c r="FH8" s="19" t="e">
        <f>SUM(BJ3:BJ120)</f>
        <v>#REF!</v>
      </c>
      <c r="FI8" s="19"/>
      <c r="FJ8" s="19"/>
      <c r="FK8" s="19"/>
      <c r="FL8" s="19"/>
      <c r="FM8" s="19"/>
      <c r="FN8" s="19"/>
      <c r="FO8" s="19"/>
    </row>
    <row r="9" spans="2:186">
      <c r="B9" t="s">
        <v>1320</v>
      </c>
      <c r="C9" s="18">
        <f>VLOOKUP(B9,Financ!A$3:J$157,COLUMN(Financ!$J$21),FALSE)</f>
        <v>45809</v>
      </c>
      <c r="D9" s="16">
        <f ca="1">SUMIF(Financ!$A$3:$A$157,'Full Financ'!$B9,Financ!K$3:K$156)</f>
        <v>0</v>
      </c>
      <c r="E9" s="16">
        <f ca="1">SUMIF(Financ!$A$3:$A$157,'Full Financ'!$B9,Financ!L$3:L$156)</f>
        <v>0</v>
      </c>
      <c r="F9" s="16">
        <f ca="1">SUMIF(Financ!$A$3:$A$157,'Full Financ'!$B9,Financ!M$3:M$156)</f>
        <v>0</v>
      </c>
      <c r="G9" s="16">
        <f ca="1">SUMIF(Financ!$A$3:$A$157,'Full Financ'!$B9,Financ!N$3:N$156)</f>
        <v>0</v>
      </c>
      <c r="H9" s="16">
        <f ca="1">SUMIF(Financ!$A$3:$A$157,'Full Financ'!$B9,Financ!O$3:O$156)</f>
        <v>0</v>
      </c>
      <c r="I9" s="16">
        <f ca="1">SUMIF(Financ!$A$3:$A$157,'Full Financ'!$B9,Financ!P$3:P$156)</f>
        <v>386.9</v>
      </c>
      <c r="J9" s="16">
        <f ca="1">SUMIF(Financ!$A$3:$A$157,'Full Financ'!$B9,Financ!Q$3:Q$156)</f>
        <v>386.9</v>
      </c>
      <c r="K9" s="16">
        <f ca="1">SUMIF(Financ!$A$3:$A$157,'Full Financ'!$B9,Financ!R$3:R$156)</f>
        <v>386.9</v>
      </c>
      <c r="L9" s="16">
        <f ca="1">SUMIF(Financ!$A$3:$A$157,'Full Financ'!$B9,Financ!S$3:S$156)</f>
        <v>386.9</v>
      </c>
      <c r="M9" s="16">
        <f ca="1">SUMIF(Financ!$A$3:$A$157,'Full Financ'!$B9,Financ!T$3:T$156)</f>
        <v>386.9</v>
      </c>
      <c r="N9" s="16">
        <f ca="1">SUMIF(Financ!$A$3:$A$157,'Full Financ'!$B9,Financ!U$3:U$156)</f>
        <v>386.9</v>
      </c>
      <c r="O9" s="16">
        <f ca="1">SUMIF(Financ!$A$3:$A$157,'Full Financ'!$B9,Financ!V$3:V$156)</f>
        <v>386.9</v>
      </c>
      <c r="P9" s="16"/>
      <c r="Q9" t="e">
        <f>VLOOKUP(B9,#REF!,COLUMN(#REF!),FALSE)</f>
        <v>#REF!</v>
      </c>
      <c r="R9" s="17" t="e">
        <f>IF(AND(R$2=$Q$1,$Q9&lt;&gt;0),SUMIF(#REF!,'Full Financ'!$B9,#REF!)*0.98*(S$2-R$2)/($Q9),SUMIF(#REF!,'Full Financ'!$B9,#REF!)*0.98)</f>
        <v>#REF!</v>
      </c>
      <c r="S9" s="17" t="e">
        <f>IF(AND(S$2=$Q$1,$Q9&lt;&gt;0),SUMIF(#REF!,'Full Financ'!$B9,#REF!)*0.98*(T$2-S$2)/($Q9),SUMIF(#REF!,'Full Financ'!$B9,#REF!)*0.98)</f>
        <v>#REF!</v>
      </c>
      <c r="T9" s="17" t="e">
        <f>IF(AND(T$2=$Q$1,$Q9&lt;&gt;0),SUMIF(#REF!,'Full Financ'!$B9,#REF!)*0.98*(U$2-T$2)/($Q9),SUMIF(#REF!,'Full Financ'!$B9,#REF!)*0.98)</f>
        <v>#REF!</v>
      </c>
      <c r="U9" s="17" t="e">
        <f>IF(AND(U$2=$Q$1,$Q9&lt;&gt;0),SUMIF(#REF!,'Full Financ'!$B9,#REF!)*0.98*(V$2-U$2)/($Q9),SUMIF(#REF!,'Full Financ'!$B9,#REF!)*0.98)</f>
        <v>#REF!</v>
      </c>
      <c r="V9" s="17" t="e">
        <f>IF(AND(V$2=$Q$1,$Q9&lt;&gt;0),SUMIF(#REF!,'Full Financ'!$B9,#REF!)*0.98*(W$2-V$2)/($Q9),SUMIF(#REF!,'Full Financ'!$B9,#REF!)*0.98)</f>
        <v>#REF!</v>
      </c>
      <c r="W9" s="17" t="e">
        <f>IF(AND(W$2=$Q$1,$Q9&lt;&gt;0),SUMIF(#REF!,'Full Financ'!$B9,#REF!)*0.98*(X$2-W$2)/($Q9),SUMIF(#REF!,'Full Financ'!$B9,#REF!)*0.98)</f>
        <v>#REF!</v>
      </c>
      <c r="X9" s="17" t="e">
        <f>IF(AND(X$2=$Q$1,$Q9&lt;&gt;0),SUMIF(#REF!,'Full Financ'!$B9,#REF!)*0.98*(Y$2-X$2)/($Q9),SUMIF(#REF!,'Full Financ'!$B9,#REF!)*0.98)</f>
        <v>#REF!</v>
      </c>
      <c r="Y9" s="17" t="e">
        <f>IF(AND(Y$2=$Q$1,$Q9&lt;&gt;0),SUMIF(#REF!,'Full Financ'!$B9,#REF!)*0.98*(Z$2-Y$2)/($Q9),SUMIF(#REF!,'Full Financ'!$B9,#REF!)*0.98)</f>
        <v>#REF!</v>
      </c>
      <c r="Z9" s="17" t="e">
        <f>IF(AND(Z$2=$Q$1,$Q9&lt;&gt;0),SUMIF(#REF!,'Full Financ'!$B9,#REF!)*0.98*(AA$2-Z$2)/($Q9),SUMIF(#REF!,'Full Financ'!$B9,#REF!)*0.98)</f>
        <v>#REF!</v>
      </c>
      <c r="AA9" s="17" t="e">
        <f>IF(AND(AA$2=$Q$1,$Q9&lt;&gt;0),SUMIF(#REF!,'Full Financ'!$B9,#REF!)*0.98*(AB$2-AA$2)/($Q9),SUMIF(#REF!,'Full Financ'!$B9,#REF!)*0.98)</f>
        <v>#REF!</v>
      </c>
      <c r="AB9" s="17" t="e">
        <f>IF(AND(AB$2=$Q$1,$Q9&lt;&gt;0),SUMIF(#REF!,'Full Financ'!$B9,#REF!)*0.98*(AC$2-AB$2)/($Q9),SUMIF(#REF!,'Full Financ'!$B9,#REF!)*0.98)</f>
        <v>#REF!</v>
      </c>
      <c r="AC9" s="17" t="e">
        <f>IF(AND(AC$2=$Q$1,$Q9&lt;&gt;0),SUMIF(#REF!,'Full Financ'!$B9,#REF!)*0.98*(AD$2-AC$2)/($Q9),SUMIF(#REF!,'Full Financ'!$B9,#REF!)*0.98)</f>
        <v>#REF!</v>
      </c>
      <c r="AD9" s="17"/>
      <c r="AF9" s="17" t="e">
        <f t="shared" ca="1" si="0"/>
        <v>#REF!</v>
      </c>
      <c r="AG9" s="17" t="e">
        <f t="shared" ca="1" si="0"/>
        <v>#REF!</v>
      </c>
      <c r="AH9" s="17" t="e">
        <f t="shared" ca="1" si="0"/>
        <v>#REF!</v>
      </c>
      <c r="AI9" s="17" t="e">
        <f t="shared" ca="1" si="0"/>
        <v>#REF!</v>
      </c>
      <c r="AJ9" s="17" t="e">
        <f t="shared" ca="1" si="0"/>
        <v>#REF!</v>
      </c>
      <c r="AK9" s="17" t="e">
        <f t="shared" ca="1" si="0"/>
        <v>#REF!</v>
      </c>
      <c r="AL9" s="17" t="e">
        <f t="shared" ca="1" si="0"/>
        <v>#REF!</v>
      </c>
      <c r="AM9" s="17" t="e">
        <f t="shared" ca="1" si="0"/>
        <v>#REF!</v>
      </c>
      <c r="AN9" s="17" t="e">
        <f t="shared" ca="1" si="0"/>
        <v>#REF!</v>
      </c>
      <c r="AO9" s="17" t="e">
        <f t="shared" ca="1" si="0"/>
        <v>#REF!</v>
      </c>
      <c r="AP9" s="17" t="e">
        <f t="shared" ca="1" si="0"/>
        <v>#REF!</v>
      </c>
      <c r="AQ9" s="17" t="e">
        <f t="shared" ca="1" si="0"/>
        <v>#REF!</v>
      </c>
      <c r="AS9" s="17" t="e">
        <f>IF(SUM($R9:R9)&gt;0,MONTH(AS$2),"")</f>
        <v>#REF!</v>
      </c>
      <c r="AT9" s="17" t="e">
        <f>IF(SUM($R9:S9)&gt;0,MONTH(AT$2),"")</f>
        <v>#REF!</v>
      </c>
      <c r="AU9" s="17" t="e">
        <f>IF(SUM($R9:T9)&gt;0,MONTH(AU$2),"")</f>
        <v>#REF!</v>
      </c>
      <c r="AV9" s="17" t="e">
        <f>IF(SUM($R9:U9)&gt;0,MONTH(AV$2),"")</f>
        <v>#REF!</v>
      </c>
      <c r="AW9" s="17" t="e">
        <f>IF(SUM($R9:V9)&gt;0,MONTH(AW$2),"")</f>
        <v>#REF!</v>
      </c>
      <c r="AX9" s="17" t="e">
        <f>IF(SUM($R9:W9)&gt;0,MONTH(AX$2),"")</f>
        <v>#REF!</v>
      </c>
      <c r="AY9" s="17" t="e">
        <f>IF(SUM($R9:X9)&gt;0,MONTH(AY$2),"")</f>
        <v>#REF!</v>
      </c>
      <c r="AZ9" s="17" t="e">
        <f>IF(SUM($R9:Y9)&gt;0,MONTH(AZ$2),"")</f>
        <v>#REF!</v>
      </c>
      <c r="BA9" s="17" t="e">
        <f>IF(SUM($R9:Z9)&gt;0,MONTH(BA$2),"")</f>
        <v>#REF!</v>
      </c>
      <c r="BB9" s="17" t="e">
        <f>IF(SUM($R9:AA9)&gt;0,MONTH(BB$2),"")</f>
        <v>#REF!</v>
      </c>
      <c r="BC9" s="17" t="e">
        <f>IF(SUM($R9:AB9)&gt;0,MONTH(BC$2),"")</f>
        <v>#REF!</v>
      </c>
      <c r="BD9" s="17" t="e">
        <f>IF(SUM($R9:AC9)&gt;0,MONTH(BD$2),"")</f>
        <v>#REF!</v>
      </c>
      <c r="BE9" s="17" t="e">
        <f t="shared" si="6"/>
        <v>#REF!</v>
      </c>
      <c r="BF9" s="17" t="e">
        <f t="shared" si="1"/>
        <v>#REF!</v>
      </c>
      <c r="BG9" s="17" t="e">
        <f t="shared" si="1"/>
        <v>#REF!</v>
      </c>
      <c r="BH9" s="17" t="e">
        <f t="shared" si="1"/>
        <v>#REF!</v>
      </c>
      <c r="BI9" s="17" t="e">
        <f t="shared" si="1"/>
        <v>#REF!</v>
      </c>
      <c r="BJ9" s="17" t="e">
        <f t="shared" si="1"/>
        <v>#REF!</v>
      </c>
      <c r="BK9" s="17" t="e">
        <f t="shared" si="1"/>
        <v>#REF!</v>
      </c>
      <c r="BL9" s="17" t="e">
        <f t="shared" si="1"/>
        <v>#REF!</v>
      </c>
      <c r="BM9" s="17" t="e">
        <f t="shared" si="1"/>
        <v>#REF!</v>
      </c>
      <c r="BN9" s="17" t="e">
        <f t="shared" si="1"/>
        <v>#REF!</v>
      </c>
      <c r="BO9" s="17" t="e">
        <f t="shared" si="1"/>
        <v>#REF!</v>
      </c>
      <c r="BP9" s="17" t="e">
        <f t="shared" si="1"/>
        <v>#REF!</v>
      </c>
      <c r="BQ9" s="17" t="e">
        <f t="shared" si="1"/>
        <v>#REF!</v>
      </c>
      <c r="BS9" s="17" t="e">
        <f t="shared" si="2"/>
        <v>#REF!</v>
      </c>
      <c r="BT9" s="17" t="e">
        <f t="shared" si="2"/>
        <v>#REF!</v>
      </c>
      <c r="BU9" s="17" t="e">
        <f t="shared" si="2"/>
        <v>#REF!</v>
      </c>
      <c r="BV9" s="17" t="e">
        <f t="shared" si="2"/>
        <v>#REF!</v>
      </c>
      <c r="BW9" s="17" t="e">
        <f t="shared" si="2"/>
        <v>#REF!</v>
      </c>
      <c r="BX9" s="17" t="e">
        <f t="shared" si="2"/>
        <v>#REF!</v>
      </c>
      <c r="BY9" s="17" t="e">
        <f t="shared" si="2"/>
        <v>#REF!</v>
      </c>
      <c r="BZ9" s="17" t="e">
        <f t="shared" si="2"/>
        <v>#REF!</v>
      </c>
      <c r="CA9" s="17" t="e">
        <f t="shared" si="2"/>
        <v>#REF!</v>
      </c>
      <c r="CB9" s="17" t="e">
        <f t="shared" si="2"/>
        <v>#REF!</v>
      </c>
      <c r="CC9" s="17" t="e">
        <f t="shared" si="2"/>
        <v>#REF!</v>
      </c>
      <c r="CD9" s="17" t="e">
        <f t="shared" si="2"/>
        <v>#REF!</v>
      </c>
      <c r="CG9" s="20" t="e">
        <f>IF(AND(SUM($R9:R9)&gt;0,R9=0),AF9,0)</f>
        <v>#REF!</v>
      </c>
      <c r="CH9" s="20" t="e">
        <f>IF(AND(SUM($R9:S9)&gt;0,S9=0),AG9,0)</f>
        <v>#REF!</v>
      </c>
      <c r="CI9" s="20" t="e">
        <f>IF(AND(SUM($R9:T9)&gt;0,T9=0),AH9,0)</f>
        <v>#REF!</v>
      </c>
      <c r="CJ9" s="20" t="e">
        <f>IF(AND(SUM($R9:U9)&gt;0,U9=0),AI9,0)</f>
        <v>#REF!</v>
      </c>
      <c r="CK9" s="20" t="e">
        <f>IF(AND(SUM($R9:V9)&gt;0,V9=0),AJ9,0)</f>
        <v>#REF!</v>
      </c>
      <c r="CL9" s="20" t="e">
        <f>IF(AND(SUM($R9:W9)&gt;0,W9=0),AK9,0)</f>
        <v>#REF!</v>
      </c>
      <c r="CM9" s="20" t="e">
        <f>IF(AND(SUM($R9:X9)&gt;0,X9=0),AL9,0)</f>
        <v>#REF!</v>
      </c>
      <c r="CN9" s="20" t="e">
        <f>IF(AND(SUM($R9:Y9)&gt;0,Y9=0),AM9,0)</f>
        <v>#REF!</v>
      </c>
      <c r="CO9" s="20" t="e">
        <f>IF(AND(SUM($R9:Z9)&gt;0,Z9=0),AN9,0)</f>
        <v>#REF!</v>
      </c>
      <c r="CP9" s="20" t="e">
        <f>IF(AND(SUM($R9:AA9)&gt;0,AA9=0),AO9,0)</f>
        <v>#REF!</v>
      </c>
      <c r="CQ9" s="20" t="e">
        <f>IF(AND(SUM($R9:AB9)&gt;0,AB9=0),AP9,0)</f>
        <v>#REF!</v>
      </c>
      <c r="CR9" s="20" t="e">
        <f>IF(AND(SUM($R9:AC9)&gt;0,AC9=0),AQ9,0)</f>
        <v>#REF!</v>
      </c>
      <c r="CT9" s="14" t="e">
        <f>IF(VLOOKUP($B9,#REF!,COLUMN(#REF!)-COLUMN(#REF!)+1,FALSE)&gt;0.1,VLOOKUP($B9,#REF!,COLUMN(#REF!)-COLUMN(#REF!)+1,FALSE),"")</f>
        <v>#REF!</v>
      </c>
      <c r="CU9" s="14" t="e">
        <f>IF(VLOOKUP($B9,#REF!,COLUMN(#REF!)-COLUMN(#REF!)+1,FALSE)&gt;0.1,VLOOKUP($B9,#REF!,COLUMN(#REF!)-COLUMN(#REF!)+1,FALSE),"")</f>
        <v>#REF!</v>
      </c>
      <c r="CV9" s="14" t="e">
        <f>IF(VLOOKUP($B9,#REF!,COLUMN(#REF!)-COLUMN(#REF!)+1,FALSE)&gt;0.1,VLOOKUP($B9,#REF!,COLUMN(#REF!)-COLUMN(#REF!)+1,FALSE),"")</f>
        <v>#REF!</v>
      </c>
      <c r="CW9" s="14" t="e">
        <f>IF(VLOOKUP($B9,#REF!,COLUMN(#REF!)-COLUMN(#REF!)+1,FALSE)&gt;0.1,VLOOKUP($B9,#REF!,COLUMN(#REF!)-COLUMN(#REF!)+1,FALSE),"")</f>
        <v>#REF!</v>
      </c>
      <c r="CX9" s="14" t="e">
        <f>IF(VLOOKUP($B9,#REF!,COLUMN(#REF!)-COLUMN(#REF!)+1,FALSE)&gt;0.1,VLOOKUP($B9,#REF!,COLUMN(#REF!)-COLUMN(#REF!)+1,FALSE),"")</f>
        <v>#REF!</v>
      </c>
      <c r="CY9" s="14" t="e">
        <f>IF(VLOOKUP($B9,#REF!,COLUMN(#REF!)-COLUMN(#REF!)+1,FALSE)&gt;0.1,VLOOKUP($B9,#REF!,COLUMN(#REF!)-COLUMN(#REF!)+1,FALSE),"")</f>
        <v>#REF!</v>
      </c>
      <c r="CZ9" s="14" t="e">
        <f>IF(VLOOKUP($B9,#REF!,COLUMN(#REF!)-COLUMN(#REF!)+1,FALSE)&gt;0.1,VLOOKUP($B9,#REF!,COLUMN(#REF!)-COLUMN(#REF!)+1,FALSE),"")</f>
        <v>#REF!</v>
      </c>
      <c r="DA9" s="14" t="e">
        <f>IF(VLOOKUP($B9,#REF!,COLUMN(#REF!)-COLUMN(#REF!)+1,FALSE)&gt;0.1,VLOOKUP($B9,#REF!,COLUMN(#REF!)-COLUMN(#REF!)+1,FALSE),"")</f>
        <v>#REF!</v>
      </c>
      <c r="DB9" s="14" t="e">
        <f>IF(VLOOKUP($B9,#REF!,COLUMN(#REF!)-COLUMN(#REF!)+1,FALSE)&gt;0.1,VLOOKUP($B9,#REF!,COLUMN(#REF!)-COLUMN(#REF!)+1,FALSE),"")</f>
        <v>#REF!</v>
      </c>
      <c r="DC9" s="14" t="e">
        <f>IF(VLOOKUP($B9,#REF!,COLUMN(#REF!)-COLUMN(#REF!)+1,FALSE)&gt;0.1,VLOOKUP($B9,#REF!,COLUMN(#REF!)-COLUMN(#REF!)+1,FALSE),"")</f>
        <v>#REF!</v>
      </c>
      <c r="DD9" s="14" t="e">
        <f>IF(VLOOKUP($B9,#REF!,COLUMN(#REF!)-COLUMN(#REF!)+1,FALSE)&gt;0.1,VLOOKUP($B9,#REF!,COLUMN(#REF!)-COLUMN(#REF!)+1,FALSE),"")</f>
        <v>#REF!</v>
      </c>
      <c r="DE9" s="14" t="e">
        <f>IF(VLOOKUP($B9,#REF!,COLUMN(#REF!)-COLUMN(#REF!)+1,FALSE)&gt;0.1,VLOOKUP($B9,#REF!,COLUMN(#REF!)-COLUMN(#REF!)+1,FALSE),"")</f>
        <v>#REF!</v>
      </c>
      <c r="DH9" s="19" t="str">
        <f t="shared" si="7"/>
        <v/>
      </c>
      <c r="DI9" s="19" t="str">
        <f t="shared" si="3"/>
        <v/>
      </c>
      <c r="DJ9" s="19" t="str">
        <f t="shared" si="3"/>
        <v/>
      </c>
      <c r="DK9" s="19" t="str">
        <f t="shared" si="3"/>
        <v/>
      </c>
      <c r="DL9" s="19" t="str">
        <f t="shared" si="3"/>
        <v/>
      </c>
      <c r="DM9" s="19" t="str">
        <f t="shared" si="3"/>
        <v/>
      </c>
      <c r="DN9" s="19" t="str">
        <f t="shared" si="3"/>
        <v/>
      </c>
      <c r="DO9" s="19" t="str">
        <f t="shared" si="3"/>
        <v/>
      </c>
      <c r="DP9" s="19" t="str">
        <f t="shared" si="3"/>
        <v/>
      </c>
      <c r="DQ9" s="19" t="str">
        <f t="shared" si="3"/>
        <v/>
      </c>
      <c r="DR9" s="19" t="str">
        <f t="shared" si="3"/>
        <v/>
      </c>
      <c r="DS9" s="19" t="str">
        <f t="shared" si="3"/>
        <v/>
      </c>
      <c r="DV9" s="15" t="e">
        <f>IF(VLOOKUP($B9,#REF!,COLUMN(#REF!)-COLUMN(#REF!)+1,FALSE)&gt;0.1,VLOOKUP($B9,#REF!,COLUMN(#REF!)-COLUMN(#REF!)+1,FALSE),"")</f>
        <v>#REF!</v>
      </c>
      <c r="DW9" s="15" t="e">
        <f>IF(VLOOKUP($B9,#REF!,COLUMN(#REF!)-COLUMN(#REF!)+1,FALSE)&gt;0.1,VLOOKUP($B9,#REF!,COLUMN(#REF!)-COLUMN(#REF!)+1,FALSE),"")</f>
        <v>#REF!</v>
      </c>
      <c r="DX9" s="15" t="e">
        <f>IF(VLOOKUP($B9,#REF!,COLUMN(#REF!)-COLUMN(#REF!)+1,FALSE)&gt;0.1,VLOOKUP($B9,#REF!,COLUMN(#REF!)-COLUMN(#REF!)+1,FALSE),"")</f>
        <v>#REF!</v>
      </c>
      <c r="DY9" s="15" t="e">
        <f>IF(VLOOKUP($B9,#REF!,COLUMN(#REF!)-COLUMN(#REF!)+1,FALSE)&gt;0.1,VLOOKUP($B9,#REF!,COLUMN(#REF!)-COLUMN(#REF!)+1,FALSE),"")</f>
        <v>#REF!</v>
      </c>
      <c r="DZ9" s="15" t="e">
        <f>IF(VLOOKUP($B9,#REF!,COLUMN(#REF!)-COLUMN(#REF!)+1,FALSE)&gt;0.1,VLOOKUP($B9,#REF!,COLUMN(#REF!)-COLUMN(#REF!)+1,FALSE),"")</f>
        <v>#REF!</v>
      </c>
      <c r="EA9" s="15" t="e">
        <f>IF(VLOOKUP($B9,#REF!,COLUMN(#REF!)-COLUMN(#REF!)+1,FALSE)&gt;0.1,VLOOKUP($B9,#REF!,COLUMN(#REF!)-COLUMN(#REF!)+1,FALSE),"")</f>
        <v>#REF!</v>
      </c>
      <c r="EB9" s="15" t="e">
        <f>IF(VLOOKUP($B9,#REF!,COLUMN(#REF!)-COLUMN(#REF!)+1,FALSE)&gt;0.1,VLOOKUP($B9,#REF!,COLUMN(#REF!)-COLUMN(#REF!)+1,FALSE),"")</f>
        <v>#REF!</v>
      </c>
      <c r="EC9" s="15" t="e">
        <f>IF(VLOOKUP($B9,#REF!,COLUMN(#REF!)-COLUMN(#REF!)+1,FALSE)&gt;0.1,VLOOKUP($B9,#REF!,COLUMN(#REF!)-COLUMN(#REF!)+1,FALSE),"")</f>
        <v>#REF!</v>
      </c>
      <c r="ED9" s="15" t="e">
        <f>IF(VLOOKUP($B9,#REF!,COLUMN(#REF!)-COLUMN(#REF!)+1,FALSE)&gt;0.1,VLOOKUP($B9,#REF!,COLUMN(#REF!)-COLUMN(#REF!)+1,FALSE),"")</f>
        <v>#REF!</v>
      </c>
      <c r="EE9" s="15" t="e">
        <f>IF(VLOOKUP($B9,#REF!,COLUMN(#REF!)-COLUMN(#REF!)+1,FALSE)&gt;0.1,VLOOKUP($B9,#REF!,COLUMN(#REF!)-COLUMN(#REF!)+1,FALSE),"")</f>
        <v>#REF!</v>
      </c>
      <c r="EF9" s="15" t="e">
        <f>IF(VLOOKUP($B9,#REF!,COLUMN(#REF!)-COLUMN(#REF!)+1,FALSE)&gt;0.1,VLOOKUP($B9,#REF!,COLUMN(#REF!)-COLUMN(#REF!)+1,FALSE),"")</f>
        <v>#REF!</v>
      </c>
      <c r="EG9" s="15" t="e">
        <f>IF(VLOOKUP($B9,#REF!,COLUMN(#REF!)-COLUMN(#REF!)+1,FALSE)&gt;0.1,VLOOKUP($B9,#REF!,COLUMN(#REF!)-COLUMN(#REF!)+1,FALSE),"")</f>
        <v>#REF!</v>
      </c>
      <c r="EH9" s="15" t="e">
        <f>IF(VLOOKUP($B9,#REF!,COLUMN(#REF!)-COLUMN(#REF!)+1,FALSE)&gt;0.1,VLOOKUP($B9,#REF!,COLUMN(#REF!)-COLUMN(#REF!)+1,FALSE),"")</f>
        <v>#REF!</v>
      </c>
      <c r="EL9" s="20" t="str">
        <f t="shared" si="4"/>
        <v/>
      </c>
      <c r="EM9" s="20" t="str">
        <f t="shared" si="4"/>
        <v/>
      </c>
      <c r="EN9" s="20" t="str">
        <f t="shared" si="4"/>
        <v/>
      </c>
      <c r="EO9" s="20" t="str">
        <f t="shared" si="4"/>
        <v/>
      </c>
      <c r="EP9" s="20" t="str">
        <f t="shared" si="4"/>
        <v/>
      </c>
      <c r="EQ9" s="20" t="str">
        <f t="shared" si="4"/>
        <v/>
      </c>
      <c r="ER9" s="20" t="str">
        <f t="shared" si="4"/>
        <v/>
      </c>
      <c r="ES9" s="20" t="str">
        <f t="shared" si="4"/>
        <v/>
      </c>
      <c r="ET9" s="20" t="str">
        <f t="shared" si="4"/>
        <v/>
      </c>
      <c r="EU9" s="20" t="str">
        <f t="shared" si="4"/>
        <v/>
      </c>
      <c r="EV9" s="20" t="str">
        <f t="shared" si="4"/>
        <v/>
      </c>
      <c r="EW9" s="20" t="str">
        <f t="shared" si="4"/>
        <v/>
      </c>
      <c r="FC9" s="21" t="s">
        <v>1484</v>
      </c>
      <c r="FD9" s="19" t="e">
        <f>SUM(BS3:BS120)</f>
        <v>#REF!</v>
      </c>
      <c r="FE9" s="19" t="e">
        <f>SUM(BT3:BT120)</f>
        <v>#REF!</v>
      </c>
      <c r="FF9" s="19" t="e">
        <f>SUM(BU3:BU120)</f>
        <v>#REF!</v>
      </c>
      <c r="FG9" s="19" t="e">
        <f>SUM(BV3:BV120)</f>
        <v>#REF!</v>
      </c>
      <c r="FH9" s="19" t="e">
        <f>SUM(BW3:BW120)</f>
        <v>#REF!</v>
      </c>
      <c r="FI9" s="19"/>
      <c r="FJ9" s="19"/>
      <c r="FK9" s="19"/>
      <c r="FL9" s="19"/>
      <c r="FM9" s="19"/>
      <c r="FN9" s="19"/>
      <c r="FO9" s="19"/>
    </row>
    <row r="10" spans="2:186">
      <c r="B10" t="s">
        <v>1340</v>
      </c>
      <c r="C10" s="18">
        <f>VLOOKUP(B10,Financ!A$3:J$157,COLUMN(Financ!$J$21),FALSE)</f>
        <v>45473</v>
      </c>
      <c r="D10" s="16">
        <f ca="1">SUMIF(Financ!$A$3:$A$157,'Full Financ'!$B10,Financ!K$3:K$156)</f>
        <v>61.650833333333324</v>
      </c>
      <c r="E10" s="16">
        <f ca="1">SUMIF(Financ!$A$3:$A$157,'Full Financ'!$B10,Financ!L$3:L$156)</f>
        <v>61.650833333333324</v>
      </c>
      <c r="F10" s="16">
        <f ca="1">SUMIF(Financ!$A$3:$A$157,'Full Financ'!$B10,Financ!M$3:M$156)</f>
        <v>61.650833333333324</v>
      </c>
      <c r="G10" s="16">
        <f ca="1">SUMIF(Financ!$A$3:$A$157,'Full Financ'!$B10,Financ!N$3:N$156)</f>
        <v>61.650833333333324</v>
      </c>
      <c r="H10" s="16">
        <f ca="1">SUMIF(Financ!$A$3:$A$157,'Full Financ'!$B10,Financ!O$3:O$156)</f>
        <v>61.650833333333324</v>
      </c>
      <c r="I10" s="16">
        <f ca="1">SUMIF(Financ!$A$3:$A$157,'Full Financ'!$B10,Financ!P$3:P$156)</f>
        <v>61.650833333333324</v>
      </c>
      <c r="J10" s="16">
        <f ca="1">SUMIF(Financ!$A$3:$A$157,'Full Financ'!$B10,Financ!Q$3:Q$156)</f>
        <v>61.650833333333324</v>
      </c>
      <c r="K10" s="16">
        <f ca="1">SUMIF(Financ!$A$3:$A$157,'Full Financ'!$B10,Financ!R$3:R$156)</f>
        <v>61.650833333333324</v>
      </c>
      <c r="L10" s="16">
        <f ca="1">SUMIF(Financ!$A$3:$A$157,'Full Financ'!$B10,Financ!S$3:S$156)</f>
        <v>61.650833333333324</v>
      </c>
      <c r="M10" s="16">
        <f ca="1">SUMIF(Financ!$A$3:$A$157,'Full Financ'!$B10,Financ!T$3:T$156)</f>
        <v>61.650833333333324</v>
      </c>
      <c r="N10" s="16">
        <f ca="1">SUMIF(Financ!$A$3:$A$157,'Full Financ'!$B10,Financ!U$3:U$156)</f>
        <v>61.650833333333324</v>
      </c>
      <c r="O10" s="16">
        <f ca="1">SUMIF(Financ!$A$3:$A$157,'Full Financ'!$B10,Financ!V$3:V$156)</f>
        <v>61.650833333333324</v>
      </c>
      <c r="P10" s="16"/>
      <c r="Q10" t="e">
        <f>VLOOKUP(B10,#REF!,COLUMN(#REF!),FALSE)</f>
        <v>#REF!</v>
      </c>
      <c r="R10" s="17" t="e">
        <f>IF(AND(R$2=$Q$1,$Q10&lt;&gt;0),SUMIF(#REF!,'Full Financ'!$B10,#REF!)*0.98*(S$2-R$2)/($Q10),SUMIF(#REF!,'Full Financ'!$B10,#REF!)*0.98)</f>
        <v>#REF!</v>
      </c>
      <c r="S10" s="17" t="e">
        <f>IF(AND(S$2=$Q$1,$Q10&lt;&gt;0),SUMIF(#REF!,'Full Financ'!$B10,#REF!)*0.98*(T$2-S$2)/($Q10),SUMIF(#REF!,'Full Financ'!$B10,#REF!)*0.98)</f>
        <v>#REF!</v>
      </c>
      <c r="T10" s="17" t="e">
        <f>IF(AND(T$2=$Q$1,$Q10&lt;&gt;0),SUMIF(#REF!,'Full Financ'!$B10,#REF!)*0.98*(U$2-T$2)/($Q10),SUMIF(#REF!,'Full Financ'!$B10,#REF!)*0.98)</f>
        <v>#REF!</v>
      </c>
      <c r="U10" s="17" t="e">
        <f>IF(AND(U$2=$Q$1,$Q10&lt;&gt;0),SUMIF(#REF!,'Full Financ'!$B10,#REF!)*0.98*(V$2-U$2)/($Q10),SUMIF(#REF!,'Full Financ'!$B10,#REF!)*0.98)</f>
        <v>#REF!</v>
      </c>
      <c r="V10" s="17" t="e">
        <f>IF(AND(V$2=$Q$1,$Q10&lt;&gt;0),SUMIF(#REF!,'Full Financ'!$B10,#REF!)*0.98*(W$2-V$2)/($Q10),SUMIF(#REF!,'Full Financ'!$B10,#REF!)*0.98)</f>
        <v>#REF!</v>
      </c>
      <c r="W10" s="17" t="e">
        <f>IF(AND(W$2=$Q$1,$Q10&lt;&gt;0),SUMIF(#REF!,'Full Financ'!$B10,#REF!)*0.98*(X$2-W$2)/($Q10),SUMIF(#REF!,'Full Financ'!$B10,#REF!)*0.98)</f>
        <v>#REF!</v>
      </c>
      <c r="X10" s="17" t="e">
        <f>IF(AND(X$2=$Q$1,$Q10&lt;&gt;0),SUMIF(#REF!,'Full Financ'!$B10,#REF!)*0.98*(Y$2-X$2)/($Q10),SUMIF(#REF!,'Full Financ'!$B10,#REF!)*0.98)</f>
        <v>#REF!</v>
      </c>
      <c r="Y10" s="17" t="e">
        <f>IF(AND(Y$2=$Q$1,$Q10&lt;&gt;0),SUMIF(#REF!,'Full Financ'!$B10,#REF!)*0.98*(Z$2-Y$2)/($Q10),SUMIF(#REF!,'Full Financ'!$B10,#REF!)*0.98)</f>
        <v>#REF!</v>
      </c>
      <c r="Z10" s="17" t="e">
        <f>IF(AND(Z$2=$Q$1,$Q10&lt;&gt;0),SUMIF(#REF!,'Full Financ'!$B10,#REF!)*0.98*(AA$2-Z$2)/($Q10),SUMIF(#REF!,'Full Financ'!$B10,#REF!)*0.98)</f>
        <v>#REF!</v>
      </c>
      <c r="AA10" s="17" t="e">
        <f>IF(AND(AA$2=$Q$1,$Q10&lt;&gt;0),SUMIF(#REF!,'Full Financ'!$B10,#REF!)*0.98*(AB$2-AA$2)/($Q10),SUMIF(#REF!,'Full Financ'!$B10,#REF!)*0.98)</f>
        <v>#REF!</v>
      </c>
      <c r="AB10" s="17" t="e">
        <f>IF(AND(AB$2=$Q$1,$Q10&lt;&gt;0),SUMIF(#REF!,'Full Financ'!$B10,#REF!)*0.98*(AC$2-AB$2)/($Q10),SUMIF(#REF!,'Full Financ'!$B10,#REF!)*0.98)</f>
        <v>#REF!</v>
      </c>
      <c r="AC10" s="17" t="e">
        <f>IF(AND(AC$2=$Q$1,$Q10&lt;&gt;0),SUMIF(#REF!,'Full Financ'!$B10,#REF!)*0.98*(AD$2-AC$2)/($Q10),SUMIF(#REF!,'Full Financ'!$B10,#REF!)*0.98)</f>
        <v>#REF!</v>
      </c>
      <c r="AD10" s="17"/>
      <c r="AF10" s="17" t="e">
        <f t="shared" ca="1" si="0"/>
        <v>#REF!</v>
      </c>
      <c r="AG10" s="17" t="e">
        <f t="shared" ca="1" si="0"/>
        <v>#REF!</v>
      </c>
      <c r="AH10" s="17" t="e">
        <f t="shared" ca="1" si="0"/>
        <v>#REF!</v>
      </c>
      <c r="AI10" s="17" t="e">
        <f t="shared" ca="1" si="0"/>
        <v>#REF!</v>
      </c>
      <c r="AJ10" s="17" t="e">
        <f t="shared" ca="1" si="0"/>
        <v>#REF!</v>
      </c>
      <c r="AK10" s="17" t="e">
        <f t="shared" ca="1" si="0"/>
        <v>#REF!</v>
      </c>
      <c r="AL10" s="17" t="e">
        <f t="shared" ca="1" si="0"/>
        <v>#REF!</v>
      </c>
      <c r="AM10" s="17" t="e">
        <f t="shared" ca="1" si="0"/>
        <v>#REF!</v>
      </c>
      <c r="AN10" s="17" t="e">
        <f t="shared" ca="1" si="0"/>
        <v>#REF!</v>
      </c>
      <c r="AO10" s="17" t="e">
        <f t="shared" ca="1" si="0"/>
        <v>#REF!</v>
      </c>
      <c r="AP10" s="17" t="e">
        <f t="shared" ca="1" si="0"/>
        <v>#REF!</v>
      </c>
      <c r="AQ10" s="17" t="e">
        <f t="shared" ca="1" si="0"/>
        <v>#REF!</v>
      </c>
      <c r="AS10" s="17" t="e">
        <f>IF(SUM($R10:R10)&gt;0,MONTH(AS$2),"")</f>
        <v>#REF!</v>
      </c>
      <c r="AT10" s="17" t="e">
        <f>IF(SUM($R10:S10)&gt;0,MONTH(AT$2),"")</f>
        <v>#REF!</v>
      </c>
      <c r="AU10" s="17" t="e">
        <f>IF(SUM($R10:T10)&gt;0,MONTH(AU$2),"")</f>
        <v>#REF!</v>
      </c>
      <c r="AV10" s="17" t="e">
        <f>IF(SUM($R10:U10)&gt;0,MONTH(AV$2),"")</f>
        <v>#REF!</v>
      </c>
      <c r="AW10" s="17" t="e">
        <f>IF(SUM($R10:V10)&gt;0,MONTH(AW$2),"")</f>
        <v>#REF!</v>
      </c>
      <c r="AX10" s="17" t="e">
        <f>IF(SUM($R10:W10)&gt;0,MONTH(AX$2),"")</f>
        <v>#REF!</v>
      </c>
      <c r="AY10" s="17" t="e">
        <f>IF(SUM($R10:X10)&gt;0,MONTH(AY$2),"")</f>
        <v>#REF!</v>
      </c>
      <c r="AZ10" s="17" t="e">
        <f>IF(SUM($R10:Y10)&gt;0,MONTH(AZ$2),"")</f>
        <v>#REF!</v>
      </c>
      <c r="BA10" s="17" t="e">
        <f>IF(SUM($R10:Z10)&gt;0,MONTH(BA$2),"")</f>
        <v>#REF!</v>
      </c>
      <c r="BB10" s="17" t="e">
        <f>IF(SUM($R10:AA10)&gt;0,MONTH(BB$2),"")</f>
        <v>#REF!</v>
      </c>
      <c r="BC10" s="17" t="e">
        <f>IF(SUM($R10:AB10)&gt;0,MONTH(BC$2),"")</f>
        <v>#REF!</v>
      </c>
      <c r="BD10" s="17" t="e">
        <f>IF(SUM($R10:AC10)&gt;0,MONTH(BD$2),"")</f>
        <v>#REF!</v>
      </c>
      <c r="BE10" s="17" t="e">
        <f t="shared" si="6"/>
        <v>#REF!</v>
      </c>
      <c r="BF10" s="17" t="e">
        <f t="shared" si="1"/>
        <v>#REF!</v>
      </c>
      <c r="BG10" s="17" t="e">
        <f t="shared" si="1"/>
        <v>#REF!</v>
      </c>
      <c r="BH10" s="17" t="e">
        <f t="shared" si="1"/>
        <v>#REF!</v>
      </c>
      <c r="BI10" s="17" t="e">
        <f t="shared" si="1"/>
        <v>#REF!</v>
      </c>
      <c r="BJ10" s="17" t="e">
        <f t="shared" si="1"/>
        <v>#REF!</v>
      </c>
      <c r="BK10" s="17" t="e">
        <f t="shared" si="1"/>
        <v>#REF!</v>
      </c>
      <c r="BL10" s="17" t="e">
        <f t="shared" si="1"/>
        <v>#REF!</v>
      </c>
      <c r="BM10" s="17" t="e">
        <f t="shared" si="1"/>
        <v>#REF!</v>
      </c>
      <c r="BN10" s="17" t="e">
        <f t="shared" si="1"/>
        <v>#REF!</v>
      </c>
      <c r="BO10" s="17" t="e">
        <f t="shared" si="1"/>
        <v>#REF!</v>
      </c>
      <c r="BP10" s="17" t="e">
        <f t="shared" si="1"/>
        <v>#REF!</v>
      </c>
      <c r="BQ10" s="17" t="e">
        <f t="shared" si="1"/>
        <v>#REF!</v>
      </c>
      <c r="BS10" s="17" t="e">
        <f t="shared" si="2"/>
        <v>#REF!</v>
      </c>
      <c r="BT10" s="17" t="e">
        <f t="shared" si="2"/>
        <v>#REF!</v>
      </c>
      <c r="BU10" s="17" t="e">
        <f t="shared" si="2"/>
        <v>#REF!</v>
      </c>
      <c r="BV10" s="17" t="e">
        <f t="shared" si="2"/>
        <v>#REF!</v>
      </c>
      <c r="BW10" s="17" t="e">
        <f t="shared" si="2"/>
        <v>#REF!</v>
      </c>
      <c r="BX10" s="17" t="e">
        <f t="shared" si="2"/>
        <v>#REF!</v>
      </c>
      <c r="BY10" s="17" t="e">
        <f t="shared" si="2"/>
        <v>#REF!</v>
      </c>
      <c r="BZ10" s="17" t="e">
        <f t="shared" si="2"/>
        <v>#REF!</v>
      </c>
      <c r="CA10" s="17" t="e">
        <f t="shared" si="2"/>
        <v>#REF!</v>
      </c>
      <c r="CB10" s="17" t="e">
        <f t="shared" si="2"/>
        <v>#REF!</v>
      </c>
      <c r="CC10" s="17" t="e">
        <f t="shared" si="2"/>
        <v>#REF!</v>
      </c>
      <c r="CD10" s="17" t="e">
        <f t="shared" si="2"/>
        <v>#REF!</v>
      </c>
      <c r="CG10" s="20" t="e">
        <f>IF(AND(SUM($R10:R10)&gt;0,R10=0),AF10,0)</f>
        <v>#REF!</v>
      </c>
      <c r="CH10" s="20" t="e">
        <f>IF(AND(SUM($R10:S10)&gt;0,S10=0),AG10,0)</f>
        <v>#REF!</v>
      </c>
      <c r="CI10" s="20" t="e">
        <f>IF(AND(SUM($R10:T10)&gt;0,T10=0),AH10,0)</f>
        <v>#REF!</v>
      </c>
      <c r="CJ10" s="20" t="e">
        <f>IF(AND(SUM($R10:U10)&gt;0,U10=0),AI10,0)</f>
        <v>#REF!</v>
      </c>
      <c r="CK10" s="20" t="e">
        <f>IF(AND(SUM($R10:V10)&gt;0,V10=0),AJ10,0)</f>
        <v>#REF!</v>
      </c>
      <c r="CL10" s="20" t="e">
        <f>IF(AND(SUM($R10:W10)&gt;0,W10=0),AK10,0)</f>
        <v>#REF!</v>
      </c>
      <c r="CM10" s="20" t="e">
        <f>IF(AND(SUM($R10:X10)&gt;0,X10=0),AL10,0)</f>
        <v>#REF!</v>
      </c>
      <c r="CN10" s="20" t="e">
        <f>IF(AND(SUM($R10:Y10)&gt;0,Y10=0),AM10,0)</f>
        <v>#REF!</v>
      </c>
      <c r="CO10" s="20" t="e">
        <f>IF(AND(SUM($R10:Z10)&gt;0,Z10=0),AN10,0)</f>
        <v>#REF!</v>
      </c>
      <c r="CP10" s="20" t="e">
        <f>IF(AND(SUM($R10:AA10)&gt;0,AA10=0),AO10,0)</f>
        <v>#REF!</v>
      </c>
      <c r="CQ10" s="20" t="e">
        <f>IF(AND(SUM($R10:AB10)&gt;0,AB10=0),AP10,0)</f>
        <v>#REF!</v>
      </c>
      <c r="CR10" s="20" t="e">
        <f>IF(AND(SUM($R10:AC10)&gt;0,AC10=0),AQ10,0)</f>
        <v>#REF!</v>
      </c>
      <c r="CT10" s="14" t="e">
        <f>IF(VLOOKUP($B10,#REF!,COLUMN(#REF!)-COLUMN(#REF!)+1,FALSE)&gt;0.1,VLOOKUP($B10,#REF!,COLUMN(#REF!)-COLUMN(#REF!)+1,FALSE),"")</f>
        <v>#REF!</v>
      </c>
      <c r="CU10" s="14" t="e">
        <f>IF(VLOOKUP($B10,#REF!,COLUMN(#REF!)-COLUMN(#REF!)+1,FALSE)&gt;0.1,VLOOKUP($B10,#REF!,COLUMN(#REF!)-COLUMN(#REF!)+1,FALSE),"")</f>
        <v>#REF!</v>
      </c>
      <c r="CV10" s="14" t="e">
        <f>IF(VLOOKUP($B10,#REF!,COLUMN(#REF!)-COLUMN(#REF!)+1,FALSE)&gt;0.1,VLOOKUP($B10,#REF!,COLUMN(#REF!)-COLUMN(#REF!)+1,FALSE),"")</f>
        <v>#REF!</v>
      </c>
      <c r="CW10" s="14" t="e">
        <f>IF(VLOOKUP($B10,#REF!,COLUMN(#REF!)-COLUMN(#REF!)+1,FALSE)&gt;0.1,VLOOKUP($B10,#REF!,COLUMN(#REF!)-COLUMN(#REF!)+1,FALSE),"")</f>
        <v>#REF!</v>
      </c>
      <c r="CX10" s="14" t="e">
        <f>IF(VLOOKUP($B10,#REF!,COLUMN(#REF!)-COLUMN(#REF!)+1,FALSE)&gt;0.1,VLOOKUP($B10,#REF!,COLUMN(#REF!)-COLUMN(#REF!)+1,FALSE),"")</f>
        <v>#REF!</v>
      </c>
      <c r="CY10" s="14" t="e">
        <f>IF(VLOOKUP($B10,#REF!,COLUMN(#REF!)-COLUMN(#REF!)+1,FALSE)&gt;0.1,VLOOKUP($B10,#REF!,COLUMN(#REF!)-COLUMN(#REF!)+1,FALSE),"")</f>
        <v>#REF!</v>
      </c>
      <c r="CZ10" s="14" t="e">
        <f>IF(VLOOKUP($B10,#REF!,COLUMN(#REF!)-COLUMN(#REF!)+1,FALSE)&gt;0.1,VLOOKUP($B10,#REF!,COLUMN(#REF!)-COLUMN(#REF!)+1,FALSE),"")</f>
        <v>#REF!</v>
      </c>
      <c r="DA10" s="14" t="e">
        <f>IF(VLOOKUP($B10,#REF!,COLUMN(#REF!)-COLUMN(#REF!)+1,FALSE)&gt;0.1,VLOOKUP($B10,#REF!,COLUMN(#REF!)-COLUMN(#REF!)+1,FALSE),"")</f>
        <v>#REF!</v>
      </c>
      <c r="DB10" s="14" t="e">
        <f>IF(VLOOKUP($B10,#REF!,COLUMN(#REF!)-COLUMN(#REF!)+1,FALSE)&gt;0.1,VLOOKUP($B10,#REF!,COLUMN(#REF!)-COLUMN(#REF!)+1,FALSE),"")</f>
        <v>#REF!</v>
      </c>
      <c r="DC10" s="14" t="e">
        <f>IF(VLOOKUP($B10,#REF!,COLUMN(#REF!)-COLUMN(#REF!)+1,FALSE)&gt;0.1,VLOOKUP($B10,#REF!,COLUMN(#REF!)-COLUMN(#REF!)+1,FALSE),"")</f>
        <v>#REF!</v>
      </c>
      <c r="DD10" s="14" t="e">
        <f>IF(VLOOKUP($B10,#REF!,COLUMN(#REF!)-COLUMN(#REF!)+1,FALSE)&gt;0.1,VLOOKUP($B10,#REF!,COLUMN(#REF!)-COLUMN(#REF!)+1,FALSE),"")</f>
        <v>#REF!</v>
      </c>
      <c r="DE10" s="14" t="e">
        <f>IF(VLOOKUP($B10,#REF!,COLUMN(#REF!)-COLUMN(#REF!)+1,FALSE)&gt;0.1,VLOOKUP($B10,#REF!,COLUMN(#REF!)-COLUMN(#REF!)+1,FALSE),"")</f>
        <v>#REF!</v>
      </c>
      <c r="DH10" s="19" t="str">
        <f t="shared" si="7"/>
        <v/>
      </c>
      <c r="DI10" s="19" t="str">
        <f t="shared" si="3"/>
        <v/>
      </c>
      <c r="DJ10" s="19" t="str">
        <f t="shared" si="3"/>
        <v/>
      </c>
      <c r="DK10" s="19" t="str">
        <f t="shared" si="3"/>
        <v/>
      </c>
      <c r="DL10" s="19" t="str">
        <f t="shared" si="3"/>
        <v/>
      </c>
      <c r="DM10" s="19" t="str">
        <f t="shared" si="3"/>
        <v/>
      </c>
      <c r="DN10" s="19" t="str">
        <f t="shared" si="3"/>
        <v/>
      </c>
      <c r="DO10" s="19" t="str">
        <f t="shared" si="3"/>
        <v/>
      </c>
      <c r="DP10" s="19" t="str">
        <f t="shared" si="3"/>
        <v/>
      </c>
      <c r="DQ10" s="19" t="str">
        <f t="shared" si="3"/>
        <v/>
      </c>
      <c r="DR10" s="19" t="str">
        <f t="shared" si="3"/>
        <v/>
      </c>
      <c r="DS10" s="19" t="str">
        <f t="shared" si="3"/>
        <v/>
      </c>
      <c r="DV10" s="15" t="e">
        <f>IF(VLOOKUP($B10,#REF!,COLUMN(#REF!)-COLUMN(#REF!)+1,FALSE)&gt;0.1,VLOOKUP($B10,#REF!,COLUMN(#REF!)-COLUMN(#REF!)+1,FALSE),"")</f>
        <v>#REF!</v>
      </c>
      <c r="DW10" s="15" t="e">
        <f>IF(VLOOKUP($B10,#REF!,COLUMN(#REF!)-COLUMN(#REF!)+1,FALSE)&gt;0.1,VLOOKUP($B10,#REF!,COLUMN(#REF!)-COLUMN(#REF!)+1,FALSE),"")</f>
        <v>#REF!</v>
      </c>
      <c r="DX10" s="15" t="e">
        <f>IF(VLOOKUP($B10,#REF!,COLUMN(#REF!)-COLUMN(#REF!)+1,FALSE)&gt;0.1,VLOOKUP($B10,#REF!,COLUMN(#REF!)-COLUMN(#REF!)+1,FALSE),"")</f>
        <v>#REF!</v>
      </c>
      <c r="DY10" s="15" t="e">
        <f>IF(VLOOKUP($B10,#REF!,COLUMN(#REF!)-COLUMN(#REF!)+1,FALSE)&gt;0.1,VLOOKUP($B10,#REF!,COLUMN(#REF!)-COLUMN(#REF!)+1,FALSE),"")</f>
        <v>#REF!</v>
      </c>
      <c r="DZ10" s="15" t="e">
        <f>IF(VLOOKUP($B10,#REF!,COLUMN(#REF!)-COLUMN(#REF!)+1,FALSE)&gt;0.1,VLOOKUP($B10,#REF!,COLUMN(#REF!)-COLUMN(#REF!)+1,FALSE),"")</f>
        <v>#REF!</v>
      </c>
      <c r="EA10" s="15" t="e">
        <f>IF(VLOOKUP($B10,#REF!,COLUMN(#REF!)-COLUMN(#REF!)+1,FALSE)&gt;0.1,VLOOKUP($B10,#REF!,COLUMN(#REF!)-COLUMN(#REF!)+1,FALSE),"")</f>
        <v>#REF!</v>
      </c>
      <c r="EB10" s="15" t="e">
        <f>IF(VLOOKUP($B10,#REF!,COLUMN(#REF!)-COLUMN(#REF!)+1,FALSE)&gt;0.1,VLOOKUP($B10,#REF!,COLUMN(#REF!)-COLUMN(#REF!)+1,FALSE),"")</f>
        <v>#REF!</v>
      </c>
      <c r="EC10" s="15" t="e">
        <f>IF(VLOOKUP($B10,#REF!,COLUMN(#REF!)-COLUMN(#REF!)+1,FALSE)&gt;0.1,VLOOKUP($B10,#REF!,COLUMN(#REF!)-COLUMN(#REF!)+1,FALSE),"")</f>
        <v>#REF!</v>
      </c>
      <c r="ED10" s="15" t="e">
        <f>IF(VLOOKUP($B10,#REF!,COLUMN(#REF!)-COLUMN(#REF!)+1,FALSE)&gt;0.1,VLOOKUP($B10,#REF!,COLUMN(#REF!)-COLUMN(#REF!)+1,FALSE),"")</f>
        <v>#REF!</v>
      </c>
      <c r="EE10" s="15" t="e">
        <f>IF(VLOOKUP($B10,#REF!,COLUMN(#REF!)-COLUMN(#REF!)+1,FALSE)&gt;0.1,VLOOKUP($B10,#REF!,COLUMN(#REF!)-COLUMN(#REF!)+1,FALSE),"")</f>
        <v>#REF!</v>
      </c>
      <c r="EF10" s="15" t="e">
        <f>IF(VLOOKUP($B10,#REF!,COLUMN(#REF!)-COLUMN(#REF!)+1,FALSE)&gt;0.1,VLOOKUP($B10,#REF!,COLUMN(#REF!)-COLUMN(#REF!)+1,FALSE),"")</f>
        <v>#REF!</v>
      </c>
      <c r="EG10" s="15" t="e">
        <f>IF(VLOOKUP($B10,#REF!,COLUMN(#REF!)-COLUMN(#REF!)+1,FALSE)&gt;0.1,VLOOKUP($B10,#REF!,COLUMN(#REF!)-COLUMN(#REF!)+1,FALSE),"")</f>
        <v>#REF!</v>
      </c>
      <c r="EH10" s="15" t="e">
        <f>IF(VLOOKUP($B10,#REF!,COLUMN(#REF!)-COLUMN(#REF!)+1,FALSE)&gt;0.1,VLOOKUP($B10,#REF!,COLUMN(#REF!)-COLUMN(#REF!)+1,FALSE),"")</f>
        <v>#REF!</v>
      </c>
      <c r="EL10" s="20" t="str">
        <f t="shared" si="4"/>
        <v/>
      </c>
      <c r="EM10" s="20" t="str">
        <f t="shared" si="4"/>
        <v/>
      </c>
      <c r="EN10" s="20" t="str">
        <f t="shared" si="4"/>
        <v/>
      </c>
      <c r="EO10" s="20" t="str">
        <f t="shared" si="4"/>
        <v/>
      </c>
      <c r="EP10" s="20" t="str">
        <f t="shared" si="4"/>
        <v/>
      </c>
      <c r="EQ10" s="20" t="str">
        <f t="shared" si="4"/>
        <v/>
      </c>
      <c r="ER10" s="20" t="str">
        <f t="shared" si="4"/>
        <v/>
      </c>
      <c r="ES10" s="20" t="str">
        <f t="shared" si="4"/>
        <v/>
      </c>
      <c r="ET10" s="20" t="str">
        <f t="shared" si="4"/>
        <v/>
      </c>
      <c r="EU10" s="20" t="str">
        <f t="shared" si="4"/>
        <v/>
      </c>
      <c r="EV10" s="20" t="str">
        <f t="shared" si="4"/>
        <v/>
      </c>
      <c r="EW10" s="20" t="str">
        <f t="shared" si="4"/>
        <v/>
      </c>
      <c r="FC10" s="12" t="s">
        <v>1496</v>
      </c>
      <c r="FD10" s="19" t="e">
        <f ca="1">FD6-SUM(FD8:FD9)</f>
        <v>#REF!</v>
      </c>
      <c r="FE10" s="19" t="e">
        <f ca="1">FE6-SUM(FE8:FE9)</f>
        <v>#REF!</v>
      </c>
      <c r="FF10" s="19" t="e">
        <f ca="1">FF6-SUM(FF8:FF9)</f>
        <v>#REF!</v>
      </c>
      <c r="FG10" s="19" t="e">
        <f ca="1">FG6-SUM(FG8:FG9)</f>
        <v>#REF!</v>
      </c>
      <c r="FH10" s="19" t="e">
        <f ca="1">FH6-SUM(FH8:FH9)</f>
        <v>#REF!</v>
      </c>
      <c r="FI10" s="19"/>
      <c r="FJ10" s="19"/>
      <c r="FK10" s="19"/>
      <c r="FL10" s="19"/>
      <c r="FM10" s="19"/>
      <c r="FN10" s="19"/>
      <c r="FO10" s="19"/>
    </row>
    <row r="11" spans="2:186">
      <c r="B11" t="s">
        <v>1323</v>
      </c>
      <c r="C11" s="18">
        <f>VLOOKUP(B11,Financ!A$3:J$157,COLUMN(Financ!$J$21),FALSE)</f>
        <v>45689</v>
      </c>
      <c r="D11" s="16">
        <f ca="1">SUMIF(Financ!$A$3:$A$157,'Full Financ'!$B11,Financ!K$3:K$156)</f>
        <v>0</v>
      </c>
      <c r="E11" s="16">
        <f ca="1">SUMIF(Financ!$A$3:$A$157,'Full Financ'!$B11,Financ!L$3:L$156)</f>
        <v>190.6541</v>
      </c>
      <c r="F11" s="16">
        <f ca="1">SUMIF(Financ!$A$3:$A$157,'Full Financ'!$B11,Financ!M$3:M$156)</f>
        <v>272.363</v>
      </c>
      <c r="G11" s="16">
        <f ca="1">SUMIF(Financ!$A$3:$A$157,'Full Financ'!$B11,Financ!N$3:N$156)</f>
        <v>272.363</v>
      </c>
      <c r="H11" s="16">
        <f ca="1">SUMIF(Financ!$A$3:$A$157,'Full Financ'!$B11,Financ!O$3:O$156)</f>
        <v>272.363</v>
      </c>
      <c r="I11" s="16">
        <f ca="1">SUMIF(Financ!$A$3:$A$157,'Full Financ'!$B11,Financ!P$3:P$156)</f>
        <v>272.363</v>
      </c>
      <c r="J11" s="16">
        <f ca="1">SUMIF(Financ!$A$3:$A$157,'Full Financ'!$B11,Financ!Q$3:Q$156)</f>
        <v>272.363</v>
      </c>
      <c r="K11" s="16">
        <f ca="1">SUMIF(Financ!$A$3:$A$157,'Full Financ'!$B11,Financ!R$3:R$156)</f>
        <v>272.363</v>
      </c>
      <c r="L11" s="16">
        <f ca="1">SUMIF(Financ!$A$3:$A$157,'Full Financ'!$B11,Financ!S$3:S$156)</f>
        <v>272.363</v>
      </c>
      <c r="M11" s="16">
        <f ca="1">SUMIF(Financ!$A$3:$A$157,'Full Financ'!$B11,Financ!T$3:T$156)</f>
        <v>272.363</v>
      </c>
      <c r="N11" s="16">
        <f ca="1">SUMIF(Financ!$A$3:$A$157,'Full Financ'!$B11,Financ!U$3:U$156)</f>
        <v>272.363</v>
      </c>
      <c r="O11" s="16">
        <f ca="1">SUMIF(Financ!$A$3:$A$157,'Full Financ'!$B11,Financ!V$3:V$156)</f>
        <v>272.363</v>
      </c>
      <c r="P11" s="16"/>
      <c r="Q11" t="e">
        <f>VLOOKUP(B11,#REF!,COLUMN(#REF!),FALSE)</f>
        <v>#REF!</v>
      </c>
      <c r="R11" s="17" t="e">
        <f>IF(AND(R$2=$Q$1,$Q11&lt;&gt;0),SUMIF(#REF!,'Full Financ'!$B11,#REF!)*0.98*(S$2-R$2)/($Q11),SUMIF(#REF!,'Full Financ'!$B11,#REF!)*0.98)</f>
        <v>#REF!</v>
      </c>
      <c r="S11" s="17" t="e">
        <f>IF(AND(S$2=$Q$1,$Q11&lt;&gt;0),SUMIF(#REF!,'Full Financ'!$B11,#REF!)*0.98*(T$2-S$2)/($Q11),SUMIF(#REF!,'Full Financ'!$B11,#REF!)*0.98)</f>
        <v>#REF!</v>
      </c>
      <c r="T11" s="17" t="e">
        <f>IF(AND(T$2=$Q$1,$Q11&lt;&gt;0),SUMIF(#REF!,'Full Financ'!$B11,#REF!)*0.98*(U$2-T$2)/($Q11),SUMIF(#REF!,'Full Financ'!$B11,#REF!)*0.98)</f>
        <v>#REF!</v>
      </c>
      <c r="U11" s="17" t="e">
        <f>IF(AND(U$2=$Q$1,$Q11&lt;&gt;0),SUMIF(#REF!,'Full Financ'!$B11,#REF!)*0.98*(V$2-U$2)/($Q11),SUMIF(#REF!,'Full Financ'!$B11,#REF!)*0.98)</f>
        <v>#REF!</v>
      </c>
      <c r="V11" s="17" t="e">
        <f>IF(AND(V$2=$Q$1,$Q11&lt;&gt;0),SUMIF(#REF!,'Full Financ'!$B11,#REF!)*0.98*(W$2-V$2)/($Q11),SUMIF(#REF!,'Full Financ'!$B11,#REF!)*0.98)</f>
        <v>#REF!</v>
      </c>
      <c r="W11" s="17" t="e">
        <f>IF(AND(W$2=$Q$1,$Q11&lt;&gt;0),SUMIF(#REF!,'Full Financ'!$B11,#REF!)*0.98*(X$2-W$2)/($Q11),SUMIF(#REF!,'Full Financ'!$B11,#REF!)*0.98)</f>
        <v>#REF!</v>
      </c>
      <c r="X11" s="17" t="e">
        <f>IF(AND(X$2=$Q$1,$Q11&lt;&gt;0),SUMIF(#REF!,'Full Financ'!$B11,#REF!)*0.98*(Y$2-X$2)/($Q11),SUMIF(#REF!,'Full Financ'!$B11,#REF!)*0.98)</f>
        <v>#REF!</v>
      </c>
      <c r="Y11" s="17" t="e">
        <f>IF(AND(Y$2=$Q$1,$Q11&lt;&gt;0),SUMIF(#REF!,'Full Financ'!$B11,#REF!)*0.98*(Z$2-Y$2)/($Q11),SUMIF(#REF!,'Full Financ'!$B11,#REF!)*0.98)</f>
        <v>#REF!</v>
      </c>
      <c r="Z11" s="17" t="e">
        <f>IF(AND(Z$2=$Q$1,$Q11&lt;&gt;0),SUMIF(#REF!,'Full Financ'!$B11,#REF!)*0.98*(AA$2-Z$2)/($Q11),SUMIF(#REF!,'Full Financ'!$B11,#REF!)*0.98)</f>
        <v>#REF!</v>
      </c>
      <c r="AA11" s="17" t="e">
        <f>IF(AND(AA$2=$Q$1,$Q11&lt;&gt;0),SUMIF(#REF!,'Full Financ'!$B11,#REF!)*0.98*(AB$2-AA$2)/($Q11),SUMIF(#REF!,'Full Financ'!$B11,#REF!)*0.98)</f>
        <v>#REF!</v>
      </c>
      <c r="AB11" s="17" t="e">
        <f>IF(AND(AB$2=$Q$1,$Q11&lt;&gt;0),SUMIF(#REF!,'Full Financ'!$B11,#REF!)*0.98*(AC$2-AB$2)/($Q11),SUMIF(#REF!,'Full Financ'!$B11,#REF!)*0.98)</f>
        <v>#REF!</v>
      </c>
      <c r="AC11" s="17" t="e">
        <f>IF(AND(AC$2=$Q$1,$Q11&lt;&gt;0),SUMIF(#REF!,'Full Financ'!$B11,#REF!)*0.98*(AD$2-AC$2)/($Q11),SUMIF(#REF!,'Full Financ'!$B11,#REF!)*0.98)</f>
        <v>#REF!</v>
      </c>
      <c r="AD11" s="17"/>
      <c r="AF11" s="17" t="e">
        <f t="shared" ca="1" si="0"/>
        <v>#REF!</v>
      </c>
      <c r="AG11" s="17" t="e">
        <f t="shared" ca="1" si="0"/>
        <v>#REF!</v>
      </c>
      <c r="AH11" s="17" t="e">
        <f t="shared" ca="1" si="0"/>
        <v>#REF!</v>
      </c>
      <c r="AI11" s="17" t="e">
        <f t="shared" ca="1" si="0"/>
        <v>#REF!</v>
      </c>
      <c r="AJ11" s="17" t="e">
        <f t="shared" ca="1" si="0"/>
        <v>#REF!</v>
      </c>
      <c r="AK11" s="17" t="e">
        <f t="shared" ca="1" si="0"/>
        <v>#REF!</v>
      </c>
      <c r="AL11" s="17" t="e">
        <f t="shared" ca="1" si="0"/>
        <v>#REF!</v>
      </c>
      <c r="AM11" s="17" t="e">
        <f t="shared" ca="1" si="0"/>
        <v>#REF!</v>
      </c>
      <c r="AN11" s="17" t="e">
        <f t="shared" ca="1" si="0"/>
        <v>#REF!</v>
      </c>
      <c r="AO11" s="17" t="e">
        <f t="shared" ca="1" si="0"/>
        <v>#REF!</v>
      </c>
      <c r="AP11" s="17" t="e">
        <f t="shared" ca="1" si="0"/>
        <v>#REF!</v>
      </c>
      <c r="AQ11" s="17" t="e">
        <f t="shared" ca="1" si="0"/>
        <v>#REF!</v>
      </c>
      <c r="AS11" s="17" t="e">
        <f>IF(SUM($R11:R11)&gt;0,MONTH(AS$2),"")</f>
        <v>#REF!</v>
      </c>
      <c r="AT11" s="17" t="e">
        <f>IF(SUM($R11:S11)&gt;0,MONTH(AT$2),"")</f>
        <v>#REF!</v>
      </c>
      <c r="AU11" s="17" t="e">
        <f>IF(SUM($R11:T11)&gt;0,MONTH(AU$2),"")</f>
        <v>#REF!</v>
      </c>
      <c r="AV11" s="17" t="e">
        <f>IF(SUM($R11:U11)&gt;0,MONTH(AV$2),"")</f>
        <v>#REF!</v>
      </c>
      <c r="AW11" s="17" t="e">
        <f>IF(SUM($R11:V11)&gt;0,MONTH(AW$2),"")</f>
        <v>#REF!</v>
      </c>
      <c r="AX11" s="17" t="e">
        <f>IF(SUM($R11:W11)&gt;0,MONTH(AX$2),"")</f>
        <v>#REF!</v>
      </c>
      <c r="AY11" s="17" t="e">
        <f>IF(SUM($R11:X11)&gt;0,MONTH(AY$2),"")</f>
        <v>#REF!</v>
      </c>
      <c r="AZ11" s="17" t="e">
        <f>IF(SUM($R11:Y11)&gt;0,MONTH(AZ$2),"")</f>
        <v>#REF!</v>
      </c>
      <c r="BA11" s="17" t="e">
        <f>IF(SUM($R11:Z11)&gt;0,MONTH(BA$2),"")</f>
        <v>#REF!</v>
      </c>
      <c r="BB11" s="17" t="e">
        <f>IF(SUM($R11:AA11)&gt;0,MONTH(BB$2),"")</f>
        <v>#REF!</v>
      </c>
      <c r="BC11" s="17" t="e">
        <f>IF(SUM($R11:AB11)&gt;0,MONTH(BC$2),"")</f>
        <v>#REF!</v>
      </c>
      <c r="BD11" s="17" t="e">
        <f>IF(SUM($R11:AC11)&gt;0,MONTH(BD$2),"")</f>
        <v>#REF!</v>
      </c>
      <c r="BE11" s="17" t="e">
        <f t="shared" si="6"/>
        <v>#REF!</v>
      </c>
      <c r="BF11" s="17" t="e">
        <f t="shared" si="1"/>
        <v>#REF!</v>
      </c>
      <c r="BG11" s="17" t="e">
        <f t="shared" si="1"/>
        <v>#REF!</v>
      </c>
      <c r="BH11" s="17" t="e">
        <f t="shared" si="1"/>
        <v>#REF!</v>
      </c>
      <c r="BI11" s="17" t="e">
        <f t="shared" si="1"/>
        <v>#REF!</v>
      </c>
      <c r="BJ11" s="17" t="e">
        <f t="shared" si="1"/>
        <v>#REF!</v>
      </c>
      <c r="BK11" s="17" t="e">
        <f t="shared" si="1"/>
        <v>#REF!</v>
      </c>
      <c r="BL11" s="17" t="e">
        <f t="shared" si="1"/>
        <v>#REF!</v>
      </c>
      <c r="BM11" s="17" t="e">
        <f t="shared" si="1"/>
        <v>#REF!</v>
      </c>
      <c r="BN11" s="17" t="e">
        <f t="shared" si="1"/>
        <v>#REF!</v>
      </c>
      <c r="BO11" s="17" t="e">
        <f t="shared" si="1"/>
        <v>#REF!</v>
      </c>
      <c r="BP11" s="17" t="e">
        <f t="shared" si="1"/>
        <v>#REF!</v>
      </c>
      <c r="BQ11" s="17" t="e">
        <f t="shared" si="1"/>
        <v>#REF!</v>
      </c>
      <c r="BS11" s="17" t="e">
        <f t="shared" si="2"/>
        <v>#REF!</v>
      </c>
      <c r="BT11" s="17" t="e">
        <f t="shared" si="2"/>
        <v>#REF!</v>
      </c>
      <c r="BU11" s="17" t="e">
        <f t="shared" si="2"/>
        <v>#REF!</v>
      </c>
      <c r="BV11" s="17" t="e">
        <f t="shared" si="2"/>
        <v>#REF!</v>
      </c>
      <c r="BW11" s="17" t="e">
        <f t="shared" si="2"/>
        <v>#REF!</v>
      </c>
      <c r="BX11" s="17" t="e">
        <f t="shared" si="2"/>
        <v>#REF!</v>
      </c>
      <c r="BY11" s="17" t="e">
        <f t="shared" si="2"/>
        <v>#REF!</v>
      </c>
      <c r="BZ11" s="17" t="e">
        <f t="shared" si="2"/>
        <v>#REF!</v>
      </c>
      <c r="CA11" s="17" t="e">
        <f t="shared" si="2"/>
        <v>#REF!</v>
      </c>
      <c r="CB11" s="17" t="e">
        <f t="shared" si="2"/>
        <v>#REF!</v>
      </c>
      <c r="CC11" s="17" t="e">
        <f t="shared" si="2"/>
        <v>#REF!</v>
      </c>
      <c r="CD11" s="17" t="e">
        <f t="shared" si="2"/>
        <v>#REF!</v>
      </c>
      <c r="CG11" s="20" t="e">
        <f>IF(AND(SUM($R11:R11)&gt;0,R11=0),AF11,0)</f>
        <v>#REF!</v>
      </c>
      <c r="CH11" s="20" t="e">
        <f>IF(AND(SUM($R11:S11)&gt;0,S11=0),AG11,0)</f>
        <v>#REF!</v>
      </c>
      <c r="CI11" s="20" t="e">
        <f>IF(AND(SUM($R11:T11)&gt;0,T11=0),AH11,0)</f>
        <v>#REF!</v>
      </c>
      <c r="CJ11" s="20" t="e">
        <f>IF(AND(SUM($R11:U11)&gt;0,U11=0),AI11,0)</f>
        <v>#REF!</v>
      </c>
      <c r="CK11" s="20" t="e">
        <f>IF(AND(SUM($R11:V11)&gt;0,V11=0),AJ11,0)</f>
        <v>#REF!</v>
      </c>
      <c r="CL11" s="20" t="e">
        <f>IF(AND(SUM($R11:W11)&gt;0,W11=0),AK11,0)</f>
        <v>#REF!</v>
      </c>
      <c r="CM11" s="20" t="e">
        <f>IF(AND(SUM($R11:X11)&gt;0,X11=0),AL11,0)</f>
        <v>#REF!</v>
      </c>
      <c r="CN11" s="20" t="e">
        <f>IF(AND(SUM($R11:Y11)&gt;0,Y11=0),AM11,0)</f>
        <v>#REF!</v>
      </c>
      <c r="CO11" s="20" t="e">
        <f>IF(AND(SUM($R11:Z11)&gt;0,Z11=0),AN11,0)</f>
        <v>#REF!</v>
      </c>
      <c r="CP11" s="20" t="e">
        <f>IF(AND(SUM($R11:AA11)&gt;0,AA11=0),AO11,0)</f>
        <v>#REF!</v>
      </c>
      <c r="CQ11" s="20" t="e">
        <f>IF(AND(SUM($R11:AB11)&gt;0,AB11=0),AP11,0)</f>
        <v>#REF!</v>
      </c>
      <c r="CR11" s="20" t="e">
        <f>IF(AND(SUM($R11:AC11)&gt;0,AC11=0),AQ11,0)</f>
        <v>#REF!</v>
      </c>
      <c r="CT11" s="14" t="e">
        <f>IF(VLOOKUP($B11,#REF!,COLUMN(#REF!)-COLUMN(#REF!)+1,FALSE)&gt;0.1,VLOOKUP($B11,#REF!,COLUMN(#REF!)-COLUMN(#REF!)+1,FALSE),"")</f>
        <v>#REF!</v>
      </c>
      <c r="CU11" s="14" t="e">
        <f>IF(VLOOKUP($B11,#REF!,COLUMN(#REF!)-COLUMN(#REF!)+1,FALSE)&gt;0.1,VLOOKUP($B11,#REF!,COLUMN(#REF!)-COLUMN(#REF!)+1,FALSE),"")</f>
        <v>#REF!</v>
      </c>
      <c r="CV11" s="14" t="e">
        <f>IF(VLOOKUP($B11,#REF!,COLUMN(#REF!)-COLUMN(#REF!)+1,FALSE)&gt;0.1,VLOOKUP($B11,#REF!,COLUMN(#REF!)-COLUMN(#REF!)+1,FALSE),"")</f>
        <v>#REF!</v>
      </c>
      <c r="CW11" s="14" t="e">
        <f>IF(VLOOKUP($B11,#REF!,COLUMN(#REF!)-COLUMN(#REF!)+1,FALSE)&gt;0.1,VLOOKUP($B11,#REF!,COLUMN(#REF!)-COLUMN(#REF!)+1,FALSE),"")</f>
        <v>#REF!</v>
      </c>
      <c r="CX11" s="14" t="e">
        <f>IF(VLOOKUP($B11,#REF!,COLUMN(#REF!)-COLUMN(#REF!)+1,FALSE)&gt;0.1,VLOOKUP($B11,#REF!,COLUMN(#REF!)-COLUMN(#REF!)+1,FALSE),"")</f>
        <v>#REF!</v>
      </c>
      <c r="CY11" s="14" t="e">
        <f>IF(VLOOKUP($B11,#REF!,COLUMN(#REF!)-COLUMN(#REF!)+1,FALSE)&gt;0.1,VLOOKUP($B11,#REF!,COLUMN(#REF!)-COLUMN(#REF!)+1,FALSE),"")</f>
        <v>#REF!</v>
      </c>
      <c r="CZ11" s="14" t="e">
        <f>IF(VLOOKUP($B11,#REF!,COLUMN(#REF!)-COLUMN(#REF!)+1,FALSE)&gt;0.1,VLOOKUP($B11,#REF!,COLUMN(#REF!)-COLUMN(#REF!)+1,FALSE),"")</f>
        <v>#REF!</v>
      </c>
      <c r="DA11" s="14" t="e">
        <f>IF(VLOOKUP($B11,#REF!,COLUMN(#REF!)-COLUMN(#REF!)+1,FALSE)&gt;0.1,VLOOKUP($B11,#REF!,COLUMN(#REF!)-COLUMN(#REF!)+1,FALSE),"")</f>
        <v>#REF!</v>
      </c>
      <c r="DB11" s="14" t="e">
        <f>IF(VLOOKUP($B11,#REF!,COLUMN(#REF!)-COLUMN(#REF!)+1,FALSE)&gt;0.1,VLOOKUP($B11,#REF!,COLUMN(#REF!)-COLUMN(#REF!)+1,FALSE),"")</f>
        <v>#REF!</v>
      </c>
      <c r="DC11" s="14" t="e">
        <f>IF(VLOOKUP($B11,#REF!,COLUMN(#REF!)-COLUMN(#REF!)+1,FALSE)&gt;0.1,VLOOKUP($B11,#REF!,COLUMN(#REF!)-COLUMN(#REF!)+1,FALSE),"")</f>
        <v>#REF!</v>
      </c>
      <c r="DD11" s="14" t="e">
        <f>IF(VLOOKUP($B11,#REF!,COLUMN(#REF!)-COLUMN(#REF!)+1,FALSE)&gt;0.1,VLOOKUP($B11,#REF!,COLUMN(#REF!)-COLUMN(#REF!)+1,FALSE),"")</f>
        <v>#REF!</v>
      </c>
      <c r="DE11" s="14" t="e">
        <f>IF(VLOOKUP($B11,#REF!,COLUMN(#REF!)-COLUMN(#REF!)+1,FALSE)&gt;0.1,VLOOKUP($B11,#REF!,COLUMN(#REF!)-COLUMN(#REF!)+1,FALSE),"")</f>
        <v>#REF!</v>
      </c>
      <c r="DH11" s="19" t="str">
        <f t="shared" si="7"/>
        <v/>
      </c>
      <c r="DI11" s="19" t="str">
        <f t="shared" si="3"/>
        <v/>
      </c>
      <c r="DJ11" s="19" t="str">
        <f t="shared" si="3"/>
        <v/>
      </c>
      <c r="DK11" s="19" t="str">
        <f t="shared" si="3"/>
        <v/>
      </c>
      <c r="DL11" s="19" t="str">
        <f t="shared" si="3"/>
        <v/>
      </c>
      <c r="DM11" s="19" t="str">
        <f t="shared" si="3"/>
        <v/>
      </c>
      <c r="DN11" s="19" t="str">
        <f t="shared" si="3"/>
        <v/>
      </c>
      <c r="DO11" s="19" t="str">
        <f t="shared" si="3"/>
        <v/>
      </c>
      <c r="DP11" s="19" t="str">
        <f t="shared" si="3"/>
        <v/>
      </c>
      <c r="DQ11" s="19" t="str">
        <f t="shared" si="3"/>
        <v/>
      </c>
      <c r="DR11" s="19" t="str">
        <f t="shared" si="3"/>
        <v/>
      </c>
      <c r="DS11" s="19" t="str">
        <f t="shared" si="3"/>
        <v/>
      </c>
      <c r="DV11" s="15" t="e">
        <f>IF(VLOOKUP($B11,#REF!,COLUMN(#REF!)-COLUMN(#REF!)+1,FALSE)&gt;0.1,VLOOKUP($B11,#REF!,COLUMN(#REF!)-COLUMN(#REF!)+1,FALSE),"")</f>
        <v>#REF!</v>
      </c>
      <c r="DW11" s="15" t="e">
        <f>IF(VLOOKUP($B11,#REF!,COLUMN(#REF!)-COLUMN(#REF!)+1,FALSE)&gt;0.1,VLOOKUP($B11,#REF!,COLUMN(#REF!)-COLUMN(#REF!)+1,FALSE),"")</f>
        <v>#REF!</v>
      </c>
      <c r="DX11" s="15" t="e">
        <f>IF(VLOOKUP($B11,#REF!,COLUMN(#REF!)-COLUMN(#REF!)+1,FALSE)&gt;0.1,VLOOKUP($B11,#REF!,COLUMN(#REF!)-COLUMN(#REF!)+1,FALSE),"")</f>
        <v>#REF!</v>
      </c>
      <c r="DY11" s="15" t="e">
        <f>IF(VLOOKUP($B11,#REF!,COLUMN(#REF!)-COLUMN(#REF!)+1,FALSE)&gt;0.1,VLOOKUP($B11,#REF!,COLUMN(#REF!)-COLUMN(#REF!)+1,FALSE),"")</f>
        <v>#REF!</v>
      </c>
      <c r="DZ11" s="15" t="e">
        <f>IF(VLOOKUP($B11,#REF!,COLUMN(#REF!)-COLUMN(#REF!)+1,FALSE)&gt;0.1,VLOOKUP($B11,#REF!,COLUMN(#REF!)-COLUMN(#REF!)+1,FALSE),"")</f>
        <v>#REF!</v>
      </c>
      <c r="EA11" s="15" t="e">
        <f>IF(VLOOKUP($B11,#REF!,COLUMN(#REF!)-COLUMN(#REF!)+1,FALSE)&gt;0.1,VLOOKUP($B11,#REF!,COLUMN(#REF!)-COLUMN(#REF!)+1,FALSE),"")</f>
        <v>#REF!</v>
      </c>
      <c r="EB11" s="15" t="e">
        <f>IF(VLOOKUP($B11,#REF!,COLUMN(#REF!)-COLUMN(#REF!)+1,FALSE)&gt;0.1,VLOOKUP($B11,#REF!,COLUMN(#REF!)-COLUMN(#REF!)+1,FALSE),"")</f>
        <v>#REF!</v>
      </c>
      <c r="EC11" s="15" t="e">
        <f>IF(VLOOKUP($B11,#REF!,COLUMN(#REF!)-COLUMN(#REF!)+1,FALSE)&gt;0.1,VLOOKUP($B11,#REF!,COLUMN(#REF!)-COLUMN(#REF!)+1,FALSE),"")</f>
        <v>#REF!</v>
      </c>
      <c r="ED11" s="15" t="e">
        <f>IF(VLOOKUP($B11,#REF!,COLUMN(#REF!)-COLUMN(#REF!)+1,FALSE)&gt;0.1,VLOOKUP($B11,#REF!,COLUMN(#REF!)-COLUMN(#REF!)+1,FALSE),"")</f>
        <v>#REF!</v>
      </c>
      <c r="EE11" s="15" t="e">
        <f>IF(VLOOKUP($B11,#REF!,COLUMN(#REF!)-COLUMN(#REF!)+1,FALSE)&gt;0.1,VLOOKUP($B11,#REF!,COLUMN(#REF!)-COLUMN(#REF!)+1,FALSE),"")</f>
        <v>#REF!</v>
      </c>
      <c r="EF11" s="15" t="e">
        <f>IF(VLOOKUP($B11,#REF!,COLUMN(#REF!)-COLUMN(#REF!)+1,FALSE)&gt;0.1,VLOOKUP($B11,#REF!,COLUMN(#REF!)-COLUMN(#REF!)+1,FALSE),"")</f>
        <v>#REF!</v>
      </c>
      <c r="EG11" s="15" t="e">
        <f>IF(VLOOKUP($B11,#REF!,COLUMN(#REF!)-COLUMN(#REF!)+1,FALSE)&gt;0.1,VLOOKUP($B11,#REF!,COLUMN(#REF!)-COLUMN(#REF!)+1,FALSE),"")</f>
        <v>#REF!</v>
      </c>
      <c r="EH11" s="15" t="e">
        <f>IF(VLOOKUP($B11,#REF!,COLUMN(#REF!)-COLUMN(#REF!)+1,FALSE)&gt;0.1,VLOOKUP($B11,#REF!,COLUMN(#REF!)-COLUMN(#REF!)+1,FALSE),"")</f>
        <v>#REF!</v>
      </c>
      <c r="EL11" s="20" t="str">
        <f t="shared" si="4"/>
        <v/>
      </c>
      <c r="EM11" s="20" t="str">
        <f t="shared" si="4"/>
        <v/>
      </c>
      <c r="EN11" s="20" t="str">
        <f t="shared" si="4"/>
        <v/>
      </c>
      <c r="EO11" s="20" t="str">
        <f t="shared" si="4"/>
        <v/>
      </c>
      <c r="EP11" s="20" t="str">
        <f t="shared" si="4"/>
        <v/>
      </c>
      <c r="EQ11" s="20" t="str">
        <f t="shared" si="4"/>
        <v/>
      </c>
      <c r="ER11" s="20" t="str">
        <f t="shared" si="4"/>
        <v/>
      </c>
      <c r="ES11" s="20" t="str">
        <f t="shared" si="4"/>
        <v/>
      </c>
      <c r="ET11" s="20" t="str">
        <f t="shared" si="4"/>
        <v/>
      </c>
      <c r="EU11" s="20" t="str">
        <f t="shared" si="4"/>
        <v/>
      </c>
      <c r="EV11" s="20" t="str">
        <f t="shared" si="4"/>
        <v/>
      </c>
      <c r="EW11" s="20" t="str">
        <f t="shared" si="4"/>
        <v/>
      </c>
      <c r="FC11" s="12" t="s">
        <v>1497</v>
      </c>
      <c r="FD11" s="15" t="e">
        <f>SUM(DH$3:DH$120)/SUMIF(DH$3:DH$120,"&gt;0,1",D$3:D$120)</f>
        <v>#DIV/0!</v>
      </c>
      <c r="FE11" s="15" t="e">
        <f>SUM(DI$3:DI$120)/SUMIF(DI$3:DI$120,"&gt;0,1",E$3:E$120)</f>
        <v>#DIV/0!</v>
      </c>
      <c r="FF11" s="15" t="e">
        <f>SUM(DJ$3:DJ$120)/SUMIF(DJ$3:DJ$120,"&gt;0,1",F$3:F$120)</f>
        <v>#DIV/0!</v>
      </c>
      <c r="FG11" s="15" t="e">
        <f>SUM(DK$3:DK$120)/SUMIF(DK$3:DK$120,"&gt;0,1",G$3:G$120)</f>
        <v>#DIV/0!</v>
      </c>
      <c r="FH11" s="15" t="e">
        <f>SUM(DL$3:DL$120)/SUMIF(DL$3:DL$120,"&gt;0,1",H$3:H$120)</f>
        <v>#DIV/0!</v>
      </c>
    </row>
    <row r="12" spans="2:186">
      <c r="B12" t="s">
        <v>1459</v>
      </c>
      <c r="C12" s="18">
        <f>VLOOKUP(B12,Financ!A$3:J$157,COLUMN(Financ!$J$21),FALSE)</f>
        <v>45870</v>
      </c>
      <c r="D12" s="16">
        <f ca="1">SUMIF(Financ!$A$3:$A$157,'Full Financ'!$B12,Financ!K$3:K$156)</f>
        <v>0</v>
      </c>
      <c r="E12" s="16">
        <f ca="1">SUMIF(Financ!$A$3:$A$157,'Full Financ'!$B12,Financ!L$3:L$156)</f>
        <v>0</v>
      </c>
      <c r="F12" s="16">
        <f ca="1">SUMIF(Financ!$A$3:$A$157,'Full Financ'!$B12,Financ!M$3:M$156)</f>
        <v>0</v>
      </c>
      <c r="G12" s="16">
        <f ca="1">SUMIF(Financ!$A$3:$A$157,'Full Financ'!$B12,Financ!N$3:N$156)</f>
        <v>0</v>
      </c>
      <c r="H12" s="16">
        <f ca="1">SUMIF(Financ!$A$3:$A$157,'Full Financ'!$B12,Financ!O$3:O$156)</f>
        <v>0</v>
      </c>
      <c r="I12" s="16">
        <f ca="1">SUMIF(Financ!$A$3:$A$157,'Full Financ'!$B12,Financ!P$3:P$156)</f>
        <v>0</v>
      </c>
      <c r="J12" s="16">
        <f ca="1">SUMIF(Financ!$A$3:$A$157,'Full Financ'!$B12,Financ!Q$3:Q$156)</f>
        <v>0</v>
      </c>
      <c r="K12" s="16">
        <f ca="1">SUMIF(Financ!$A$3:$A$157,'Full Financ'!$B12,Financ!R$3:R$156)</f>
        <v>542.93020000000001</v>
      </c>
      <c r="L12" s="16">
        <f ca="1">SUMIF(Financ!$A$3:$A$157,'Full Financ'!$B12,Financ!S$3:S$156)</f>
        <v>542.93020000000001</v>
      </c>
      <c r="M12" s="16">
        <f ca="1">SUMIF(Financ!$A$3:$A$157,'Full Financ'!$B12,Financ!T$3:T$156)</f>
        <v>542.93020000000001</v>
      </c>
      <c r="N12" s="16">
        <f ca="1">SUMIF(Financ!$A$3:$A$157,'Full Financ'!$B12,Financ!U$3:U$156)</f>
        <v>542.93020000000001</v>
      </c>
      <c r="O12" s="16">
        <f ca="1">SUMIF(Financ!$A$3:$A$157,'Full Financ'!$B12,Financ!V$3:V$156)</f>
        <v>542.93020000000001</v>
      </c>
      <c r="P12" s="16"/>
      <c r="Q12" t="e">
        <f>VLOOKUP(B12,#REF!,COLUMN(#REF!),FALSE)</f>
        <v>#REF!</v>
      </c>
      <c r="R12" s="17" t="e">
        <f>IF(AND(R$2=$Q$1,$Q12&lt;&gt;0),SUMIF(#REF!,'Full Financ'!$B12,#REF!)*0.98*(S$2-R$2)/($Q12),SUMIF(#REF!,'Full Financ'!$B12,#REF!)*0.98)</f>
        <v>#REF!</v>
      </c>
      <c r="S12" s="17" t="e">
        <f>IF(AND(S$2=$Q$1,$Q12&lt;&gt;0),SUMIF(#REF!,'Full Financ'!$B12,#REF!)*0.98*(T$2-S$2)/($Q12),SUMIF(#REF!,'Full Financ'!$B12,#REF!)*0.98)</f>
        <v>#REF!</v>
      </c>
      <c r="T12" s="17" t="e">
        <f>IF(AND(T$2=$Q$1,$Q12&lt;&gt;0),SUMIF(#REF!,'Full Financ'!$B12,#REF!)*0.98*(U$2-T$2)/($Q12),SUMIF(#REF!,'Full Financ'!$B12,#REF!)*0.98)</f>
        <v>#REF!</v>
      </c>
      <c r="U12" s="17" t="e">
        <f>IF(AND(U$2=$Q$1,$Q12&lt;&gt;0),SUMIF(#REF!,'Full Financ'!$B12,#REF!)*0.98*(V$2-U$2)/($Q12),SUMIF(#REF!,'Full Financ'!$B12,#REF!)*0.98)</f>
        <v>#REF!</v>
      </c>
      <c r="V12" s="17" t="e">
        <f>IF(AND(V$2=$Q$1,$Q12&lt;&gt;0),SUMIF(#REF!,'Full Financ'!$B12,#REF!)*0.98*(W$2-V$2)/($Q12),SUMIF(#REF!,'Full Financ'!$B12,#REF!)*0.98)</f>
        <v>#REF!</v>
      </c>
      <c r="W12" s="17" t="e">
        <f>IF(AND(W$2=$Q$1,$Q12&lt;&gt;0),SUMIF(#REF!,'Full Financ'!$B12,#REF!)*0.98*(X$2-W$2)/($Q12),SUMIF(#REF!,'Full Financ'!$B12,#REF!)*0.98)</f>
        <v>#REF!</v>
      </c>
      <c r="X12" s="17" t="e">
        <f>IF(AND(X$2=$Q$1,$Q12&lt;&gt;0),SUMIF(#REF!,'Full Financ'!$B12,#REF!)*0.98*(Y$2-X$2)/($Q12),SUMIF(#REF!,'Full Financ'!$B12,#REF!)*0.98)</f>
        <v>#REF!</v>
      </c>
      <c r="Y12" s="17" t="e">
        <f>IF(AND(Y$2=$Q$1,$Q12&lt;&gt;0),SUMIF(#REF!,'Full Financ'!$B12,#REF!)*0.98*(Z$2-Y$2)/($Q12),SUMIF(#REF!,'Full Financ'!$B12,#REF!)*0.98)</f>
        <v>#REF!</v>
      </c>
      <c r="Z12" s="17" t="e">
        <f>IF(AND(Z$2=$Q$1,$Q12&lt;&gt;0),SUMIF(#REF!,'Full Financ'!$B12,#REF!)*0.98*(AA$2-Z$2)/($Q12),SUMIF(#REF!,'Full Financ'!$B12,#REF!)*0.98)</f>
        <v>#REF!</v>
      </c>
      <c r="AA12" s="17" t="e">
        <f>IF(AND(AA$2=$Q$1,$Q12&lt;&gt;0),SUMIF(#REF!,'Full Financ'!$B12,#REF!)*0.98*(AB$2-AA$2)/($Q12),SUMIF(#REF!,'Full Financ'!$B12,#REF!)*0.98)</f>
        <v>#REF!</v>
      </c>
      <c r="AB12" s="17" t="e">
        <f>IF(AND(AB$2=$Q$1,$Q12&lt;&gt;0),SUMIF(#REF!,'Full Financ'!$B12,#REF!)*0.98*(AC$2-AB$2)/($Q12),SUMIF(#REF!,'Full Financ'!$B12,#REF!)*0.98)</f>
        <v>#REF!</v>
      </c>
      <c r="AC12" s="17" t="e">
        <f>IF(AND(AC$2=$Q$1,$Q12&lt;&gt;0),SUMIF(#REF!,'Full Financ'!$B12,#REF!)*0.98*(AD$2-AC$2)/($Q12),SUMIF(#REF!,'Full Financ'!$B12,#REF!)*0.98)</f>
        <v>#REF!</v>
      </c>
      <c r="AD12" s="17"/>
      <c r="AF12" s="17" t="e">
        <f t="shared" ca="1" si="0"/>
        <v>#REF!</v>
      </c>
      <c r="AG12" s="17" t="e">
        <f t="shared" ca="1" si="0"/>
        <v>#REF!</v>
      </c>
      <c r="AH12" s="17" t="e">
        <f t="shared" ca="1" si="0"/>
        <v>#REF!</v>
      </c>
      <c r="AI12" s="17" t="e">
        <f t="shared" ca="1" si="0"/>
        <v>#REF!</v>
      </c>
      <c r="AJ12" s="17" t="e">
        <f t="shared" ca="1" si="0"/>
        <v>#REF!</v>
      </c>
      <c r="AK12" s="17" t="e">
        <f t="shared" ca="1" si="0"/>
        <v>#REF!</v>
      </c>
      <c r="AL12" s="17" t="e">
        <f t="shared" ca="1" si="0"/>
        <v>#REF!</v>
      </c>
      <c r="AM12" s="17" t="e">
        <f t="shared" ca="1" si="0"/>
        <v>#REF!</v>
      </c>
      <c r="AN12" s="17" t="e">
        <f t="shared" ca="1" si="0"/>
        <v>#REF!</v>
      </c>
      <c r="AO12" s="17" t="e">
        <f t="shared" ca="1" si="0"/>
        <v>#REF!</v>
      </c>
      <c r="AP12" s="17" t="e">
        <f t="shared" ca="1" si="0"/>
        <v>#REF!</v>
      </c>
      <c r="AQ12" s="17" t="e">
        <f t="shared" ca="1" si="0"/>
        <v>#REF!</v>
      </c>
      <c r="AS12" s="17" t="e">
        <f>IF(SUM($R12:R12)&gt;0,MONTH(AS$2),"")</f>
        <v>#REF!</v>
      </c>
      <c r="AT12" s="17" t="e">
        <f>IF(SUM($R12:S12)&gt;0,MONTH(AT$2),"")</f>
        <v>#REF!</v>
      </c>
      <c r="AU12" s="17" t="e">
        <f>IF(SUM($R12:T12)&gt;0,MONTH(AU$2),"")</f>
        <v>#REF!</v>
      </c>
      <c r="AV12" s="17" t="e">
        <f>IF(SUM($R12:U12)&gt;0,MONTH(AV$2),"")</f>
        <v>#REF!</v>
      </c>
      <c r="AW12" s="17" t="e">
        <f>IF(SUM($R12:V12)&gt;0,MONTH(AW$2),"")</f>
        <v>#REF!</v>
      </c>
      <c r="AX12" s="17" t="e">
        <f>IF(SUM($R12:W12)&gt;0,MONTH(AX$2),"")</f>
        <v>#REF!</v>
      </c>
      <c r="AY12" s="17" t="e">
        <f>IF(SUM($R12:X12)&gt;0,MONTH(AY$2),"")</f>
        <v>#REF!</v>
      </c>
      <c r="AZ12" s="17" t="e">
        <f>IF(SUM($R12:Y12)&gt;0,MONTH(AZ$2),"")</f>
        <v>#REF!</v>
      </c>
      <c r="BA12" s="17" t="e">
        <f>IF(SUM($R12:Z12)&gt;0,MONTH(BA$2),"")</f>
        <v>#REF!</v>
      </c>
      <c r="BB12" s="17" t="e">
        <f>IF(SUM($R12:AA12)&gt;0,MONTH(BB$2),"")</f>
        <v>#REF!</v>
      </c>
      <c r="BC12" s="17" t="e">
        <f>IF(SUM($R12:AB12)&gt;0,MONTH(BC$2),"")</f>
        <v>#REF!</v>
      </c>
      <c r="BD12" s="17" t="e">
        <f>IF(SUM($R12:AC12)&gt;0,MONTH(BD$2),"")</f>
        <v>#REF!</v>
      </c>
      <c r="BE12" s="17" t="e">
        <f t="shared" si="6"/>
        <v>#REF!</v>
      </c>
      <c r="BF12" s="17" t="e">
        <f t="shared" si="1"/>
        <v>#REF!</v>
      </c>
      <c r="BG12" s="17" t="e">
        <f t="shared" si="1"/>
        <v>#REF!</v>
      </c>
      <c r="BH12" s="17" t="e">
        <f t="shared" si="1"/>
        <v>#REF!</v>
      </c>
      <c r="BI12" s="17" t="e">
        <f t="shared" si="1"/>
        <v>#REF!</v>
      </c>
      <c r="BJ12" s="17" t="e">
        <f t="shared" si="1"/>
        <v>#REF!</v>
      </c>
      <c r="BK12" s="17" t="e">
        <f t="shared" si="1"/>
        <v>#REF!</v>
      </c>
      <c r="BL12" s="17" t="e">
        <f t="shared" si="1"/>
        <v>#REF!</v>
      </c>
      <c r="BM12" s="17" t="e">
        <f t="shared" si="1"/>
        <v>#REF!</v>
      </c>
      <c r="BN12" s="17" t="e">
        <f t="shared" si="1"/>
        <v>#REF!</v>
      </c>
      <c r="BO12" s="17" t="e">
        <f t="shared" si="1"/>
        <v>#REF!</v>
      </c>
      <c r="BP12" s="17" t="e">
        <f t="shared" si="1"/>
        <v>#REF!</v>
      </c>
      <c r="BQ12" s="17" t="e">
        <f t="shared" si="1"/>
        <v>#REF!</v>
      </c>
      <c r="BS12" s="17" t="e">
        <f t="shared" si="2"/>
        <v>#REF!</v>
      </c>
      <c r="BT12" s="17" t="e">
        <f t="shared" si="2"/>
        <v>#REF!</v>
      </c>
      <c r="BU12" s="17" t="e">
        <f t="shared" si="2"/>
        <v>#REF!</v>
      </c>
      <c r="BV12" s="17" t="e">
        <f t="shared" si="2"/>
        <v>#REF!</v>
      </c>
      <c r="BW12" s="17" t="e">
        <f t="shared" si="2"/>
        <v>#REF!</v>
      </c>
      <c r="BX12" s="17" t="e">
        <f t="shared" si="2"/>
        <v>#REF!</v>
      </c>
      <c r="BY12" s="17" t="e">
        <f t="shared" si="2"/>
        <v>#REF!</v>
      </c>
      <c r="BZ12" s="17" t="e">
        <f t="shared" si="2"/>
        <v>#REF!</v>
      </c>
      <c r="CA12" s="17" t="e">
        <f t="shared" si="2"/>
        <v>#REF!</v>
      </c>
      <c r="CB12" s="17" t="e">
        <f t="shared" si="2"/>
        <v>#REF!</v>
      </c>
      <c r="CC12" s="17" t="e">
        <f t="shared" si="2"/>
        <v>#REF!</v>
      </c>
      <c r="CD12" s="17" t="e">
        <f t="shared" si="2"/>
        <v>#REF!</v>
      </c>
      <c r="CG12" s="20" t="e">
        <f>IF(AND(SUM($R12:R12)&gt;0,R12=0),AF12,0)</f>
        <v>#REF!</v>
      </c>
      <c r="CH12" s="20" t="e">
        <f>IF(AND(SUM($R12:S12)&gt;0,S12=0),AG12,0)</f>
        <v>#REF!</v>
      </c>
      <c r="CI12" s="20" t="e">
        <f>IF(AND(SUM($R12:T12)&gt;0,T12=0),AH12,0)</f>
        <v>#REF!</v>
      </c>
      <c r="CJ12" s="20" t="e">
        <f>IF(AND(SUM($R12:U12)&gt;0,U12=0),AI12,0)</f>
        <v>#REF!</v>
      </c>
      <c r="CK12" s="20" t="e">
        <f>IF(AND(SUM($R12:V12)&gt;0,V12=0),AJ12,0)</f>
        <v>#REF!</v>
      </c>
      <c r="CL12" s="20" t="e">
        <f>IF(AND(SUM($R12:W12)&gt;0,W12=0),AK12,0)</f>
        <v>#REF!</v>
      </c>
      <c r="CM12" s="20" t="e">
        <f>IF(AND(SUM($R12:X12)&gt;0,X12=0),AL12,0)</f>
        <v>#REF!</v>
      </c>
      <c r="CN12" s="20" t="e">
        <f>IF(AND(SUM($R12:Y12)&gt;0,Y12=0),AM12,0)</f>
        <v>#REF!</v>
      </c>
      <c r="CO12" s="20" t="e">
        <f>IF(AND(SUM($R12:Z12)&gt;0,Z12=0),AN12,0)</f>
        <v>#REF!</v>
      </c>
      <c r="CP12" s="20" t="e">
        <f>IF(AND(SUM($R12:AA12)&gt;0,AA12=0),AO12,0)</f>
        <v>#REF!</v>
      </c>
      <c r="CQ12" s="20" t="e">
        <f>IF(AND(SUM($R12:AB12)&gt;0,AB12=0),AP12,0)</f>
        <v>#REF!</v>
      </c>
      <c r="CR12" s="20" t="e">
        <f>IF(AND(SUM($R12:AC12)&gt;0,AC12=0),AQ12,0)</f>
        <v>#REF!</v>
      </c>
      <c r="CT12" s="14" t="e">
        <f>IF(VLOOKUP($B12,#REF!,COLUMN(#REF!)-COLUMN(#REF!)+1,FALSE)&gt;0.1,VLOOKUP($B12,#REF!,COLUMN(#REF!)-COLUMN(#REF!)+1,FALSE),"")</f>
        <v>#REF!</v>
      </c>
      <c r="CU12" s="14" t="e">
        <f>IF(VLOOKUP($B12,#REF!,COLUMN(#REF!)-COLUMN(#REF!)+1,FALSE)&gt;0.1,VLOOKUP($B12,#REF!,COLUMN(#REF!)-COLUMN(#REF!)+1,FALSE),"")</f>
        <v>#REF!</v>
      </c>
      <c r="CV12" s="14" t="e">
        <f>IF(VLOOKUP($B12,#REF!,COLUMN(#REF!)-COLUMN(#REF!)+1,FALSE)&gt;0.1,VLOOKUP($B12,#REF!,COLUMN(#REF!)-COLUMN(#REF!)+1,FALSE),"")</f>
        <v>#REF!</v>
      </c>
      <c r="CW12" s="14" t="e">
        <f>IF(VLOOKUP($B12,#REF!,COLUMN(#REF!)-COLUMN(#REF!)+1,FALSE)&gt;0.1,VLOOKUP($B12,#REF!,COLUMN(#REF!)-COLUMN(#REF!)+1,FALSE),"")</f>
        <v>#REF!</v>
      </c>
      <c r="CX12" s="14" t="e">
        <f>IF(VLOOKUP($B12,#REF!,COLUMN(#REF!)-COLUMN(#REF!)+1,FALSE)&gt;0.1,VLOOKUP($B12,#REF!,COLUMN(#REF!)-COLUMN(#REF!)+1,FALSE),"")</f>
        <v>#REF!</v>
      </c>
      <c r="CY12" s="14" t="e">
        <f>IF(VLOOKUP($B12,#REF!,COLUMN(#REF!)-COLUMN(#REF!)+1,FALSE)&gt;0.1,VLOOKUP($B12,#REF!,COLUMN(#REF!)-COLUMN(#REF!)+1,FALSE),"")</f>
        <v>#REF!</v>
      </c>
      <c r="CZ12" s="14" t="e">
        <f>IF(VLOOKUP($B12,#REF!,COLUMN(#REF!)-COLUMN(#REF!)+1,FALSE)&gt;0.1,VLOOKUP($B12,#REF!,COLUMN(#REF!)-COLUMN(#REF!)+1,FALSE),"")</f>
        <v>#REF!</v>
      </c>
      <c r="DA12" s="14" t="e">
        <f>IF(VLOOKUP($B12,#REF!,COLUMN(#REF!)-COLUMN(#REF!)+1,FALSE)&gt;0.1,VLOOKUP($B12,#REF!,COLUMN(#REF!)-COLUMN(#REF!)+1,FALSE),"")</f>
        <v>#REF!</v>
      </c>
      <c r="DB12" s="14" t="e">
        <f>IF(VLOOKUP($B12,#REF!,COLUMN(#REF!)-COLUMN(#REF!)+1,FALSE)&gt;0.1,VLOOKUP($B12,#REF!,COLUMN(#REF!)-COLUMN(#REF!)+1,FALSE),"")</f>
        <v>#REF!</v>
      </c>
      <c r="DC12" s="14" t="e">
        <f>IF(VLOOKUP($B12,#REF!,COLUMN(#REF!)-COLUMN(#REF!)+1,FALSE)&gt;0.1,VLOOKUP($B12,#REF!,COLUMN(#REF!)-COLUMN(#REF!)+1,FALSE),"")</f>
        <v>#REF!</v>
      </c>
      <c r="DD12" s="14" t="e">
        <f>IF(VLOOKUP($B12,#REF!,COLUMN(#REF!)-COLUMN(#REF!)+1,FALSE)&gt;0.1,VLOOKUP($B12,#REF!,COLUMN(#REF!)-COLUMN(#REF!)+1,FALSE),"")</f>
        <v>#REF!</v>
      </c>
      <c r="DE12" s="14" t="e">
        <f>IF(VLOOKUP($B12,#REF!,COLUMN(#REF!)-COLUMN(#REF!)+1,FALSE)&gt;0.1,VLOOKUP($B12,#REF!,COLUMN(#REF!)-COLUMN(#REF!)+1,FALSE),"")</f>
        <v>#REF!</v>
      </c>
      <c r="DH12" s="19" t="str">
        <f t="shared" si="7"/>
        <v/>
      </c>
      <c r="DI12" s="19" t="str">
        <f t="shared" si="3"/>
        <v/>
      </c>
      <c r="DJ12" s="19" t="str">
        <f t="shared" si="3"/>
        <v/>
      </c>
      <c r="DK12" s="19" t="str">
        <f t="shared" si="3"/>
        <v/>
      </c>
      <c r="DL12" s="19" t="str">
        <f t="shared" si="3"/>
        <v/>
      </c>
      <c r="DM12" s="19" t="str">
        <f t="shared" si="3"/>
        <v/>
      </c>
      <c r="DN12" s="19" t="str">
        <f t="shared" si="3"/>
        <v/>
      </c>
      <c r="DO12" s="19" t="str">
        <f t="shared" si="3"/>
        <v/>
      </c>
      <c r="DP12" s="19" t="str">
        <f t="shared" si="3"/>
        <v/>
      </c>
      <c r="DQ12" s="19" t="str">
        <f t="shared" si="3"/>
        <v/>
      </c>
      <c r="DR12" s="19" t="str">
        <f t="shared" si="3"/>
        <v/>
      </c>
      <c r="DS12" s="19" t="str">
        <f t="shared" si="3"/>
        <v/>
      </c>
      <c r="DV12" s="15" t="e">
        <f>IF(VLOOKUP($B12,#REF!,COLUMN(#REF!)-COLUMN(#REF!)+1,FALSE)&gt;0.1,VLOOKUP($B12,#REF!,COLUMN(#REF!)-COLUMN(#REF!)+1,FALSE),"")</f>
        <v>#REF!</v>
      </c>
      <c r="DW12" s="15" t="e">
        <f>IF(VLOOKUP($B12,#REF!,COLUMN(#REF!)-COLUMN(#REF!)+1,FALSE)&gt;0.1,VLOOKUP($B12,#REF!,COLUMN(#REF!)-COLUMN(#REF!)+1,FALSE),"")</f>
        <v>#REF!</v>
      </c>
      <c r="DX12" s="15" t="e">
        <f>IF(VLOOKUP($B12,#REF!,COLUMN(#REF!)-COLUMN(#REF!)+1,FALSE)&gt;0.1,VLOOKUP($B12,#REF!,COLUMN(#REF!)-COLUMN(#REF!)+1,FALSE),"")</f>
        <v>#REF!</v>
      </c>
      <c r="DY12" s="15" t="e">
        <f>IF(VLOOKUP($B12,#REF!,COLUMN(#REF!)-COLUMN(#REF!)+1,FALSE)&gt;0.1,VLOOKUP($B12,#REF!,COLUMN(#REF!)-COLUMN(#REF!)+1,FALSE),"")</f>
        <v>#REF!</v>
      </c>
      <c r="DZ12" s="15" t="e">
        <f>IF(VLOOKUP($B12,#REF!,COLUMN(#REF!)-COLUMN(#REF!)+1,FALSE)&gt;0.1,VLOOKUP($B12,#REF!,COLUMN(#REF!)-COLUMN(#REF!)+1,FALSE),"")</f>
        <v>#REF!</v>
      </c>
      <c r="EA12" s="15" t="e">
        <f>IF(VLOOKUP($B12,#REF!,COLUMN(#REF!)-COLUMN(#REF!)+1,FALSE)&gt;0.1,VLOOKUP($B12,#REF!,COLUMN(#REF!)-COLUMN(#REF!)+1,FALSE),"")</f>
        <v>#REF!</v>
      </c>
      <c r="EB12" s="15" t="e">
        <f>IF(VLOOKUP($B12,#REF!,COLUMN(#REF!)-COLUMN(#REF!)+1,FALSE)&gt;0.1,VLOOKUP($B12,#REF!,COLUMN(#REF!)-COLUMN(#REF!)+1,FALSE),"")</f>
        <v>#REF!</v>
      </c>
      <c r="EC12" s="15" t="e">
        <f>IF(VLOOKUP($B12,#REF!,COLUMN(#REF!)-COLUMN(#REF!)+1,FALSE)&gt;0.1,VLOOKUP($B12,#REF!,COLUMN(#REF!)-COLUMN(#REF!)+1,FALSE),"")</f>
        <v>#REF!</v>
      </c>
      <c r="ED12" s="15" t="e">
        <f>IF(VLOOKUP($B12,#REF!,COLUMN(#REF!)-COLUMN(#REF!)+1,FALSE)&gt;0.1,VLOOKUP($B12,#REF!,COLUMN(#REF!)-COLUMN(#REF!)+1,FALSE),"")</f>
        <v>#REF!</v>
      </c>
      <c r="EE12" s="15" t="e">
        <f>IF(VLOOKUP($B12,#REF!,COLUMN(#REF!)-COLUMN(#REF!)+1,FALSE)&gt;0.1,VLOOKUP($B12,#REF!,COLUMN(#REF!)-COLUMN(#REF!)+1,FALSE),"")</f>
        <v>#REF!</v>
      </c>
      <c r="EF12" s="15" t="e">
        <f>IF(VLOOKUP($B12,#REF!,COLUMN(#REF!)-COLUMN(#REF!)+1,FALSE)&gt;0.1,VLOOKUP($B12,#REF!,COLUMN(#REF!)-COLUMN(#REF!)+1,FALSE),"")</f>
        <v>#REF!</v>
      </c>
      <c r="EG12" s="15" t="e">
        <f>IF(VLOOKUP($B12,#REF!,COLUMN(#REF!)-COLUMN(#REF!)+1,FALSE)&gt;0.1,VLOOKUP($B12,#REF!,COLUMN(#REF!)-COLUMN(#REF!)+1,FALSE),"")</f>
        <v>#REF!</v>
      </c>
      <c r="EH12" s="15" t="e">
        <f>IF(VLOOKUP($B12,#REF!,COLUMN(#REF!)-COLUMN(#REF!)+1,FALSE)&gt;0.1,VLOOKUP($B12,#REF!,COLUMN(#REF!)-COLUMN(#REF!)+1,FALSE),"")</f>
        <v>#REF!</v>
      </c>
      <c r="EL12" s="20" t="str">
        <f t="shared" si="4"/>
        <v/>
      </c>
      <c r="EM12" s="20" t="str">
        <f t="shared" si="4"/>
        <v/>
      </c>
      <c r="EN12" s="20" t="str">
        <f t="shared" si="4"/>
        <v/>
      </c>
      <c r="EO12" s="20" t="str">
        <f t="shared" si="4"/>
        <v/>
      </c>
      <c r="EP12" s="20" t="str">
        <f t="shared" si="4"/>
        <v/>
      </c>
      <c r="EQ12" s="20" t="str">
        <f t="shared" si="4"/>
        <v/>
      </c>
      <c r="ER12" s="20" t="str">
        <f t="shared" si="4"/>
        <v/>
      </c>
      <c r="ES12" s="20" t="str">
        <f t="shared" si="4"/>
        <v/>
      </c>
      <c r="ET12" s="20" t="str">
        <f t="shared" si="4"/>
        <v/>
      </c>
      <c r="EU12" s="20" t="str">
        <f t="shared" si="4"/>
        <v/>
      </c>
      <c r="EV12" s="20" t="str">
        <f t="shared" si="4"/>
        <v/>
      </c>
      <c r="EW12" s="20" t="str">
        <f t="shared" si="4"/>
        <v/>
      </c>
      <c r="FC12" s="12" t="s">
        <v>1131</v>
      </c>
      <c r="FD12" s="20">
        <f>SUM(EL3:EL120)</f>
        <v>0</v>
      </c>
      <c r="FE12" s="20">
        <f t="shared" ref="FE12:FH12" si="9">SUM(EM3:EM120)</f>
        <v>0</v>
      </c>
      <c r="FF12" s="20">
        <f t="shared" si="9"/>
        <v>0</v>
      </c>
      <c r="FG12" s="20">
        <f t="shared" si="9"/>
        <v>0</v>
      </c>
      <c r="FH12" s="20">
        <f t="shared" si="9"/>
        <v>0</v>
      </c>
      <c r="FI12" s="15"/>
      <c r="FJ12" s="15"/>
      <c r="FK12" s="15"/>
      <c r="FL12" s="15"/>
      <c r="FM12" s="15"/>
      <c r="FN12" s="15"/>
      <c r="FO12" s="15"/>
      <c r="FR12" s="12" t="s">
        <v>1498</v>
      </c>
    </row>
    <row r="13" spans="2:186">
      <c r="B13" s="5" t="s">
        <v>1238</v>
      </c>
      <c r="C13" s="18">
        <f>VLOOKUP(B13,Financ!A$3:J$157,COLUMN(Financ!$J$21),FALSE)</f>
        <v>45291</v>
      </c>
      <c r="D13" s="16">
        <f ca="1">SUMIF(Financ!$A$3:$A$157,'Full Financ'!$B13,Financ!K$3:K$156)</f>
        <v>843.11859538383078</v>
      </c>
      <c r="E13" s="16">
        <f ca="1">SUMIF(Financ!$A$3:$A$157,'Full Financ'!$B13,Financ!L$3:L$156)</f>
        <v>843.11859538383078</v>
      </c>
      <c r="F13" s="16">
        <f ca="1">SUMIF(Financ!$A$3:$A$157,'Full Financ'!$B13,Financ!M$3:M$156)</f>
        <v>843.11859538383078</v>
      </c>
      <c r="G13" s="16">
        <f ca="1">SUMIF(Financ!$A$3:$A$157,'Full Financ'!$B13,Financ!N$3:N$156)</f>
        <v>843.11859538383078</v>
      </c>
      <c r="H13" s="16">
        <f ca="1">SUMIF(Financ!$A$3:$A$157,'Full Financ'!$B13,Financ!O$3:O$156)</f>
        <v>843.11859538383078</v>
      </c>
      <c r="I13" s="16">
        <f ca="1">SUMIF(Financ!$A$3:$A$157,'Full Financ'!$B13,Financ!P$3:P$156)</f>
        <v>843.11859538383078</v>
      </c>
      <c r="J13" s="16">
        <f ca="1">SUMIF(Financ!$A$3:$A$157,'Full Financ'!$B13,Financ!Q$3:Q$156)</f>
        <v>843.11859538383078</v>
      </c>
      <c r="K13" s="16">
        <f ca="1">SUMIF(Financ!$A$3:$A$157,'Full Financ'!$B13,Financ!R$3:R$156)</f>
        <v>843.11859538383078</v>
      </c>
      <c r="L13" s="16">
        <f ca="1">SUMIF(Financ!$A$3:$A$157,'Full Financ'!$B13,Financ!S$3:S$156)</f>
        <v>843.11859538383078</v>
      </c>
      <c r="M13" s="16">
        <f ca="1">SUMIF(Financ!$A$3:$A$157,'Full Financ'!$B13,Financ!T$3:T$156)</f>
        <v>843.11859538383078</v>
      </c>
      <c r="N13" s="16">
        <f ca="1">SUMIF(Financ!$A$3:$A$157,'Full Financ'!$B13,Financ!U$3:U$156)</f>
        <v>843.11859538383078</v>
      </c>
      <c r="O13" s="16">
        <f ca="1">SUMIF(Financ!$A$3:$A$157,'Full Financ'!$B13,Financ!V$3:V$156)</f>
        <v>843.11859538383078</v>
      </c>
      <c r="P13" s="16"/>
      <c r="Q13" t="e">
        <f>VLOOKUP(B13,#REF!,COLUMN(#REF!),FALSE)</f>
        <v>#REF!</v>
      </c>
      <c r="R13" s="17" t="e">
        <f>IF(AND(R$2=$Q$1,$Q13&lt;&gt;0),SUMIF(#REF!,'Full Financ'!$B13,#REF!)*0.98*(S$2-R$2)/($Q13),SUMIF(#REF!,'Full Financ'!$B13,#REF!)*0.98)</f>
        <v>#REF!</v>
      </c>
      <c r="S13" s="17" t="e">
        <f>IF(AND(S$2=$Q$1,$Q13&lt;&gt;0),SUMIF(#REF!,'Full Financ'!$B13,#REF!)*0.98*(T$2-S$2)/($Q13),SUMIF(#REF!,'Full Financ'!$B13,#REF!)*0.98)</f>
        <v>#REF!</v>
      </c>
      <c r="T13" s="17" t="e">
        <f>IF(AND(T$2=$Q$1,$Q13&lt;&gt;0),SUMIF(#REF!,'Full Financ'!$B13,#REF!)*0.98*(U$2-T$2)/($Q13),SUMIF(#REF!,'Full Financ'!$B13,#REF!)*0.98)</f>
        <v>#REF!</v>
      </c>
      <c r="U13" s="17" t="e">
        <f>IF(AND(U$2=$Q$1,$Q13&lt;&gt;0),SUMIF(#REF!,'Full Financ'!$B13,#REF!)*0.98*(V$2-U$2)/($Q13),SUMIF(#REF!,'Full Financ'!$B13,#REF!)*0.98)</f>
        <v>#REF!</v>
      </c>
      <c r="V13" s="17" t="e">
        <f>IF(AND(V$2=$Q$1,$Q13&lt;&gt;0),SUMIF(#REF!,'Full Financ'!$B13,#REF!)*0.98*(W$2-V$2)/($Q13),SUMIF(#REF!,'Full Financ'!$B13,#REF!)*0.98)</f>
        <v>#REF!</v>
      </c>
      <c r="W13" s="17" t="e">
        <f>IF(AND(W$2=$Q$1,$Q13&lt;&gt;0),SUMIF(#REF!,'Full Financ'!$B13,#REF!)*0.98*(X$2-W$2)/($Q13),SUMIF(#REF!,'Full Financ'!$B13,#REF!)*0.98)</f>
        <v>#REF!</v>
      </c>
      <c r="X13" s="17" t="e">
        <f>IF(AND(X$2=$Q$1,$Q13&lt;&gt;0),SUMIF(#REF!,'Full Financ'!$B13,#REF!)*0.98*(Y$2-X$2)/($Q13),SUMIF(#REF!,'Full Financ'!$B13,#REF!)*0.98)</f>
        <v>#REF!</v>
      </c>
      <c r="Y13" s="17" t="e">
        <f>IF(AND(Y$2=$Q$1,$Q13&lt;&gt;0),SUMIF(#REF!,'Full Financ'!$B13,#REF!)*0.98*(Z$2-Y$2)/($Q13),SUMIF(#REF!,'Full Financ'!$B13,#REF!)*0.98)</f>
        <v>#REF!</v>
      </c>
      <c r="Z13" s="17" t="e">
        <f>IF(AND(Z$2=$Q$1,$Q13&lt;&gt;0),SUMIF(#REF!,'Full Financ'!$B13,#REF!)*0.98*(AA$2-Z$2)/($Q13),SUMIF(#REF!,'Full Financ'!$B13,#REF!)*0.98)</f>
        <v>#REF!</v>
      </c>
      <c r="AA13" s="17" t="e">
        <f>IF(AND(AA$2=$Q$1,$Q13&lt;&gt;0),SUMIF(#REF!,'Full Financ'!$B13,#REF!)*0.98*(AB$2-AA$2)/($Q13),SUMIF(#REF!,'Full Financ'!$B13,#REF!)*0.98)</f>
        <v>#REF!</v>
      </c>
      <c r="AB13" s="17" t="e">
        <f>IF(AND(AB$2=$Q$1,$Q13&lt;&gt;0),SUMIF(#REF!,'Full Financ'!$B13,#REF!)*0.98*(AC$2-AB$2)/($Q13),SUMIF(#REF!,'Full Financ'!$B13,#REF!)*0.98)</f>
        <v>#REF!</v>
      </c>
      <c r="AC13" s="17" t="e">
        <f>IF(AND(AC$2=$Q$1,$Q13&lt;&gt;0),SUMIF(#REF!,'Full Financ'!$B13,#REF!)*0.98*(AD$2-AC$2)/($Q13),SUMIF(#REF!,'Full Financ'!$B13,#REF!)*0.98)</f>
        <v>#REF!</v>
      </c>
      <c r="AD13" s="17"/>
      <c r="AF13" s="17" t="e">
        <f t="shared" ca="1" si="0"/>
        <v>#REF!</v>
      </c>
      <c r="AG13" s="17" t="e">
        <f t="shared" ca="1" si="0"/>
        <v>#REF!</v>
      </c>
      <c r="AH13" s="17" t="e">
        <f t="shared" ca="1" si="0"/>
        <v>#REF!</v>
      </c>
      <c r="AI13" s="17" t="e">
        <f t="shared" ca="1" si="0"/>
        <v>#REF!</v>
      </c>
      <c r="AJ13" s="17" t="e">
        <f t="shared" ca="1" si="0"/>
        <v>#REF!</v>
      </c>
      <c r="AK13" s="17" t="e">
        <f t="shared" ca="1" si="0"/>
        <v>#REF!</v>
      </c>
      <c r="AL13" s="17" t="e">
        <f t="shared" ca="1" si="0"/>
        <v>#REF!</v>
      </c>
      <c r="AM13" s="17" t="e">
        <f t="shared" ca="1" si="0"/>
        <v>#REF!</v>
      </c>
      <c r="AN13" s="17" t="e">
        <f t="shared" ca="1" si="0"/>
        <v>#REF!</v>
      </c>
      <c r="AO13" s="17" t="e">
        <f t="shared" ca="1" si="0"/>
        <v>#REF!</v>
      </c>
      <c r="AP13" s="17" t="e">
        <f t="shared" ca="1" si="0"/>
        <v>#REF!</v>
      </c>
      <c r="AQ13" s="17" t="e">
        <f t="shared" ca="1" si="0"/>
        <v>#REF!</v>
      </c>
      <c r="AS13" s="17" t="e">
        <f>IF(SUM($R13:R13)&gt;0,MONTH(AS$2),"")</f>
        <v>#REF!</v>
      </c>
      <c r="AT13" s="17" t="e">
        <f>IF(SUM($R13:S13)&gt;0,MONTH(AT$2),"")</f>
        <v>#REF!</v>
      </c>
      <c r="AU13" s="17" t="e">
        <f>IF(SUM($R13:T13)&gt;0,MONTH(AU$2),"")</f>
        <v>#REF!</v>
      </c>
      <c r="AV13" s="17" t="e">
        <f>IF(SUM($R13:U13)&gt;0,MONTH(AV$2),"")</f>
        <v>#REF!</v>
      </c>
      <c r="AW13" s="17" t="e">
        <f>IF(SUM($R13:V13)&gt;0,MONTH(AW$2),"")</f>
        <v>#REF!</v>
      </c>
      <c r="AX13" s="17" t="e">
        <f>IF(SUM($R13:W13)&gt;0,MONTH(AX$2),"")</f>
        <v>#REF!</v>
      </c>
      <c r="AY13" s="17" t="e">
        <f>IF(SUM($R13:X13)&gt;0,MONTH(AY$2),"")</f>
        <v>#REF!</v>
      </c>
      <c r="AZ13" s="17" t="e">
        <f>IF(SUM($R13:Y13)&gt;0,MONTH(AZ$2),"")</f>
        <v>#REF!</v>
      </c>
      <c r="BA13" s="17" t="e">
        <f>IF(SUM($R13:Z13)&gt;0,MONTH(BA$2),"")</f>
        <v>#REF!</v>
      </c>
      <c r="BB13" s="17" t="e">
        <f>IF(SUM($R13:AA13)&gt;0,MONTH(BB$2),"")</f>
        <v>#REF!</v>
      </c>
      <c r="BC13" s="17" t="e">
        <f>IF(SUM($R13:AB13)&gt;0,MONTH(BC$2),"")</f>
        <v>#REF!</v>
      </c>
      <c r="BD13" s="17" t="e">
        <f>IF(SUM($R13:AC13)&gt;0,MONTH(BD$2),"")</f>
        <v>#REF!</v>
      </c>
      <c r="BE13" s="17" t="e">
        <f t="shared" si="6"/>
        <v>#REF!</v>
      </c>
      <c r="BF13" s="17" t="e">
        <f t="shared" si="1"/>
        <v>#REF!</v>
      </c>
      <c r="BG13" s="17" t="e">
        <f t="shared" si="1"/>
        <v>#REF!</v>
      </c>
      <c r="BH13" s="17" t="e">
        <f t="shared" si="1"/>
        <v>#REF!</v>
      </c>
      <c r="BI13" s="17" t="e">
        <f t="shared" si="1"/>
        <v>#REF!</v>
      </c>
      <c r="BJ13" s="17" t="e">
        <f t="shared" si="1"/>
        <v>#REF!</v>
      </c>
      <c r="BK13" s="17" t="e">
        <f t="shared" si="1"/>
        <v>#REF!</v>
      </c>
      <c r="BL13" s="17" t="e">
        <f t="shared" si="1"/>
        <v>#REF!</v>
      </c>
      <c r="BM13" s="17" t="e">
        <f t="shared" si="1"/>
        <v>#REF!</v>
      </c>
      <c r="BN13" s="17" t="e">
        <f t="shared" si="1"/>
        <v>#REF!</v>
      </c>
      <c r="BO13" s="17" t="e">
        <f t="shared" si="1"/>
        <v>#REF!</v>
      </c>
      <c r="BP13" s="17" t="e">
        <f t="shared" si="1"/>
        <v>#REF!</v>
      </c>
      <c r="BQ13" s="17" t="e">
        <f t="shared" si="1"/>
        <v>#REF!</v>
      </c>
      <c r="BS13" s="17" t="e">
        <f t="shared" si="2"/>
        <v>#REF!</v>
      </c>
      <c r="BT13" s="17" t="e">
        <f t="shared" si="2"/>
        <v>#REF!</v>
      </c>
      <c r="BU13" s="17" t="e">
        <f t="shared" si="2"/>
        <v>#REF!</v>
      </c>
      <c r="BV13" s="17" t="e">
        <f t="shared" si="2"/>
        <v>#REF!</v>
      </c>
      <c r="BW13" s="17" t="e">
        <f t="shared" si="2"/>
        <v>#REF!</v>
      </c>
      <c r="BX13" s="17" t="e">
        <f t="shared" si="2"/>
        <v>#REF!</v>
      </c>
      <c r="BY13" s="17" t="e">
        <f t="shared" si="2"/>
        <v>#REF!</v>
      </c>
      <c r="BZ13" s="17" t="e">
        <f t="shared" si="2"/>
        <v>#REF!</v>
      </c>
      <c r="CA13" s="17" t="e">
        <f t="shared" si="2"/>
        <v>#REF!</v>
      </c>
      <c r="CB13" s="17" t="e">
        <f t="shared" si="2"/>
        <v>#REF!</v>
      </c>
      <c r="CC13" s="17" t="e">
        <f t="shared" si="2"/>
        <v>#REF!</v>
      </c>
      <c r="CD13" s="17" t="e">
        <f t="shared" si="2"/>
        <v>#REF!</v>
      </c>
      <c r="CG13" s="20" t="e">
        <f>IF(AND(SUM($R13:R13)&gt;0,R13=0),AF13,0)</f>
        <v>#REF!</v>
      </c>
      <c r="CH13" s="20" t="e">
        <f>IF(AND(SUM($R13:S13)&gt;0,S13=0),AG13,0)</f>
        <v>#REF!</v>
      </c>
      <c r="CI13" s="20" t="e">
        <f>IF(AND(SUM($R13:T13)&gt;0,T13=0),AH13,0)</f>
        <v>#REF!</v>
      </c>
      <c r="CJ13" s="20" t="e">
        <f>IF(AND(SUM($R13:U13)&gt;0,U13=0),AI13,0)</f>
        <v>#REF!</v>
      </c>
      <c r="CK13" s="20" t="e">
        <f>IF(AND(SUM($R13:V13)&gt;0,V13=0),AJ13,0)</f>
        <v>#REF!</v>
      </c>
      <c r="CL13" s="20" t="e">
        <f>IF(AND(SUM($R13:W13)&gt;0,W13=0),AK13,0)</f>
        <v>#REF!</v>
      </c>
      <c r="CM13" s="20" t="e">
        <f>IF(AND(SUM($R13:X13)&gt;0,X13=0),AL13,0)</f>
        <v>#REF!</v>
      </c>
      <c r="CN13" s="20" t="e">
        <f>IF(AND(SUM($R13:Y13)&gt;0,Y13=0),AM13,0)</f>
        <v>#REF!</v>
      </c>
      <c r="CO13" s="20" t="e">
        <f>IF(AND(SUM($R13:Z13)&gt;0,Z13=0),AN13,0)</f>
        <v>#REF!</v>
      </c>
      <c r="CP13" s="20" t="e">
        <f>IF(AND(SUM($R13:AA13)&gt;0,AA13=0),AO13,0)</f>
        <v>#REF!</v>
      </c>
      <c r="CQ13" s="20" t="e">
        <f>IF(AND(SUM($R13:AB13)&gt;0,AB13=0),AP13,0)</f>
        <v>#REF!</v>
      </c>
      <c r="CR13" s="20" t="e">
        <f>IF(AND(SUM($R13:AC13)&gt;0,AC13=0),AQ13,0)</f>
        <v>#REF!</v>
      </c>
      <c r="CT13" s="14" t="e">
        <f>IF(VLOOKUP($B13,#REF!,COLUMN(#REF!)-COLUMN(#REF!)+1,FALSE)&gt;0.1,VLOOKUP($B13,#REF!,COLUMN(#REF!)-COLUMN(#REF!)+1,FALSE),"")</f>
        <v>#REF!</v>
      </c>
      <c r="CU13" s="14" t="e">
        <f>IF(VLOOKUP($B13,#REF!,COLUMN(#REF!)-COLUMN(#REF!)+1,FALSE)&gt;0.1,VLOOKUP($B13,#REF!,COLUMN(#REF!)-COLUMN(#REF!)+1,FALSE),"")</f>
        <v>#REF!</v>
      </c>
      <c r="CV13" s="14" t="e">
        <f>IF(VLOOKUP($B13,#REF!,COLUMN(#REF!)-COLUMN(#REF!)+1,FALSE)&gt;0.1,VLOOKUP($B13,#REF!,COLUMN(#REF!)-COLUMN(#REF!)+1,FALSE),"")</f>
        <v>#REF!</v>
      </c>
      <c r="CW13" s="14" t="e">
        <f>IF(VLOOKUP($B13,#REF!,COLUMN(#REF!)-COLUMN(#REF!)+1,FALSE)&gt;0.1,VLOOKUP($B13,#REF!,COLUMN(#REF!)-COLUMN(#REF!)+1,FALSE),"")</f>
        <v>#REF!</v>
      </c>
      <c r="CX13" s="14" t="e">
        <f>IF(VLOOKUP($B13,#REF!,COLUMN(#REF!)-COLUMN(#REF!)+1,FALSE)&gt;0.1,VLOOKUP($B13,#REF!,COLUMN(#REF!)-COLUMN(#REF!)+1,FALSE),"")</f>
        <v>#REF!</v>
      </c>
      <c r="CY13" s="14" t="e">
        <f>IF(VLOOKUP($B13,#REF!,COLUMN(#REF!)-COLUMN(#REF!)+1,FALSE)&gt;0.1,VLOOKUP($B13,#REF!,COLUMN(#REF!)-COLUMN(#REF!)+1,FALSE),"")</f>
        <v>#REF!</v>
      </c>
      <c r="CZ13" s="14" t="e">
        <f>IF(VLOOKUP($B13,#REF!,COLUMN(#REF!)-COLUMN(#REF!)+1,FALSE)&gt;0.1,VLOOKUP($B13,#REF!,COLUMN(#REF!)-COLUMN(#REF!)+1,FALSE),"")</f>
        <v>#REF!</v>
      </c>
      <c r="DA13" s="14" t="e">
        <f>IF(VLOOKUP($B13,#REF!,COLUMN(#REF!)-COLUMN(#REF!)+1,FALSE)&gt;0.1,VLOOKUP($B13,#REF!,COLUMN(#REF!)-COLUMN(#REF!)+1,FALSE),"")</f>
        <v>#REF!</v>
      </c>
      <c r="DB13" s="14" t="e">
        <f>IF(VLOOKUP($B13,#REF!,COLUMN(#REF!)-COLUMN(#REF!)+1,FALSE)&gt;0.1,VLOOKUP($B13,#REF!,COLUMN(#REF!)-COLUMN(#REF!)+1,FALSE),"")</f>
        <v>#REF!</v>
      </c>
      <c r="DC13" s="14" t="e">
        <f>IF(VLOOKUP($B13,#REF!,COLUMN(#REF!)-COLUMN(#REF!)+1,FALSE)&gt;0.1,VLOOKUP($B13,#REF!,COLUMN(#REF!)-COLUMN(#REF!)+1,FALSE),"")</f>
        <v>#REF!</v>
      </c>
      <c r="DD13" s="14" t="e">
        <f>IF(VLOOKUP($B13,#REF!,COLUMN(#REF!)-COLUMN(#REF!)+1,FALSE)&gt;0.1,VLOOKUP($B13,#REF!,COLUMN(#REF!)-COLUMN(#REF!)+1,FALSE),"")</f>
        <v>#REF!</v>
      </c>
      <c r="DE13" s="14" t="e">
        <f>IF(VLOOKUP($B13,#REF!,COLUMN(#REF!)-COLUMN(#REF!)+1,FALSE)&gt;0.1,VLOOKUP($B13,#REF!,COLUMN(#REF!)-COLUMN(#REF!)+1,FALSE),"")</f>
        <v>#REF!</v>
      </c>
      <c r="DH13" s="19" t="str">
        <f t="shared" si="7"/>
        <v/>
      </c>
      <c r="DI13" s="19" t="str">
        <f t="shared" si="3"/>
        <v/>
      </c>
      <c r="DJ13" s="19" t="str">
        <f t="shared" si="3"/>
        <v/>
      </c>
      <c r="DK13" s="19" t="str">
        <f t="shared" si="3"/>
        <v/>
      </c>
      <c r="DL13" s="19" t="str">
        <f t="shared" si="3"/>
        <v/>
      </c>
      <c r="DM13" s="19" t="str">
        <f t="shared" si="3"/>
        <v/>
      </c>
      <c r="DN13" s="19" t="str">
        <f t="shared" si="3"/>
        <v/>
      </c>
      <c r="DO13" s="19" t="str">
        <f t="shared" si="3"/>
        <v/>
      </c>
      <c r="DP13" s="19" t="str">
        <f t="shared" si="3"/>
        <v/>
      </c>
      <c r="DQ13" s="19" t="str">
        <f t="shared" si="3"/>
        <v/>
      </c>
      <c r="DR13" s="19" t="str">
        <f t="shared" si="3"/>
        <v/>
      </c>
      <c r="DS13" s="19" t="str">
        <f t="shared" si="3"/>
        <v/>
      </c>
      <c r="DV13" s="15" t="e">
        <f>IF(VLOOKUP($B13,#REF!,COLUMN(#REF!)-COLUMN(#REF!)+1,FALSE)&gt;0.1,VLOOKUP($B13,#REF!,COLUMN(#REF!)-COLUMN(#REF!)+1,FALSE),"")</f>
        <v>#REF!</v>
      </c>
      <c r="DW13" s="15" t="e">
        <f>IF(VLOOKUP($B13,#REF!,COLUMN(#REF!)-COLUMN(#REF!)+1,FALSE)&gt;0.1,VLOOKUP($B13,#REF!,COLUMN(#REF!)-COLUMN(#REF!)+1,FALSE),"")</f>
        <v>#REF!</v>
      </c>
      <c r="DX13" s="15" t="e">
        <f>IF(VLOOKUP($B13,#REF!,COLUMN(#REF!)-COLUMN(#REF!)+1,FALSE)&gt;0.1,VLOOKUP($B13,#REF!,COLUMN(#REF!)-COLUMN(#REF!)+1,FALSE),"")</f>
        <v>#REF!</v>
      </c>
      <c r="DY13" s="15" t="e">
        <f>IF(VLOOKUP($B13,#REF!,COLUMN(#REF!)-COLUMN(#REF!)+1,FALSE)&gt;0.1,VLOOKUP($B13,#REF!,COLUMN(#REF!)-COLUMN(#REF!)+1,FALSE),"")</f>
        <v>#REF!</v>
      </c>
      <c r="DZ13" s="15" t="e">
        <f>IF(VLOOKUP($B13,#REF!,COLUMN(#REF!)-COLUMN(#REF!)+1,FALSE)&gt;0.1,VLOOKUP($B13,#REF!,COLUMN(#REF!)-COLUMN(#REF!)+1,FALSE),"")</f>
        <v>#REF!</v>
      </c>
      <c r="EA13" s="15" t="e">
        <f>IF(VLOOKUP($B13,#REF!,COLUMN(#REF!)-COLUMN(#REF!)+1,FALSE)&gt;0.1,VLOOKUP($B13,#REF!,COLUMN(#REF!)-COLUMN(#REF!)+1,FALSE),"")</f>
        <v>#REF!</v>
      </c>
      <c r="EB13" s="15" t="e">
        <f>IF(VLOOKUP($B13,#REF!,COLUMN(#REF!)-COLUMN(#REF!)+1,FALSE)&gt;0.1,VLOOKUP($B13,#REF!,COLUMN(#REF!)-COLUMN(#REF!)+1,FALSE),"")</f>
        <v>#REF!</v>
      </c>
      <c r="EC13" s="15" t="e">
        <f>IF(VLOOKUP($B13,#REF!,COLUMN(#REF!)-COLUMN(#REF!)+1,FALSE)&gt;0.1,VLOOKUP($B13,#REF!,COLUMN(#REF!)-COLUMN(#REF!)+1,FALSE),"")</f>
        <v>#REF!</v>
      </c>
      <c r="ED13" s="15" t="e">
        <f>IF(VLOOKUP($B13,#REF!,COLUMN(#REF!)-COLUMN(#REF!)+1,FALSE)&gt;0.1,VLOOKUP($B13,#REF!,COLUMN(#REF!)-COLUMN(#REF!)+1,FALSE),"")</f>
        <v>#REF!</v>
      </c>
      <c r="EE13" s="15" t="e">
        <f>IF(VLOOKUP($B13,#REF!,COLUMN(#REF!)-COLUMN(#REF!)+1,FALSE)&gt;0.1,VLOOKUP($B13,#REF!,COLUMN(#REF!)-COLUMN(#REF!)+1,FALSE),"")</f>
        <v>#REF!</v>
      </c>
      <c r="EF13" s="15" t="e">
        <f>IF(VLOOKUP($B13,#REF!,COLUMN(#REF!)-COLUMN(#REF!)+1,FALSE)&gt;0.1,VLOOKUP($B13,#REF!,COLUMN(#REF!)-COLUMN(#REF!)+1,FALSE),"")</f>
        <v>#REF!</v>
      </c>
      <c r="EG13" s="15" t="e">
        <f>IF(VLOOKUP($B13,#REF!,COLUMN(#REF!)-COLUMN(#REF!)+1,FALSE)&gt;0.1,VLOOKUP($B13,#REF!,COLUMN(#REF!)-COLUMN(#REF!)+1,FALSE),"")</f>
        <v>#REF!</v>
      </c>
      <c r="EH13" s="15" t="e">
        <f>IF(VLOOKUP($B13,#REF!,COLUMN(#REF!)-COLUMN(#REF!)+1,FALSE)&gt;0.1,VLOOKUP($B13,#REF!,COLUMN(#REF!)-COLUMN(#REF!)+1,FALSE),"")</f>
        <v>#REF!</v>
      </c>
      <c r="EL13" s="20" t="str">
        <f t="shared" si="4"/>
        <v/>
      </c>
      <c r="EM13" s="20" t="str">
        <f t="shared" si="4"/>
        <v/>
      </c>
      <c r="EN13" s="20" t="str">
        <f t="shared" si="4"/>
        <v/>
      </c>
      <c r="EO13" s="20" t="str">
        <f t="shared" si="4"/>
        <v/>
      </c>
      <c r="EP13" s="20" t="str">
        <f t="shared" si="4"/>
        <v/>
      </c>
      <c r="EQ13" s="20" t="str">
        <f t="shared" si="4"/>
        <v/>
      </c>
      <c r="ER13" s="20" t="str">
        <f t="shared" si="4"/>
        <v/>
      </c>
      <c r="ES13" s="20" t="str">
        <f t="shared" si="4"/>
        <v/>
      </c>
      <c r="ET13" s="20" t="str">
        <f t="shared" si="4"/>
        <v/>
      </c>
      <c r="EU13" s="20" t="str">
        <f t="shared" si="4"/>
        <v/>
      </c>
      <c r="EV13" s="20" t="str">
        <f t="shared" si="4"/>
        <v/>
      </c>
      <c r="EW13" s="20" t="str">
        <f t="shared" si="4"/>
        <v/>
      </c>
      <c r="FC13" s="12" t="s">
        <v>1499</v>
      </c>
      <c r="FD13" s="20" t="e">
        <f t="shared" ref="FD13:FF13" ca="1" si="10">FD10-FD12</f>
        <v>#REF!</v>
      </c>
      <c r="FE13" s="20" t="e">
        <f t="shared" ca="1" si="10"/>
        <v>#REF!</v>
      </c>
      <c r="FF13" s="20" t="e">
        <f t="shared" ca="1" si="10"/>
        <v>#REF!</v>
      </c>
      <c r="FG13" s="20" t="e">
        <f ca="1">FG10-FG12</f>
        <v>#REF!</v>
      </c>
      <c r="FH13" s="20" t="e">
        <f ca="1">FH10-FH12</f>
        <v>#REF!</v>
      </c>
    </row>
    <row r="14" spans="2:186">
      <c r="B14" t="s">
        <v>1203</v>
      </c>
      <c r="C14" s="18">
        <f>VLOOKUP(B14,Financ!A$3:J$157,COLUMN(Financ!$J$21),FALSE)</f>
        <v>44500</v>
      </c>
      <c r="D14" s="16">
        <f ca="1">SUMIF(Financ!$A$3:$A$157,'Full Financ'!$B14,Financ!K$3:K$156)</f>
        <v>873.14220557093984</v>
      </c>
      <c r="E14" s="16">
        <f ca="1">SUMIF(Financ!$A$3:$A$157,'Full Financ'!$B14,Financ!L$3:L$156)</f>
        <v>913.14872129011235</v>
      </c>
      <c r="F14" s="16">
        <f ca="1">SUMIF(Financ!$A$3:$A$157,'Full Financ'!$B14,Financ!M$3:M$156)</f>
        <v>868.14139110604322</v>
      </c>
      <c r="G14" s="16">
        <f ca="1">SUMIF(Financ!$A$3:$A$157,'Full Financ'!$B14,Financ!N$3:N$156)</f>
        <v>858.1397621762502</v>
      </c>
      <c r="H14" s="16">
        <f ca="1">SUMIF(Financ!$A$3:$A$157,'Full Financ'!$B14,Financ!O$3:O$156)</f>
        <v>818.13324645707769</v>
      </c>
      <c r="I14" s="16">
        <f ca="1">SUMIF(Financ!$A$3:$A$157,'Full Financ'!$B14,Financ!P$3:P$156)</f>
        <v>778.12673073790506</v>
      </c>
      <c r="J14" s="16">
        <f ca="1">SUMIF(Financ!$A$3:$A$157,'Full Financ'!$B14,Financ!Q$3:Q$156)</f>
        <v>903.14709236031922</v>
      </c>
      <c r="K14" s="16">
        <f ca="1">SUMIF(Financ!$A$3:$A$157,'Full Financ'!$B14,Financ!R$3:R$156)</f>
        <v>945.15393386545031</v>
      </c>
      <c r="L14" s="16">
        <f ca="1">SUMIF(Financ!$A$3:$A$157,'Full Financ'!$B14,Financ!S$3:S$156)</f>
        <v>900.14660368138118</v>
      </c>
      <c r="M14" s="16">
        <f ca="1">SUMIF(Financ!$A$3:$A$157,'Full Financ'!$B14,Financ!T$3:T$156)</f>
        <v>980.15963511972632</v>
      </c>
      <c r="N14" s="16">
        <f ca="1">SUMIF(Financ!$A$3:$A$157,'Full Financ'!$B14,Financ!U$3:U$156)</f>
        <v>1037.1689200195472</v>
      </c>
      <c r="O14" s="16">
        <f ca="1">SUMIF(Financ!$A$3:$A$157,'Full Financ'!$B14,Financ!V$3:V$156)</f>
        <v>945.15393386545031</v>
      </c>
      <c r="P14" s="16"/>
      <c r="Q14" t="e">
        <f>VLOOKUP(B14,#REF!,COLUMN(#REF!),FALSE)</f>
        <v>#REF!</v>
      </c>
      <c r="R14" s="17" t="e">
        <f>IF(AND(R$2=$Q$1,$Q14&lt;&gt;0),SUMIF(#REF!,'Full Financ'!$B14,#REF!)*0.98*(S$2-R$2)/($Q14),SUMIF(#REF!,'Full Financ'!$B14,#REF!)*0.98)</f>
        <v>#REF!</v>
      </c>
      <c r="S14" s="17" t="e">
        <f>IF(AND(S$2=$Q$1,$Q14&lt;&gt;0),SUMIF(#REF!,'Full Financ'!$B14,#REF!)*0.98*(T$2-S$2)/($Q14),SUMIF(#REF!,'Full Financ'!$B14,#REF!)*0.98)</f>
        <v>#REF!</v>
      </c>
      <c r="T14" s="17" t="e">
        <f>IF(AND(T$2=$Q$1,$Q14&lt;&gt;0),SUMIF(#REF!,'Full Financ'!$B14,#REF!)*0.98*(U$2-T$2)/($Q14),SUMIF(#REF!,'Full Financ'!$B14,#REF!)*0.98)</f>
        <v>#REF!</v>
      </c>
      <c r="U14" s="17" t="e">
        <f>IF(AND(U$2=$Q$1,$Q14&lt;&gt;0),SUMIF(#REF!,'Full Financ'!$B14,#REF!)*0.98*(V$2-U$2)/($Q14),SUMIF(#REF!,'Full Financ'!$B14,#REF!)*0.98)</f>
        <v>#REF!</v>
      </c>
      <c r="V14" s="17" t="e">
        <f>IF(AND(V$2=$Q$1,$Q14&lt;&gt;0),SUMIF(#REF!,'Full Financ'!$B14,#REF!)*0.98*(W$2-V$2)/($Q14),SUMIF(#REF!,'Full Financ'!$B14,#REF!)*0.98)</f>
        <v>#REF!</v>
      </c>
      <c r="W14" s="17" t="e">
        <f>IF(AND(W$2=$Q$1,$Q14&lt;&gt;0),SUMIF(#REF!,'Full Financ'!$B14,#REF!)*0.98*(X$2-W$2)/($Q14),SUMIF(#REF!,'Full Financ'!$B14,#REF!)*0.98)</f>
        <v>#REF!</v>
      </c>
      <c r="X14" s="17" t="e">
        <f>IF(AND(X$2=$Q$1,$Q14&lt;&gt;0),SUMIF(#REF!,'Full Financ'!$B14,#REF!)*0.98*(Y$2-X$2)/($Q14),SUMIF(#REF!,'Full Financ'!$B14,#REF!)*0.98)</f>
        <v>#REF!</v>
      </c>
      <c r="Y14" s="17" t="e">
        <f>IF(AND(Y$2=$Q$1,$Q14&lt;&gt;0),SUMIF(#REF!,'Full Financ'!$B14,#REF!)*0.98*(Z$2-Y$2)/($Q14),SUMIF(#REF!,'Full Financ'!$B14,#REF!)*0.98)</f>
        <v>#REF!</v>
      </c>
      <c r="Z14" s="17" t="e">
        <f>IF(AND(Z$2=$Q$1,$Q14&lt;&gt;0),SUMIF(#REF!,'Full Financ'!$B14,#REF!)*0.98*(AA$2-Z$2)/($Q14),SUMIF(#REF!,'Full Financ'!$B14,#REF!)*0.98)</f>
        <v>#REF!</v>
      </c>
      <c r="AA14" s="17" t="e">
        <f>IF(AND(AA$2=$Q$1,$Q14&lt;&gt;0),SUMIF(#REF!,'Full Financ'!$B14,#REF!)*0.98*(AB$2-AA$2)/($Q14),SUMIF(#REF!,'Full Financ'!$B14,#REF!)*0.98)</f>
        <v>#REF!</v>
      </c>
      <c r="AB14" s="17" t="e">
        <f>IF(AND(AB$2=$Q$1,$Q14&lt;&gt;0),SUMIF(#REF!,'Full Financ'!$B14,#REF!)*0.98*(AC$2-AB$2)/($Q14),SUMIF(#REF!,'Full Financ'!$B14,#REF!)*0.98)</f>
        <v>#REF!</v>
      </c>
      <c r="AC14" s="17" t="e">
        <f>IF(AND(AC$2=$Q$1,$Q14&lt;&gt;0),SUMIF(#REF!,'Full Financ'!$B14,#REF!)*0.98*(AD$2-AC$2)/($Q14),SUMIF(#REF!,'Full Financ'!$B14,#REF!)*0.98)</f>
        <v>#REF!</v>
      </c>
      <c r="AD14" s="17"/>
      <c r="AF14" s="17" t="e">
        <f t="shared" ca="1" si="0"/>
        <v>#REF!</v>
      </c>
      <c r="AG14" s="17" t="e">
        <f t="shared" ca="1" si="0"/>
        <v>#REF!</v>
      </c>
      <c r="AH14" s="17" t="e">
        <f t="shared" ca="1" si="0"/>
        <v>#REF!</v>
      </c>
      <c r="AI14" s="17" t="e">
        <f t="shared" ca="1" si="0"/>
        <v>#REF!</v>
      </c>
      <c r="AJ14" s="17" t="e">
        <f t="shared" ca="1" si="0"/>
        <v>#REF!</v>
      </c>
      <c r="AK14" s="17" t="e">
        <f t="shared" ca="1" si="0"/>
        <v>#REF!</v>
      </c>
      <c r="AL14" s="17" t="e">
        <f t="shared" ca="1" si="0"/>
        <v>#REF!</v>
      </c>
      <c r="AM14" s="17" t="e">
        <f t="shared" ca="1" si="0"/>
        <v>#REF!</v>
      </c>
      <c r="AN14" s="17" t="e">
        <f t="shared" ca="1" si="0"/>
        <v>#REF!</v>
      </c>
      <c r="AO14" s="17" t="e">
        <f t="shared" ca="1" si="0"/>
        <v>#REF!</v>
      </c>
      <c r="AP14" s="17" t="e">
        <f t="shared" ca="1" si="0"/>
        <v>#REF!</v>
      </c>
      <c r="AQ14" s="17" t="e">
        <f t="shared" ca="1" si="0"/>
        <v>#REF!</v>
      </c>
      <c r="AS14" s="17" t="e">
        <f>IF(SUM($R14:R14)&gt;0,MONTH(AS$2),"")</f>
        <v>#REF!</v>
      </c>
      <c r="AT14" s="17" t="e">
        <f>IF(SUM($R14:S14)&gt;0,MONTH(AT$2),"")</f>
        <v>#REF!</v>
      </c>
      <c r="AU14" s="17" t="e">
        <f>IF(SUM($R14:T14)&gt;0,MONTH(AU$2),"")</f>
        <v>#REF!</v>
      </c>
      <c r="AV14" s="17" t="e">
        <f>IF(SUM($R14:U14)&gt;0,MONTH(AV$2),"")</f>
        <v>#REF!</v>
      </c>
      <c r="AW14" s="17" t="e">
        <f>IF(SUM($R14:V14)&gt;0,MONTH(AW$2),"")</f>
        <v>#REF!</v>
      </c>
      <c r="AX14" s="17" t="e">
        <f>IF(SUM($R14:W14)&gt;0,MONTH(AX$2),"")</f>
        <v>#REF!</v>
      </c>
      <c r="AY14" s="17" t="e">
        <f>IF(SUM($R14:X14)&gt;0,MONTH(AY$2),"")</f>
        <v>#REF!</v>
      </c>
      <c r="AZ14" s="17" t="e">
        <f>IF(SUM($R14:Y14)&gt;0,MONTH(AZ$2),"")</f>
        <v>#REF!</v>
      </c>
      <c r="BA14" s="17" t="e">
        <f>IF(SUM($R14:Z14)&gt;0,MONTH(BA$2),"")</f>
        <v>#REF!</v>
      </c>
      <c r="BB14" s="17" t="e">
        <f>IF(SUM($R14:AA14)&gt;0,MONTH(BB$2),"")</f>
        <v>#REF!</v>
      </c>
      <c r="BC14" s="17" t="e">
        <f>IF(SUM($R14:AB14)&gt;0,MONTH(BC$2),"")</f>
        <v>#REF!</v>
      </c>
      <c r="BD14" s="17" t="e">
        <f>IF(SUM($R14:AC14)&gt;0,MONTH(BD$2),"")</f>
        <v>#REF!</v>
      </c>
      <c r="BE14" s="17" t="e">
        <f t="shared" si="6"/>
        <v>#REF!</v>
      </c>
      <c r="BF14" s="17" t="e">
        <f t="shared" si="1"/>
        <v>#REF!</v>
      </c>
      <c r="BG14" s="17" t="e">
        <f t="shared" si="1"/>
        <v>#REF!</v>
      </c>
      <c r="BH14" s="17" t="e">
        <f t="shared" si="1"/>
        <v>#REF!</v>
      </c>
      <c r="BI14" s="17" t="e">
        <f t="shared" si="1"/>
        <v>#REF!</v>
      </c>
      <c r="BJ14" s="17" t="e">
        <f t="shared" si="1"/>
        <v>#REF!</v>
      </c>
      <c r="BK14" s="17" t="e">
        <f t="shared" si="1"/>
        <v>#REF!</v>
      </c>
      <c r="BL14" s="17" t="e">
        <f t="shared" si="1"/>
        <v>#REF!</v>
      </c>
      <c r="BM14" s="17" t="e">
        <f t="shared" si="1"/>
        <v>#REF!</v>
      </c>
      <c r="BN14" s="17" t="e">
        <f t="shared" si="1"/>
        <v>#REF!</v>
      </c>
      <c r="BO14" s="17" t="e">
        <f t="shared" si="1"/>
        <v>#REF!</v>
      </c>
      <c r="BP14" s="17" t="e">
        <f t="shared" si="1"/>
        <v>#REF!</v>
      </c>
      <c r="BQ14" s="17" t="e">
        <f t="shared" si="1"/>
        <v>#REF!</v>
      </c>
      <c r="BS14" s="17" t="e">
        <f t="shared" si="2"/>
        <v>#REF!</v>
      </c>
      <c r="BT14" s="17" t="e">
        <f t="shared" si="2"/>
        <v>#REF!</v>
      </c>
      <c r="BU14" s="17" t="e">
        <f t="shared" si="2"/>
        <v>#REF!</v>
      </c>
      <c r="BV14" s="17" t="e">
        <f t="shared" si="2"/>
        <v>#REF!</v>
      </c>
      <c r="BW14" s="17" t="e">
        <f t="shared" si="2"/>
        <v>#REF!</v>
      </c>
      <c r="BX14" s="17" t="e">
        <f t="shared" si="2"/>
        <v>#REF!</v>
      </c>
      <c r="BY14" s="17" t="e">
        <f t="shared" si="2"/>
        <v>#REF!</v>
      </c>
      <c r="BZ14" s="17" t="e">
        <f t="shared" si="2"/>
        <v>#REF!</v>
      </c>
      <c r="CA14" s="17" t="e">
        <f t="shared" si="2"/>
        <v>#REF!</v>
      </c>
      <c r="CB14" s="17" t="e">
        <f t="shared" si="2"/>
        <v>#REF!</v>
      </c>
      <c r="CC14" s="17" t="e">
        <f t="shared" si="2"/>
        <v>#REF!</v>
      </c>
      <c r="CD14" s="17" t="e">
        <f t="shared" si="2"/>
        <v>#REF!</v>
      </c>
      <c r="CG14" s="20" t="e">
        <f>IF(AND(SUM($R14:R14)&gt;0,R14=0),AF14,0)</f>
        <v>#REF!</v>
      </c>
      <c r="CH14" s="20" t="e">
        <f>IF(AND(SUM($R14:S14)&gt;0,S14=0),AG14,0)</f>
        <v>#REF!</v>
      </c>
      <c r="CI14" s="20" t="e">
        <f>IF(AND(SUM($R14:T14)&gt;0,T14=0),AH14,0)</f>
        <v>#REF!</v>
      </c>
      <c r="CJ14" s="20" t="e">
        <f>IF(AND(SUM($R14:U14)&gt;0,U14=0),AI14,0)</f>
        <v>#REF!</v>
      </c>
      <c r="CK14" s="20" t="e">
        <f>IF(AND(SUM($R14:V14)&gt;0,V14=0),AJ14,0)</f>
        <v>#REF!</v>
      </c>
      <c r="CL14" s="20" t="e">
        <f>IF(AND(SUM($R14:W14)&gt;0,W14=0),AK14,0)</f>
        <v>#REF!</v>
      </c>
      <c r="CM14" s="20" t="e">
        <f>IF(AND(SUM($R14:X14)&gt;0,X14=0),AL14,0)</f>
        <v>#REF!</v>
      </c>
      <c r="CN14" s="20" t="e">
        <f>IF(AND(SUM($R14:Y14)&gt;0,Y14=0),AM14,0)</f>
        <v>#REF!</v>
      </c>
      <c r="CO14" s="20" t="e">
        <f>IF(AND(SUM($R14:Z14)&gt;0,Z14=0),AN14,0)</f>
        <v>#REF!</v>
      </c>
      <c r="CP14" s="20" t="e">
        <f>IF(AND(SUM($R14:AA14)&gt;0,AA14=0),AO14,0)</f>
        <v>#REF!</v>
      </c>
      <c r="CQ14" s="20" t="e">
        <f>IF(AND(SUM($R14:AB14)&gt;0,AB14=0),AP14,0)</f>
        <v>#REF!</v>
      </c>
      <c r="CR14" s="20" t="e">
        <f>IF(AND(SUM($R14:AC14)&gt;0,AC14=0),AQ14,0)</f>
        <v>#REF!</v>
      </c>
      <c r="CT14" s="14" t="e">
        <f>IF(VLOOKUP($B14,#REF!,COLUMN(#REF!)-COLUMN(#REF!)+1,FALSE)&gt;0.1,VLOOKUP($B14,#REF!,COLUMN(#REF!)-COLUMN(#REF!)+1,FALSE),"")</f>
        <v>#REF!</v>
      </c>
      <c r="CU14" s="14" t="e">
        <f>IF(VLOOKUP($B14,#REF!,COLUMN(#REF!)-COLUMN(#REF!)+1,FALSE)&gt;0.1,VLOOKUP($B14,#REF!,COLUMN(#REF!)-COLUMN(#REF!)+1,FALSE),"")</f>
        <v>#REF!</v>
      </c>
      <c r="CV14" s="14" t="e">
        <f>IF(VLOOKUP($B14,#REF!,COLUMN(#REF!)-COLUMN(#REF!)+1,FALSE)&gt;0.1,VLOOKUP($B14,#REF!,COLUMN(#REF!)-COLUMN(#REF!)+1,FALSE),"")</f>
        <v>#REF!</v>
      </c>
      <c r="CW14" s="14" t="e">
        <f>IF(VLOOKUP($B14,#REF!,COLUMN(#REF!)-COLUMN(#REF!)+1,FALSE)&gt;0.1,VLOOKUP($B14,#REF!,COLUMN(#REF!)-COLUMN(#REF!)+1,FALSE),"")</f>
        <v>#REF!</v>
      </c>
      <c r="CX14" s="14" t="e">
        <f>IF(VLOOKUP($B14,#REF!,COLUMN(#REF!)-COLUMN(#REF!)+1,FALSE)&gt;0.1,VLOOKUP($B14,#REF!,COLUMN(#REF!)-COLUMN(#REF!)+1,FALSE),"")</f>
        <v>#REF!</v>
      </c>
      <c r="CY14" s="14" t="e">
        <f>IF(VLOOKUP($B14,#REF!,COLUMN(#REF!)-COLUMN(#REF!)+1,FALSE)&gt;0.1,VLOOKUP($B14,#REF!,COLUMN(#REF!)-COLUMN(#REF!)+1,FALSE),"")</f>
        <v>#REF!</v>
      </c>
      <c r="CZ14" s="14" t="e">
        <f>IF(VLOOKUP($B14,#REF!,COLUMN(#REF!)-COLUMN(#REF!)+1,FALSE)&gt;0.1,VLOOKUP($B14,#REF!,COLUMN(#REF!)-COLUMN(#REF!)+1,FALSE),"")</f>
        <v>#REF!</v>
      </c>
      <c r="DA14" s="14" t="e">
        <f>IF(VLOOKUP($B14,#REF!,COLUMN(#REF!)-COLUMN(#REF!)+1,FALSE)&gt;0.1,VLOOKUP($B14,#REF!,COLUMN(#REF!)-COLUMN(#REF!)+1,FALSE),"")</f>
        <v>#REF!</v>
      </c>
      <c r="DB14" s="14" t="e">
        <f>IF(VLOOKUP($B14,#REF!,COLUMN(#REF!)-COLUMN(#REF!)+1,FALSE)&gt;0.1,VLOOKUP($B14,#REF!,COLUMN(#REF!)-COLUMN(#REF!)+1,FALSE),"")</f>
        <v>#REF!</v>
      </c>
      <c r="DC14" s="14" t="e">
        <f>IF(VLOOKUP($B14,#REF!,COLUMN(#REF!)-COLUMN(#REF!)+1,FALSE)&gt;0.1,VLOOKUP($B14,#REF!,COLUMN(#REF!)-COLUMN(#REF!)+1,FALSE),"")</f>
        <v>#REF!</v>
      </c>
      <c r="DD14" s="14" t="e">
        <f>IF(VLOOKUP($B14,#REF!,COLUMN(#REF!)-COLUMN(#REF!)+1,FALSE)&gt;0.1,VLOOKUP($B14,#REF!,COLUMN(#REF!)-COLUMN(#REF!)+1,FALSE),"")</f>
        <v>#REF!</v>
      </c>
      <c r="DE14" s="14" t="e">
        <f>IF(VLOOKUP($B14,#REF!,COLUMN(#REF!)-COLUMN(#REF!)+1,FALSE)&gt;0.1,VLOOKUP($B14,#REF!,COLUMN(#REF!)-COLUMN(#REF!)+1,FALSE),"")</f>
        <v>#REF!</v>
      </c>
      <c r="DH14" s="19" t="str">
        <f t="shared" si="7"/>
        <v/>
      </c>
      <c r="DI14" s="19" t="str">
        <f t="shared" si="3"/>
        <v/>
      </c>
      <c r="DJ14" s="19" t="str">
        <f t="shared" si="3"/>
        <v/>
      </c>
      <c r="DK14" s="19" t="str">
        <f t="shared" si="3"/>
        <v/>
      </c>
      <c r="DL14" s="19" t="str">
        <f t="shared" si="3"/>
        <v/>
      </c>
      <c r="DM14" s="19" t="str">
        <f t="shared" si="3"/>
        <v/>
      </c>
      <c r="DN14" s="19" t="str">
        <f t="shared" si="3"/>
        <v/>
      </c>
      <c r="DO14" s="19" t="str">
        <f t="shared" si="3"/>
        <v/>
      </c>
      <c r="DP14" s="19" t="str">
        <f t="shared" si="3"/>
        <v/>
      </c>
      <c r="DQ14" s="19" t="str">
        <f t="shared" si="3"/>
        <v/>
      </c>
      <c r="DR14" s="19" t="str">
        <f t="shared" si="3"/>
        <v/>
      </c>
      <c r="DS14" s="19" t="str">
        <f t="shared" si="3"/>
        <v/>
      </c>
      <c r="DV14" s="15" t="e">
        <f>IF(VLOOKUP($B14,#REF!,COLUMN(#REF!)-COLUMN(#REF!)+1,FALSE)&gt;0.1,VLOOKUP($B14,#REF!,COLUMN(#REF!)-COLUMN(#REF!)+1,FALSE),"")</f>
        <v>#REF!</v>
      </c>
      <c r="DW14" s="15" t="e">
        <f>IF(VLOOKUP($B14,#REF!,COLUMN(#REF!)-COLUMN(#REF!)+1,FALSE)&gt;0.1,VLOOKUP($B14,#REF!,COLUMN(#REF!)-COLUMN(#REF!)+1,FALSE),"")</f>
        <v>#REF!</v>
      </c>
      <c r="DX14" s="15" t="e">
        <f>IF(VLOOKUP($B14,#REF!,COLUMN(#REF!)-COLUMN(#REF!)+1,FALSE)&gt;0.1,VLOOKUP($B14,#REF!,COLUMN(#REF!)-COLUMN(#REF!)+1,FALSE),"")</f>
        <v>#REF!</v>
      </c>
      <c r="DY14" s="15" t="e">
        <f>IF(VLOOKUP($B14,#REF!,COLUMN(#REF!)-COLUMN(#REF!)+1,FALSE)&gt;0.1,VLOOKUP($B14,#REF!,COLUMN(#REF!)-COLUMN(#REF!)+1,FALSE),"")</f>
        <v>#REF!</v>
      </c>
      <c r="DZ14" s="15" t="e">
        <f>IF(VLOOKUP($B14,#REF!,COLUMN(#REF!)-COLUMN(#REF!)+1,FALSE)&gt;0.1,VLOOKUP($B14,#REF!,COLUMN(#REF!)-COLUMN(#REF!)+1,FALSE),"")</f>
        <v>#REF!</v>
      </c>
      <c r="EA14" s="15" t="e">
        <f>IF(VLOOKUP($B14,#REF!,COLUMN(#REF!)-COLUMN(#REF!)+1,FALSE)&gt;0.1,VLOOKUP($B14,#REF!,COLUMN(#REF!)-COLUMN(#REF!)+1,FALSE),"")</f>
        <v>#REF!</v>
      </c>
      <c r="EB14" s="15" t="e">
        <f>IF(VLOOKUP($B14,#REF!,COLUMN(#REF!)-COLUMN(#REF!)+1,FALSE)&gt;0.1,VLOOKUP($B14,#REF!,COLUMN(#REF!)-COLUMN(#REF!)+1,FALSE),"")</f>
        <v>#REF!</v>
      </c>
      <c r="EC14" s="15" t="e">
        <f>IF(VLOOKUP($B14,#REF!,COLUMN(#REF!)-COLUMN(#REF!)+1,FALSE)&gt;0.1,VLOOKUP($B14,#REF!,COLUMN(#REF!)-COLUMN(#REF!)+1,FALSE),"")</f>
        <v>#REF!</v>
      </c>
      <c r="ED14" s="15" t="e">
        <f>IF(VLOOKUP($B14,#REF!,COLUMN(#REF!)-COLUMN(#REF!)+1,FALSE)&gt;0.1,VLOOKUP($B14,#REF!,COLUMN(#REF!)-COLUMN(#REF!)+1,FALSE),"")</f>
        <v>#REF!</v>
      </c>
      <c r="EE14" s="15" t="e">
        <f>IF(VLOOKUP($B14,#REF!,COLUMN(#REF!)-COLUMN(#REF!)+1,FALSE)&gt;0.1,VLOOKUP($B14,#REF!,COLUMN(#REF!)-COLUMN(#REF!)+1,FALSE),"")</f>
        <v>#REF!</v>
      </c>
      <c r="EF14" s="15" t="e">
        <f>IF(VLOOKUP($B14,#REF!,COLUMN(#REF!)-COLUMN(#REF!)+1,FALSE)&gt;0.1,VLOOKUP($B14,#REF!,COLUMN(#REF!)-COLUMN(#REF!)+1,FALSE),"")</f>
        <v>#REF!</v>
      </c>
      <c r="EG14" s="15" t="e">
        <f>IF(VLOOKUP($B14,#REF!,COLUMN(#REF!)-COLUMN(#REF!)+1,FALSE)&gt;0.1,VLOOKUP($B14,#REF!,COLUMN(#REF!)-COLUMN(#REF!)+1,FALSE),"")</f>
        <v>#REF!</v>
      </c>
      <c r="EH14" s="15" t="e">
        <f>IF(VLOOKUP($B14,#REF!,COLUMN(#REF!)-COLUMN(#REF!)+1,FALSE)&gt;0.1,VLOOKUP($B14,#REF!,COLUMN(#REF!)-COLUMN(#REF!)+1,FALSE),"")</f>
        <v>#REF!</v>
      </c>
      <c r="EL14" s="20" t="str">
        <f t="shared" si="4"/>
        <v/>
      </c>
      <c r="EM14" s="20" t="str">
        <f t="shared" si="4"/>
        <v/>
      </c>
      <c r="EN14" s="20" t="str">
        <f t="shared" si="4"/>
        <v/>
      </c>
      <c r="EO14" s="20" t="str">
        <f t="shared" si="4"/>
        <v/>
      </c>
      <c r="EP14" s="20" t="str">
        <f t="shared" si="4"/>
        <v/>
      </c>
      <c r="EQ14" s="20" t="str">
        <f t="shared" si="4"/>
        <v/>
      </c>
      <c r="ER14" s="20" t="str">
        <f t="shared" si="4"/>
        <v/>
      </c>
      <c r="ES14" s="20" t="str">
        <f t="shared" si="4"/>
        <v/>
      </c>
      <c r="ET14" s="20" t="str">
        <f t="shared" si="4"/>
        <v/>
      </c>
      <c r="EU14" s="20" t="str">
        <f t="shared" si="4"/>
        <v/>
      </c>
      <c r="EV14" s="20" t="str">
        <f t="shared" si="4"/>
        <v/>
      </c>
      <c r="EW14" s="20" t="str">
        <f t="shared" si="4"/>
        <v/>
      </c>
      <c r="FC14" s="12" t="s">
        <v>1086</v>
      </c>
      <c r="FD14" t="e">
        <f>SUMIF(#REF!,#REF!,'Full Financ'!R3:R120)-SUMIF(#REF!,#REF!,'Full Financ'!D3:D120)-(SUMIF(#REF!,#REF!,'Full Financ'!BF3:BF120)+SUMIF(#REF!,#REF!,'Full Financ'!BS3:BS120))</f>
        <v>#REF!</v>
      </c>
      <c r="FE14" t="e">
        <f>SUMIF(#REF!,#REF!,'Full Financ'!S3:S120)-SUMIF(#REF!,#REF!,'Full Financ'!E3:E120)-(SUMIF(#REF!,#REF!,'Full Financ'!BG3:BG120)+SUMIF(#REF!,#REF!,'Full Financ'!BT3:BT120))</f>
        <v>#REF!</v>
      </c>
      <c r="FF14" t="e">
        <f>SUMIF(#REF!,#REF!,'Full Financ'!T3:T120)-SUMIF(#REF!,#REF!,'Full Financ'!F3:F120)-(SUMIF(#REF!,#REF!,'Full Financ'!BH3:BH120)+SUMIF(#REF!,#REF!,'Full Financ'!BU3:BU120))</f>
        <v>#REF!</v>
      </c>
      <c r="FG14" t="e">
        <f>SUMIF(#REF!,#REF!,'Full Financ'!U3:U120)-SUMIF(#REF!,#REF!,'Full Financ'!G3:G120)-(SUMIF(#REF!,#REF!,'Full Financ'!BI3:BI120)+SUMIF(#REF!,#REF!,'Full Financ'!BV3:BV120))</f>
        <v>#REF!</v>
      </c>
      <c r="FH14" t="e">
        <f>SUMIF(#REF!,#REF!,'Full Financ'!V3:V120)-SUMIF(#REF!,#REF!,'Full Financ'!H3:H120)-(SUMIF(#REF!,#REF!,'Full Financ'!BJ3:BJ120)+SUMIF(#REF!,#REF!,'Full Financ'!BW3:BW120))</f>
        <v>#REF!</v>
      </c>
    </row>
    <row r="15" spans="2:186">
      <c r="B15" t="s">
        <v>1373</v>
      </c>
      <c r="C15" s="18">
        <f>VLOOKUP(B15,Financ!A$3:J$157,COLUMN(Financ!$J$21),FALSE)</f>
        <v>45689</v>
      </c>
      <c r="D15" s="16">
        <f ca="1">SUMIF(Financ!$A$3:$A$157,'Full Financ'!$B15,Financ!K$3:K$156)</f>
        <v>0</v>
      </c>
      <c r="E15" s="16">
        <f ca="1">SUMIF(Financ!$A$3:$A$157,'Full Financ'!$B15,Financ!L$3:L$156)</f>
        <v>136.1815</v>
      </c>
      <c r="F15" s="16">
        <f ca="1">SUMIF(Financ!$A$3:$A$157,'Full Financ'!$B15,Financ!M$3:M$156)</f>
        <v>194.54500000000002</v>
      </c>
      <c r="G15" s="16">
        <f ca="1">SUMIF(Financ!$A$3:$A$157,'Full Financ'!$B15,Financ!N$3:N$156)</f>
        <v>194.54500000000002</v>
      </c>
      <c r="H15" s="16">
        <f ca="1">SUMIF(Financ!$A$3:$A$157,'Full Financ'!$B15,Financ!O$3:O$156)</f>
        <v>194.54500000000002</v>
      </c>
      <c r="I15" s="16">
        <f ca="1">SUMIF(Financ!$A$3:$A$157,'Full Financ'!$B15,Financ!P$3:P$156)</f>
        <v>194.54500000000002</v>
      </c>
      <c r="J15" s="16">
        <f ca="1">SUMIF(Financ!$A$3:$A$157,'Full Financ'!$B15,Financ!Q$3:Q$156)</f>
        <v>194.54500000000002</v>
      </c>
      <c r="K15" s="16">
        <f ca="1">SUMIF(Financ!$A$3:$A$157,'Full Financ'!$B15,Financ!R$3:R$156)</f>
        <v>194.54500000000002</v>
      </c>
      <c r="L15" s="16">
        <f ca="1">SUMIF(Financ!$A$3:$A$157,'Full Financ'!$B15,Financ!S$3:S$156)</f>
        <v>194.54500000000002</v>
      </c>
      <c r="M15" s="16">
        <f ca="1">SUMIF(Financ!$A$3:$A$157,'Full Financ'!$B15,Financ!T$3:T$156)</f>
        <v>194.54500000000002</v>
      </c>
      <c r="N15" s="16">
        <f ca="1">SUMIF(Financ!$A$3:$A$157,'Full Financ'!$B15,Financ!U$3:U$156)</f>
        <v>194.54500000000002</v>
      </c>
      <c r="O15" s="16">
        <f ca="1">SUMIF(Financ!$A$3:$A$157,'Full Financ'!$B15,Financ!V$3:V$156)</f>
        <v>194.54500000000002</v>
      </c>
      <c r="P15" s="16"/>
      <c r="Q15" t="e">
        <f>VLOOKUP(B15,#REF!,COLUMN(#REF!),FALSE)</f>
        <v>#REF!</v>
      </c>
      <c r="R15" s="17" t="e">
        <f>IF(AND(R$2=$Q$1,$Q15&lt;&gt;0),SUMIF(#REF!,'Full Financ'!$B15,#REF!)*0.98*(S$2-R$2)/($Q15),SUMIF(#REF!,'Full Financ'!$B15,#REF!)*0.98)</f>
        <v>#REF!</v>
      </c>
      <c r="S15" s="17" t="e">
        <f>IF(AND(S$2=$Q$1,$Q15&lt;&gt;0),SUMIF(#REF!,'Full Financ'!$B15,#REF!)*0.98*(T$2-S$2)/($Q15),SUMIF(#REF!,'Full Financ'!$B15,#REF!)*0.98)</f>
        <v>#REF!</v>
      </c>
      <c r="T15" s="17" t="e">
        <f>IF(AND(T$2=$Q$1,$Q15&lt;&gt;0),SUMIF(#REF!,'Full Financ'!$B15,#REF!)*0.98*(U$2-T$2)/($Q15),SUMIF(#REF!,'Full Financ'!$B15,#REF!)*0.98)</f>
        <v>#REF!</v>
      </c>
      <c r="U15" s="17" t="e">
        <f>IF(AND(U$2=$Q$1,$Q15&lt;&gt;0),SUMIF(#REF!,'Full Financ'!$B15,#REF!)*0.98*(V$2-U$2)/($Q15),SUMIF(#REF!,'Full Financ'!$B15,#REF!)*0.98)</f>
        <v>#REF!</v>
      </c>
      <c r="V15" s="17" t="e">
        <f>IF(AND(V$2=$Q$1,$Q15&lt;&gt;0),SUMIF(#REF!,'Full Financ'!$B15,#REF!)*0.98*(W$2-V$2)/($Q15),SUMIF(#REF!,'Full Financ'!$B15,#REF!)*0.98)</f>
        <v>#REF!</v>
      </c>
      <c r="W15" s="17" t="e">
        <f>IF(AND(W$2=$Q$1,$Q15&lt;&gt;0),SUMIF(#REF!,'Full Financ'!$B15,#REF!)*0.98*(X$2-W$2)/($Q15),SUMIF(#REF!,'Full Financ'!$B15,#REF!)*0.98)</f>
        <v>#REF!</v>
      </c>
      <c r="X15" s="17" t="e">
        <f>IF(AND(X$2=$Q$1,$Q15&lt;&gt;0),SUMIF(#REF!,'Full Financ'!$B15,#REF!)*0.98*(Y$2-X$2)/($Q15),SUMIF(#REF!,'Full Financ'!$B15,#REF!)*0.98)</f>
        <v>#REF!</v>
      </c>
      <c r="Y15" s="17" t="e">
        <f>IF(AND(Y$2=$Q$1,$Q15&lt;&gt;0),SUMIF(#REF!,'Full Financ'!$B15,#REF!)*0.98*(Z$2-Y$2)/($Q15),SUMIF(#REF!,'Full Financ'!$B15,#REF!)*0.98)</f>
        <v>#REF!</v>
      </c>
      <c r="Z15" s="17" t="e">
        <f>IF(AND(Z$2=$Q$1,$Q15&lt;&gt;0),SUMIF(#REF!,'Full Financ'!$B15,#REF!)*0.98*(AA$2-Z$2)/($Q15),SUMIF(#REF!,'Full Financ'!$B15,#REF!)*0.98)</f>
        <v>#REF!</v>
      </c>
      <c r="AA15" s="17" t="e">
        <f>IF(AND(AA$2=$Q$1,$Q15&lt;&gt;0),SUMIF(#REF!,'Full Financ'!$B15,#REF!)*0.98*(AB$2-AA$2)/($Q15),SUMIF(#REF!,'Full Financ'!$B15,#REF!)*0.98)</f>
        <v>#REF!</v>
      </c>
      <c r="AB15" s="17" t="e">
        <f>IF(AND(AB$2=$Q$1,$Q15&lt;&gt;0),SUMIF(#REF!,'Full Financ'!$B15,#REF!)*0.98*(AC$2-AB$2)/($Q15),SUMIF(#REF!,'Full Financ'!$B15,#REF!)*0.98)</f>
        <v>#REF!</v>
      </c>
      <c r="AC15" s="17" t="e">
        <f>IF(AND(AC$2=$Q$1,$Q15&lt;&gt;0),SUMIF(#REF!,'Full Financ'!$B15,#REF!)*0.98*(AD$2-AC$2)/($Q15),SUMIF(#REF!,'Full Financ'!$B15,#REF!)*0.98)</f>
        <v>#REF!</v>
      </c>
      <c r="AD15" s="17"/>
      <c r="AF15" s="17" t="e">
        <f t="shared" ca="1" si="0"/>
        <v>#REF!</v>
      </c>
      <c r="AG15" s="17" t="e">
        <f t="shared" ca="1" si="0"/>
        <v>#REF!</v>
      </c>
      <c r="AH15" s="17" t="e">
        <f t="shared" ca="1" si="0"/>
        <v>#REF!</v>
      </c>
      <c r="AI15" s="17" t="e">
        <f t="shared" ca="1" si="0"/>
        <v>#REF!</v>
      </c>
      <c r="AJ15" s="17" t="e">
        <f t="shared" ca="1" si="0"/>
        <v>#REF!</v>
      </c>
      <c r="AK15" s="17" t="e">
        <f t="shared" ca="1" si="0"/>
        <v>#REF!</v>
      </c>
      <c r="AL15" s="17" t="e">
        <f t="shared" ca="1" si="0"/>
        <v>#REF!</v>
      </c>
      <c r="AM15" s="17" t="e">
        <f t="shared" ca="1" si="0"/>
        <v>#REF!</v>
      </c>
      <c r="AN15" s="17" t="e">
        <f t="shared" ca="1" si="0"/>
        <v>#REF!</v>
      </c>
      <c r="AO15" s="17" t="e">
        <f t="shared" ca="1" si="0"/>
        <v>#REF!</v>
      </c>
      <c r="AP15" s="17" t="e">
        <f t="shared" ca="1" si="0"/>
        <v>#REF!</v>
      </c>
      <c r="AQ15" s="17" t="e">
        <f t="shared" ca="1" si="0"/>
        <v>#REF!</v>
      </c>
      <c r="AS15" s="17" t="e">
        <f>IF(SUM($R15:R15)&gt;0,MONTH(AS$2),"")</f>
        <v>#REF!</v>
      </c>
      <c r="AT15" s="17" t="e">
        <f>IF(SUM($R15:S15)&gt;0,MONTH(AT$2),"")</f>
        <v>#REF!</v>
      </c>
      <c r="AU15" s="17" t="e">
        <f>IF(SUM($R15:T15)&gt;0,MONTH(AU$2),"")</f>
        <v>#REF!</v>
      </c>
      <c r="AV15" s="17" t="e">
        <f>IF(SUM($R15:U15)&gt;0,MONTH(AV$2),"")</f>
        <v>#REF!</v>
      </c>
      <c r="AW15" s="17" t="e">
        <f>IF(SUM($R15:V15)&gt;0,MONTH(AW$2),"")</f>
        <v>#REF!</v>
      </c>
      <c r="AX15" s="17" t="e">
        <f>IF(SUM($R15:W15)&gt;0,MONTH(AX$2),"")</f>
        <v>#REF!</v>
      </c>
      <c r="AY15" s="17" t="e">
        <f>IF(SUM($R15:X15)&gt;0,MONTH(AY$2),"")</f>
        <v>#REF!</v>
      </c>
      <c r="AZ15" s="17" t="e">
        <f>IF(SUM($R15:Y15)&gt;0,MONTH(AZ$2),"")</f>
        <v>#REF!</v>
      </c>
      <c r="BA15" s="17" t="e">
        <f>IF(SUM($R15:Z15)&gt;0,MONTH(BA$2),"")</f>
        <v>#REF!</v>
      </c>
      <c r="BB15" s="17" t="e">
        <f>IF(SUM($R15:AA15)&gt;0,MONTH(BB$2),"")</f>
        <v>#REF!</v>
      </c>
      <c r="BC15" s="17" t="e">
        <f>IF(SUM($R15:AB15)&gt;0,MONTH(BC$2),"")</f>
        <v>#REF!</v>
      </c>
      <c r="BD15" s="17" t="e">
        <f>IF(SUM($R15:AC15)&gt;0,MONTH(BD$2),"")</f>
        <v>#REF!</v>
      </c>
      <c r="BE15" s="17" t="e">
        <f t="shared" si="6"/>
        <v>#REF!</v>
      </c>
      <c r="BF15" s="17" t="e">
        <f t="shared" si="1"/>
        <v>#REF!</v>
      </c>
      <c r="BG15" s="17" t="e">
        <f t="shared" si="1"/>
        <v>#REF!</v>
      </c>
      <c r="BH15" s="17" t="e">
        <f t="shared" si="1"/>
        <v>#REF!</v>
      </c>
      <c r="BI15" s="17" t="e">
        <f t="shared" si="1"/>
        <v>#REF!</v>
      </c>
      <c r="BJ15" s="17" t="e">
        <f t="shared" si="1"/>
        <v>#REF!</v>
      </c>
      <c r="BK15" s="17" t="e">
        <f t="shared" si="1"/>
        <v>#REF!</v>
      </c>
      <c r="BL15" s="17" t="e">
        <f t="shared" si="1"/>
        <v>#REF!</v>
      </c>
      <c r="BM15" s="17" t="e">
        <f t="shared" si="1"/>
        <v>#REF!</v>
      </c>
      <c r="BN15" s="17" t="e">
        <f t="shared" si="1"/>
        <v>#REF!</v>
      </c>
      <c r="BO15" s="17" t="e">
        <f t="shared" si="1"/>
        <v>#REF!</v>
      </c>
      <c r="BP15" s="17" t="e">
        <f t="shared" si="1"/>
        <v>#REF!</v>
      </c>
      <c r="BQ15" s="17" t="e">
        <f t="shared" si="1"/>
        <v>#REF!</v>
      </c>
      <c r="BS15" s="17" t="e">
        <f t="shared" si="2"/>
        <v>#REF!</v>
      </c>
      <c r="BT15" s="17" t="e">
        <f t="shared" si="2"/>
        <v>#REF!</v>
      </c>
      <c r="BU15" s="17" t="e">
        <f t="shared" si="2"/>
        <v>#REF!</v>
      </c>
      <c r="BV15" s="17" t="e">
        <f t="shared" si="2"/>
        <v>#REF!</v>
      </c>
      <c r="BW15" s="17" t="e">
        <f t="shared" si="2"/>
        <v>#REF!</v>
      </c>
      <c r="BX15" s="17" t="e">
        <f t="shared" si="2"/>
        <v>#REF!</v>
      </c>
      <c r="BY15" s="17" t="e">
        <f t="shared" si="2"/>
        <v>#REF!</v>
      </c>
      <c r="BZ15" s="17" t="e">
        <f t="shared" si="2"/>
        <v>#REF!</v>
      </c>
      <c r="CA15" s="17" t="e">
        <f t="shared" si="2"/>
        <v>#REF!</v>
      </c>
      <c r="CB15" s="17" t="e">
        <f t="shared" si="2"/>
        <v>#REF!</v>
      </c>
      <c r="CC15" s="17" t="e">
        <f t="shared" si="2"/>
        <v>#REF!</v>
      </c>
      <c r="CD15" s="17" t="e">
        <f t="shared" si="2"/>
        <v>#REF!</v>
      </c>
      <c r="CG15" s="20" t="e">
        <f>IF(AND(SUM($R15:R15)&gt;0,R15=0),AF15,0)</f>
        <v>#REF!</v>
      </c>
      <c r="CH15" s="20" t="e">
        <f>IF(AND(SUM($R15:S15)&gt;0,S15=0),AG15,0)</f>
        <v>#REF!</v>
      </c>
      <c r="CI15" s="20" t="e">
        <f>IF(AND(SUM($R15:T15)&gt;0,T15=0),AH15,0)</f>
        <v>#REF!</v>
      </c>
      <c r="CJ15" s="20" t="e">
        <f>IF(AND(SUM($R15:U15)&gt;0,U15=0),AI15,0)</f>
        <v>#REF!</v>
      </c>
      <c r="CK15" s="20" t="e">
        <f>IF(AND(SUM($R15:V15)&gt;0,V15=0),AJ15,0)</f>
        <v>#REF!</v>
      </c>
      <c r="CL15" s="20" t="e">
        <f>IF(AND(SUM($R15:W15)&gt;0,W15=0),AK15,0)</f>
        <v>#REF!</v>
      </c>
      <c r="CM15" s="20" t="e">
        <f>IF(AND(SUM($R15:X15)&gt;0,X15=0),AL15,0)</f>
        <v>#REF!</v>
      </c>
      <c r="CN15" s="20" t="e">
        <f>IF(AND(SUM($R15:Y15)&gt;0,Y15=0),AM15,0)</f>
        <v>#REF!</v>
      </c>
      <c r="CO15" s="20" t="e">
        <f>IF(AND(SUM($R15:Z15)&gt;0,Z15=0),AN15,0)</f>
        <v>#REF!</v>
      </c>
      <c r="CP15" s="20" t="e">
        <f>IF(AND(SUM($R15:AA15)&gt;0,AA15=0),AO15,0)</f>
        <v>#REF!</v>
      </c>
      <c r="CQ15" s="20" t="e">
        <f>IF(AND(SUM($R15:AB15)&gt;0,AB15=0),AP15,0)</f>
        <v>#REF!</v>
      </c>
      <c r="CR15" s="20" t="e">
        <f>IF(AND(SUM($R15:AC15)&gt;0,AC15=0),AQ15,0)</f>
        <v>#REF!</v>
      </c>
      <c r="CT15" s="14" t="e">
        <f>IF(VLOOKUP($B15,#REF!,COLUMN(#REF!)-COLUMN(#REF!)+1,FALSE)&gt;0.1,VLOOKUP($B15,#REF!,COLUMN(#REF!)-COLUMN(#REF!)+1,FALSE),"")</f>
        <v>#REF!</v>
      </c>
      <c r="CU15" s="14" t="e">
        <f>IF(VLOOKUP($B15,#REF!,COLUMN(#REF!)-COLUMN(#REF!)+1,FALSE)&gt;0.1,VLOOKUP($B15,#REF!,COLUMN(#REF!)-COLUMN(#REF!)+1,FALSE),"")</f>
        <v>#REF!</v>
      </c>
      <c r="CV15" s="14" t="e">
        <f>IF(VLOOKUP($B15,#REF!,COLUMN(#REF!)-COLUMN(#REF!)+1,FALSE)&gt;0.1,VLOOKUP($B15,#REF!,COLUMN(#REF!)-COLUMN(#REF!)+1,FALSE),"")</f>
        <v>#REF!</v>
      </c>
      <c r="CW15" s="14" t="e">
        <f>IF(VLOOKUP($B15,#REF!,COLUMN(#REF!)-COLUMN(#REF!)+1,FALSE)&gt;0.1,VLOOKUP($B15,#REF!,COLUMN(#REF!)-COLUMN(#REF!)+1,FALSE),"")</f>
        <v>#REF!</v>
      </c>
      <c r="CX15" s="14" t="e">
        <f>IF(VLOOKUP($B15,#REF!,COLUMN(#REF!)-COLUMN(#REF!)+1,FALSE)&gt;0.1,VLOOKUP($B15,#REF!,COLUMN(#REF!)-COLUMN(#REF!)+1,FALSE),"")</f>
        <v>#REF!</v>
      </c>
      <c r="CY15" s="14" t="e">
        <f>IF(VLOOKUP($B15,#REF!,COLUMN(#REF!)-COLUMN(#REF!)+1,FALSE)&gt;0.1,VLOOKUP($B15,#REF!,COLUMN(#REF!)-COLUMN(#REF!)+1,FALSE),"")</f>
        <v>#REF!</v>
      </c>
      <c r="CZ15" s="14" t="e">
        <f>IF(VLOOKUP($B15,#REF!,COLUMN(#REF!)-COLUMN(#REF!)+1,FALSE)&gt;0.1,VLOOKUP($B15,#REF!,COLUMN(#REF!)-COLUMN(#REF!)+1,FALSE),"")</f>
        <v>#REF!</v>
      </c>
      <c r="DA15" s="14" t="e">
        <f>IF(VLOOKUP($B15,#REF!,COLUMN(#REF!)-COLUMN(#REF!)+1,FALSE)&gt;0.1,VLOOKUP($B15,#REF!,COLUMN(#REF!)-COLUMN(#REF!)+1,FALSE),"")</f>
        <v>#REF!</v>
      </c>
      <c r="DB15" s="14" t="e">
        <f>IF(VLOOKUP($B15,#REF!,COLUMN(#REF!)-COLUMN(#REF!)+1,FALSE)&gt;0.1,VLOOKUP($B15,#REF!,COLUMN(#REF!)-COLUMN(#REF!)+1,FALSE),"")</f>
        <v>#REF!</v>
      </c>
      <c r="DC15" s="14" t="e">
        <f>IF(VLOOKUP($B15,#REF!,COLUMN(#REF!)-COLUMN(#REF!)+1,FALSE)&gt;0.1,VLOOKUP($B15,#REF!,COLUMN(#REF!)-COLUMN(#REF!)+1,FALSE),"")</f>
        <v>#REF!</v>
      </c>
      <c r="DD15" s="14" t="e">
        <f>IF(VLOOKUP($B15,#REF!,COLUMN(#REF!)-COLUMN(#REF!)+1,FALSE)&gt;0.1,VLOOKUP($B15,#REF!,COLUMN(#REF!)-COLUMN(#REF!)+1,FALSE),"")</f>
        <v>#REF!</v>
      </c>
      <c r="DE15" s="14" t="e">
        <f>IF(VLOOKUP($B15,#REF!,COLUMN(#REF!)-COLUMN(#REF!)+1,FALSE)&gt;0.1,VLOOKUP($B15,#REF!,COLUMN(#REF!)-COLUMN(#REF!)+1,FALSE),"")</f>
        <v>#REF!</v>
      </c>
      <c r="DH15" s="19" t="str">
        <f t="shared" si="7"/>
        <v/>
      </c>
      <c r="DI15" s="19" t="str">
        <f t="shared" si="3"/>
        <v/>
      </c>
      <c r="DJ15" s="19" t="str">
        <f t="shared" si="3"/>
        <v/>
      </c>
      <c r="DK15" s="19" t="str">
        <f t="shared" si="3"/>
        <v/>
      </c>
      <c r="DL15" s="19" t="str">
        <f t="shared" si="3"/>
        <v/>
      </c>
      <c r="DM15" s="19" t="str">
        <f t="shared" si="3"/>
        <v/>
      </c>
      <c r="DN15" s="19" t="str">
        <f t="shared" si="3"/>
        <v/>
      </c>
      <c r="DO15" s="19" t="str">
        <f t="shared" si="3"/>
        <v/>
      </c>
      <c r="DP15" s="19" t="str">
        <f t="shared" si="3"/>
        <v/>
      </c>
      <c r="DQ15" s="19" t="str">
        <f t="shared" si="3"/>
        <v/>
      </c>
      <c r="DR15" s="19" t="str">
        <f t="shared" si="3"/>
        <v/>
      </c>
      <c r="DS15" s="19" t="str">
        <f t="shared" si="3"/>
        <v/>
      </c>
      <c r="DV15" s="15" t="e">
        <f>IF(VLOOKUP($B15,#REF!,COLUMN(#REF!)-COLUMN(#REF!)+1,FALSE)&gt;0.1,VLOOKUP($B15,#REF!,COLUMN(#REF!)-COLUMN(#REF!)+1,FALSE),"")</f>
        <v>#REF!</v>
      </c>
      <c r="DW15" s="15" t="e">
        <f>IF(VLOOKUP($B15,#REF!,COLUMN(#REF!)-COLUMN(#REF!)+1,FALSE)&gt;0.1,VLOOKUP($B15,#REF!,COLUMN(#REF!)-COLUMN(#REF!)+1,FALSE),"")</f>
        <v>#REF!</v>
      </c>
      <c r="DX15" s="15" t="e">
        <f>IF(VLOOKUP($B15,#REF!,COLUMN(#REF!)-COLUMN(#REF!)+1,FALSE)&gt;0.1,VLOOKUP($B15,#REF!,COLUMN(#REF!)-COLUMN(#REF!)+1,FALSE),"")</f>
        <v>#REF!</v>
      </c>
      <c r="DY15" s="15" t="e">
        <f>IF(VLOOKUP($B15,#REF!,COLUMN(#REF!)-COLUMN(#REF!)+1,FALSE)&gt;0.1,VLOOKUP($B15,#REF!,COLUMN(#REF!)-COLUMN(#REF!)+1,FALSE),"")</f>
        <v>#REF!</v>
      </c>
      <c r="DZ15" s="15" t="e">
        <f>IF(VLOOKUP($B15,#REF!,COLUMN(#REF!)-COLUMN(#REF!)+1,FALSE)&gt;0.1,VLOOKUP($B15,#REF!,COLUMN(#REF!)-COLUMN(#REF!)+1,FALSE),"")</f>
        <v>#REF!</v>
      </c>
      <c r="EA15" s="15" t="e">
        <f>IF(VLOOKUP($B15,#REF!,COLUMN(#REF!)-COLUMN(#REF!)+1,FALSE)&gt;0.1,VLOOKUP($B15,#REF!,COLUMN(#REF!)-COLUMN(#REF!)+1,FALSE),"")</f>
        <v>#REF!</v>
      </c>
      <c r="EB15" s="15" t="e">
        <f>IF(VLOOKUP($B15,#REF!,COLUMN(#REF!)-COLUMN(#REF!)+1,FALSE)&gt;0.1,VLOOKUP($B15,#REF!,COLUMN(#REF!)-COLUMN(#REF!)+1,FALSE),"")</f>
        <v>#REF!</v>
      </c>
      <c r="EC15" s="15" t="e">
        <f>IF(VLOOKUP($B15,#REF!,COLUMN(#REF!)-COLUMN(#REF!)+1,FALSE)&gt;0.1,VLOOKUP($B15,#REF!,COLUMN(#REF!)-COLUMN(#REF!)+1,FALSE),"")</f>
        <v>#REF!</v>
      </c>
      <c r="ED15" s="15" t="e">
        <f>IF(VLOOKUP($B15,#REF!,COLUMN(#REF!)-COLUMN(#REF!)+1,FALSE)&gt;0.1,VLOOKUP($B15,#REF!,COLUMN(#REF!)-COLUMN(#REF!)+1,FALSE),"")</f>
        <v>#REF!</v>
      </c>
      <c r="EE15" s="15" t="e">
        <f>IF(VLOOKUP($B15,#REF!,COLUMN(#REF!)-COLUMN(#REF!)+1,FALSE)&gt;0.1,VLOOKUP($B15,#REF!,COLUMN(#REF!)-COLUMN(#REF!)+1,FALSE),"")</f>
        <v>#REF!</v>
      </c>
      <c r="EF15" s="15" t="e">
        <f>IF(VLOOKUP($B15,#REF!,COLUMN(#REF!)-COLUMN(#REF!)+1,FALSE)&gt;0.1,VLOOKUP($B15,#REF!,COLUMN(#REF!)-COLUMN(#REF!)+1,FALSE),"")</f>
        <v>#REF!</v>
      </c>
      <c r="EG15" s="15" t="e">
        <f>IF(VLOOKUP($B15,#REF!,COLUMN(#REF!)-COLUMN(#REF!)+1,FALSE)&gt;0.1,VLOOKUP($B15,#REF!,COLUMN(#REF!)-COLUMN(#REF!)+1,FALSE),"")</f>
        <v>#REF!</v>
      </c>
      <c r="EH15" s="15" t="e">
        <f>IF(VLOOKUP($B15,#REF!,COLUMN(#REF!)-COLUMN(#REF!)+1,FALSE)&gt;0.1,VLOOKUP($B15,#REF!,COLUMN(#REF!)-COLUMN(#REF!)+1,FALSE),"")</f>
        <v>#REF!</v>
      </c>
      <c r="EL15" s="20" t="str">
        <f t="shared" si="4"/>
        <v/>
      </c>
      <c r="EM15" s="20" t="str">
        <f t="shared" si="4"/>
        <v/>
      </c>
      <c r="EN15" s="20" t="str">
        <f t="shared" si="4"/>
        <v/>
      </c>
      <c r="EO15" s="20" t="str">
        <f t="shared" si="4"/>
        <v/>
      </c>
      <c r="EP15" s="20" t="str">
        <f t="shared" si="4"/>
        <v/>
      </c>
      <c r="EQ15" s="20" t="str">
        <f t="shared" si="4"/>
        <v/>
      </c>
      <c r="ER15" s="20" t="str">
        <f t="shared" si="4"/>
        <v/>
      </c>
      <c r="ES15" s="20" t="str">
        <f t="shared" si="4"/>
        <v/>
      </c>
      <c r="ET15" s="20" t="str">
        <f t="shared" si="4"/>
        <v/>
      </c>
      <c r="EU15" s="20" t="str">
        <f t="shared" si="4"/>
        <v/>
      </c>
      <c r="EV15" s="20" t="str">
        <f t="shared" si="4"/>
        <v/>
      </c>
      <c r="EW15" s="20" t="str">
        <f t="shared" si="4"/>
        <v/>
      </c>
      <c r="FC15" s="19"/>
      <c r="FD15">
        <f>FE16-FD16</f>
        <v>31</v>
      </c>
      <c r="FE15">
        <f t="shared" ref="FE15:FO15" si="11">FF16-FE16</f>
        <v>28</v>
      </c>
      <c r="FF15">
        <f t="shared" si="11"/>
        <v>31</v>
      </c>
      <c r="FG15">
        <f t="shared" si="11"/>
        <v>30</v>
      </c>
      <c r="FH15">
        <f t="shared" si="11"/>
        <v>31</v>
      </c>
      <c r="FI15">
        <f t="shared" si="11"/>
        <v>30</v>
      </c>
      <c r="FJ15">
        <f t="shared" si="11"/>
        <v>31</v>
      </c>
      <c r="FK15">
        <f t="shared" si="11"/>
        <v>31</v>
      </c>
      <c r="FL15">
        <f t="shared" si="11"/>
        <v>30</v>
      </c>
      <c r="FM15">
        <f t="shared" si="11"/>
        <v>31</v>
      </c>
      <c r="FN15">
        <f t="shared" si="11"/>
        <v>30</v>
      </c>
      <c r="FO15">
        <f t="shared" si="11"/>
        <v>31</v>
      </c>
    </row>
    <row r="16" spans="2:186">
      <c r="B16" t="s">
        <v>1207</v>
      </c>
      <c r="C16" s="18">
        <f>VLOOKUP(B16,Financ!A$3:J$157,COLUMN(Financ!$J$21),FALSE)</f>
        <v>44712</v>
      </c>
      <c r="D16" s="16">
        <f ca="1">SUMIF(Financ!$A$3:$A$157,'Full Financ'!$B16,Financ!K$3:K$156)</f>
        <v>711.42095914742447</v>
      </c>
      <c r="E16" s="16">
        <f ca="1">SUMIF(Financ!$A$3:$A$157,'Full Financ'!$B16,Financ!L$3:L$156)</f>
        <v>740.5381882770871</v>
      </c>
      <c r="F16" s="16">
        <f ca="1">SUMIF(Financ!$A$3:$A$157,'Full Financ'!$B16,Financ!M$3:M$156)</f>
        <v>713.72232089994077</v>
      </c>
      <c r="G16" s="16">
        <f ca="1">SUMIF(Financ!$A$3:$A$157,'Full Financ'!$B16,Financ!N$3:N$156)</f>
        <v>706.71817643576082</v>
      </c>
      <c r="H16" s="16">
        <f ca="1">SUMIF(Financ!$A$3:$A$157,'Full Financ'!$B16,Financ!O$3:O$156)</f>
        <v>680.20248667850797</v>
      </c>
      <c r="I16" s="16">
        <f ca="1">SUMIF(Financ!$A$3:$A$157,'Full Financ'!$B16,Financ!P$3:P$156)</f>
        <v>649.48431024274726</v>
      </c>
      <c r="J16" s="16">
        <f ca="1">SUMIF(Financ!$A$3:$A$157,'Full Financ'!$B16,Financ!Q$3:Q$156)</f>
        <v>736.43576080521018</v>
      </c>
      <c r="K16" s="16">
        <f ca="1">SUMIF(Financ!$A$3:$A$157,'Full Financ'!$B16,Financ!R$3:R$156)</f>
        <v>803.4754292480759</v>
      </c>
      <c r="L16" s="16">
        <f ca="1">SUMIF(Financ!$A$3:$A$157,'Full Financ'!$B16,Financ!S$3:S$156)</f>
        <v>747.74245115452925</v>
      </c>
      <c r="M16" s="16">
        <f ca="1">SUMIF(Financ!$A$3:$A$157,'Full Financ'!$B16,Financ!T$3:T$156)</f>
        <v>804.87625814091177</v>
      </c>
      <c r="N16" s="16">
        <f ca="1">SUMIF(Financ!$A$3:$A$157,'Full Financ'!$B16,Financ!U$3:U$156)</f>
        <v>845.80047365304904</v>
      </c>
      <c r="O16" s="16">
        <f ca="1">SUMIF(Financ!$A$3:$A$157,'Full Financ'!$B16,Financ!V$3:V$156)</f>
        <v>766.85375962107764</v>
      </c>
      <c r="P16" s="16"/>
      <c r="Q16" t="e">
        <f>VLOOKUP(B16,#REF!,COLUMN(#REF!),FALSE)</f>
        <v>#REF!</v>
      </c>
      <c r="R16" s="17" t="e">
        <f>IF(AND(R$2=$Q$1,$Q16&lt;&gt;0),SUMIF(#REF!,'Full Financ'!$B16,#REF!)*0.98*(S$2-R$2)/($Q16),SUMIF(#REF!,'Full Financ'!$B16,#REF!)*0.98)</f>
        <v>#REF!</v>
      </c>
      <c r="S16" s="17" t="e">
        <f>IF(AND(S$2=$Q$1,$Q16&lt;&gt;0),SUMIF(#REF!,'Full Financ'!$B16,#REF!)*0.98*(T$2-S$2)/($Q16),SUMIF(#REF!,'Full Financ'!$B16,#REF!)*0.98)</f>
        <v>#REF!</v>
      </c>
      <c r="T16" s="17" t="e">
        <f>IF(AND(T$2=$Q$1,$Q16&lt;&gt;0),SUMIF(#REF!,'Full Financ'!$B16,#REF!)*0.98*(U$2-T$2)/($Q16),SUMIF(#REF!,'Full Financ'!$B16,#REF!)*0.98)</f>
        <v>#REF!</v>
      </c>
      <c r="U16" s="17" t="e">
        <f>IF(AND(U$2=$Q$1,$Q16&lt;&gt;0),SUMIF(#REF!,'Full Financ'!$B16,#REF!)*0.98*(V$2-U$2)/($Q16),SUMIF(#REF!,'Full Financ'!$B16,#REF!)*0.98)</f>
        <v>#REF!</v>
      </c>
      <c r="V16" s="17" t="e">
        <f>IF(AND(V$2=$Q$1,$Q16&lt;&gt;0),SUMIF(#REF!,'Full Financ'!$B16,#REF!)*0.98*(W$2-V$2)/($Q16),SUMIF(#REF!,'Full Financ'!$B16,#REF!)*0.98)</f>
        <v>#REF!</v>
      </c>
      <c r="W16" s="17" t="e">
        <f>IF(AND(W$2=$Q$1,$Q16&lt;&gt;0),SUMIF(#REF!,'Full Financ'!$B16,#REF!)*0.98*(X$2-W$2)/($Q16),SUMIF(#REF!,'Full Financ'!$B16,#REF!)*0.98)</f>
        <v>#REF!</v>
      </c>
      <c r="X16" s="17" t="e">
        <f>IF(AND(X$2=$Q$1,$Q16&lt;&gt;0),SUMIF(#REF!,'Full Financ'!$B16,#REF!)*0.98*(Y$2-X$2)/($Q16),SUMIF(#REF!,'Full Financ'!$B16,#REF!)*0.98)</f>
        <v>#REF!</v>
      </c>
      <c r="Y16" s="17" t="e">
        <f>IF(AND(Y$2=$Q$1,$Q16&lt;&gt;0),SUMIF(#REF!,'Full Financ'!$B16,#REF!)*0.98*(Z$2-Y$2)/($Q16),SUMIF(#REF!,'Full Financ'!$B16,#REF!)*0.98)</f>
        <v>#REF!</v>
      </c>
      <c r="Z16" s="17" t="e">
        <f>IF(AND(Z$2=$Q$1,$Q16&lt;&gt;0),SUMIF(#REF!,'Full Financ'!$B16,#REF!)*0.98*(AA$2-Z$2)/($Q16),SUMIF(#REF!,'Full Financ'!$B16,#REF!)*0.98)</f>
        <v>#REF!</v>
      </c>
      <c r="AA16" s="17" t="e">
        <f>IF(AND(AA$2=$Q$1,$Q16&lt;&gt;0),SUMIF(#REF!,'Full Financ'!$B16,#REF!)*0.98*(AB$2-AA$2)/($Q16),SUMIF(#REF!,'Full Financ'!$B16,#REF!)*0.98)</f>
        <v>#REF!</v>
      </c>
      <c r="AB16" s="17" t="e">
        <f>IF(AND(AB$2=$Q$1,$Q16&lt;&gt;0),SUMIF(#REF!,'Full Financ'!$B16,#REF!)*0.98*(AC$2-AB$2)/($Q16),SUMIF(#REF!,'Full Financ'!$B16,#REF!)*0.98)</f>
        <v>#REF!</v>
      </c>
      <c r="AC16" s="17" t="e">
        <f>IF(AND(AC$2=$Q$1,$Q16&lt;&gt;0),SUMIF(#REF!,'Full Financ'!$B16,#REF!)*0.98*(AD$2-AC$2)/($Q16),SUMIF(#REF!,'Full Financ'!$B16,#REF!)*0.98)</f>
        <v>#REF!</v>
      </c>
      <c r="AD16" s="17"/>
      <c r="AF16" s="17" t="e">
        <f t="shared" ca="1" si="0"/>
        <v>#REF!</v>
      </c>
      <c r="AG16" s="17" t="e">
        <f t="shared" ca="1" si="0"/>
        <v>#REF!</v>
      </c>
      <c r="AH16" s="17" t="e">
        <f t="shared" ca="1" si="0"/>
        <v>#REF!</v>
      </c>
      <c r="AI16" s="17" t="e">
        <f t="shared" ca="1" si="0"/>
        <v>#REF!</v>
      </c>
      <c r="AJ16" s="17" t="e">
        <f t="shared" ca="1" si="0"/>
        <v>#REF!</v>
      </c>
      <c r="AK16" s="17" t="e">
        <f t="shared" ca="1" si="0"/>
        <v>#REF!</v>
      </c>
      <c r="AL16" s="17" t="e">
        <f t="shared" ca="1" si="0"/>
        <v>#REF!</v>
      </c>
      <c r="AM16" s="17" t="e">
        <f t="shared" ca="1" si="0"/>
        <v>#REF!</v>
      </c>
      <c r="AN16" s="17" t="e">
        <f t="shared" ca="1" si="0"/>
        <v>#REF!</v>
      </c>
      <c r="AO16" s="17" t="e">
        <f t="shared" ca="1" si="0"/>
        <v>#REF!</v>
      </c>
      <c r="AP16" s="17" t="e">
        <f t="shared" ca="1" si="0"/>
        <v>#REF!</v>
      </c>
      <c r="AQ16" s="17" t="e">
        <f t="shared" ca="1" si="0"/>
        <v>#REF!</v>
      </c>
      <c r="AS16" s="17" t="e">
        <f>IF(SUM($R16:R16)&gt;0,MONTH(AS$2),"")</f>
        <v>#REF!</v>
      </c>
      <c r="AT16" s="17" t="e">
        <f>IF(SUM($R16:S16)&gt;0,MONTH(AT$2),"")</f>
        <v>#REF!</v>
      </c>
      <c r="AU16" s="17" t="e">
        <f>IF(SUM($R16:T16)&gt;0,MONTH(AU$2),"")</f>
        <v>#REF!</v>
      </c>
      <c r="AV16" s="17" t="e">
        <f>IF(SUM($R16:U16)&gt;0,MONTH(AV$2),"")</f>
        <v>#REF!</v>
      </c>
      <c r="AW16" s="17" t="e">
        <f>IF(SUM($R16:V16)&gt;0,MONTH(AW$2),"")</f>
        <v>#REF!</v>
      </c>
      <c r="AX16" s="17" t="e">
        <f>IF(SUM($R16:W16)&gt;0,MONTH(AX$2),"")</f>
        <v>#REF!</v>
      </c>
      <c r="AY16" s="17" t="e">
        <f>IF(SUM($R16:X16)&gt;0,MONTH(AY$2),"")</f>
        <v>#REF!</v>
      </c>
      <c r="AZ16" s="17" t="e">
        <f>IF(SUM($R16:Y16)&gt;0,MONTH(AZ$2),"")</f>
        <v>#REF!</v>
      </c>
      <c r="BA16" s="17" t="e">
        <f>IF(SUM($R16:Z16)&gt;0,MONTH(BA$2),"")</f>
        <v>#REF!</v>
      </c>
      <c r="BB16" s="17" t="e">
        <f>IF(SUM($R16:AA16)&gt;0,MONTH(BB$2),"")</f>
        <v>#REF!</v>
      </c>
      <c r="BC16" s="17" t="e">
        <f>IF(SUM($R16:AB16)&gt;0,MONTH(BC$2),"")</f>
        <v>#REF!</v>
      </c>
      <c r="BD16" s="17" t="e">
        <f>IF(SUM($R16:AC16)&gt;0,MONTH(BD$2),"")</f>
        <v>#REF!</v>
      </c>
      <c r="BE16" s="17" t="e">
        <f t="shared" si="6"/>
        <v>#REF!</v>
      </c>
      <c r="BF16" s="17" t="e">
        <f t="shared" si="1"/>
        <v>#REF!</v>
      </c>
      <c r="BG16" s="17" t="e">
        <f t="shared" si="1"/>
        <v>#REF!</v>
      </c>
      <c r="BH16" s="17" t="e">
        <f t="shared" si="1"/>
        <v>#REF!</v>
      </c>
      <c r="BI16" s="17" t="e">
        <f t="shared" si="1"/>
        <v>#REF!</v>
      </c>
      <c r="BJ16" s="17" t="e">
        <f t="shared" si="1"/>
        <v>#REF!</v>
      </c>
      <c r="BK16" s="17" t="e">
        <f t="shared" si="1"/>
        <v>#REF!</v>
      </c>
      <c r="BL16" s="17" t="e">
        <f t="shared" si="1"/>
        <v>#REF!</v>
      </c>
      <c r="BM16" s="17" t="e">
        <f t="shared" si="1"/>
        <v>#REF!</v>
      </c>
      <c r="BN16" s="17" t="e">
        <f t="shared" si="1"/>
        <v>#REF!</v>
      </c>
      <c r="BO16" s="17" t="e">
        <f t="shared" si="1"/>
        <v>#REF!</v>
      </c>
      <c r="BP16" s="17" t="e">
        <f t="shared" si="1"/>
        <v>#REF!</v>
      </c>
      <c r="BQ16" s="17" t="e">
        <f t="shared" si="1"/>
        <v>#REF!</v>
      </c>
      <c r="BS16" s="17" t="e">
        <f t="shared" si="2"/>
        <v>#REF!</v>
      </c>
      <c r="BT16" s="17" t="e">
        <f t="shared" si="2"/>
        <v>#REF!</v>
      </c>
      <c r="BU16" s="17" t="e">
        <f t="shared" si="2"/>
        <v>#REF!</v>
      </c>
      <c r="BV16" s="17" t="e">
        <f t="shared" si="2"/>
        <v>#REF!</v>
      </c>
      <c r="BW16" s="17" t="e">
        <f t="shared" si="2"/>
        <v>#REF!</v>
      </c>
      <c r="BX16" s="17" t="e">
        <f t="shared" si="2"/>
        <v>#REF!</v>
      </c>
      <c r="BY16" s="17" t="e">
        <f t="shared" si="2"/>
        <v>#REF!</v>
      </c>
      <c r="BZ16" s="17" t="e">
        <f t="shared" si="2"/>
        <v>#REF!</v>
      </c>
      <c r="CA16" s="17" t="e">
        <f t="shared" si="2"/>
        <v>#REF!</v>
      </c>
      <c r="CB16" s="17" t="e">
        <f t="shared" si="2"/>
        <v>#REF!</v>
      </c>
      <c r="CC16" s="17" t="e">
        <f t="shared" si="2"/>
        <v>#REF!</v>
      </c>
      <c r="CD16" s="17" t="e">
        <f t="shared" si="2"/>
        <v>#REF!</v>
      </c>
      <c r="CG16" s="20" t="e">
        <f>IF(AND(SUM($R16:R16)&gt;0,R16=0),AF16,0)</f>
        <v>#REF!</v>
      </c>
      <c r="CH16" s="20" t="e">
        <f>IF(AND(SUM($R16:S16)&gt;0,S16=0),AG16,0)</f>
        <v>#REF!</v>
      </c>
      <c r="CI16" s="20" t="e">
        <f>IF(AND(SUM($R16:T16)&gt;0,T16=0),AH16,0)</f>
        <v>#REF!</v>
      </c>
      <c r="CJ16" s="20" t="e">
        <f>IF(AND(SUM($R16:U16)&gt;0,U16=0),AI16,0)</f>
        <v>#REF!</v>
      </c>
      <c r="CK16" s="20" t="e">
        <f>IF(AND(SUM($R16:V16)&gt;0,V16=0),AJ16,0)</f>
        <v>#REF!</v>
      </c>
      <c r="CL16" s="20" t="e">
        <f>IF(AND(SUM($R16:W16)&gt;0,W16=0),AK16,0)</f>
        <v>#REF!</v>
      </c>
      <c r="CM16" s="20" t="e">
        <f>IF(AND(SUM($R16:X16)&gt;0,X16=0),AL16,0)</f>
        <v>#REF!</v>
      </c>
      <c r="CN16" s="20" t="e">
        <f>IF(AND(SUM($R16:Y16)&gt;0,Y16=0),AM16,0)</f>
        <v>#REF!</v>
      </c>
      <c r="CO16" s="20" t="e">
        <f>IF(AND(SUM($R16:Z16)&gt;0,Z16=0),AN16,0)</f>
        <v>#REF!</v>
      </c>
      <c r="CP16" s="20" t="e">
        <f>IF(AND(SUM($R16:AA16)&gt;0,AA16=0),AO16,0)</f>
        <v>#REF!</v>
      </c>
      <c r="CQ16" s="20" t="e">
        <f>IF(AND(SUM($R16:AB16)&gt;0,AB16=0),AP16,0)</f>
        <v>#REF!</v>
      </c>
      <c r="CR16" s="20" t="e">
        <f>IF(AND(SUM($R16:AC16)&gt;0,AC16=0),AQ16,0)</f>
        <v>#REF!</v>
      </c>
      <c r="CT16" s="14" t="e">
        <f>IF(VLOOKUP($B16,#REF!,COLUMN(#REF!)-COLUMN(#REF!)+1,FALSE)&gt;0.1,VLOOKUP($B16,#REF!,COLUMN(#REF!)-COLUMN(#REF!)+1,FALSE),"")</f>
        <v>#REF!</v>
      </c>
      <c r="CU16" s="14" t="e">
        <f>IF(VLOOKUP($B16,#REF!,COLUMN(#REF!)-COLUMN(#REF!)+1,FALSE)&gt;0.1,VLOOKUP($B16,#REF!,COLUMN(#REF!)-COLUMN(#REF!)+1,FALSE),"")</f>
        <v>#REF!</v>
      </c>
      <c r="CV16" s="14" t="e">
        <f>IF(VLOOKUP($B16,#REF!,COLUMN(#REF!)-COLUMN(#REF!)+1,FALSE)&gt;0.1,VLOOKUP($B16,#REF!,COLUMN(#REF!)-COLUMN(#REF!)+1,FALSE),"")</f>
        <v>#REF!</v>
      </c>
      <c r="CW16" s="14" t="e">
        <f>IF(VLOOKUP($B16,#REF!,COLUMN(#REF!)-COLUMN(#REF!)+1,FALSE)&gt;0.1,VLOOKUP($B16,#REF!,COLUMN(#REF!)-COLUMN(#REF!)+1,FALSE),"")</f>
        <v>#REF!</v>
      </c>
      <c r="CX16" s="14" t="e">
        <f>IF(VLOOKUP($B16,#REF!,COLUMN(#REF!)-COLUMN(#REF!)+1,FALSE)&gt;0.1,VLOOKUP($B16,#REF!,COLUMN(#REF!)-COLUMN(#REF!)+1,FALSE),"")</f>
        <v>#REF!</v>
      </c>
      <c r="CY16" s="14" t="e">
        <f>IF(VLOOKUP($B16,#REF!,COLUMN(#REF!)-COLUMN(#REF!)+1,FALSE)&gt;0.1,VLOOKUP($B16,#REF!,COLUMN(#REF!)-COLUMN(#REF!)+1,FALSE),"")</f>
        <v>#REF!</v>
      </c>
      <c r="CZ16" s="14" t="e">
        <f>IF(VLOOKUP($B16,#REF!,COLUMN(#REF!)-COLUMN(#REF!)+1,FALSE)&gt;0.1,VLOOKUP($B16,#REF!,COLUMN(#REF!)-COLUMN(#REF!)+1,FALSE),"")</f>
        <v>#REF!</v>
      </c>
      <c r="DA16" s="14" t="e">
        <f>IF(VLOOKUP($B16,#REF!,COLUMN(#REF!)-COLUMN(#REF!)+1,FALSE)&gt;0.1,VLOOKUP($B16,#REF!,COLUMN(#REF!)-COLUMN(#REF!)+1,FALSE),"")</f>
        <v>#REF!</v>
      </c>
      <c r="DB16" s="14" t="e">
        <f>IF(VLOOKUP($B16,#REF!,COLUMN(#REF!)-COLUMN(#REF!)+1,FALSE)&gt;0.1,VLOOKUP($B16,#REF!,COLUMN(#REF!)-COLUMN(#REF!)+1,FALSE),"")</f>
        <v>#REF!</v>
      </c>
      <c r="DC16" s="14" t="e">
        <f>IF(VLOOKUP($B16,#REF!,COLUMN(#REF!)-COLUMN(#REF!)+1,FALSE)&gt;0.1,VLOOKUP($B16,#REF!,COLUMN(#REF!)-COLUMN(#REF!)+1,FALSE),"")</f>
        <v>#REF!</v>
      </c>
      <c r="DD16" s="14" t="e">
        <f>IF(VLOOKUP($B16,#REF!,COLUMN(#REF!)-COLUMN(#REF!)+1,FALSE)&gt;0.1,VLOOKUP($B16,#REF!,COLUMN(#REF!)-COLUMN(#REF!)+1,FALSE),"")</f>
        <v>#REF!</v>
      </c>
      <c r="DE16" s="14" t="e">
        <f>IF(VLOOKUP($B16,#REF!,COLUMN(#REF!)-COLUMN(#REF!)+1,FALSE)&gt;0.1,VLOOKUP($B16,#REF!,COLUMN(#REF!)-COLUMN(#REF!)+1,FALSE),"")</f>
        <v>#REF!</v>
      </c>
      <c r="DH16" s="19" t="str">
        <f t="shared" si="7"/>
        <v/>
      </c>
      <c r="DI16" s="19" t="str">
        <f t="shared" si="3"/>
        <v/>
      </c>
      <c r="DJ16" s="19" t="str">
        <f t="shared" si="3"/>
        <v/>
      </c>
      <c r="DK16" s="19" t="str">
        <f t="shared" si="3"/>
        <v/>
      </c>
      <c r="DL16" s="19" t="str">
        <f t="shared" si="3"/>
        <v/>
      </c>
      <c r="DM16" s="19" t="str">
        <f t="shared" si="3"/>
        <v/>
      </c>
      <c r="DN16" s="19" t="str">
        <f t="shared" si="3"/>
        <v/>
      </c>
      <c r="DO16" s="19" t="str">
        <f t="shared" si="3"/>
        <v/>
      </c>
      <c r="DP16" s="19" t="str">
        <f t="shared" si="3"/>
        <v/>
      </c>
      <c r="DQ16" s="19" t="str">
        <f t="shared" si="3"/>
        <v/>
      </c>
      <c r="DR16" s="19" t="str">
        <f t="shared" si="3"/>
        <v/>
      </c>
      <c r="DS16" s="19" t="str">
        <f t="shared" si="3"/>
        <v/>
      </c>
      <c r="DV16" s="15" t="e">
        <f>IF(VLOOKUP($B16,#REF!,COLUMN(#REF!)-COLUMN(#REF!)+1,FALSE)&gt;0.1,VLOOKUP($B16,#REF!,COLUMN(#REF!)-COLUMN(#REF!)+1,FALSE),"")</f>
        <v>#REF!</v>
      </c>
      <c r="DW16" s="15" t="e">
        <f>IF(VLOOKUP($B16,#REF!,COLUMN(#REF!)-COLUMN(#REF!)+1,FALSE)&gt;0.1,VLOOKUP($B16,#REF!,COLUMN(#REF!)-COLUMN(#REF!)+1,FALSE),"")</f>
        <v>#REF!</v>
      </c>
      <c r="DX16" s="15" t="e">
        <f>IF(VLOOKUP($B16,#REF!,COLUMN(#REF!)-COLUMN(#REF!)+1,FALSE)&gt;0.1,VLOOKUP($B16,#REF!,COLUMN(#REF!)-COLUMN(#REF!)+1,FALSE),"")</f>
        <v>#REF!</v>
      </c>
      <c r="DY16" s="15" t="e">
        <f>IF(VLOOKUP($B16,#REF!,COLUMN(#REF!)-COLUMN(#REF!)+1,FALSE)&gt;0.1,VLOOKUP($B16,#REF!,COLUMN(#REF!)-COLUMN(#REF!)+1,FALSE),"")</f>
        <v>#REF!</v>
      </c>
      <c r="DZ16" s="15" t="e">
        <f>IF(VLOOKUP($B16,#REF!,COLUMN(#REF!)-COLUMN(#REF!)+1,FALSE)&gt;0.1,VLOOKUP($B16,#REF!,COLUMN(#REF!)-COLUMN(#REF!)+1,FALSE),"")</f>
        <v>#REF!</v>
      </c>
      <c r="EA16" s="15" t="e">
        <f>IF(VLOOKUP($B16,#REF!,COLUMN(#REF!)-COLUMN(#REF!)+1,FALSE)&gt;0.1,VLOOKUP($B16,#REF!,COLUMN(#REF!)-COLUMN(#REF!)+1,FALSE),"")</f>
        <v>#REF!</v>
      </c>
      <c r="EB16" s="15" t="e">
        <f>IF(VLOOKUP($B16,#REF!,COLUMN(#REF!)-COLUMN(#REF!)+1,FALSE)&gt;0.1,VLOOKUP($B16,#REF!,COLUMN(#REF!)-COLUMN(#REF!)+1,FALSE),"")</f>
        <v>#REF!</v>
      </c>
      <c r="EC16" s="15" t="e">
        <f>IF(VLOOKUP($B16,#REF!,COLUMN(#REF!)-COLUMN(#REF!)+1,FALSE)&gt;0.1,VLOOKUP($B16,#REF!,COLUMN(#REF!)-COLUMN(#REF!)+1,FALSE),"")</f>
        <v>#REF!</v>
      </c>
      <c r="ED16" s="15" t="e">
        <f>IF(VLOOKUP($B16,#REF!,COLUMN(#REF!)-COLUMN(#REF!)+1,FALSE)&gt;0.1,VLOOKUP($B16,#REF!,COLUMN(#REF!)-COLUMN(#REF!)+1,FALSE),"")</f>
        <v>#REF!</v>
      </c>
      <c r="EE16" s="15" t="e">
        <f>IF(VLOOKUP($B16,#REF!,COLUMN(#REF!)-COLUMN(#REF!)+1,FALSE)&gt;0.1,VLOOKUP($B16,#REF!,COLUMN(#REF!)-COLUMN(#REF!)+1,FALSE),"")</f>
        <v>#REF!</v>
      </c>
      <c r="EF16" s="15" t="e">
        <f>IF(VLOOKUP($B16,#REF!,COLUMN(#REF!)-COLUMN(#REF!)+1,FALSE)&gt;0.1,VLOOKUP($B16,#REF!,COLUMN(#REF!)-COLUMN(#REF!)+1,FALSE),"")</f>
        <v>#REF!</v>
      </c>
      <c r="EG16" s="15" t="e">
        <f>IF(VLOOKUP($B16,#REF!,COLUMN(#REF!)-COLUMN(#REF!)+1,FALSE)&gt;0.1,VLOOKUP($B16,#REF!,COLUMN(#REF!)-COLUMN(#REF!)+1,FALSE),"")</f>
        <v>#REF!</v>
      </c>
      <c r="EH16" s="15" t="e">
        <f>IF(VLOOKUP($B16,#REF!,COLUMN(#REF!)-COLUMN(#REF!)+1,FALSE)&gt;0.1,VLOOKUP($B16,#REF!,COLUMN(#REF!)-COLUMN(#REF!)+1,FALSE),"")</f>
        <v>#REF!</v>
      </c>
      <c r="EL16" s="20" t="str">
        <f t="shared" si="4"/>
        <v/>
      </c>
      <c r="EM16" s="20" t="str">
        <f t="shared" si="4"/>
        <v/>
      </c>
      <c r="EN16" s="20" t="str">
        <f t="shared" si="4"/>
        <v/>
      </c>
      <c r="EO16" s="20" t="str">
        <f t="shared" si="4"/>
        <v/>
      </c>
      <c r="EP16" s="20" t="str">
        <f t="shared" si="4"/>
        <v/>
      </c>
      <c r="EQ16" s="20" t="str">
        <f t="shared" si="4"/>
        <v/>
      </c>
      <c r="ER16" s="20" t="str">
        <f t="shared" si="4"/>
        <v/>
      </c>
      <c r="ES16" s="20" t="str">
        <f t="shared" si="4"/>
        <v/>
      </c>
      <c r="ET16" s="20" t="str">
        <f t="shared" si="4"/>
        <v/>
      </c>
      <c r="EU16" s="20" t="str">
        <f t="shared" si="4"/>
        <v/>
      </c>
      <c r="EV16" s="20" t="str">
        <f t="shared" si="4"/>
        <v/>
      </c>
      <c r="EW16" s="20" t="str">
        <f t="shared" si="4"/>
        <v/>
      </c>
      <c r="FC16">
        <v>0.05</v>
      </c>
      <c r="FD16" s="3">
        <v>45658</v>
      </c>
      <c r="FE16" s="3">
        <v>45689</v>
      </c>
      <c r="FF16" s="3">
        <v>45717</v>
      </c>
      <c r="FG16" s="3">
        <v>45748</v>
      </c>
      <c r="FH16" s="3">
        <v>45778</v>
      </c>
      <c r="FI16" s="3">
        <v>45809</v>
      </c>
      <c r="FJ16" s="3">
        <v>45839</v>
      </c>
      <c r="FK16" s="3">
        <v>45870</v>
      </c>
      <c r="FL16" s="3">
        <v>45901</v>
      </c>
      <c r="FM16" s="3">
        <v>45931</v>
      </c>
      <c r="FN16" s="3">
        <v>45962</v>
      </c>
      <c r="FO16" s="3">
        <v>45992</v>
      </c>
      <c r="FP16" s="3">
        <v>46023</v>
      </c>
      <c r="FR16" s="3">
        <v>45658</v>
      </c>
      <c r="FS16" s="3">
        <v>45689</v>
      </c>
      <c r="FT16" s="3">
        <v>45717</v>
      </c>
      <c r="FU16" s="3">
        <v>45748</v>
      </c>
      <c r="FV16" s="3">
        <v>45778</v>
      </c>
      <c r="FW16" s="3">
        <v>45809</v>
      </c>
      <c r="FX16" s="3">
        <v>45839</v>
      </c>
      <c r="FY16" s="3">
        <v>45870</v>
      </c>
      <c r="FZ16" s="3">
        <v>45901</v>
      </c>
      <c r="GA16" s="3">
        <v>45931</v>
      </c>
      <c r="GB16" s="3">
        <v>45962</v>
      </c>
      <c r="GC16" s="3">
        <v>45992</v>
      </c>
      <c r="GD16" s="3">
        <v>46023</v>
      </c>
    </row>
    <row r="17" spans="2:186">
      <c r="B17" t="s">
        <v>1461</v>
      </c>
      <c r="C17" s="18">
        <f>VLOOKUP(B17,Financ!A$3:J$157,COLUMN(Financ!$J$21),FALSE)</f>
        <v>45870</v>
      </c>
      <c r="D17" s="16">
        <f ca="1">SUMIF(Financ!$A$3:$A$157,'Full Financ'!$B17,Financ!K$3:K$156)</f>
        <v>0</v>
      </c>
      <c r="E17" s="16">
        <f ca="1">SUMIF(Financ!$A$3:$A$157,'Full Financ'!$B17,Financ!L$3:L$156)</f>
        <v>0</v>
      </c>
      <c r="F17" s="16">
        <f ca="1">SUMIF(Financ!$A$3:$A$157,'Full Financ'!$B17,Financ!M$3:M$156)</f>
        <v>0</v>
      </c>
      <c r="G17" s="16">
        <f ca="1">SUMIF(Financ!$A$3:$A$157,'Full Financ'!$B17,Financ!N$3:N$156)</f>
        <v>0</v>
      </c>
      <c r="H17" s="16">
        <f ca="1">SUMIF(Financ!$A$3:$A$157,'Full Financ'!$B17,Financ!O$3:O$156)</f>
        <v>0</v>
      </c>
      <c r="I17" s="16">
        <f ca="1">SUMIF(Financ!$A$3:$A$157,'Full Financ'!$B17,Financ!P$3:P$156)</f>
        <v>0</v>
      </c>
      <c r="J17" s="16">
        <f ca="1">SUMIF(Financ!$A$3:$A$157,'Full Financ'!$B17,Financ!Q$3:Q$156)</f>
        <v>0</v>
      </c>
      <c r="K17" s="16">
        <f ca="1">SUMIF(Financ!$A$3:$A$157,'Full Financ'!$B17,Financ!R$3:R$156)</f>
        <v>542.93020000000001</v>
      </c>
      <c r="L17" s="16">
        <f ca="1">SUMIF(Financ!$A$3:$A$157,'Full Financ'!$B17,Financ!S$3:S$156)</f>
        <v>542.93020000000001</v>
      </c>
      <c r="M17" s="16">
        <f ca="1">SUMIF(Financ!$A$3:$A$157,'Full Financ'!$B17,Financ!T$3:T$156)</f>
        <v>542.93020000000001</v>
      </c>
      <c r="N17" s="16">
        <f ca="1">SUMIF(Financ!$A$3:$A$157,'Full Financ'!$B17,Financ!U$3:U$156)</f>
        <v>542.93020000000001</v>
      </c>
      <c r="O17" s="16">
        <f ca="1">SUMIF(Financ!$A$3:$A$157,'Full Financ'!$B17,Financ!V$3:V$156)</f>
        <v>542.93020000000001</v>
      </c>
      <c r="P17" s="16"/>
      <c r="Q17" t="e">
        <f>VLOOKUP(B17,#REF!,COLUMN(#REF!),FALSE)</f>
        <v>#REF!</v>
      </c>
      <c r="R17" s="17" t="e">
        <f>IF(AND(R$2=$Q$1,$Q17&lt;&gt;0),SUMIF(#REF!,'Full Financ'!$B17,#REF!)*0.98*(S$2-R$2)/($Q17),SUMIF(#REF!,'Full Financ'!$B17,#REF!)*0.98)</f>
        <v>#REF!</v>
      </c>
      <c r="S17" s="17" t="e">
        <f>IF(AND(S$2=$Q$1,$Q17&lt;&gt;0),SUMIF(#REF!,'Full Financ'!$B17,#REF!)*0.98*(T$2-S$2)/($Q17),SUMIF(#REF!,'Full Financ'!$B17,#REF!)*0.98)</f>
        <v>#REF!</v>
      </c>
      <c r="T17" s="17" t="e">
        <f>IF(AND(T$2=$Q$1,$Q17&lt;&gt;0),SUMIF(#REF!,'Full Financ'!$B17,#REF!)*0.98*(U$2-T$2)/($Q17),SUMIF(#REF!,'Full Financ'!$B17,#REF!)*0.98)</f>
        <v>#REF!</v>
      </c>
      <c r="U17" s="17" t="e">
        <f>IF(AND(U$2=$Q$1,$Q17&lt;&gt;0),SUMIF(#REF!,'Full Financ'!$B17,#REF!)*0.98*(V$2-U$2)/($Q17),SUMIF(#REF!,'Full Financ'!$B17,#REF!)*0.98)</f>
        <v>#REF!</v>
      </c>
      <c r="V17" s="17" t="e">
        <f>IF(AND(V$2=$Q$1,$Q17&lt;&gt;0),SUMIF(#REF!,'Full Financ'!$B17,#REF!)*0.98*(W$2-V$2)/($Q17),SUMIF(#REF!,'Full Financ'!$B17,#REF!)*0.98)</f>
        <v>#REF!</v>
      </c>
      <c r="W17" s="17" t="e">
        <f>IF(AND(W$2=$Q$1,$Q17&lt;&gt;0),SUMIF(#REF!,'Full Financ'!$B17,#REF!)*0.98*(X$2-W$2)/($Q17),SUMIF(#REF!,'Full Financ'!$B17,#REF!)*0.98)</f>
        <v>#REF!</v>
      </c>
      <c r="X17" s="17" t="e">
        <f>IF(AND(X$2=$Q$1,$Q17&lt;&gt;0),SUMIF(#REF!,'Full Financ'!$B17,#REF!)*0.98*(Y$2-X$2)/($Q17),SUMIF(#REF!,'Full Financ'!$B17,#REF!)*0.98)</f>
        <v>#REF!</v>
      </c>
      <c r="Y17" s="17" t="e">
        <f>IF(AND(Y$2=$Q$1,$Q17&lt;&gt;0),SUMIF(#REF!,'Full Financ'!$B17,#REF!)*0.98*(Z$2-Y$2)/($Q17),SUMIF(#REF!,'Full Financ'!$B17,#REF!)*0.98)</f>
        <v>#REF!</v>
      </c>
      <c r="Z17" s="17" t="e">
        <f>IF(AND(Z$2=$Q$1,$Q17&lt;&gt;0),SUMIF(#REF!,'Full Financ'!$B17,#REF!)*0.98*(AA$2-Z$2)/($Q17),SUMIF(#REF!,'Full Financ'!$B17,#REF!)*0.98)</f>
        <v>#REF!</v>
      </c>
      <c r="AA17" s="17" t="e">
        <f>IF(AND(AA$2=$Q$1,$Q17&lt;&gt;0),SUMIF(#REF!,'Full Financ'!$B17,#REF!)*0.98*(AB$2-AA$2)/($Q17),SUMIF(#REF!,'Full Financ'!$B17,#REF!)*0.98)</f>
        <v>#REF!</v>
      </c>
      <c r="AB17" s="17" t="e">
        <f>IF(AND(AB$2=$Q$1,$Q17&lt;&gt;0),SUMIF(#REF!,'Full Financ'!$B17,#REF!)*0.98*(AC$2-AB$2)/($Q17),SUMIF(#REF!,'Full Financ'!$B17,#REF!)*0.98)</f>
        <v>#REF!</v>
      </c>
      <c r="AC17" s="17" t="e">
        <f>IF(AND(AC$2=$Q$1,$Q17&lt;&gt;0),SUMIF(#REF!,'Full Financ'!$B17,#REF!)*0.98*(AD$2-AC$2)/($Q17),SUMIF(#REF!,'Full Financ'!$B17,#REF!)*0.98)</f>
        <v>#REF!</v>
      </c>
      <c r="AD17" s="17"/>
      <c r="AF17" s="17" t="e">
        <f t="shared" ca="1" si="0"/>
        <v>#REF!</v>
      </c>
      <c r="AG17" s="17" t="e">
        <f t="shared" ca="1" si="0"/>
        <v>#REF!</v>
      </c>
      <c r="AH17" s="17" t="e">
        <f t="shared" ca="1" si="0"/>
        <v>#REF!</v>
      </c>
      <c r="AI17" s="17" t="e">
        <f t="shared" ca="1" si="0"/>
        <v>#REF!</v>
      </c>
      <c r="AJ17" s="17" t="e">
        <f t="shared" ca="1" si="0"/>
        <v>#REF!</v>
      </c>
      <c r="AK17" s="17" t="e">
        <f t="shared" ca="1" si="0"/>
        <v>#REF!</v>
      </c>
      <c r="AL17" s="17" t="e">
        <f t="shared" ca="1" si="0"/>
        <v>#REF!</v>
      </c>
      <c r="AM17" s="17" t="e">
        <f t="shared" ca="1" si="0"/>
        <v>#REF!</v>
      </c>
      <c r="AN17" s="17" t="e">
        <f t="shared" ca="1" si="0"/>
        <v>#REF!</v>
      </c>
      <c r="AO17" s="17" t="e">
        <f t="shared" ca="1" si="0"/>
        <v>#REF!</v>
      </c>
      <c r="AP17" s="17" t="e">
        <f t="shared" ca="1" si="0"/>
        <v>#REF!</v>
      </c>
      <c r="AQ17" s="17" t="e">
        <f t="shared" ca="1" si="0"/>
        <v>#REF!</v>
      </c>
      <c r="AS17" s="17" t="e">
        <f>IF(SUM($R17:R17)&gt;0,MONTH(AS$2),"")</f>
        <v>#REF!</v>
      </c>
      <c r="AT17" s="17" t="e">
        <f>IF(SUM($R17:S17)&gt;0,MONTH(AT$2),"")</f>
        <v>#REF!</v>
      </c>
      <c r="AU17" s="17" t="e">
        <f>IF(SUM($R17:T17)&gt;0,MONTH(AU$2),"")</f>
        <v>#REF!</v>
      </c>
      <c r="AV17" s="17" t="e">
        <f>IF(SUM($R17:U17)&gt;0,MONTH(AV$2),"")</f>
        <v>#REF!</v>
      </c>
      <c r="AW17" s="17" t="e">
        <f>IF(SUM($R17:V17)&gt;0,MONTH(AW$2),"")</f>
        <v>#REF!</v>
      </c>
      <c r="AX17" s="17" t="e">
        <f>IF(SUM($R17:W17)&gt;0,MONTH(AX$2),"")</f>
        <v>#REF!</v>
      </c>
      <c r="AY17" s="17" t="e">
        <f>IF(SUM($R17:X17)&gt;0,MONTH(AY$2),"")</f>
        <v>#REF!</v>
      </c>
      <c r="AZ17" s="17" t="e">
        <f>IF(SUM($R17:Y17)&gt;0,MONTH(AZ$2),"")</f>
        <v>#REF!</v>
      </c>
      <c r="BA17" s="17" t="e">
        <f>IF(SUM($R17:Z17)&gt;0,MONTH(BA$2),"")</f>
        <v>#REF!</v>
      </c>
      <c r="BB17" s="17" t="e">
        <f>IF(SUM($R17:AA17)&gt;0,MONTH(BB$2),"")</f>
        <v>#REF!</v>
      </c>
      <c r="BC17" s="17" t="e">
        <f>IF(SUM($R17:AB17)&gt;0,MONTH(BC$2),"")</f>
        <v>#REF!</v>
      </c>
      <c r="BD17" s="17" t="e">
        <f>IF(SUM($R17:AC17)&gt;0,MONTH(BD$2),"")</f>
        <v>#REF!</v>
      </c>
      <c r="BE17" s="17" t="e">
        <f t="shared" si="6"/>
        <v>#REF!</v>
      </c>
      <c r="BF17" s="17" t="e">
        <f t="shared" si="1"/>
        <v>#REF!</v>
      </c>
      <c r="BG17" s="17" t="e">
        <f t="shared" si="1"/>
        <v>#REF!</v>
      </c>
      <c r="BH17" s="17" t="e">
        <f t="shared" si="1"/>
        <v>#REF!</v>
      </c>
      <c r="BI17" s="17" t="e">
        <f t="shared" si="1"/>
        <v>#REF!</v>
      </c>
      <c r="BJ17" s="17" t="e">
        <f t="shared" si="1"/>
        <v>#REF!</v>
      </c>
      <c r="BK17" s="17" t="e">
        <f t="shared" si="1"/>
        <v>#REF!</v>
      </c>
      <c r="BL17" s="17" t="e">
        <f t="shared" si="1"/>
        <v>#REF!</v>
      </c>
      <c r="BM17" s="17" t="e">
        <f t="shared" si="1"/>
        <v>#REF!</v>
      </c>
      <c r="BN17" s="17" t="e">
        <f t="shared" si="1"/>
        <v>#REF!</v>
      </c>
      <c r="BO17" s="17" t="e">
        <f t="shared" si="1"/>
        <v>#REF!</v>
      </c>
      <c r="BP17" s="17" t="e">
        <f t="shared" si="1"/>
        <v>#REF!</v>
      </c>
      <c r="BQ17" s="17" t="e">
        <f t="shared" si="1"/>
        <v>#REF!</v>
      </c>
      <c r="BS17" s="17" t="e">
        <f t="shared" si="2"/>
        <v>#REF!</v>
      </c>
      <c r="BT17" s="17" t="e">
        <f t="shared" si="2"/>
        <v>#REF!</v>
      </c>
      <c r="BU17" s="17" t="e">
        <f t="shared" si="2"/>
        <v>#REF!</v>
      </c>
      <c r="BV17" s="17" t="e">
        <f t="shared" si="2"/>
        <v>#REF!</v>
      </c>
      <c r="BW17" s="17" t="e">
        <f t="shared" si="2"/>
        <v>#REF!</v>
      </c>
      <c r="BX17" s="17" t="e">
        <f t="shared" si="2"/>
        <v>#REF!</v>
      </c>
      <c r="BY17" s="17" t="e">
        <f t="shared" si="2"/>
        <v>#REF!</v>
      </c>
      <c r="BZ17" s="17" t="e">
        <f t="shared" si="2"/>
        <v>#REF!</v>
      </c>
      <c r="CA17" s="17" t="e">
        <f t="shared" si="2"/>
        <v>#REF!</v>
      </c>
      <c r="CB17" s="17" t="e">
        <f t="shared" si="2"/>
        <v>#REF!</v>
      </c>
      <c r="CC17" s="17" t="e">
        <f t="shared" si="2"/>
        <v>#REF!</v>
      </c>
      <c r="CD17" s="17" t="e">
        <f t="shared" si="2"/>
        <v>#REF!</v>
      </c>
      <c r="CG17" s="20" t="e">
        <f>IF(AND(SUM($R17:R17)&gt;0,R17=0),AF17,0)</f>
        <v>#REF!</v>
      </c>
      <c r="CH17" s="20" t="e">
        <f>IF(AND(SUM($R17:S17)&gt;0,S17=0),AG17,0)</f>
        <v>#REF!</v>
      </c>
      <c r="CI17" s="20" t="e">
        <f>IF(AND(SUM($R17:T17)&gt;0,T17=0),AH17,0)</f>
        <v>#REF!</v>
      </c>
      <c r="CJ17" s="20" t="e">
        <f>IF(AND(SUM($R17:U17)&gt;0,U17=0),AI17,0)</f>
        <v>#REF!</v>
      </c>
      <c r="CK17" s="20" t="e">
        <f>IF(AND(SUM($R17:V17)&gt;0,V17=0),AJ17,0)</f>
        <v>#REF!</v>
      </c>
      <c r="CL17" s="20" t="e">
        <f>IF(AND(SUM($R17:W17)&gt;0,W17=0),AK17,0)</f>
        <v>#REF!</v>
      </c>
      <c r="CM17" s="20" t="e">
        <f>IF(AND(SUM($R17:X17)&gt;0,X17=0),AL17,0)</f>
        <v>#REF!</v>
      </c>
      <c r="CN17" s="20" t="e">
        <f>IF(AND(SUM($R17:Y17)&gt;0,Y17=0),AM17,0)</f>
        <v>#REF!</v>
      </c>
      <c r="CO17" s="20" t="e">
        <f>IF(AND(SUM($R17:Z17)&gt;0,Z17=0),AN17,0)</f>
        <v>#REF!</v>
      </c>
      <c r="CP17" s="20" t="e">
        <f>IF(AND(SUM($R17:AA17)&gt;0,AA17=0),AO17,0)</f>
        <v>#REF!</v>
      </c>
      <c r="CQ17" s="20" t="e">
        <f>IF(AND(SUM($R17:AB17)&gt;0,AB17=0),AP17,0)</f>
        <v>#REF!</v>
      </c>
      <c r="CR17" s="20" t="e">
        <f>IF(AND(SUM($R17:AC17)&gt;0,AC17=0),AQ17,0)</f>
        <v>#REF!</v>
      </c>
      <c r="CT17" s="14" t="e">
        <f>IF(VLOOKUP($B17,#REF!,COLUMN(#REF!)-COLUMN(#REF!)+1,FALSE)&gt;0.1,VLOOKUP($B17,#REF!,COLUMN(#REF!)-COLUMN(#REF!)+1,FALSE),"")</f>
        <v>#REF!</v>
      </c>
      <c r="CU17" s="14" t="e">
        <f>IF(VLOOKUP($B17,#REF!,COLUMN(#REF!)-COLUMN(#REF!)+1,FALSE)&gt;0.1,VLOOKUP($B17,#REF!,COLUMN(#REF!)-COLUMN(#REF!)+1,FALSE),"")</f>
        <v>#REF!</v>
      </c>
      <c r="CV17" s="14" t="e">
        <f>IF(VLOOKUP($B17,#REF!,COLUMN(#REF!)-COLUMN(#REF!)+1,FALSE)&gt;0.1,VLOOKUP($B17,#REF!,COLUMN(#REF!)-COLUMN(#REF!)+1,FALSE),"")</f>
        <v>#REF!</v>
      </c>
      <c r="CW17" s="14" t="e">
        <f>IF(VLOOKUP($B17,#REF!,COLUMN(#REF!)-COLUMN(#REF!)+1,FALSE)&gt;0.1,VLOOKUP($B17,#REF!,COLUMN(#REF!)-COLUMN(#REF!)+1,FALSE),"")</f>
        <v>#REF!</v>
      </c>
      <c r="CX17" s="14" t="e">
        <f>IF(VLOOKUP($B17,#REF!,COLUMN(#REF!)-COLUMN(#REF!)+1,FALSE)&gt;0.1,VLOOKUP($B17,#REF!,COLUMN(#REF!)-COLUMN(#REF!)+1,FALSE),"")</f>
        <v>#REF!</v>
      </c>
      <c r="CY17" s="14" t="e">
        <f>IF(VLOOKUP($B17,#REF!,COLUMN(#REF!)-COLUMN(#REF!)+1,FALSE)&gt;0.1,VLOOKUP($B17,#REF!,COLUMN(#REF!)-COLUMN(#REF!)+1,FALSE),"")</f>
        <v>#REF!</v>
      </c>
      <c r="CZ17" s="14" t="e">
        <f>IF(VLOOKUP($B17,#REF!,COLUMN(#REF!)-COLUMN(#REF!)+1,FALSE)&gt;0.1,VLOOKUP($B17,#REF!,COLUMN(#REF!)-COLUMN(#REF!)+1,FALSE),"")</f>
        <v>#REF!</v>
      </c>
      <c r="DA17" s="14" t="e">
        <f>IF(VLOOKUP($B17,#REF!,COLUMN(#REF!)-COLUMN(#REF!)+1,FALSE)&gt;0.1,VLOOKUP($B17,#REF!,COLUMN(#REF!)-COLUMN(#REF!)+1,FALSE),"")</f>
        <v>#REF!</v>
      </c>
      <c r="DB17" s="14" t="e">
        <f>IF(VLOOKUP($B17,#REF!,COLUMN(#REF!)-COLUMN(#REF!)+1,FALSE)&gt;0.1,VLOOKUP($B17,#REF!,COLUMN(#REF!)-COLUMN(#REF!)+1,FALSE),"")</f>
        <v>#REF!</v>
      </c>
      <c r="DC17" s="14" t="e">
        <f>IF(VLOOKUP($B17,#REF!,COLUMN(#REF!)-COLUMN(#REF!)+1,FALSE)&gt;0.1,VLOOKUP($B17,#REF!,COLUMN(#REF!)-COLUMN(#REF!)+1,FALSE),"")</f>
        <v>#REF!</v>
      </c>
      <c r="DD17" s="14" t="e">
        <f>IF(VLOOKUP($B17,#REF!,COLUMN(#REF!)-COLUMN(#REF!)+1,FALSE)&gt;0.1,VLOOKUP($B17,#REF!,COLUMN(#REF!)-COLUMN(#REF!)+1,FALSE),"")</f>
        <v>#REF!</v>
      </c>
      <c r="DE17" s="14" t="e">
        <f>IF(VLOOKUP($B17,#REF!,COLUMN(#REF!)-COLUMN(#REF!)+1,FALSE)&gt;0.1,VLOOKUP($B17,#REF!,COLUMN(#REF!)-COLUMN(#REF!)+1,FALSE),"")</f>
        <v>#REF!</v>
      </c>
      <c r="DH17" s="19" t="str">
        <f t="shared" si="7"/>
        <v/>
      </c>
      <c r="DI17" s="19" t="str">
        <f t="shared" si="3"/>
        <v/>
      </c>
      <c r="DJ17" s="19" t="str">
        <f t="shared" si="3"/>
        <v/>
      </c>
      <c r="DK17" s="19" t="str">
        <f t="shared" si="3"/>
        <v/>
      </c>
      <c r="DL17" s="19" t="str">
        <f t="shared" si="3"/>
        <v/>
      </c>
      <c r="DM17" s="19" t="str">
        <f t="shared" si="3"/>
        <v/>
      </c>
      <c r="DN17" s="19" t="str">
        <f t="shared" si="3"/>
        <v/>
      </c>
      <c r="DO17" s="19" t="str">
        <f t="shared" si="3"/>
        <v/>
      </c>
      <c r="DP17" s="19" t="str">
        <f t="shared" si="3"/>
        <v/>
      </c>
      <c r="DQ17" s="19" t="str">
        <f t="shared" si="3"/>
        <v/>
      </c>
      <c r="DR17" s="19" t="str">
        <f t="shared" si="3"/>
        <v/>
      </c>
      <c r="DS17" s="19" t="str">
        <f t="shared" si="3"/>
        <v/>
      </c>
      <c r="DV17" s="15" t="e">
        <f>IF(VLOOKUP($B17,#REF!,COLUMN(#REF!)-COLUMN(#REF!)+1,FALSE)&gt;0.1,VLOOKUP($B17,#REF!,COLUMN(#REF!)-COLUMN(#REF!)+1,FALSE),"")</f>
        <v>#REF!</v>
      </c>
      <c r="DW17" s="15" t="e">
        <f>IF(VLOOKUP($B17,#REF!,COLUMN(#REF!)-COLUMN(#REF!)+1,FALSE)&gt;0.1,VLOOKUP($B17,#REF!,COLUMN(#REF!)-COLUMN(#REF!)+1,FALSE),"")</f>
        <v>#REF!</v>
      </c>
      <c r="DX17" s="15" t="e">
        <f>IF(VLOOKUP($B17,#REF!,COLUMN(#REF!)-COLUMN(#REF!)+1,FALSE)&gt;0.1,VLOOKUP($B17,#REF!,COLUMN(#REF!)-COLUMN(#REF!)+1,FALSE),"")</f>
        <v>#REF!</v>
      </c>
      <c r="DY17" s="15" t="e">
        <f>IF(VLOOKUP($B17,#REF!,COLUMN(#REF!)-COLUMN(#REF!)+1,FALSE)&gt;0.1,VLOOKUP($B17,#REF!,COLUMN(#REF!)-COLUMN(#REF!)+1,FALSE),"")</f>
        <v>#REF!</v>
      </c>
      <c r="DZ17" s="15" t="e">
        <f>IF(VLOOKUP($B17,#REF!,COLUMN(#REF!)-COLUMN(#REF!)+1,FALSE)&gt;0.1,VLOOKUP($B17,#REF!,COLUMN(#REF!)-COLUMN(#REF!)+1,FALSE),"")</f>
        <v>#REF!</v>
      </c>
      <c r="EA17" s="15" t="e">
        <f>IF(VLOOKUP($B17,#REF!,COLUMN(#REF!)-COLUMN(#REF!)+1,FALSE)&gt;0.1,VLOOKUP($B17,#REF!,COLUMN(#REF!)-COLUMN(#REF!)+1,FALSE),"")</f>
        <v>#REF!</v>
      </c>
      <c r="EB17" s="15" t="e">
        <f>IF(VLOOKUP($B17,#REF!,COLUMN(#REF!)-COLUMN(#REF!)+1,FALSE)&gt;0.1,VLOOKUP($B17,#REF!,COLUMN(#REF!)-COLUMN(#REF!)+1,FALSE),"")</f>
        <v>#REF!</v>
      </c>
      <c r="EC17" s="15" t="e">
        <f>IF(VLOOKUP($B17,#REF!,COLUMN(#REF!)-COLUMN(#REF!)+1,FALSE)&gt;0.1,VLOOKUP($B17,#REF!,COLUMN(#REF!)-COLUMN(#REF!)+1,FALSE),"")</f>
        <v>#REF!</v>
      </c>
      <c r="ED17" s="15" t="e">
        <f>IF(VLOOKUP($B17,#REF!,COLUMN(#REF!)-COLUMN(#REF!)+1,FALSE)&gt;0.1,VLOOKUP($B17,#REF!,COLUMN(#REF!)-COLUMN(#REF!)+1,FALSE),"")</f>
        <v>#REF!</v>
      </c>
      <c r="EE17" s="15" t="e">
        <f>IF(VLOOKUP($B17,#REF!,COLUMN(#REF!)-COLUMN(#REF!)+1,FALSE)&gt;0.1,VLOOKUP($B17,#REF!,COLUMN(#REF!)-COLUMN(#REF!)+1,FALSE),"")</f>
        <v>#REF!</v>
      </c>
      <c r="EF17" s="15" t="e">
        <f>IF(VLOOKUP($B17,#REF!,COLUMN(#REF!)-COLUMN(#REF!)+1,FALSE)&gt;0.1,VLOOKUP($B17,#REF!,COLUMN(#REF!)-COLUMN(#REF!)+1,FALSE),"")</f>
        <v>#REF!</v>
      </c>
      <c r="EG17" s="15" t="e">
        <f>IF(VLOOKUP($B17,#REF!,COLUMN(#REF!)-COLUMN(#REF!)+1,FALSE)&gt;0.1,VLOOKUP($B17,#REF!,COLUMN(#REF!)-COLUMN(#REF!)+1,FALSE),"")</f>
        <v>#REF!</v>
      </c>
      <c r="EH17" s="15" t="e">
        <f>IF(VLOOKUP($B17,#REF!,COLUMN(#REF!)-COLUMN(#REF!)+1,FALSE)&gt;0.1,VLOOKUP($B17,#REF!,COLUMN(#REF!)-COLUMN(#REF!)+1,FALSE),"")</f>
        <v>#REF!</v>
      </c>
      <c r="EL17" s="20" t="str">
        <f t="shared" si="4"/>
        <v/>
      </c>
      <c r="EM17" s="20" t="str">
        <f t="shared" si="4"/>
        <v/>
      </c>
      <c r="EN17" s="20" t="str">
        <f t="shared" si="4"/>
        <v/>
      </c>
      <c r="EO17" s="20" t="str">
        <f t="shared" si="4"/>
        <v/>
      </c>
      <c r="EP17" s="20" t="str">
        <f t="shared" si="4"/>
        <v/>
      </c>
      <c r="EQ17" s="20" t="str">
        <f t="shared" si="4"/>
        <v/>
      </c>
      <c r="ER17" s="20" t="str">
        <f t="shared" si="4"/>
        <v/>
      </c>
      <c r="ES17" s="20" t="str">
        <f t="shared" si="4"/>
        <v/>
      </c>
      <c r="ET17" s="20" t="str">
        <f t="shared" si="4"/>
        <v/>
      </c>
      <c r="EU17" s="20" t="str">
        <f t="shared" si="4"/>
        <v/>
      </c>
      <c r="EV17" s="20" t="str">
        <f t="shared" si="4"/>
        <v/>
      </c>
      <c r="EW17" s="20" t="str">
        <f t="shared" si="4"/>
        <v/>
      </c>
      <c r="FC17" s="12" t="s">
        <v>1479</v>
      </c>
      <c r="FD17" s="20">
        <f t="shared" ref="FD17:FO17" ca="1" si="12">FD4/(24*(FE$16-FD$16))</f>
        <v>22.039241127101182</v>
      </c>
      <c r="FE17" s="20">
        <f t="shared" ca="1" si="12"/>
        <v>25.032037835338905</v>
      </c>
      <c r="FF17" s="20">
        <f t="shared" ca="1" si="12"/>
        <v>25.488608026287782</v>
      </c>
      <c r="FG17" s="20">
        <f t="shared" ca="1" si="12"/>
        <v>27.952137722431956</v>
      </c>
      <c r="FH17" s="20">
        <f t="shared" ca="1" si="12"/>
        <v>30.207765185556397</v>
      </c>
      <c r="FI17" s="20">
        <f t="shared" ca="1" si="12"/>
        <v>34.807684695093862</v>
      </c>
      <c r="FJ17" s="20">
        <f t="shared" ca="1" si="12"/>
        <v>48.571483699187304</v>
      </c>
      <c r="FK17" s="20">
        <f t="shared" ca="1" si="12"/>
        <v>56.26691828820455</v>
      </c>
      <c r="FL17" s="20">
        <f t="shared" ca="1" si="12"/>
        <v>66.127957573672319</v>
      </c>
      <c r="FM17" s="20">
        <f t="shared" ca="1" si="12"/>
        <v>78.39353033781056</v>
      </c>
      <c r="FN17" s="20">
        <f t="shared" ca="1" si="12"/>
        <v>83.662768100996786</v>
      </c>
      <c r="FO17" s="20">
        <f t="shared" ca="1" si="12"/>
        <v>88.935538907952449</v>
      </c>
      <c r="FR17" s="4">
        <f ca="1">SUM($FD4:FD4)/((FE$2-$FD$2)*24)</f>
        <v>22.039241127101182</v>
      </c>
      <c r="FS17" s="4">
        <f ca="1">SUM($FD4:FE4)/((FF$2-$FD$2)*24)</f>
        <v>23.459551429315692</v>
      </c>
      <c r="FT17" s="4">
        <f ca="1">SUM($FD4:FF4)/((FG$2-$FD$2)*24)</f>
        <v>24.15844870160608</v>
      </c>
      <c r="FU17" s="4">
        <f ca="1">SUM($FD4:FG4)/((FH$2-$FD$2)*24)</f>
        <v>25.10687095681255</v>
      </c>
      <c r="FV17" s="4">
        <f ca="1">SUM($FD4:FH4)/((FI$2-$FD$2)*24)</f>
        <v>26.154074407746716</v>
      </c>
      <c r="FW17" s="4">
        <f ca="1">SUM($FD4:FI4)/((FJ$2-$FD$2)*24)</f>
        <v>27.588374455373316</v>
      </c>
      <c r="FX17" s="4">
        <f ca="1">SUM($FD4:FJ4)/((FK$2-$FD$2)*24)</f>
        <v>30.656659297629133</v>
      </c>
      <c r="FY17" s="4">
        <f ca="1">SUM($FD4:FK4)/((FL$2-$FD$2)*24)</f>
        <v>33.923811679142872</v>
      </c>
      <c r="FZ17" s="4">
        <f ca="1">SUM($FD4:FL4)/((FM$2-$FD$2)*24)</f>
        <v>37.462728810409843</v>
      </c>
      <c r="GA17" s="4">
        <f ca="1">SUM($FD4:FM4)/((FN$2-$FD$2)*24)</f>
        <v>41.636593439848724</v>
      </c>
      <c r="GB17" s="4">
        <f ca="1">SUM($FD4:FN4)/((FO$2-$FD$2)*24)</f>
        <v>45.411399547137471</v>
      </c>
      <c r="GC17" s="4">
        <f ca="1">SUM($FD4:FO4)/((FP$2-$FD$2)*24)</f>
        <v>49.107970287371074</v>
      </c>
      <c r="GD17" s="4"/>
    </row>
    <row r="18" spans="2:186">
      <c r="B18" t="s">
        <v>1405</v>
      </c>
      <c r="C18" s="18">
        <f>VLOOKUP(B18,Financ!A$3:J$157,COLUMN(Financ!$J$21),FALSE)</f>
        <v>45839</v>
      </c>
      <c r="D18" s="16">
        <f ca="1">SUMIF(Financ!$A$3:$A$157,'Full Financ'!$B18,Financ!K$3:K$156)</f>
        <v>0</v>
      </c>
      <c r="E18" s="16">
        <f ca="1">SUMIF(Financ!$A$3:$A$157,'Full Financ'!$B18,Financ!L$3:L$156)</f>
        <v>0</v>
      </c>
      <c r="F18" s="16">
        <f ca="1">SUMIF(Financ!$A$3:$A$157,'Full Financ'!$B18,Financ!M$3:M$156)</f>
        <v>0</v>
      </c>
      <c r="G18" s="16">
        <f ca="1">SUMIF(Financ!$A$3:$A$157,'Full Financ'!$B18,Financ!N$3:N$156)</f>
        <v>0</v>
      </c>
      <c r="H18" s="16">
        <f ca="1">SUMIF(Financ!$A$3:$A$157,'Full Financ'!$B18,Financ!O$3:O$156)</f>
        <v>0</v>
      </c>
      <c r="I18" s="16">
        <f ca="1">SUMIF(Financ!$A$3:$A$157,'Full Financ'!$B18,Financ!P$3:P$156)</f>
        <v>0</v>
      </c>
      <c r="J18" s="16">
        <f ca="1">SUMIF(Financ!$A$3:$A$157,'Full Financ'!$B18,Financ!Q$3:Q$156)</f>
        <v>194.54499999999999</v>
      </c>
      <c r="K18" s="16">
        <f ca="1">SUMIF(Financ!$A$3:$A$157,'Full Financ'!$B18,Financ!R$3:R$156)</f>
        <v>194.54499999999999</v>
      </c>
      <c r="L18" s="16">
        <f ca="1">SUMIF(Financ!$A$3:$A$157,'Full Financ'!$B18,Financ!S$3:S$156)</f>
        <v>194.54499999999999</v>
      </c>
      <c r="M18" s="16">
        <f ca="1">SUMIF(Financ!$A$3:$A$157,'Full Financ'!$B18,Financ!T$3:T$156)</f>
        <v>194.54499999999999</v>
      </c>
      <c r="N18" s="16">
        <f ca="1">SUMIF(Financ!$A$3:$A$157,'Full Financ'!$B18,Financ!U$3:U$156)</f>
        <v>194.54499999999999</v>
      </c>
      <c r="O18" s="16">
        <f ca="1">SUMIF(Financ!$A$3:$A$157,'Full Financ'!$B18,Financ!V$3:V$156)</f>
        <v>194.54499999999999</v>
      </c>
      <c r="P18" s="16"/>
      <c r="Q18" t="e">
        <f>VLOOKUP(B18,#REF!,COLUMN(#REF!),FALSE)</f>
        <v>#REF!</v>
      </c>
      <c r="R18" s="17" t="e">
        <f>IF(AND(R$2=$Q$1,$Q18&lt;&gt;0),SUMIF(#REF!,'Full Financ'!$B18,#REF!)*0.98*(S$2-R$2)/($Q18),SUMIF(#REF!,'Full Financ'!$B18,#REF!)*0.98)</f>
        <v>#REF!</v>
      </c>
      <c r="S18" s="17" t="e">
        <f>IF(AND(S$2=$Q$1,$Q18&lt;&gt;0),SUMIF(#REF!,'Full Financ'!$B18,#REF!)*0.98*(T$2-S$2)/($Q18),SUMIF(#REF!,'Full Financ'!$B18,#REF!)*0.98)</f>
        <v>#REF!</v>
      </c>
      <c r="T18" s="17" t="e">
        <f>IF(AND(T$2=$Q$1,$Q18&lt;&gt;0),SUMIF(#REF!,'Full Financ'!$B18,#REF!)*0.98*(U$2-T$2)/($Q18),SUMIF(#REF!,'Full Financ'!$B18,#REF!)*0.98)</f>
        <v>#REF!</v>
      </c>
      <c r="U18" s="17" t="e">
        <f>IF(AND(U$2=$Q$1,$Q18&lt;&gt;0),SUMIF(#REF!,'Full Financ'!$B18,#REF!)*0.98*(V$2-U$2)/($Q18),SUMIF(#REF!,'Full Financ'!$B18,#REF!)*0.98)</f>
        <v>#REF!</v>
      </c>
      <c r="V18" s="17" t="e">
        <f>IF(AND(V$2=$Q$1,$Q18&lt;&gt;0),SUMIF(#REF!,'Full Financ'!$B18,#REF!)*0.98*(W$2-V$2)/($Q18),SUMIF(#REF!,'Full Financ'!$B18,#REF!)*0.98)</f>
        <v>#REF!</v>
      </c>
      <c r="W18" s="17" t="e">
        <f>IF(AND(W$2=$Q$1,$Q18&lt;&gt;0),SUMIF(#REF!,'Full Financ'!$B18,#REF!)*0.98*(X$2-W$2)/($Q18),SUMIF(#REF!,'Full Financ'!$B18,#REF!)*0.98)</f>
        <v>#REF!</v>
      </c>
      <c r="X18" s="17" t="e">
        <f>IF(AND(X$2=$Q$1,$Q18&lt;&gt;0),SUMIF(#REF!,'Full Financ'!$B18,#REF!)*0.98*(Y$2-X$2)/($Q18),SUMIF(#REF!,'Full Financ'!$B18,#REF!)*0.98)</f>
        <v>#REF!</v>
      </c>
      <c r="Y18" s="17" t="e">
        <f>IF(AND(Y$2=$Q$1,$Q18&lt;&gt;0),SUMIF(#REF!,'Full Financ'!$B18,#REF!)*0.98*(Z$2-Y$2)/($Q18),SUMIF(#REF!,'Full Financ'!$B18,#REF!)*0.98)</f>
        <v>#REF!</v>
      </c>
      <c r="Z18" s="17" t="e">
        <f>IF(AND(Z$2=$Q$1,$Q18&lt;&gt;0),SUMIF(#REF!,'Full Financ'!$B18,#REF!)*0.98*(AA$2-Z$2)/($Q18),SUMIF(#REF!,'Full Financ'!$B18,#REF!)*0.98)</f>
        <v>#REF!</v>
      </c>
      <c r="AA18" s="17" t="e">
        <f>IF(AND(AA$2=$Q$1,$Q18&lt;&gt;0),SUMIF(#REF!,'Full Financ'!$B18,#REF!)*0.98*(AB$2-AA$2)/($Q18),SUMIF(#REF!,'Full Financ'!$B18,#REF!)*0.98)</f>
        <v>#REF!</v>
      </c>
      <c r="AB18" s="17" t="e">
        <f>IF(AND(AB$2=$Q$1,$Q18&lt;&gt;0),SUMIF(#REF!,'Full Financ'!$B18,#REF!)*0.98*(AC$2-AB$2)/($Q18),SUMIF(#REF!,'Full Financ'!$B18,#REF!)*0.98)</f>
        <v>#REF!</v>
      </c>
      <c r="AC18" s="17" t="e">
        <f>IF(AND(AC$2=$Q$1,$Q18&lt;&gt;0),SUMIF(#REF!,'Full Financ'!$B18,#REF!)*0.98*(AD$2-AC$2)/($Q18),SUMIF(#REF!,'Full Financ'!$B18,#REF!)*0.98)</f>
        <v>#REF!</v>
      </c>
      <c r="AD18" s="17"/>
      <c r="AF18" s="17" t="e">
        <f t="shared" ca="1" si="0"/>
        <v>#REF!</v>
      </c>
      <c r="AG18" s="17" t="e">
        <f t="shared" ca="1" si="0"/>
        <v>#REF!</v>
      </c>
      <c r="AH18" s="17" t="e">
        <f t="shared" ca="1" si="0"/>
        <v>#REF!</v>
      </c>
      <c r="AI18" s="17" t="e">
        <f t="shared" ca="1" si="0"/>
        <v>#REF!</v>
      </c>
      <c r="AJ18" s="17" t="e">
        <f t="shared" ca="1" si="0"/>
        <v>#REF!</v>
      </c>
      <c r="AK18" s="17" t="e">
        <f t="shared" ca="1" si="0"/>
        <v>#REF!</v>
      </c>
      <c r="AL18" s="17" t="e">
        <f t="shared" ca="1" si="0"/>
        <v>#REF!</v>
      </c>
      <c r="AM18" s="17" t="e">
        <f t="shared" ca="1" si="0"/>
        <v>#REF!</v>
      </c>
      <c r="AN18" s="17" t="e">
        <f t="shared" ca="1" si="0"/>
        <v>#REF!</v>
      </c>
      <c r="AO18" s="17" t="e">
        <f t="shared" ca="1" si="0"/>
        <v>#REF!</v>
      </c>
      <c r="AP18" s="17" t="e">
        <f t="shared" ca="1" si="0"/>
        <v>#REF!</v>
      </c>
      <c r="AQ18" s="17" t="e">
        <f t="shared" ca="1" si="0"/>
        <v>#REF!</v>
      </c>
      <c r="AS18" s="17" t="e">
        <f>IF(SUM($R18:R18)&gt;0,MONTH(AS$2),"")</f>
        <v>#REF!</v>
      </c>
      <c r="AT18" s="17" t="e">
        <f>IF(SUM($R18:S18)&gt;0,MONTH(AT$2),"")</f>
        <v>#REF!</v>
      </c>
      <c r="AU18" s="17" t="e">
        <f>IF(SUM($R18:T18)&gt;0,MONTH(AU$2),"")</f>
        <v>#REF!</v>
      </c>
      <c r="AV18" s="17" t="e">
        <f>IF(SUM($R18:U18)&gt;0,MONTH(AV$2),"")</f>
        <v>#REF!</v>
      </c>
      <c r="AW18" s="17" t="e">
        <f>IF(SUM($R18:V18)&gt;0,MONTH(AW$2),"")</f>
        <v>#REF!</v>
      </c>
      <c r="AX18" s="17" t="e">
        <f>IF(SUM($R18:W18)&gt;0,MONTH(AX$2),"")</f>
        <v>#REF!</v>
      </c>
      <c r="AY18" s="17" t="e">
        <f>IF(SUM($R18:X18)&gt;0,MONTH(AY$2),"")</f>
        <v>#REF!</v>
      </c>
      <c r="AZ18" s="17" t="e">
        <f>IF(SUM($R18:Y18)&gt;0,MONTH(AZ$2),"")</f>
        <v>#REF!</v>
      </c>
      <c r="BA18" s="17" t="e">
        <f>IF(SUM($R18:Z18)&gt;0,MONTH(BA$2),"")</f>
        <v>#REF!</v>
      </c>
      <c r="BB18" s="17" t="e">
        <f>IF(SUM($R18:AA18)&gt;0,MONTH(BB$2),"")</f>
        <v>#REF!</v>
      </c>
      <c r="BC18" s="17" t="e">
        <f>IF(SUM($R18:AB18)&gt;0,MONTH(BC$2),"")</f>
        <v>#REF!</v>
      </c>
      <c r="BD18" s="17" t="e">
        <f>IF(SUM($R18:AC18)&gt;0,MONTH(BD$2),"")</f>
        <v>#REF!</v>
      </c>
      <c r="BE18" s="17" t="e">
        <f t="shared" si="6"/>
        <v>#REF!</v>
      </c>
      <c r="BF18" s="17" t="e">
        <f t="shared" si="1"/>
        <v>#REF!</v>
      </c>
      <c r="BG18" s="17" t="e">
        <f t="shared" si="1"/>
        <v>#REF!</v>
      </c>
      <c r="BH18" s="17" t="e">
        <f t="shared" si="1"/>
        <v>#REF!</v>
      </c>
      <c r="BI18" s="17" t="e">
        <f t="shared" si="1"/>
        <v>#REF!</v>
      </c>
      <c r="BJ18" s="17" t="e">
        <f t="shared" si="1"/>
        <v>#REF!</v>
      </c>
      <c r="BK18" s="17" t="e">
        <f t="shared" si="1"/>
        <v>#REF!</v>
      </c>
      <c r="BL18" s="17" t="e">
        <f t="shared" si="1"/>
        <v>#REF!</v>
      </c>
      <c r="BM18" s="17" t="e">
        <f t="shared" si="1"/>
        <v>#REF!</v>
      </c>
      <c r="BN18" s="17" t="e">
        <f t="shared" si="1"/>
        <v>#REF!</v>
      </c>
      <c r="BO18" s="17" t="e">
        <f t="shared" si="1"/>
        <v>#REF!</v>
      </c>
      <c r="BP18" s="17" t="e">
        <f t="shared" si="1"/>
        <v>#REF!</v>
      </c>
      <c r="BQ18" s="17" t="e">
        <f t="shared" si="1"/>
        <v>#REF!</v>
      </c>
      <c r="BS18" s="17" t="e">
        <f t="shared" si="2"/>
        <v>#REF!</v>
      </c>
      <c r="BT18" s="17" t="e">
        <f t="shared" si="2"/>
        <v>#REF!</v>
      </c>
      <c r="BU18" s="17" t="e">
        <f t="shared" si="2"/>
        <v>#REF!</v>
      </c>
      <c r="BV18" s="17" t="e">
        <f t="shared" si="2"/>
        <v>#REF!</v>
      </c>
      <c r="BW18" s="17" t="e">
        <f t="shared" si="2"/>
        <v>#REF!</v>
      </c>
      <c r="BX18" s="17" t="e">
        <f t="shared" si="2"/>
        <v>#REF!</v>
      </c>
      <c r="BY18" s="17" t="e">
        <f t="shared" si="2"/>
        <v>#REF!</v>
      </c>
      <c r="BZ18" s="17" t="e">
        <f t="shared" si="2"/>
        <v>#REF!</v>
      </c>
      <c r="CA18" s="17" t="e">
        <f t="shared" si="2"/>
        <v>#REF!</v>
      </c>
      <c r="CB18" s="17" t="e">
        <f t="shared" si="2"/>
        <v>#REF!</v>
      </c>
      <c r="CC18" s="17" t="e">
        <f t="shared" si="2"/>
        <v>#REF!</v>
      </c>
      <c r="CD18" s="17" t="e">
        <f t="shared" si="2"/>
        <v>#REF!</v>
      </c>
      <c r="CG18" s="20" t="e">
        <f>IF(AND(SUM($R18:R18)&gt;0,R18=0),AF18,0)</f>
        <v>#REF!</v>
      </c>
      <c r="CH18" s="20" t="e">
        <f>IF(AND(SUM($R18:S18)&gt;0,S18=0),AG18,0)</f>
        <v>#REF!</v>
      </c>
      <c r="CI18" s="20" t="e">
        <f>IF(AND(SUM($R18:T18)&gt;0,T18=0),AH18,0)</f>
        <v>#REF!</v>
      </c>
      <c r="CJ18" s="20" t="e">
        <f>IF(AND(SUM($R18:U18)&gt;0,U18=0),AI18,0)</f>
        <v>#REF!</v>
      </c>
      <c r="CK18" s="20" t="e">
        <f>IF(AND(SUM($R18:V18)&gt;0,V18=0),AJ18,0)</f>
        <v>#REF!</v>
      </c>
      <c r="CL18" s="20" t="e">
        <f>IF(AND(SUM($R18:W18)&gt;0,W18=0),AK18,0)</f>
        <v>#REF!</v>
      </c>
      <c r="CM18" s="20" t="e">
        <f>IF(AND(SUM($R18:X18)&gt;0,X18=0),AL18,0)</f>
        <v>#REF!</v>
      </c>
      <c r="CN18" s="20" t="e">
        <f>IF(AND(SUM($R18:Y18)&gt;0,Y18=0),AM18,0)</f>
        <v>#REF!</v>
      </c>
      <c r="CO18" s="20" t="e">
        <f>IF(AND(SUM($R18:Z18)&gt;0,Z18=0),AN18,0)</f>
        <v>#REF!</v>
      </c>
      <c r="CP18" s="20" t="e">
        <f>IF(AND(SUM($R18:AA18)&gt;0,AA18=0),AO18,0)</f>
        <v>#REF!</v>
      </c>
      <c r="CQ18" s="20" t="e">
        <f>IF(AND(SUM($R18:AB18)&gt;0,AB18=0),AP18,0)</f>
        <v>#REF!</v>
      </c>
      <c r="CR18" s="20" t="e">
        <f>IF(AND(SUM($R18:AC18)&gt;0,AC18=0),AQ18,0)</f>
        <v>#REF!</v>
      </c>
      <c r="CT18" s="14" t="e">
        <f>IF(VLOOKUP($B18,#REF!,COLUMN(#REF!)-COLUMN(#REF!)+1,FALSE)&gt;0.1,VLOOKUP($B18,#REF!,COLUMN(#REF!)-COLUMN(#REF!)+1,FALSE),"")</f>
        <v>#REF!</v>
      </c>
      <c r="CU18" s="14" t="e">
        <f>IF(VLOOKUP($B18,#REF!,COLUMN(#REF!)-COLUMN(#REF!)+1,FALSE)&gt;0.1,VLOOKUP($B18,#REF!,COLUMN(#REF!)-COLUMN(#REF!)+1,FALSE),"")</f>
        <v>#REF!</v>
      </c>
      <c r="CV18" s="14" t="e">
        <f>IF(VLOOKUP($B18,#REF!,COLUMN(#REF!)-COLUMN(#REF!)+1,FALSE)&gt;0.1,VLOOKUP($B18,#REF!,COLUMN(#REF!)-COLUMN(#REF!)+1,FALSE),"")</f>
        <v>#REF!</v>
      </c>
      <c r="CW18" s="14" t="e">
        <f>IF(VLOOKUP($B18,#REF!,COLUMN(#REF!)-COLUMN(#REF!)+1,FALSE)&gt;0.1,VLOOKUP($B18,#REF!,COLUMN(#REF!)-COLUMN(#REF!)+1,FALSE),"")</f>
        <v>#REF!</v>
      </c>
      <c r="CX18" s="14" t="e">
        <f>IF(VLOOKUP($B18,#REF!,COLUMN(#REF!)-COLUMN(#REF!)+1,FALSE)&gt;0.1,VLOOKUP($B18,#REF!,COLUMN(#REF!)-COLUMN(#REF!)+1,FALSE),"")</f>
        <v>#REF!</v>
      </c>
      <c r="CY18" s="14" t="e">
        <f>IF(VLOOKUP($B18,#REF!,COLUMN(#REF!)-COLUMN(#REF!)+1,FALSE)&gt;0.1,VLOOKUP($B18,#REF!,COLUMN(#REF!)-COLUMN(#REF!)+1,FALSE),"")</f>
        <v>#REF!</v>
      </c>
      <c r="CZ18" s="14" t="e">
        <f>IF(VLOOKUP($B18,#REF!,COLUMN(#REF!)-COLUMN(#REF!)+1,FALSE)&gt;0.1,VLOOKUP($B18,#REF!,COLUMN(#REF!)-COLUMN(#REF!)+1,FALSE),"")</f>
        <v>#REF!</v>
      </c>
      <c r="DA18" s="14" t="e">
        <f>IF(VLOOKUP($B18,#REF!,COLUMN(#REF!)-COLUMN(#REF!)+1,FALSE)&gt;0.1,VLOOKUP($B18,#REF!,COLUMN(#REF!)-COLUMN(#REF!)+1,FALSE),"")</f>
        <v>#REF!</v>
      </c>
      <c r="DB18" s="14" t="e">
        <f>IF(VLOOKUP($B18,#REF!,COLUMN(#REF!)-COLUMN(#REF!)+1,FALSE)&gt;0.1,VLOOKUP($B18,#REF!,COLUMN(#REF!)-COLUMN(#REF!)+1,FALSE),"")</f>
        <v>#REF!</v>
      </c>
      <c r="DC18" s="14" t="e">
        <f>IF(VLOOKUP($B18,#REF!,COLUMN(#REF!)-COLUMN(#REF!)+1,FALSE)&gt;0.1,VLOOKUP($B18,#REF!,COLUMN(#REF!)-COLUMN(#REF!)+1,FALSE),"")</f>
        <v>#REF!</v>
      </c>
      <c r="DD18" s="14" t="e">
        <f>IF(VLOOKUP($B18,#REF!,COLUMN(#REF!)-COLUMN(#REF!)+1,FALSE)&gt;0.1,VLOOKUP($B18,#REF!,COLUMN(#REF!)-COLUMN(#REF!)+1,FALSE),"")</f>
        <v>#REF!</v>
      </c>
      <c r="DE18" s="14" t="e">
        <f>IF(VLOOKUP($B18,#REF!,COLUMN(#REF!)-COLUMN(#REF!)+1,FALSE)&gt;0.1,VLOOKUP($B18,#REF!,COLUMN(#REF!)-COLUMN(#REF!)+1,FALSE),"")</f>
        <v>#REF!</v>
      </c>
      <c r="DH18" s="19" t="str">
        <f t="shared" si="7"/>
        <v/>
      </c>
      <c r="DI18" s="19" t="str">
        <f t="shared" si="3"/>
        <v/>
      </c>
      <c r="DJ18" s="19" t="str">
        <f t="shared" si="3"/>
        <v/>
      </c>
      <c r="DK18" s="19" t="str">
        <f t="shared" si="3"/>
        <v/>
      </c>
      <c r="DL18" s="19" t="str">
        <f t="shared" si="3"/>
        <v/>
      </c>
      <c r="DM18" s="19" t="str">
        <f t="shared" si="3"/>
        <v/>
      </c>
      <c r="DN18" s="19" t="str">
        <f t="shared" si="3"/>
        <v/>
      </c>
      <c r="DO18" s="19" t="str">
        <f t="shared" si="3"/>
        <v/>
      </c>
      <c r="DP18" s="19" t="str">
        <f t="shared" si="3"/>
        <v/>
      </c>
      <c r="DQ18" s="19" t="str">
        <f t="shared" si="3"/>
        <v/>
      </c>
      <c r="DR18" s="19" t="str">
        <f t="shared" si="3"/>
        <v/>
      </c>
      <c r="DS18" s="19" t="str">
        <f t="shared" si="3"/>
        <v/>
      </c>
      <c r="DV18" s="15" t="e">
        <f>IF(VLOOKUP($B18,#REF!,COLUMN(#REF!)-COLUMN(#REF!)+1,FALSE)&gt;0.1,VLOOKUP($B18,#REF!,COLUMN(#REF!)-COLUMN(#REF!)+1,FALSE),"")</f>
        <v>#REF!</v>
      </c>
      <c r="DW18" s="15" t="e">
        <f>IF(VLOOKUP($B18,#REF!,COLUMN(#REF!)-COLUMN(#REF!)+1,FALSE)&gt;0.1,VLOOKUP($B18,#REF!,COLUMN(#REF!)-COLUMN(#REF!)+1,FALSE),"")</f>
        <v>#REF!</v>
      </c>
      <c r="DX18" s="15" t="e">
        <f>IF(VLOOKUP($B18,#REF!,COLUMN(#REF!)-COLUMN(#REF!)+1,FALSE)&gt;0.1,VLOOKUP($B18,#REF!,COLUMN(#REF!)-COLUMN(#REF!)+1,FALSE),"")</f>
        <v>#REF!</v>
      </c>
      <c r="DY18" s="15" t="e">
        <f>IF(VLOOKUP($B18,#REF!,COLUMN(#REF!)-COLUMN(#REF!)+1,FALSE)&gt;0.1,VLOOKUP($B18,#REF!,COLUMN(#REF!)-COLUMN(#REF!)+1,FALSE),"")</f>
        <v>#REF!</v>
      </c>
      <c r="DZ18" s="15" t="e">
        <f>IF(VLOOKUP($B18,#REF!,COLUMN(#REF!)-COLUMN(#REF!)+1,FALSE)&gt;0.1,VLOOKUP($B18,#REF!,COLUMN(#REF!)-COLUMN(#REF!)+1,FALSE),"")</f>
        <v>#REF!</v>
      </c>
      <c r="EA18" s="15" t="e">
        <f>IF(VLOOKUP($B18,#REF!,COLUMN(#REF!)-COLUMN(#REF!)+1,FALSE)&gt;0.1,VLOOKUP($B18,#REF!,COLUMN(#REF!)-COLUMN(#REF!)+1,FALSE),"")</f>
        <v>#REF!</v>
      </c>
      <c r="EB18" s="15" t="e">
        <f>IF(VLOOKUP($B18,#REF!,COLUMN(#REF!)-COLUMN(#REF!)+1,FALSE)&gt;0.1,VLOOKUP($B18,#REF!,COLUMN(#REF!)-COLUMN(#REF!)+1,FALSE),"")</f>
        <v>#REF!</v>
      </c>
      <c r="EC18" s="15" t="e">
        <f>IF(VLOOKUP($B18,#REF!,COLUMN(#REF!)-COLUMN(#REF!)+1,FALSE)&gt;0.1,VLOOKUP($B18,#REF!,COLUMN(#REF!)-COLUMN(#REF!)+1,FALSE),"")</f>
        <v>#REF!</v>
      </c>
      <c r="ED18" s="15" t="e">
        <f>IF(VLOOKUP($B18,#REF!,COLUMN(#REF!)-COLUMN(#REF!)+1,FALSE)&gt;0.1,VLOOKUP($B18,#REF!,COLUMN(#REF!)-COLUMN(#REF!)+1,FALSE),"")</f>
        <v>#REF!</v>
      </c>
      <c r="EE18" s="15" t="e">
        <f>IF(VLOOKUP($B18,#REF!,COLUMN(#REF!)-COLUMN(#REF!)+1,FALSE)&gt;0.1,VLOOKUP($B18,#REF!,COLUMN(#REF!)-COLUMN(#REF!)+1,FALSE),"")</f>
        <v>#REF!</v>
      </c>
      <c r="EF18" s="15" t="e">
        <f>IF(VLOOKUP($B18,#REF!,COLUMN(#REF!)-COLUMN(#REF!)+1,FALSE)&gt;0.1,VLOOKUP($B18,#REF!,COLUMN(#REF!)-COLUMN(#REF!)+1,FALSE),"")</f>
        <v>#REF!</v>
      </c>
      <c r="EG18" s="15" t="e">
        <f>IF(VLOOKUP($B18,#REF!,COLUMN(#REF!)-COLUMN(#REF!)+1,FALSE)&gt;0.1,VLOOKUP($B18,#REF!,COLUMN(#REF!)-COLUMN(#REF!)+1,FALSE),"")</f>
        <v>#REF!</v>
      </c>
      <c r="EH18" s="15" t="e">
        <f>IF(VLOOKUP($B18,#REF!,COLUMN(#REF!)-COLUMN(#REF!)+1,FALSE)&gt;0.1,VLOOKUP($B18,#REF!,COLUMN(#REF!)-COLUMN(#REF!)+1,FALSE),"")</f>
        <v>#REF!</v>
      </c>
      <c r="EL18" s="20" t="str">
        <f t="shared" si="4"/>
        <v/>
      </c>
      <c r="EM18" s="20" t="str">
        <f t="shared" si="4"/>
        <v/>
      </c>
      <c r="EN18" s="20" t="str">
        <f t="shared" si="4"/>
        <v/>
      </c>
      <c r="EO18" s="20" t="str">
        <f t="shared" si="4"/>
        <v/>
      </c>
      <c r="EP18" s="20" t="str">
        <f t="shared" si="4"/>
        <v/>
      </c>
      <c r="EQ18" s="20" t="str">
        <f t="shared" si="4"/>
        <v/>
      </c>
      <c r="ER18" s="20" t="str">
        <f t="shared" si="4"/>
        <v/>
      </c>
      <c r="ES18" s="20" t="str">
        <f t="shared" si="4"/>
        <v/>
      </c>
      <c r="ET18" s="20" t="str">
        <f t="shared" si="4"/>
        <v/>
      </c>
      <c r="EU18" s="20" t="str">
        <f t="shared" si="4"/>
        <v/>
      </c>
      <c r="EV18" s="20" t="str">
        <f t="shared" si="4"/>
        <v/>
      </c>
      <c r="EW18" s="20" t="str">
        <f t="shared" si="4"/>
        <v/>
      </c>
      <c r="FC18" s="12" t="s">
        <v>1480</v>
      </c>
      <c r="FD18" s="20" t="e">
        <f>FD5/(24*(FE$16-FD$16))</f>
        <v>#REF!</v>
      </c>
      <c r="FE18" s="20" t="e">
        <f>FE5/(24*(FF$16-FE$16))</f>
        <v>#REF!</v>
      </c>
      <c r="FF18" s="20" t="e">
        <f>FF5/(24*(FG$16-FF$16))</f>
        <v>#REF!</v>
      </c>
      <c r="FG18" s="20" t="e">
        <f>FG5/(24*(FH$16-FG$16))</f>
        <v>#REF!</v>
      </c>
      <c r="FH18" s="20" t="e">
        <f>FH5/(24*(FI$16-FH$16))</f>
        <v>#REF!</v>
      </c>
      <c r="FI18" s="19"/>
      <c r="FJ18" s="19"/>
      <c r="FK18" s="19"/>
      <c r="FL18" s="19"/>
      <c r="FM18" s="19"/>
      <c r="FN18" s="19"/>
      <c r="FO18" s="19"/>
      <c r="FR18" s="4" t="e">
        <f>SUM($FD5:FD5)/((FE$2-$FD$2)*24)</f>
        <v>#REF!</v>
      </c>
      <c r="FS18" s="4" t="e">
        <f>SUM($FD5:FE5)/((FF$2-$FD$2)*24)</f>
        <v>#REF!</v>
      </c>
      <c r="FT18" s="4" t="e">
        <f>SUM($FD5:FF5)/((FG$2-$FD$2)*24)</f>
        <v>#REF!</v>
      </c>
      <c r="FU18" s="4" t="e">
        <f>SUM($FD5:FG5)/((FH$2-$FD$2)*24)</f>
        <v>#REF!</v>
      </c>
      <c r="FV18" s="4" t="e">
        <f>SUM($FD5:FH5)/((FI$2-$FD$2)*24)</f>
        <v>#REF!</v>
      </c>
    </row>
    <row r="19" spans="2:186">
      <c r="B19" t="s">
        <v>1268</v>
      </c>
      <c r="C19" s="18">
        <f>VLOOKUP(B19,Financ!A$3:J$157,COLUMN(Financ!$J$21),FALSE)</f>
        <v>45778</v>
      </c>
      <c r="D19" s="16">
        <f ca="1">SUMIF(Financ!$A$3:$A$157,'Full Financ'!$B19,Financ!K$3:K$156)</f>
        <v>0</v>
      </c>
      <c r="E19" s="16">
        <f ca="1">SUMIF(Financ!$A$3:$A$157,'Full Financ'!$B19,Financ!L$3:L$156)</f>
        <v>0</v>
      </c>
      <c r="F19" s="16">
        <f ca="1">SUMIF(Financ!$A$3:$A$157,'Full Financ'!$B19,Financ!M$3:M$156)</f>
        <v>0</v>
      </c>
      <c r="G19" s="16">
        <f ca="1">SUMIF(Financ!$A$3:$A$157,'Full Financ'!$B19,Financ!N$3:N$156)</f>
        <v>0</v>
      </c>
      <c r="H19" s="16">
        <f ca="1">SUMIF(Financ!$A$3:$A$157,'Full Financ'!$B19,Financ!O$3:O$156)</f>
        <v>493.84499999999997</v>
      </c>
      <c r="I19" s="16">
        <f ca="1">SUMIF(Financ!$A$3:$A$157,'Full Financ'!$B19,Financ!P$3:P$156)</f>
        <v>493.84499999999997</v>
      </c>
      <c r="J19" s="16">
        <f ca="1">SUMIF(Financ!$A$3:$A$157,'Full Financ'!$B19,Financ!Q$3:Q$156)</f>
        <v>493.84499999999997</v>
      </c>
      <c r="K19" s="16">
        <f ca="1">SUMIF(Financ!$A$3:$A$157,'Full Financ'!$B19,Financ!R$3:R$156)</f>
        <v>493.84499999999997</v>
      </c>
      <c r="L19" s="16">
        <f ca="1">SUMIF(Financ!$A$3:$A$157,'Full Financ'!$B19,Financ!S$3:S$156)</f>
        <v>493.84499999999997</v>
      </c>
      <c r="M19" s="16">
        <f ca="1">SUMIF(Financ!$A$3:$A$157,'Full Financ'!$B19,Financ!T$3:T$156)</f>
        <v>493.84499999999997</v>
      </c>
      <c r="N19" s="16">
        <f ca="1">SUMIF(Financ!$A$3:$A$157,'Full Financ'!$B19,Financ!U$3:U$156)</f>
        <v>493.84499999999997</v>
      </c>
      <c r="O19" s="16">
        <f ca="1">SUMIF(Financ!$A$3:$A$157,'Full Financ'!$B19,Financ!V$3:V$156)</f>
        <v>493.84499999999997</v>
      </c>
      <c r="P19" s="16"/>
      <c r="Q19" t="e">
        <f>VLOOKUP(B19,#REF!,COLUMN(#REF!),FALSE)</f>
        <v>#REF!</v>
      </c>
      <c r="R19" s="17" t="e">
        <f>IF(AND(R$2=$Q$1,$Q19&lt;&gt;0),SUMIF(#REF!,'Full Financ'!$B19,#REF!)*0.98*(S$2-R$2)/($Q19),SUMIF(#REF!,'Full Financ'!$B19,#REF!)*0.98)</f>
        <v>#REF!</v>
      </c>
      <c r="S19" s="17" t="e">
        <f>IF(AND(S$2=$Q$1,$Q19&lt;&gt;0),SUMIF(#REF!,'Full Financ'!$B19,#REF!)*0.98*(T$2-S$2)/($Q19),SUMIF(#REF!,'Full Financ'!$B19,#REF!)*0.98)</f>
        <v>#REF!</v>
      </c>
      <c r="T19" s="17" t="e">
        <f>IF(AND(T$2=$Q$1,$Q19&lt;&gt;0),SUMIF(#REF!,'Full Financ'!$B19,#REF!)*0.98*(U$2-T$2)/($Q19),SUMIF(#REF!,'Full Financ'!$B19,#REF!)*0.98)</f>
        <v>#REF!</v>
      </c>
      <c r="U19" s="17" t="e">
        <f>IF(AND(U$2=$Q$1,$Q19&lt;&gt;0),SUMIF(#REF!,'Full Financ'!$B19,#REF!)*0.98*(V$2-U$2)/($Q19),SUMIF(#REF!,'Full Financ'!$B19,#REF!)*0.98)</f>
        <v>#REF!</v>
      </c>
      <c r="V19" s="17" t="e">
        <f>IF(AND(V$2=$Q$1,$Q19&lt;&gt;0),SUMIF(#REF!,'Full Financ'!$B19,#REF!)*0.98*(W$2-V$2)/($Q19),SUMIF(#REF!,'Full Financ'!$B19,#REF!)*0.98)</f>
        <v>#REF!</v>
      </c>
      <c r="W19" s="17" t="e">
        <f>IF(AND(W$2=$Q$1,$Q19&lt;&gt;0),SUMIF(#REF!,'Full Financ'!$B19,#REF!)*0.98*(X$2-W$2)/($Q19),SUMIF(#REF!,'Full Financ'!$B19,#REF!)*0.98)</f>
        <v>#REF!</v>
      </c>
      <c r="X19" s="17" t="e">
        <f>IF(AND(X$2=$Q$1,$Q19&lt;&gt;0),SUMIF(#REF!,'Full Financ'!$B19,#REF!)*0.98*(Y$2-X$2)/($Q19),SUMIF(#REF!,'Full Financ'!$B19,#REF!)*0.98)</f>
        <v>#REF!</v>
      </c>
      <c r="Y19" s="17" t="e">
        <f>IF(AND(Y$2=$Q$1,$Q19&lt;&gt;0),SUMIF(#REF!,'Full Financ'!$B19,#REF!)*0.98*(Z$2-Y$2)/($Q19),SUMIF(#REF!,'Full Financ'!$B19,#REF!)*0.98)</f>
        <v>#REF!</v>
      </c>
      <c r="Z19" s="17" t="e">
        <f>IF(AND(Z$2=$Q$1,$Q19&lt;&gt;0),SUMIF(#REF!,'Full Financ'!$B19,#REF!)*0.98*(AA$2-Z$2)/($Q19),SUMIF(#REF!,'Full Financ'!$B19,#REF!)*0.98)</f>
        <v>#REF!</v>
      </c>
      <c r="AA19" s="17" t="e">
        <f>IF(AND(AA$2=$Q$1,$Q19&lt;&gt;0),SUMIF(#REF!,'Full Financ'!$B19,#REF!)*0.98*(AB$2-AA$2)/($Q19),SUMIF(#REF!,'Full Financ'!$B19,#REF!)*0.98)</f>
        <v>#REF!</v>
      </c>
      <c r="AB19" s="17" t="e">
        <f>IF(AND(AB$2=$Q$1,$Q19&lt;&gt;0),SUMIF(#REF!,'Full Financ'!$B19,#REF!)*0.98*(AC$2-AB$2)/($Q19),SUMIF(#REF!,'Full Financ'!$B19,#REF!)*0.98)</f>
        <v>#REF!</v>
      </c>
      <c r="AC19" s="17" t="e">
        <f>IF(AND(AC$2=$Q$1,$Q19&lt;&gt;0),SUMIF(#REF!,'Full Financ'!$B19,#REF!)*0.98*(AD$2-AC$2)/($Q19),SUMIF(#REF!,'Full Financ'!$B19,#REF!)*0.98)</f>
        <v>#REF!</v>
      </c>
      <c r="AD19" s="17"/>
      <c r="AF19" s="17" t="e">
        <f t="shared" ca="1" si="0"/>
        <v>#REF!</v>
      </c>
      <c r="AG19" s="17" t="e">
        <f t="shared" ca="1" si="0"/>
        <v>#REF!</v>
      </c>
      <c r="AH19" s="17" t="e">
        <f t="shared" ca="1" si="0"/>
        <v>#REF!</v>
      </c>
      <c r="AI19" s="17" t="e">
        <f t="shared" ca="1" si="0"/>
        <v>#REF!</v>
      </c>
      <c r="AJ19" s="17" t="e">
        <f t="shared" ca="1" si="0"/>
        <v>#REF!</v>
      </c>
      <c r="AK19" s="17" t="e">
        <f t="shared" ca="1" si="0"/>
        <v>#REF!</v>
      </c>
      <c r="AL19" s="17" t="e">
        <f t="shared" ca="1" si="0"/>
        <v>#REF!</v>
      </c>
      <c r="AM19" s="17" t="e">
        <f t="shared" ca="1" si="0"/>
        <v>#REF!</v>
      </c>
      <c r="AN19" s="17" t="e">
        <f t="shared" ca="1" si="0"/>
        <v>#REF!</v>
      </c>
      <c r="AO19" s="17" t="e">
        <f t="shared" ca="1" si="0"/>
        <v>#REF!</v>
      </c>
      <c r="AP19" s="17" t="e">
        <f t="shared" ca="1" si="0"/>
        <v>#REF!</v>
      </c>
      <c r="AQ19" s="17" t="e">
        <f t="shared" ca="1" si="0"/>
        <v>#REF!</v>
      </c>
      <c r="AS19" s="17" t="e">
        <f>IF(SUM($R19:R19)&gt;0,MONTH(AS$2),"")</f>
        <v>#REF!</v>
      </c>
      <c r="AT19" s="17" t="e">
        <f>IF(SUM($R19:S19)&gt;0,MONTH(AT$2),"")</f>
        <v>#REF!</v>
      </c>
      <c r="AU19" s="17" t="e">
        <f>IF(SUM($R19:T19)&gt;0,MONTH(AU$2),"")</f>
        <v>#REF!</v>
      </c>
      <c r="AV19" s="17" t="e">
        <f>IF(SUM($R19:U19)&gt;0,MONTH(AV$2),"")</f>
        <v>#REF!</v>
      </c>
      <c r="AW19" s="17" t="e">
        <f>IF(SUM($R19:V19)&gt;0,MONTH(AW$2),"")</f>
        <v>#REF!</v>
      </c>
      <c r="AX19" s="17" t="e">
        <f>IF(SUM($R19:W19)&gt;0,MONTH(AX$2),"")</f>
        <v>#REF!</v>
      </c>
      <c r="AY19" s="17" t="e">
        <f>IF(SUM($R19:X19)&gt;0,MONTH(AY$2),"")</f>
        <v>#REF!</v>
      </c>
      <c r="AZ19" s="17" t="e">
        <f>IF(SUM($R19:Y19)&gt;0,MONTH(AZ$2),"")</f>
        <v>#REF!</v>
      </c>
      <c r="BA19" s="17" t="e">
        <f>IF(SUM($R19:Z19)&gt;0,MONTH(BA$2),"")</f>
        <v>#REF!</v>
      </c>
      <c r="BB19" s="17" t="e">
        <f>IF(SUM($R19:AA19)&gt;0,MONTH(BB$2),"")</f>
        <v>#REF!</v>
      </c>
      <c r="BC19" s="17" t="e">
        <f>IF(SUM($R19:AB19)&gt;0,MONTH(BC$2),"")</f>
        <v>#REF!</v>
      </c>
      <c r="BD19" s="17" t="e">
        <f>IF(SUM($R19:AC19)&gt;0,MONTH(BD$2),"")</f>
        <v>#REF!</v>
      </c>
      <c r="BE19" s="17" t="e">
        <f t="shared" si="6"/>
        <v>#REF!</v>
      </c>
      <c r="BF19" s="17" t="e">
        <f t="shared" si="1"/>
        <v>#REF!</v>
      </c>
      <c r="BG19" s="17" t="e">
        <f t="shared" si="1"/>
        <v>#REF!</v>
      </c>
      <c r="BH19" s="17" t="e">
        <f t="shared" si="1"/>
        <v>#REF!</v>
      </c>
      <c r="BI19" s="17" t="e">
        <f t="shared" si="1"/>
        <v>#REF!</v>
      </c>
      <c r="BJ19" s="17" t="e">
        <f t="shared" si="1"/>
        <v>#REF!</v>
      </c>
      <c r="BK19" s="17" t="e">
        <f t="shared" si="1"/>
        <v>#REF!</v>
      </c>
      <c r="BL19" s="17" t="e">
        <f t="shared" si="1"/>
        <v>#REF!</v>
      </c>
      <c r="BM19" s="17" t="e">
        <f t="shared" si="1"/>
        <v>#REF!</v>
      </c>
      <c r="BN19" s="17" t="e">
        <f t="shared" si="1"/>
        <v>#REF!</v>
      </c>
      <c r="BO19" s="17" t="e">
        <f t="shared" si="1"/>
        <v>#REF!</v>
      </c>
      <c r="BP19" s="17" t="e">
        <f t="shared" si="1"/>
        <v>#REF!</v>
      </c>
      <c r="BQ19" s="17" t="e">
        <f t="shared" si="1"/>
        <v>#REF!</v>
      </c>
      <c r="BS19" s="17" t="e">
        <f t="shared" si="2"/>
        <v>#REF!</v>
      </c>
      <c r="BT19" s="17" t="e">
        <f t="shared" si="2"/>
        <v>#REF!</v>
      </c>
      <c r="BU19" s="17" t="e">
        <f t="shared" si="2"/>
        <v>#REF!</v>
      </c>
      <c r="BV19" s="17" t="e">
        <f t="shared" si="2"/>
        <v>#REF!</v>
      </c>
      <c r="BW19" s="17" t="e">
        <f t="shared" si="2"/>
        <v>#REF!</v>
      </c>
      <c r="BX19" s="17" t="e">
        <f t="shared" si="2"/>
        <v>#REF!</v>
      </c>
      <c r="BY19" s="17" t="e">
        <f t="shared" si="2"/>
        <v>#REF!</v>
      </c>
      <c r="BZ19" s="17" t="e">
        <f t="shared" si="2"/>
        <v>#REF!</v>
      </c>
      <c r="CA19" s="17" t="e">
        <f t="shared" si="2"/>
        <v>#REF!</v>
      </c>
      <c r="CB19" s="17" t="e">
        <f t="shared" si="2"/>
        <v>#REF!</v>
      </c>
      <c r="CC19" s="17" t="e">
        <f t="shared" si="2"/>
        <v>#REF!</v>
      </c>
      <c r="CD19" s="17" t="e">
        <f t="shared" si="2"/>
        <v>#REF!</v>
      </c>
      <c r="CG19" s="20" t="e">
        <f>IF(AND(SUM($R19:R19)&gt;0,R19=0),AF19,0)</f>
        <v>#REF!</v>
      </c>
      <c r="CH19" s="20" t="e">
        <f>IF(AND(SUM($R19:S19)&gt;0,S19=0),AG19,0)</f>
        <v>#REF!</v>
      </c>
      <c r="CI19" s="20" t="e">
        <f>IF(AND(SUM($R19:T19)&gt;0,T19=0),AH19,0)</f>
        <v>#REF!</v>
      </c>
      <c r="CJ19" s="20" t="e">
        <f>IF(AND(SUM($R19:U19)&gt;0,U19=0),AI19,0)</f>
        <v>#REF!</v>
      </c>
      <c r="CK19" s="20" t="e">
        <f>IF(AND(SUM($R19:V19)&gt;0,V19=0),AJ19,0)</f>
        <v>#REF!</v>
      </c>
      <c r="CL19" s="20" t="e">
        <f>IF(AND(SUM($R19:W19)&gt;0,W19=0),AK19,0)</f>
        <v>#REF!</v>
      </c>
      <c r="CM19" s="20" t="e">
        <f>IF(AND(SUM($R19:X19)&gt;0,X19=0),AL19,0)</f>
        <v>#REF!</v>
      </c>
      <c r="CN19" s="20" t="e">
        <f>IF(AND(SUM($R19:Y19)&gt;0,Y19=0),AM19,0)</f>
        <v>#REF!</v>
      </c>
      <c r="CO19" s="20" t="e">
        <f>IF(AND(SUM($R19:Z19)&gt;0,Z19=0),AN19,0)</f>
        <v>#REF!</v>
      </c>
      <c r="CP19" s="20" t="e">
        <f>IF(AND(SUM($R19:AA19)&gt;0,AA19=0),AO19,0)</f>
        <v>#REF!</v>
      </c>
      <c r="CQ19" s="20" t="e">
        <f>IF(AND(SUM($R19:AB19)&gt;0,AB19=0),AP19,0)</f>
        <v>#REF!</v>
      </c>
      <c r="CR19" s="20" t="e">
        <f>IF(AND(SUM($R19:AC19)&gt;0,AC19=0),AQ19,0)</f>
        <v>#REF!</v>
      </c>
      <c r="CT19" s="14" t="e">
        <f>IF(VLOOKUP($B19,#REF!,COLUMN(#REF!)-COLUMN(#REF!)+1,FALSE)&gt;0.1,VLOOKUP($B19,#REF!,COLUMN(#REF!)-COLUMN(#REF!)+1,FALSE),"")</f>
        <v>#REF!</v>
      </c>
      <c r="CU19" s="14" t="e">
        <f>IF(VLOOKUP($B19,#REF!,COLUMN(#REF!)-COLUMN(#REF!)+1,FALSE)&gt;0.1,VLOOKUP($B19,#REF!,COLUMN(#REF!)-COLUMN(#REF!)+1,FALSE),"")</f>
        <v>#REF!</v>
      </c>
      <c r="CV19" s="14" t="e">
        <f>IF(VLOOKUP($B19,#REF!,COLUMN(#REF!)-COLUMN(#REF!)+1,FALSE)&gt;0.1,VLOOKUP($B19,#REF!,COLUMN(#REF!)-COLUMN(#REF!)+1,FALSE),"")</f>
        <v>#REF!</v>
      </c>
      <c r="CW19" s="14" t="e">
        <f>IF(VLOOKUP($B19,#REF!,COLUMN(#REF!)-COLUMN(#REF!)+1,FALSE)&gt;0.1,VLOOKUP($B19,#REF!,COLUMN(#REF!)-COLUMN(#REF!)+1,FALSE),"")</f>
        <v>#REF!</v>
      </c>
      <c r="CX19" s="14" t="e">
        <f>IF(VLOOKUP($B19,#REF!,COLUMN(#REF!)-COLUMN(#REF!)+1,FALSE)&gt;0.1,VLOOKUP($B19,#REF!,COLUMN(#REF!)-COLUMN(#REF!)+1,FALSE),"")</f>
        <v>#REF!</v>
      </c>
      <c r="CY19" s="14" t="e">
        <f>IF(VLOOKUP($B19,#REF!,COLUMN(#REF!)-COLUMN(#REF!)+1,FALSE)&gt;0.1,VLOOKUP($B19,#REF!,COLUMN(#REF!)-COLUMN(#REF!)+1,FALSE),"")</f>
        <v>#REF!</v>
      </c>
      <c r="CZ19" s="14" t="e">
        <f>IF(VLOOKUP($B19,#REF!,COLUMN(#REF!)-COLUMN(#REF!)+1,FALSE)&gt;0.1,VLOOKUP($B19,#REF!,COLUMN(#REF!)-COLUMN(#REF!)+1,FALSE),"")</f>
        <v>#REF!</v>
      </c>
      <c r="DA19" s="14" t="e">
        <f>IF(VLOOKUP($B19,#REF!,COLUMN(#REF!)-COLUMN(#REF!)+1,FALSE)&gt;0.1,VLOOKUP($B19,#REF!,COLUMN(#REF!)-COLUMN(#REF!)+1,FALSE),"")</f>
        <v>#REF!</v>
      </c>
      <c r="DB19" s="14" t="e">
        <f>IF(VLOOKUP($B19,#REF!,COLUMN(#REF!)-COLUMN(#REF!)+1,FALSE)&gt;0.1,VLOOKUP($B19,#REF!,COLUMN(#REF!)-COLUMN(#REF!)+1,FALSE),"")</f>
        <v>#REF!</v>
      </c>
      <c r="DC19" s="14" t="e">
        <f>IF(VLOOKUP($B19,#REF!,COLUMN(#REF!)-COLUMN(#REF!)+1,FALSE)&gt;0.1,VLOOKUP($B19,#REF!,COLUMN(#REF!)-COLUMN(#REF!)+1,FALSE),"")</f>
        <v>#REF!</v>
      </c>
      <c r="DD19" s="14" t="e">
        <f>IF(VLOOKUP($B19,#REF!,COLUMN(#REF!)-COLUMN(#REF!)+1,FALSE)&gt;0.1,VLOOKUP($B19,#REF!,COLUMN(#REF!)-COLUMN(#REF!)+1,FALSE),"")</f>
        <v>#REF!</v>
      </c>
      <c r="DE19" s="14" t="e">
        <f>IF(VLOOKUP($B19,#REF!,COLUMN(#REF!)-COLUMN(#REF!)+1,FALSE)&gt;0.1,VLOOKUP($B19,#REF!,COLUMN(#REF!)-COLUMN(#REF!)+1,FALSE),"")</f>
        <v>#REF!</v>
      </c>
      <c r="DH19" s="19" t="str">
        <f t="shared" si="7"/>
        <v/>
      </c>
      <c r="DI19" s="19" t="str">
        <f t="shared" si="3"/>
        <v/>
      </c>
      <c r="DJ19" s="19" t="str">
        <f t="shared" si="3"/>
        <v/>
      </c>
      <c r="DK19" s="19" t="str">
        <f t="shared" si="3"/>
        <v/>
      </c>
      <c r="DL19" s="19" t="str">
        <f t="shared" si="3"/>
        <v/>
      </c>
      <c r="DM19" s="19" t="str">
        <f t="shared" si="3"/>
        <v/>
      </c>
      <c r="DN19" s="19" t="str">
        <f t="shared" si="3"/>
        <v/>
      </c>
      <c r="DO19" s="19" t="str">
        <f t="shared" si="3"/>
        <v/>
      </c>
      <c r="DP19" s="19" t="str">
        <f t="shared" si="3"/>
        <v/>
      </c>
      <c r="DQ19" s="19" t="str">
        <f t="shared" si="3"/>
        <v/>
      </c>
      <c r="DR19" s="19" t="str">
        <f t="shared" si="3"/>
        <v/>
      </c>
      <c r="DS19" s="19" t="str">
        <f t="shared" si="3"/>
        <v/>
      </c>
      <c r="DV19" s="15" t="e">
        <f>IF(VLOOKUP($B19,#REF!,COLUMN(#REF!)-COLUMN(#REF!)+1,FALSE)&gt;0.1,VLOOKUP($B19,#REF!,COLUMN(#REF!)-COLUMN(#REF!)+1,FALSE),"")</f>
        <v>#REF!</v>
      </c>
      <c r="DW19" s="15" t="e">
        <f>IF(VLOOKUP($B19,#REF!,COLUMN(#REF!)-COLUMN(#REF!)+1,FALSE)&gt;0.1,VLOOKUP($B19,#REF!,COLUMN(#REF!)-COLUMN(#REF!)+1,FALSE),"")</f>
        <v>#REF!</v>
      </c>
      <c r="DX19" s="15" t="e">
        <f>IF(VLOOKUP($B19,#REF!,COLUMN(#REF!)-COLUMN(#REF!)+1,FALSE)&gt;0.1,VLOOKUP($B19,#REF!,COLUMN(#REF!)-COLUMN(#REF!)+1,FALSE),"")</f>
        <v>#REF!</v>
      </c>
      <c r="DY19" s="15" t="e">
        <f>IF(VLOOKUP($B19,#REF!,COLUMN(#REF!)-COLUMN(#REF!)+1,FALSE)&gt;0.1,VLOOKUP($B19,#REF!,COLUMN(#REF!)-COLUMN(#REF!)+1,FALSE),"")</f>
        <v>#REF!</v>
      </c>
      <c r="DZ19" s="15" t="e">
        <f>IF(VLOOKUP($B19,#REF!,COLUMN(#REF!)-COLUMN(#REF!)+1,FALSE)&gt;0.1,VLOOKUP($B19,#REF!,COLUMN(#REF!)-COLUMN(#REF!)+1,FALSE),"")</f>
        <v>#REF!</v>
      </c>
      <c r="EA19" s="15" t="e">
        <f>IF(VLOOKUP($B19,#REF!,COLUMN(#REF!)-COLUMN(#REF!)+1,FALSE)&gt;0.1,VLOOKUP($B19,#REF!,COLUMN(#REF!)-COLUMN(#REF!)+1,FALSE),"")</f>
        <v>#REF!</v>
      </c>
      <c r="EB19" s="15" t="e">
        <f>IF(VLOOKUP($B19,#REF!,COLUMN(#REF!)-COLUMN(#REF!)+1,FALSE)&gt;0.1,VLOOKUP($B19,#REF!,COLUMN(#REF!)-COLUMN(#REF!)+1,FALSE),"")</f>
        <v>#REF!</v>
      </c>
      <c r="EC19" s="15" t="e">
        <f>IF(VLOOKUP($B19,#REF!,COLUMN(#REF!)-COLUMN(#REF!)+1,FALSE)&gt;0.1,VLOOKUP($B19,#REF!,COLUMN(#REF!)-COLUMN(#REF!)+1,FALSE),"")</f>
        <v>#REF!</v>
      </c>
      <c r="ED19" s="15" t="e">
        <f>IF(VLOOKUP($B19,#REF!,COLUMN(#REF!)-COLUMN(#REF!)+1,FALSE)&gt;0.1,VLOOKUP($B19,#REF!,COLUMN(#REF!)-COLUMN(#REF!)+1,FALSE),"")</f>
        <v>#REF!</v>
      </c>
      <c r="EE19" s="15" t="e">
        <f>IF(VLOOKUP($B19,#REF!,COLUMN(#REF!)-COLUMN(#REF!)+1,FALSE)&gt;0.1,VLOOKUP($B19,#REF!,COLUMN(#REF!)-COLUMN(#REF!)+1,FALSE),"")</f>
        <v>#REF!</v>
      </c>
      <c r="EF19" s="15" t="e">
        <f>IF(VLOOKUP($B19,#REF!,COLUMN(#REF!)-COLUMN(#REF!)+1,FALSE)&gt;0.1,VLOOKUP($B19,#REF!,COLUMN(#REF!)-COLUMN(#REF!)+1,FALSE),"")</f>
        <v>#REF!</v>
      </c>
      <c r="EG19" s="15" t="e">
        <f>IF(VLOOKUP($B19,#REF!,COLUMN(#REF!)-COLUMN(#REF!)+1,FALSE)&gt;0.1,VLOOKUP($B19,#REF!,COLUMN(#REF!)-COLUMN(#REF!)+1,FALSE),"")</f>
        <v>#REF!</v>
      </c>
      <c r="EH19" s="15" t="e">
        <f>IF(VLOOKUP($B19,#REF!,COLUMN(#REF!)-COLUMN(#REF!)+1,FALSE)&gt;0.1,VLOOKUP($B19,#REF!,COLUMN(#REF!)-COLUMN(#REF!)+1,FALSE),"")</f>
        <v>#REF!</v>
      </c>
      <c r="EL19" s="20" t="str">
        <f t="shared" ref="EL19:EW40" si="13">IF(ISNUMBER(DV19),(DV19-1)*D19,"")</f>
        <v/>
      </c>
      <c r="EM19" s="20" t="str">
        <f t="shared" si="13"/>
        <v/>
      </c>
      <c r="EN19" s="20" t="str">
        <f t="shared" si="13"/>
        <v/>
      </c>
      <c r="EO19" s="20" t="str">
        <f t="shared" si="13"/>
        <v/>
      </c>
      <c r="EP19" s="20" t="str">
        <f t="shared" si="13"/>
        <v/>
      </c>
      <c r="EQ19" s="20" t="str">
        <f t="shared" si="13"/>
        <v/>
      </c>
      <c r="ER19" s="20" t="str">
        <f t="shared" si="13"/>
        <v/>
      </c>
      <c r="ES19" s="20" t="str">
        <f t="shared" si="13"/>
        <v/>
      </c>
      <c r="ET19" s="20" t="str">
        <f t="shared" si="13"/>
        <v/>
      </c>
      <c r="EU19" s="20" t="str">
        <f t="shared" si="13"/>
        <v/>
      </c>
      <c r="EV19" s="20" t="str">
        <f t="shared" si="13"/>
        <v/>
      </c>
      <c r="EW19" s="20" t="str">
        <f t="shared" si="13"/>
        <v/>
      </c>
      <c r="FC19" s="12" t="s">
        <v>1494</v>
      </c>
      <c r="FD19" s="20" t="e">
        <f t="shared" ref="FD19:FD22" ca="1" si="14">IF(ABS(FD6/(24*(FE$16-FD$16)))&gt;$FC$16,FD6/(24*(FE$16-FD$16)),0)</f>
        <v>#REF!</v>
      </c>
      <c r="FE19" s="20" t="e">
        <f t="shared" ref="FE19:FE22" ca="1" si="15">IF(ABS(FE6/(24*(FF$16-FE$16)))&gt;$FC$16,FE6/(24*(FF$16-FE$16)),0)</f>
        <v>#REF!</v>
      </c>
      <c r="FF19" s="20" t="e">
        <f t="shared" ref="FF19:FF22" ca="1" si="16">IF(ABS(FF6/(24*(FG$16-FF$16)))&gt;$FC$16,FF6/(24*(FG$16-FF$16)),0)</f>
        <v>#REF!</v>
      </c>
      <c r="FG19" s="20" t="e">
        <f t="shared" ref="FG19:FH22" ca="1" si="17">IF(ABS(FG6/(24*(FH$16-FG$16)))&gt;$FC$16,FG6/(24*(FH$16-FG$16)),0)</f>
        <v>#REF!</v>
      </c>
      <c r="FH19" s="20" t="e">
        <f t="shared" ca="1" si="17"/>
        <v>#REF!</v>
      </c>
      <c r="FI19" s="19"/>
      <c r="FJ19" s="19"/>
      <c r="FK19" s="19"/>
      <c r="FL19" s="19"/>
      <c r="FM19" s="19"/>
      <c r="FN19" s="19"/>
      <c r="FO19" s="19"/>
      <c r="FR19" s="4" t="e">
        <f ca="1">IF(ABS(SUM($FD6:FD6)/((FE$2-$FD$2)*24))&gt;$FC$16,(SUM($FD6:FD6)/((FE$2-$FD$2)*24)),NA())</f>
        <v>#REF!</v>
      </c>
      <c r="FS19" s="4" t="e">
        <f ca="1">IF(ABS(SUM($FD6:FE6)/((FF$2-$FD$2)*24))&gt;$FC$16,(SUM($FD6:FE6)/((FF$2-$FD$2)*24)),NA())</f>
        <v>#REF!</v>
      </c>
      <c r="FT19" s="4" t="e">
        <f ca="1">IF(ABS(SUM($FD6:FF6)/((FG$2-$FD$2)*24))&gt;$FC$16,(SUM($FD6:FF6)/((FG$2-$FD$2)*24)),NA())</f>
        <v>#REF!</v>
      </c>
      <c r="FU19" s="4" t="e">
        <f ca="1">IF(ABS(SUM($FD6:FG6)/((FH$2-$FD$2)*24))&gt;$FC$16,(SUM($FD6:FG6)/((FH$2-$FD$2)*24)),NA())</f>
        <v>#REF!</v>
      </c>
      <c r="FV19" s="4" t="e">
        <f ca="1">IF(ABS(SUM($FD6:FH6)/((FI$2-$FD$2)*24))&gt;$FC$16,(SUM($FD6:FH6)/((FI$2-$FD$2)*24)),NA())</f>
        <v>#REF!</v>
      </c>
    </row>
    <row r="20" spans="2:186">
      <c r="B20" t="s">
        <v>1348</v>
      </c>
      <c r="C20" s="18">
        <f>VLOOKUP(B20,Financ!A$3:J$157,COLUMN(Financ!$J$21),FALSE)</f>
        <v>45931</v>
      </c>
      <c r="D20" s="16">
        <f ca="1">SUMIF(Financ!$A$3:$A$157,'Full Financ'!$B20,Financ!K$3:K$156)</f>
        <v>0</v>
      </c>
      <c r="E20" s="16">
        <f ca="1">SUMIF(Financ!$A$3:$A$157,'Full Financ'!$B20,Financ!L$3:L$156)</f>
        <v>0</v>
      </c>
      <c r="F20" s="16">
        <f ca="1">SUMIF(Financ!$A$3:$A$157,'Full Financ'!$B20,Financ!M$3:M$156)</f>
        <v>0</v>
      </c>
      <c r="G20" s="16">
        <f ca="1">SUMIF(Financ!$A$3:$A$157,'Full Financ'!$B20,Financ!N$3:N$156)</f>
        <v>0</v>
      </c>
      <c r="H20" s="16">
        <f ca="1">SUMIF(Financ!$A$3:$A$157,'Full Financ'!$B20,Financ!O$3:O$156)</f>
        <v>0</v>
      </c>
      <c r="I20" s="16">
        <f ca="1">SUMIF(Financ!$A$3:$A$157,'Full Financ'!$B20,Financ!P$3:P$156)</f>
        <v>0</v>
      </c>
      <c r="J20" s="16">
        <f ca="1">SUMIF(Financ!$A$3:$A$157,'Full Financ'!$B20,Financ!Q$3:Q$156)</f>
        <v>0</v>
      </c>
      <c r="K20" s="16">
        <f ca="1">SUMIF(Financ!$A$3:$A$157,'Full Financ'!$B20,Financ!R$3:R$156)</f>
        <v>0</v>
      </c>
      <c r="L20" s="16">
        <f ca="1">SUMIF(Financ!$A$3:$A$157,'Full Financ'!$B20,Financ!S$3:S$156)</f>
        <v>0</v>
      </c>
      <c r="M20" s="16">
        <f ca="1">SUMIF(Financ!$A$3:$A$157,'Full Financ'!$B20,Financ!T$3:T$156)</f>
        <v>891.33452599999998</v>
      </c>
      <c r="N20" s="16">
        <f ca="1">SUMIF(Financ!$A$3:$A$157,'Full Financ'!$B20,Financ!U$3:U$156)</f>
        <v>1048.7164670000002</v>
      </c>
      <c r="O20" s="16">
        <f ca="1">SUMIF(Financ!$A$3:$A$157,'Full Financ'!$B20,Financ!V$3:V$156)</f>
        <v>1048.7164670000002</v>
      </c>
      <c r="P20" s="16"/>
      <c r="Q20" t="e">
        <f>VLOOKUP(B20,#REF!,COLUMN(#REF!),FALSE)</f>
        <v>#REF!</v>
      </c>
      <c r="R20" s="17" t="e">
        <f>IF(AND(R$2=$Q$1,$Q20&lt;&gt;0),SUMIF(#REF!,'Full Financ'!$B20,#REF!)*0.98*(S$2-R$2)/($Q20),SUMIF(#REF!,'Full Financ'!$B20,#REF!)*0.98)</f>
        <v>#REF!</v>
      </c>
      <c r="S20" s="17" t="e">
        <f>IF(AND(S$2=$Q$1,$Q20&lt;&gt;0),SUMIF(#REF!,'Full Financ'!$B20,#REF!)*0.98*(T$2-S$2)/($Q20),SUMIF(#REF!,'Full Financ'!$B20,#REF!)*0.98)</f>
        <v>#REF!</v>
      </c>
      <c r="T20" s="17" t="e">
        <f>IF(AND(T$2=$Q$1,$Q20&lt;&gt;0),SUMIF(#REF!,'Full Financ'!$B20,#REF!)*0.98*(U$2-T$2)/($Q20),SUMIF(#REF!,'Full Financ'!$B20,#REF!)*0.98)</f>
        <v>#REF!</v>
      </c>
      <c r="U20" s="17" t="e">
        <f>IF(AND(U$2=$Q$1,$Q20&lt;&gt;0),SUMIF(#REF!,'Full Financ'!$B20,#REF!)*0.98*(V$2-U$2)/($Q20),SUMIF(#REF!,'Full Financ'!$B20,#REF!)*0.98)</f>
        <v>#REF!</v>
      </c>
      <c r="V20" s="17" t="e">
        <f>IF(AND(V$2=$Q$1,$Q20&lt;&gt;0),SUMIF(#REF!,'Full Financ'!$B20,#REF!)*0.98*(W$2-V$2)/($Q20),SUMIF(#REF!,'Full Financ'!$B20,#REF!)*0.98)</f>
        <v>#REF!</v>
      </c>
      <c r="W20" s="17" t="e">
        <f>IF(AND(W$2=$Q$1,$Q20&lt;&gt;0),SUMIF(#REF!,'Full Financ'!$B20,#REF!)*0.98*(X$2-W$2)/($Q20),SUMIF(#REF!,'Full Financ'!$B20,#REF!)*0.98)</f>
        <v>#REF!</v>
      </c>
      <c r="X20" s="17" t="e">
        <f>IF(AND(X$2=$Q$1,$Q20&lt;&gt;0),SUMIF(#REF!,'Full Financ'!$B20,#REF!)*0.98*(Y$2-X$2)/($Q20),SUMIF(#REF!,'Full Financ'!$B20,#REF!)*0.98)</f>
        <v>#REF!</v>
      </c>
      <c r="Y20" s="17" t="e">
        <f>IF(AND(Y$2=$Q$1,$Q20&lt;&gt;0),SUMIF(#REF!,'Full Financ'!$B20,#REF!)*0.98*(Z$2-Y$2)/($Q20),SUMIF(#REF!,'Full Financ'!$B20,#REF!)*0.98)</f>
        <v>#REF!</v>
      </c>
      <c r="Z20" s="17" t="e">
        <f>IF(AND(Z$2=$Q$1,$Q20&lt;&gt;0),SUMIF(#REF!,'Full Financ'!$B20,#REF!)*0.98*(AA$2-Z$2)/($Q20),SUMIF(#REF!,'Full Financ'!$B20,#REF!)*0.98)</f>
        <v>#REF!</v>
      </c>
      <c r="AA20" s="17" t="e">
        <f>IF(AND(AA$2=$Q$1,$Q20&lt;&gt;0),SUMIF(#REF!,'Full Financ'!$B20,#REF!)*0.98*(AB$2-AA$2)/($Q20),SUMIF(#REF!,'Full Financ'!$B20,#REF!)*0.98)</f>
        <v>#REF!</v>
      </c>
      <c r="AB20" s="17" t="e">
        <f>IF(AND(AB$2=$Q$1,$Q20&lt;&gt;0),SUMIF(#REF!,'Full Financ'!$B20,#REF!)*0.98*(AC$2-AB$2)/($Q20),SUMIF(#REF!,'Full Financ'!$B20,#REF!)*0.98)</f>
        <v>#REF!</v>
      </c>
      <c r="AC20" s="17" t="e">
        <f>IF(AND(AC$2=$Q$1,$Q20&lt;&gt;0),SUMIF(#REF!,'Full Financ'!$B20,#REF!)*0.98*(AD$2-AC$2)/($Q20),SUMIF(#REF!,'Full Financ'!$B20,#REF!)*0.98)</f>
        <v>#REF!</v>
      </c>
      <c r="AD20" s="17"/>
      <c r="AF20" s="17" t="e">
        <f t="shared" ca="1" si="0"/>
        <v>#REF!</v>
      </c>
      <c r="AG20" s="17" t="e">
        <f t="shared" ca="1" si="0"/>
        <v>#REF!</v>
      </c>
      <c r="AH20" s="17" t="e">
        <f t="shared" ca="1" si="0"/>
        <v>#REF!</v>
      </c>
      <c r="AI20" s="17" t="e">
        <f t="shared" ca="1" si="0"/>
        <v>#REF!</v>
      </c>
      <c r="AJ20" s="17" t="e">
        <f t="shared" ca="1" si="0"/>
        <v>#REF!</v>
      </c>
      <c r="AK20" s="17" t="e">
        <f t="shared" ca="1" si="0"/>
        <v>#REF!</v>
      </c>
      <c r="AL20" s="17" t="e">
        <f t="shared" ca="1" si="0"/>
        <v>#REF!</v>
      </c>
      <c r="AM20" s="17" t="e">
        <f t="shared" ca="1" si="0"/>
        <v>#REF!</v>
      </c>
      <c r="AN20" s="17" t="e">
        <f t="shared" ca="1" si="0"/>
        <v>#REF!</v>
      </c>
      <c r="AO20" s="17" t="e">
        <f t="shared" ca="1" si="0"/>
        <v>#REF!</v>
      </c>
      <c r="AP20" s="17" t="e">
        <f t="shared" ca="1" si="0"/>
        <v>#REF!</v>
      </c>
      <c r="AQ20" s="17" t="e">
        <f t="shared" ca="1" si="0"/>
        <v>#REF!</v>
      </c>
      <c r="AS20" s="17" t="e">
        <f>IF(SUM($R20:R20)&gt;0,MONTH(AS$2),"")</f>
        <v>#REF!</v>
      </c>
      <c r="AT20" s="17" t="e">
        <f>IF(SUM($R20:S20)&gt;0,MONTH(AT$2),"")</f>
        <v>#REF!</v>
      </c>
      <c r="AU20" s="17" t="e">
        <f>IF(SUM($R20:T20)&gt;0,MONTH(AU$2),"")</f>
        <v>#REF!</v>
      </c>
      <c r="AV20" s="17" t="e">
        <f>IF(SUM($R20:U20)&gt;0,MONTH(AV$2),"")</f>
        <v>#REF!</v>
      </c>
      <c r="AW20" s="17" t="e">
        <f>IF(SUM($R20:V20)&gt;0,MONTH(AW$2),"")</f>
        <v>#REF!</v>
      </c>
      <c r="AX20" s="17" t="e">
        <f>IF(SUM($R20:W20)&gt;0,MONTH(AX$2),"")</f>
        <v>#REF!</v>
      </c>
      <c r="AY20" s="17" t="e">
        <f>IF(SUM($R20:X20)&gt;0,MONTH(AY$2),"")</f>
        <v>#REF!</v>
      </c>
      <c r="AZ20" s="17" t="e">
        <f>IF(SUM($R20:Y20)&gt;0,MONTH(AZ$2),"")</f>
        <v>#REF!</v>
      </c>
      <c r="BA20" s="17" t="e">
        <f>IF(SUM($R20:Z20)&gt;0,MONTH(BA$2),"")</f>
        <v>#REF!</v>
      </c>
      <c r="BB20" s="17" t="e">
        <f>IF(SUM($R20:AA20)&gt;0,MONTH(BB$2),"")</f>
        <v>#REF!</v>
      </c>
      <c r="BC20" s="17" t="e">
        <f>IF(SUM($R20:AB20)&gt;0,MONTH(BC$2),"")</f>
        <v>#REF!</v>
      </c>
      <c r="BD20" s="17" t="e">
        <f>IF(SUM($R20:AC20)&gt;0,MONTH(BD$2),"")</f>
        <v>#REF!</v>
      </c>
      <c r="BE20" s="17" t="e">
        <f t="shared" si="6"/>
        <v>#REF!</v>
      </c>
      <c r="BF20" s="17" t="e">
        <f t="shared" si="1"/>
        <v>#REF!</v>
      </c>
      <c r="BG20" s="17" t="e">
        <f t="shared" si="1"/>
        <v>#REF!</v>
      </c>
      <c r="BH20" s="17" t="e">
        <f t="shared" si="1"/>
        <v>#REF!</v>
      </c>
      <c r="BI20" s="17" t="e">
        <f t="shared" si="1"/>
        <v>#REF!</v>
      </c>
      <c r="BJ20" s="17" t="e">
        <f t="shared" si="1"/>
        <v>#REF!</v>
      </c>
      <c r="BK20" s="17" t="e">
        <f t="shared" si="1"/>
        <v>#REF!</v>
      </c>
      <c r="BL20" s="17" t="e">
        <f t="shared" si="1"/>
        <v>#REF!</v>
      </c>
      <c r="BM20" s="17" t="e">
        <f t="shared" si="1"/>
        <v>#REF!</v>
      </c>
      <c r="BN20" s="17" t="e">
        <f t="shared" si="1"/>
        <v>#REF!</v>
      </c>
      <c r="BO20" s="17" t="e">
        <f t="shared" si="1"/>
        <v>#REF!</v>
      </c>
      <c r="BP20" s="17" t="e">
        <f t="shared" si="1"/>
        <v>#REF!</v>
      </c>
      <c r="BQ20" s="17" t="e">
        <f t="shared" si="1"/>
        <v>#REF!</v>
      </c>
      <c r="BS20" s="17" t="e">
        <f t="shared" si="2"/>
        <v>#REF!</v>
      </c>
      <c r="BT20" s="17" t="e">
        <f t="shared" si="2"/>
        <v>#REF!</v>
      </c>
      <c r="BU20" s="17" t="e">
        <f t="shared" si="2"/>
        <v>#REF!</v>
      </c>
      <c r="BV20" s="17" t="e">
        <f t="shared" si="2"/>
        <v>#REF!</v>
      </c>
      <c r="BW20" s="17" t="e">
        <f t="shared" si="2"/>
        <v>#REF!</v>
      </c>
      <c r="BX20" s="17" t="e">
        <f t="shared" si="2"/>
        <v>#REF!</v>
      </c>
      <c r="BY20" s="17" t="e">
        <f t="shared" si="2"/>
        <v>#REF!</v>
      </c>
      <c r="BZ20" s="17" t="e">
        <f t="shared" si="2"/>
        <v>#REF!</v>
      </c>
      <c r="CA20" s="17" t="e">
        <f t="shared" si="2"/>
        <v>#REF!</v>
      </c>
      <c r="CB20" s="17" t="e">
        <f t="shared" si="2"/>
        <v>#REF!</v>
      </c>
      <c r="CC20" s="17" t="e">
        <f t="shared" si="2"/>
        <v>#REF!</v>
      </c>
      <c r="CD20" s="17" t="e">
        <f t="shared" si="2"/>
        <v>#REF!</v>
      </c>
      <c r="CG20" s="20" t="e">
        <f>IF(AND(SUM($R20:R20)&gt;0,R20=0),AF20,0)</f>
        <v>#REF!</v>
      </c>
      <c r="CH20" s="20" t="e">
        <f>IF(AND(SUM($R20:S20)&gt;0,S20=0),AG20,0)</f>
        <v>#REF!</v>
      </c>
      <c r="CI20" s="20" t="e">
        <f>IF(AND(SUM($R20:T20)&gt;0,T20=0),AH20,0)</f>
        <v>#REF!</v>
      </c>
      <c r="CJ20" s="20" t="e">
        <f>IF(AND(SUM($R20:U20)&gt;0,U20=0),AI20,0)</f>
        <v>#REF!</v>
      </c>
      <c r="CK20" s="20" t="e">
        <f>IF(AND(SUM($R20:V20)&gt;0,V20=0),AJ20,0)</f>
        <v>#REF!</v>
      </c>
      <c r="CL20" s="20" t="e">
        <f>IF(AND(SUM($R20:W20)&gt;0,W20=0),AK20,0)</f>
        <v>#REF!</v>
      </c>
      <c r="CM20" s="20" t="e">
        <f>IF(AND(SUM($R20:X20)&gt;0,X20=0),AL20,0)</f>
        <v>#REF!</v>
      </c>
      <c r="CN20" s="20" t="e">
        <f>IF(AND(SUM($R20:Y20)&gt;0,Y20=0),AM20,0)</f>
        <v>#REF!</v>
      </c>
      <c r="CO20" s="20" t="e">
        <f>IF(AND(SUM($R20:Z20)&gt;0,Z20=0),AN20,0)</f>
        <v>#REF!</v>
      </c>
      <c r="CP20" s="20" t="e">
        <f>IF(AND(SUM($R20:AA20)&gt;0,AA20=0),AO20,0)</f>
        <v>#REF!</v>
      </c>
      <c r="CQ20" s="20" t="e">
        <f>IF(AND(SUM($R20:AB20)&gt;0,AB20=0),AP20,0)</f>
        <v>#REF!</v>
      </c>
      <c r="CR20" s="20" t="e">
        <f>IF(AND(SUM($R20:AC20)&gt;0,AC20=0),AQ20,0)</f>
        <v>#REF!</v>
      </c>
      <c r="CT20" s="14" t="e">
        <f>IF(VLOOKUP($B20,#REF!,COLUMN(#REF!)-COLUMN(#REF!)+1,FALSE)&gt;0.1,VLOOKUP($B20,#REF!,COLUMN(#REF!)-COLUMN(#REF!)+1,FALSE),"")</f>
        <v>#REF!</v>
      </c>
      <c r="CU20" s="14" t="e">
        <f>IF(VLOOKUP($B20,#REF!,COLUMN(#REF!)-COLUMN(#REF!)+1,FALSE)&gt;0.1,VLOOKUP($B20,#REF!,COLUMN(#REF!)-COLUMN(#REF!)+1,FALSE),"")</f>
        <v>#REF!</v>
      </c>
      <c r="CV20" s="14" t="e">
        <f>IF(VLOOKUP($B20,#REF!,COLUMN(#REF!)-COLUMN(#REF!)+1,FALSE)&gt;0.1,VLOOKUP($B20,#REF!,COLUMN(#REF!)-COLUMN(#REF!)+1,FALSE),"")</f>
        <v>#REF!</v>
      </c>
      <c r="CW20" s="14" t="e">
        <f>IF(VLOOKUP($B20,#REF!,COLUMN(#REF!)-COLUMN(#REF!)+1,FALSE)&gt;0.1,VLOOKUP($B20,#REF!,COLUMN(#REF!)-COLUMN(#REF!)+1,FALSE),"")</f>
        <v>#REF!</v>
      </c>
      <c r="CX20" s="14" t="e">
        <f>IF(VLOOKUP($B20,#REF!,COLUMN(#REF!)-COLUMN(#REF!)+1,FALSE)&gt;0.1,VLOOKUP($B20,#REF!,COLUMN(#REF!)-COLUMN(#REF!)+1,FALSE),"")</f>
        <v>#REF!</v>
      </c>
      <c r="CY20" s="14" t="e">
        <f>IF(VLOOKUP($B20,#REF!,COLUMN(#REF!)-COLUMN(#REF!)+1,FALSE)&gt;0.1,VLOOKUP($B20,#REF!,COLUMN(#REF!)-COLUMN(#REF!)+1,FALSE),"")</f>
        <v>#REF!</v>
      </c>
      <c r="CZ20" s="14" t="e">
        <f>IF(VLOOKUP($B20,#REF!,COLUMN(#REF!)-COLUMN(#REF!)+1,FALSE)&gt;0.1,VLOOKUP($B20,#REF!,COLUMN(#REF!)-COLUMN(#REF!)+1,FALSE),"")</f>
        <v>#REF!</v>
      </c>
      <c r="DA20" s="14" t="e">
        <f>IF(VLOOKUP($B20,#REF!,COLUMN(#REF!)-COLUMN(#REF!)+1,FALSE)&gt;0.1,VLOOKUP($B20,#REF!,COLUMN(#REF!)-COLUMN(#REF!)+1,FALSE),"")</f>
        <v>#REF!</v>
      </c>
      <c r="DB20" s="14" t="e">
        <f>IF(VLOOKUP($B20,#REF!,COLUMN(#REF!)-COLUMN(#REF!)+1,FALSE)&gt;0.1,VLOOKUP($B20,#REF!,COLUMN(#REF!)-COLUMN(#REF!)+1,FALSE),"")</f>
        <v>#REF!</v>
      </c>
      <c r="DC20" s="14" t="e">
        <f>IF(VLOOKUP($B20,#REF!,COLUMN(#REF!)-COLUMN(#REF!)+1,FALSE)&gt;0.1,VLOOKUP($B20,#REF!,COLUMN(#REF!)-COLUMN(#REF!)+1,FALSE),"")</f>
        <v>#REF!</v>
      </c>
      <c r="DD20" s="14" t="e">
        <f>IF(VLOOKUP($B20,#REF!,COLUMN(#REF!)-COLUMN(#REF!)+1,FALSE)&gt;0.1,VLOOKUP($B20,#REF!,COLUMN(#REF!)-COLUMN(#REF!)+1,FALSE),"")</f>
        <v>#REF!</v>
      </c>
      <c r="DE20" s="14" t="e">
        <f>IF(VLOOKUP($B20,#REF!,COLUMN(#REF!)-COLUMN(#REF!)+1,FALSE)&gt;0.1,VLOOKUP($B20,#REF!,COLUMN(#REF!)-COLUMN(#REF!)+1,FALSE),"")</f>
        <v>#REF!</v>
      </c>
      <c r="DH20" s="19" t="str">
        <f t="shared" si="7"/>
        <v/>
      </c>
      <c r="DI20" s="19" t="str">
        <f t="shared" si="3"/>
        <v/>
      </c>
      <c r="DJ20" s="19" t="str">
        <f t="shared" si="3"/>
        <v/>
      </c>
      <c r="DK20" s="19" t="str">
        <f t="shared" si="3"/>
        <v/>
      </c>
      <c r="DL20" s="19" t="str">
        <f t="shared" si="3"/>
        <v/>
      </c>
      <c r="DM20" s="19" t="str">
        <f t="shared" si="3"/>
        <v/>
      </c>
      <c r="DN20" s="19" t="str">
        <f t="shared" si="3"/>
        <v/>
      </c>
      <c r="DO20" s="19" t="str">
        <f t="shared" si="3"/>
        <v/>
      </c>
      <c r="DP20" s="19" t="str">
        <f t="shared" si="3"/>
        <v/>
      </c>
      <c r="DQ20" s="19" t="str">
        <f t="shared" si="3"/>
        <v/>
      </c>
      <c r="DR20" s="19" t="str">
        <f t="shared" si="3"/>
        <v/>
      </c>
      <c r="DS20" s="19" t="str">
        <f t="shared" si="3"/>
        <v/>
      </c>
      <c r="DV20" s="15" t="e">
        <f>IF(VLOOKUP($B20,#REF!,COLUMN(#REF!)-COLUMN(#REF!)+1,FALSE)&gt;0.1,VLOOKUP($B20,#REF!,COLUMN(#REF!)-COLUMN(#REF!)+1,FALSE),"")</f>
        <v>#REF!</v>
      </c>
      <c r="DW20" s="15" t="e">
        <f>IF(VLOOKUP($B20,#REF!,COLUMN(#REF!)-COLUMN(#REF!)+1,FALSE)&gt;0.1,VLOOKUP($B20,#REF!,COLUMN(#REF!)-COLUMN(#REF!)+1,FALSE),"")</f>
        <v>#REF!</v>
      </c>
      <c r="DX20" s="15" t="e">
        <f>IF(VLOOKUP($B20,#REF!,COLUMN(#REF!)-COLUMN(#REF!)+1,FALSE)&gt;0.1,VLOOKUP($B20,#REF!,COLUMN(#REF!)-COLUMN(#REF!)+1,FALSE),"")</f>
        <v>#REF!</v>
      </c>
      <c r="DY20" s="15" t="e">
        <f>IF(VLOOKUP($B20,#REF!,COLUMN(#REF!)-COLUMN(#REF!)+1,FALSE)&gt;0.1,VLOOKUP($B20,#REF!,COLUMN(#REF!)-COLUMN(#REF!)+1,FALSE),"")</f>
        <v>#REF!</v>
      </c>
      <c r="DZ20" s="15" t="e">
        <f>IF(VLOOKUP($B20,#REF!,COLUMN(#REF!)-COLUMN(#REF!)+1,FALSE)&gt;0.1,VLOOKUP($B20,#REF!,COLUMN(#REF!)-COLUMN(#REF!)+1,FALSE),"")</f>
        <v>#REF!</v>
      </c>
      <c r="EA20" s="15" t="e">
        <f>IF(VLOOKUP($B20,#REF!,COLUMN(#REF!)-COLUMN(#REF!)+1,FALSE)&gt;0.1,VLOOKUP($B20,#REF!,COLUMN(#REF!)-COLUMN(#REF!)+1,FALSE),"")</f>
        <v>#REF!</v>
      </c>
      <c r="EB20" s="15" t="e">
        <f>IF(VLOOKUP($B20,#REF!,COLUMN(#REF!)-COLUMN(#REF!)+1,FALSE)&gt;0.1,VLOOKUP($B20,#REF!,COLUMN(#REF!)-COLUMN(#REF!)+1,FALSE),"")</f>
        <v>#REF!</v>
      </c>
      <c r="EC20" s="15" t="e">
        <f>IF(VLOOKUP($B20,#REF!,COLUMN(#REF!)-COLUMN(#REF!)+1,FALSE)&gt;0.1,VLOOKUP($B20,#REF!,COLUMN(#REF!)-COLUMN(#REF!)+1,FALSE),"")</f>
        <v>#REF!</v>
      </c>
      <c r="ED20" s="15" t="e">
        <f>IF(VLOOKUP($B20,#REF!,COLUMN(#REF!)-COLUMN(#REF!)+1,FALSE)&gt;0.1,VLOOKUP($B20,#REF!,COLUMN(#REF!)-COLUMN(#REF!)+1,FALSE),"")</f>
        <v>#REF!</v>
      </c>
      <c r="EE20" s="15" t="e">
        <f>IF(VLOOKUP($B20,#REF!,COLUMN(#REF!)-COLUMN(#REF!)+1,FALSE)&gt;0.1,VLOOKUP($B20,#REF!,COLUMN(#REF!)-COLUMN(#REF!)+1,FALSE),"")</f>
        <v>#REF!</v>
      </c>
      <c r="EF20" s="15" t="e">
        <f>IF(VLOOKUP($B20,#REF!,COLUMN(#REF!)-COLUMN(#REF!)+1,FALSE)&gt;0.1,VLOOKUP($B20,#REF!,COLUMN(#REF!)-COLUMN(#REF!)+1,FALSE),"")</f>
        <v>#REF!</v>
      </c>
      <c r="EG20" s="15" t="e">
        <f>IF(VLOOKUP($B20,#REF!,COLUMN(#REF!)-COLUMN(#REF!)+1,FALSE)&gt;0.1,VLOOKUP($B20,#REF!,COLUMN(#REF!)-COLUMN(#REF!)+1,FALSE),"")</f>
        <v>#REF!</v>
      </c>
      <c r="EH20" s="15" t="e">
        <f>IF(VLOOKUP($B20,#REF!,COLUMN(#REF!)-COLUMN(#REF!)+1,FALSE)&gt;0.1,VLOOKUP($B20,#REF!,COLUMN(#REF!)-COLUMN(#REF!)+1,FALSE),"")</f>
        <v>#REF!</v>
      </c>
      <c r="EL20" s="20" t="str">
        <f t="shared" si="13"/>
        <v/>
      </c>
      <c r="EM20" s="20" t="str">
        <f t="shared" si="13"/>
        <v/>
      </c>
      <c r="EN20" s="20" t="str">
        <f t="shared" si="13"/>
        <v/>
      </c>
      <c r="EO20" s="20" t="str">
        <f t="shared" si="13"/>
        <v/>
      </c>
      <c r="EP20" s="20" t="str">
        <f t="shared" si="13"/>
        <v/>
      </c>
      <c r="EQ20" s="20" t="str">
        <f t="shared" si="13"/>
        <v/>
      </c>
      <c r="ER20" s="20" t="str">
        <f t="shared" si="13"/>
        <v/>
      </c>
      <c r="ES20" s="20" t="str">
        <f t="shared" si="13"/>
        <v/>
      </c>
      <c r="ET20" s="20" t="str">
        <f t="shared" si="13"/>
        <v/>
      </c>
      <c r="EU20" s="20" t="str">
        <f t="shared" si="13"/>
        <v/>
      </c>
      <c r="EV20" s="20" t="str">
        <f t="shared" si="13"/>
        <v/>
      </c>
      <c r="EW20" s="20" t="str">
        <f t="shared" si="13"/>
        <v/>
      </c>
      <c r="FC20" s="12" t="s">
        <v>1485</v>
      </c>
      <c r="FD20" s="20" t="e">
        <f t="shared" si="14"/>
        <v>#REF!</v>
      </c>
      <c r="FE20" s="20" t="e">
        <f t="shared" si="15"/>
        <v>#REF!</v>
      </c>
      <c r="FF20" s="20" t="e">
        <f t="shared" si="16"/>
        <v>#REF!</v>
      </c>
      <c r="FG20" s="20" t="e">
        <f>IF(ABS(FG7/(24*(FH$16-FG$16)))&gt;$FC$16,FG7/(24*(FH$16-FG$16)),0)</f>
        <v>#REF!</v>
      </c>
      <c r="FH20" s="20" t="e">
        <f t="shared" si="17"/>
        <v>#REF!</v>
      </c>
      <c r="FI20" s="19"/>
      <c r="FJ20" s="19"/>
      <c r="FK20" s="19"/>
      <c r="FL20" s="19"/>
      <c r="FM20" s="19"/>
      <c r="FN20" s="19"/>
      <c r="FO20" s="19"/>
      <c r="FR20" s="4" t="e">
        <f>IF(ABS(SUM($FD7:FD7)/((FE$2-$FD$2)*24))&gt;$FC$16,(SUM($FD7:FD7)/((FE$2-$FD$2)*24)),NA())</f>
        <v>#REF!</v>
      </c>
      <c r="FS20" s="4" t="e">
        <f>IF(ABS(SUM($FD7:FE7)/((FF$2-$FD$2)*24))&gt;$FC$16,(SUM($FD7:FE7)/((FF$2-$FD$2)*24)),NA())</f>
        <v>#REF!</v>
      </c>
      <c r="FT20" s="4" t="e">
        <f>IF(ABS(SUM($FD7:FF7)/((FG$2-$FD$2)*24))&gt;$FC$16,(SUM($FD7:FF7)/((FG$2-$FD$2)*24)),NA())</f>
        <v>#REF!</v>
      </c>
      <c r="FU20" s="4" t="e">
        <f>IF(ABS(SUM($FD7:FG7)/((FH$2-$FD$2)*24))&gt;$FC$16,(SUM($FD7:FG7)/((FH$2-$FD$2)*24)),NA())</f>
        <v>#REF!</v>
      </c>
      <c r="FV20" s="4" t="e">
        <f>IF(ABS(SUM($FD7:FH7)/((FI$2-$FD$2)*24))&gt;$FC$16,(SUM($FD7:FH7)/((FI$2-$FD$2)*24)),NA())</f>
        <v>#REF!</v>
      </c>
    </row>
    <row r="21" spans="2:186">
      <c r="B21" t="s">
        <v>1217</v>
      </c>
      <c r="C21" s="18">
        <f>VLOOKUP(B21,Financ!A$3:J$157,COLUMN(Financ!$J$21),FALSE)</f>
        <v>45077</v>
      </c>
      <c r="D21" s="16">
        <f ca="1">SUMIF(Financ!$A$3:$A$157,'Full Financ'!$B21,Financ!K$3:K$156)</f>
        <v>354.23480947476833</v>
      </c>
      <c r="E21" s="16">
        <f ca="1">SUMIF(Financ!$A$3:$A$157,'Full Financ'!$B21,Financ!L$3:L$156)</f>
        <v>315.67456230690016</v>
      </c>
      <c r="F21" s="16">
        <f ca="1">SUMIF(Financ!$A$3:$A$157,'Full Financ'!$B21,Financ!M$3:M$156)</f>
        <v>323.36663233779609</v>
      </c>
      <c r="G21" s="16">
        <f ca="1">SUMIF(Financ!$A$3:$A$157,'Full Financ'!$B21,Financ!N$3:N$156)</f>
        <v>326.46343975283219</v>
      </c>
      <c r="H21" s="16">
        <f ca="1">SUMIF(Financ!$A$3:$A$157,'Full Financ'!$B21,Financ!O$3:O$156)</f>
        <v>302.48815653964988</v>
      </c>
      <c r="I21" s="16">
        <f ca="1">SUMIF(Financ!$A$3:$A$157,'Full Financ'!$B21,Financ!P$3:P$156)</f>
        <v>333.05664263645724</v>
      </c>
      <c r="J21" s="16">
        <f ca="1">SUMIF(Financ!$A$3:$A$157,'Full Financ'!$B21,Financ!Q$3:Q$156)</f>
        <v>348.44078269824928</v>
      </c>
      <c r="K21" s="16">
        <f ca="1">SUMIF(Financ!$A$3:$A$157,'Full Financ'!$B21,Financ!R$3:R$156)</f>
        <v>333.85581874356336</v>
      </c>
      <c r="L21" s="16">
        <f ca="1">SUMIF(Financ!$A$3:$A$157,'Full Financ'!$B21,Financ!S$3:S$156)</f>
        <v>364.02471678681775</v>
      </c>
      <c r="M21" s="16">
        <f ca="1">SUMIF(Financ!$A$3:$A$157,'Full Financ'!$B21,Financ!T$3:T$156)</f>
        <v>348.04119464469625</v>
      </c>
      <c r="N21" s="16">
        <f ca="1">SUMIF(Financ!$A$3:$A$157,'Full Financ'!$B21,Financ!U$3:U$156)</f>
        <v>290.50051493305875</v>
      </c>
      <c r="O21" s="16">
        <f ca="1">SUMIF(Financ!$A$3:$A$157,'Full Financ'!$B21,Financ!V$3:V$156)</f>
        <v>329.76004119464477</v>
      </c>
      <c r="P21" s="16"/>
      <c r="Q21" t="e">
        <f>VLOOKUP(B21,#REF!,COLUMN(#REF!),FALSE)</f>
        <v>#REF!</v>
      </c>
      <c r="R21" s="17" t="e">
        <f>IF(AND(R$2=$Q$1,$Q21&lt;&gt;0),SUMIF(#REF!,'Full Financ'!$B21,#REF!)*0.98*(S$2-R$2)/($Q21),SUMIF(#REF!,'Full Financ'!$B21,#REF!)*0.98)</f>
        <v>#REF!</v>
      </c>
      <c r="S21" s="17" t="e">
        <f>IF(AND(S$2=$Q$1,$Q21&lt;&gt;0),SUMIF(#REF!,'Full Financ'!$B21,#REF!)*0.98*(T$2-S$2)/($Q21),SUMIF(#REF!,'Full Financ'!$B21,#REF!)*0.98)</f>
        <v>#REF!</v>
      </c>
      <c r="T21" s="17" t="e">
        <f>IF(AND(T$2=$Q$1,$Q21&lt;&gt;0),SUMIF(#REF!,'Full Financ'!$B21,#REF!)*0.98*(U$2-T$2)/($Q21),SUMIF(#REF!,'Full Financ'!$B21,#REF!)*0.98)</f>
        <v>#REF!</v>
      </c>
      <c r="U21" s="17" t="e">
        <f>IF(AND(U$2=$Q$1,$Q21&lt;&gt;0),SUMIF(#REF!,'Full Financ'!$B21,#REF!)*0.98*(V$2-U$2)/($Q21),SUMIF(#REF!,'Full Financ'!$B21,#REF!)*0.98)</f>
        <v>#REF!</v>
      </c>
      <c r="V21" s="17" t="e">
        <f>IF(AND(V$2=$Q$1,$Q21&lt;&gt;0),SUMIF(#REF!,'Full Financ'!$B21,#REF!)*0.98*(W$2-V$2)/($Q21),SUMIF(#REF!,'Full Financ'!$B21,#REF!)*0.98)</f>
        <v>#REF!</v>
      </c>
      <c r="W21" s="17" t="e">
        <f>IF(AND(W$2=$Q$1,$Q21&lt;&gt;0),SUMIF(#REF!,'Full Financ'!$B21,#REF!)*0.98*(X$2-W$2)/($Q21),SUMIF(#REF!,'Full Financ'!$B21,#REF!)*0.98)</f>
        <v>#REF!</v>
      </c>
      <c r="X21" s="17" t="e">
        <f>IF(AND(X$2=$Q$1,$Q21&lt;&gt;0),SUMIF(#REF!,'Full Financ'!$B21,#REF!)*0.98*(Y$2-X$2)/($Q21),SUMIF(#REF!,'Full Financ'!$B21,#REF!)*0.98)</f>
        <v>#REF!</v>
      </c>
      <c r="Y21" s="17" t="e">
        <f>IF(AND(Y$2=$Q$1,$Q21&lt;&gt;0),SUMIF(#REF!,'Full Financ'!$B21,#REF!)*0.98*(Z$2-Y$2)/($Q21),SUMIF(#REF!,'Full Financ'!$B21,#REF!)*0.98)</f>
        <v>#REF!</v>
      </c>
      <c r="Z21" s="17" t="e">
        <f>IF(AND(Z$2=$Q$1,$Q21&lt;&gt;0),SUMIF(#REF!,'Full Financ'!$B21,#REF!)*0.98*(AA$2-Z$2)/($Q21),SUMIF(#REF!,'Full Financ'!$B21,#REF!)*0.98)</f>
        <v>#REF!</v>
      </c>
      <c r="AA21" s="17" t="e">
        <f>IF(AND(AA$2=$Q$1,$Q21&lt;&gt;0),SUMIF(#REF!,'Full Financ'!$B21,#REF!)*0.98*(AB$2-AA$2)/($Q21),SUMIF(#REF!,'Full Financ'!$B21,#REF!)*0.98)</f>
        <v>#REF!</v>
      </c>
      <c r="AB21" s="17" t="e">
        <f>IF(AND(AB$2=$Q$1,$Q21&lt;&gt;0),SUMIF(#REF!,'Full Financ'!$B21,#REF!)*0.98*(AC$2-AB$2)/($Q21),SUMIF(#REF!,'Full Financ'!$B21,#REF!)*0.98)</f>
        <v>#REF!</v>
      </c>
      <c r="AC21" s="17" t="e">
        <f>IF(AND(AC$2=$Q$1,$Q21&lt;&gt;0),SUMIF(#REF!,'Full Financ'!$B21,#REF!)*0.98*(AD$2-AC$2)/($Q21),SUMIF(#REF!,'Full Financ'!$B21,#REF!)*0.98)</f>
        <v>#REF!</v>
      </c>
      <c r="AD21" s="17"/>
      <c r="AF21" s="17" t="e">
        <f t="shared" ca="1" si="0"/>
        <v>#REF!</v>
      </c>
      <c r="AG21" s="17" t="e">
        <f t="shared" ca="1" si="0"/>
        <v>#REF!</v>
      </c>
      <c r="AH21" s="17" t="e">
        <f t="shared" ca="1" si="0"/>
        <v>#REF!</v>
      </c>
      <c r="AI21" s="17" t="e">
        <f t="shared" ca="1" si="0"/>
        <v>#REF!</v>
      </c>
      <c r="AJ21" s="17" t="e">
        <f t="shared" ca="1" si="0"/>
        <v>#REF!</v>
      </c>
      <c r="AK21" s="17" t="e">
        <f t="shared" ca="1" si="0"/>
        <v>#REF!</v>
      </c>
      <c r="AL21" s="17" t="e">
        <f t="shared" ca="1" si="0"/>
        <v>#REF!</v>
      </c>
      <c r="AM21" s="17" t="e">
        <f t="shared" ca="1" si="0"/>
        <v>#REF!</v>
      </c>
      <c r="AN21" s="17" t="e">
        <f t="shared" ca="1" si="0"/>
        <v>#REF!</v>
      </c>
      <c r="AO21" s="17" t="e">
        <f t="shared" ca="1" si="0"/>
        <v>#REF!</v>
      </c>
      <c r="AP21" s="17" t="e">
        <f t="shared" ca="1" si="0"/>
        <v>#REF!</v>
      </c>
      <c r="AQ21" s="17" t="e">
        <f t="shared" ca="1" si="0"/>
        <v>#REF!</v>
      </c>
      <c r="AS21" s="17" t="e">
        <f>IF(SUM($R21:R21)&gt;0,MONTH(AS$2),"")</f>
        <v>#REF!</v>
      </c>
      <c r="AT21" s="17" t="e">
        <f>IF(SUM($R21:S21)&gt;0,MONTH(AT$2),"")</f>
        <v>#REF!</v>
      </c>
      <c r="AU21" s="17" t="e">
        <f>IF(SUM($R21:T21)&gt;0,MONTH(AU$2),"")</f>
        <v>#REF!</v>
      </c>
      <c r="AV21" s="17" t="e">
        <f>IF(SUM($R21:U21)&gt;0,MONTH(AV$2),"")</f>
        <v>#REF!</v>
      </c>
      <c r="AW21" s="17" t="e">
        <f>IF(SUM($R21:V21)&gt;0,MONTH(AW$2),"")</f>
        <v>#REF!</v>
      </c>
      <c r="AX21" s="17" t="e">
        <f>IF(SUM($R21:W21)&gt;0,MONTH(AX$2),"")</f>
        <v>#REF!</v>
      </c>
      <c r="AY21" s="17" t="e">
        <f>IF(SUM($R21:X21)&gt;0,MONTH(AY$2),"")</f>
        <v>#REF!</v>
      </c>
      <c r="AZ21" s="17" t="e">
        <f>IF(SUM($R21:Y21)&gt;0,MONTH(AZ$2),"")</f>
        <v>#REF!</v>
      </c>
      <c r="BA21" s="17" t="e">
        <f>IF(SUM($R21:Z21)&gt;0,MONTH(BA$2),"")</f>
        <v>#REF!</v>
      </c>
      <c r="BB21" s="17" t="e">
        <f>IF(SUM($R21:AA21)&gt;0,MONTH(BB$2),"")</f>
        <v>#REF!</v>
      </c>
      <c r="BC21" s="17" t="e">
        <f>IF(SUM($R21:AB21)&gt;0,MONTH(BC$2),"")</f>
        <v>#REF!</v>
      </c>
      <c r="BD21" s="17" t="e">
        <f>IF(SUM($R21:AC21)&gt;0,MONTH(BD$2),"")</f>
        <v>#REF!</v>
      </c>
      <c r="BE21" s="17" t="e">
        <f t="shared" si="6"/>
        <v>#REF!</v>
      </c>
      <c r="BF21" s="17" t="e">
        <f t="shared" si="1"/>
        <v>#REF!</v>
      </c>
      <c r="BG21" s="17" t="e">
        <f t="shared" si="1"/>
        <v>#REF!</v>
      </c>
      <c r="BH21" s="17" t="e">
        <f t="shared" si="1"/>
        <v>#REF!</v>
      </c>
      <c r="BI21" s="17" t="e">
        <f t="shared" si="1"/>
        <v>#REF!</v>
      </c>
      <c r="BJ21" s="17" t="e">
        <f t="shared" si="1"/>
        <v>#REF!</v>
      </c>
      <c r="BK21" s="17" t="e">
        <f t="shared" si="1"/>
        <v>#REF!</v>
      </c>
      <c r="BL21" s="17" t="e">
        <f t="shared" si="1"/>
        <v>#REF!</v>
      </c>
      <c r="BM21" s="17" t="e">
        <f t="shared" si="1"/>
        <v>#REF!</v>
      </c>
      <c r="BN21" s="17" t="e">
        <f t="shared" si="1"/>
        <v>#REF!</v>
      </c>
      <c r="BO21" s="17" t="e">
        <f t="shared" si="1"/>
        <v>#REF!</v>
      </c>
      <c r="BP21" s="17" t="e">
        <f t="shared" si="1"/>
        <v>#REF!</v>
      </c>
      <c r="BQ21" s="17" t="e">
        <f t="shared" si="1"/>
        <v>#REF!</v>
      </c>
      <c r="BS21" s="17" t="e">
        <f t="shared" si="2"/>
        <v>#REF!</v>
      </c>
      <c r="BT21" s="17" t="e">
        <f t="shared" si="2"/>
        <v>#REF!</v>
      </c>
      <c r="BU21" s="17" t="e">
        <f t="shared" si="2"/>
        <v>#REF!</v>
      </c>
      <c r="BV21" s="17" t="e">
        <f t="shared" si="2"/>
        <v>#REF!</v>
      </c>
      <c r="BW21" s="17" t="e">
        <f t="shared" si="2"/>
        <v>#REF!</v>
      </c>
      <c r="BX21" s="17" t="e">
        <f t="shared" si="2"/>
        <v>#REF!</v>
      </c>
      <c r="BY21" s="17" t="e">
        <f t="shared" si="2"/>
        <v>#REF!</v>
      </c>
      <c r="BZ21" s="17" t="e">
        <f t="shared" si="2"/>
        <v>#REF!</v>
      </c>
      <c r="CA21" s="17" t="e">
        <f t="shared" si="2"/>
        <v>#REF!</v>
      </c>
      <c r="CB21" s="17" t="e">
        <f t="shared" si="2"/>
        <v>#REF!</v>
      </c>
      <c r="CC21" s="17" t="e">
        <f t="shared" si="2"/>
        <v>#REF!</v>
      </c>
      <c r="CD21" s="17" t="e">
        <f t="shared" si="2"/>
        <v>#REF!</v>
      </c>
      <c r="CG21" s="20" t="e">
        <f>IF(AND(SUM($R21:R21)&gt;0,R21=0),AF21,0)</f>
        <v>#REF!</v>
      </c>
      <c r="CH21" s="20" t="e">
        <f>IF(AND(SUM($R21:S21)&gt;0,S21=0),AG21,0)</f>
        <v>#REF!</v>
      </c>
      <c r="CI21" s="20" t="e">
        <f>IF(AND(SUM($R21:T21)&gt;0,T21=0),AH21,0)</f>
        <v>#REF!</v>
      </c>
      <c r="CJ21" s="20" t="e">
        <f>IF(AND(SUM($R21:U21)&gt;0,U21=0),AI21,0)</f>
        <v>#REF!</v>
      </c>
      <c r="CK21" s="20" t="e">
        <f>IF(AND(SUM($R21:V21)&gt;0,V21=0),AJ21,0)</f>
        <v>#REF!</v>
      </c>
      <c r="CL21" s="20" t="e">
        <f>IF(AND(SUM($R21:W21)&gt;0,W21=0),AK21,0)</f>
        <v>#REF!</v>
      </c>
      <c r="CM21" s="20" t="e">
        <f>IF(AND(SUM($R21:X21)&gt;0,X21=0),AL21,0)</f>
        <v>#REF!</v>
      </c>
      <c r="CN21" s="20" t="e">
        <f>IF(AND(SUM($R21:Y21)&gt;0,Y21=0),AM21,0)</f>
        <v>#REF!</v>
      </c>
      <c r="CO21" s="20" t="e">
        <f>IF(AND(SUM($R21:Z21)&gt;0,Z21=0),AN21,0)</f>
        <v>#REF!</v>
      </c>
      <c r="CP21" s="20" t="e">
        <f>IF(AND(SUM($R21:AA21)&gt;0,AA21=0),AO21,0)</f>
        <v>#REF!</v>
      </c>
      <c r="CQ21" s="20" t="e">
        <f>IF(AND(SUM($R21:AB21)&gt;0,AB21=0),AP21,0)</f>
        <v>#REF!</v>
      </c>
      <c r="CR21" s="20" t="e">
        <f>IF(AND(SUM($R21:AC21)&gt;0,AC21=0),AQ21,0)</f>
        <v>#REF!</v>
      </c>
      <c r="CT21" s="14" t="e">
        <f>IF(VLOOKUP($B21,#REF!,COLUMN(#REF!)-COLUMN(#REF!)+1,FALSE)&gt;0.1,VLOOKUP($B21,#REF!,COLUMN(#REF!)-COLUMN(#REF!)+1,FALSE),"")</f>
        <v>#REF!</v>
      </c>
      <c r="CU21" s="14" t="e">
        <f>IF(VLOOKUP($B21,#REF!,COLUMN(#REF!)-COLUMN(#REF!)+1,FALSE)&gt;0.1,VLOOKUP($B21,#REF!,COLUMN(#REF!)-COLUMN(#REF!)+1,FALSE),"")</f>
        <v>#REF!</v>
      </c>
      <c r="CV21" s="14" t="e">
        <f>IF(VLOOKUP($B21,#REF!,COLUMN(#REF!)-COLUMN(#REF!)+1,FALSE)&gt;0.1,VLOOKUP($B21,#REF!,COLUMN(#REF!)-COLUMN(#REF!)+1,FALSE),"")</f>
        <v>#REF!</v>
      </c>
      <c r="CW21" s="14" t="e">
        <f>IF(VLOOKUP($B21,#REF!,COLUMN(#REF!)-COLUMN(#REF!)+1,FALSE)&gt;0.1,VLOOKUP($B21,#REF!,COLUMN(#REF!)-COLUMN(#REF!)+1,FALSE),"")</f>
        <v>#REF!</v>
      </c>
      <c r="CX21" s="14" t="e">
        <f>IF(VLOOKUP($B21,#REF!,COLUMN(#REF!)-COLUMN(#REF!)+1,FALSE)&gt;0.1,VLOOKUP($B21,#REF!,COLUMN(#REF!)-COLUMN(#REF!)+1,FALSE),"")</f>
        <v>#REF!</v>
      </c>
      <c r="CY21" s="14" t="e">
        <f>IF(VLOOKUP($B21,#REF!,COLUMN(#REF!)-COLUMN(#REF!)+1,FALSE)&gt;0.1,VLOOKUP($B21,#REF!,COLUMN(#REF!)-COLUMN(#REF!)+1,FALSE),"")</f>
        <v>#REF!</v>
      </c>
      <c r="CZ21" s="14" t="e">
        <f>IF(VLOOKUP($B21,#REF!,COLUMN(#REF!)-COLUMN(#REF!)+1,FALSE)&gt;0.1,VLOOKUP($B21,#REF!,COLUMN(#REF!)-COLUMN(#REF!)+1,FALSE),"")</f>
        <v>#REF!</v>
      </c>
      <c r="DA21" s="14" t="e">
        <f>IF(VLOOKUP($B21,#REF!,COLUMN(#REF!)-COLUMN(#REF!)+1,FALSE)&gt;0.1,VLOOKUP($B21,#REF!,COLUMN(#REF!)-COLUMN(#REF!)+1,FALSE),"")</f>
        <v>#REF!</v>
      </c>
      <c r="DB21" s="14" t="e">
        <f>IF(VLOOKUP($B21,#REF!,COLUMN(#REF!)-COLUMN(#REF!)+1,FALSE)&gt;0.1,VLOOKUP($B21,#REF!,COLUMN(#REF!)-COLUMN(#REF!)+1,FALSE),"")</f>
        <v>#REF!</v>
      </c>
      <c r="DC21" s="14" t="e">
        <f>IF(VLOOKUP($B21,#REF!,COLUMN(#REF!)-COLUMN(#REF!)+1,FALSE)&gt;0.1,VLOOKUP($B21,#REF!,COLUMN(#REF!)-COLUMN(#REF!)+1,FALSE),"")</f>
        <v>#REF!</v>
      </c>
      <c r="DD21" s="14" t="e">
        <f>IF(VLOOKUP($B21,#REF!,COLUMN(#REF!)-COLUMN(#REF!)+1,FALSE)&gt;0.1,VLOOKUP($B21,#REF!,COLUMN(#REF!)-COLUMN(#REF!)+1,FALSE),"")</f>
        <v>#REF!</v>
      </c>
      <c r="DE21" s="14" t="e">
        <f>IF(VLOOKUP($B21,#REF!,COLUMN(#REF!)-COLUMN(#REF!)+1,FALSE)&gt;0.1,VLOOKUP($B21,#REF!,COLUMN(#REF!)-COLUMN(#REF!)+1,FALSE),"")</f>
        <v>#REF!</v>
      </c>
      <c r="DH21" s="19" t="str">
        <f t="shared" si="7"/>
        <v/>
      </c>
      <c r="DI21" s="19" t="str">
        <f t="shared" si="3"/>
        <v/>
      </c>
      <c r="DJ21" s="19" t="str">
        <f t="shared" si="3"/>
        <v/>
      </c>
      <c r="DK21" s="19" t="str">
        <f t="shared" si="3"/>
        <v/>
      </c>
      <c r="DL21" s="19" t="str">
        <f t="shared" si="3"/>
        <v/>
      </c>
      <c r="DM21" s="19" t="str">
        <f t="shared" si="3"/>
        <v/>
      </c>
      <c r="DN21" s="19" t="str">
        <f t="shared" si="3"/>
        <v/>
      </c>
      <c r="DO21" s="19" t="str">
        <f t="shared" si="3"/>
        <v/>
      </c>
      <c r="DP21" s="19" t="str">
        <f t="shared" si="3"/>
        <v/>
      </c>
      <c r="DQ21" s="19" t="str">
        <f t="shared" si="3"/>
        <v/>
      </c>
      <c r="DR21" s="19" t="str">
        <f t="shared" si="3"/>
        <v/>
      </c>
      <c r="DS21" s="19" t="str">
        <f t="shared" si="3"/>
        <v/>
      </c>
      <c r="DV21" s="15" t="e">
        <f>IF(VLOOKUP($B21,#REF!,COLUMN(#REF!)-COLUMN(#REF!)+1,FALSE)&gt;0.1,VLOOKUP($B21,#REF!,COLUMN(#REF!)-COLUMN(#REF!)+1,FALSE),"")</f>
        <v>#REF!</v>
      </c>
      <c r="DW21" s="15" t="e">
        <f>IF(VLOOKUP($B21,#REF!,COLUMN(#REF!)-COLUMN(#REF!)+1,FALSE)&gt;0.1,VLOOKUP($B21,#REF!,COLUMN(#REF!)-COLUMN(#REF!)+1,FALSE),"")</f>
        <v>#REF!</v>
      </c>
      <c r="DX21" s="15" t="e">
        <f>IF(VLOOKUP($B21,#REF!,COLUMN(#REF!)-COLUMN(#REF!)+1,FALSE)&gt;0.1,VLOOKUP($B21,#REF!,COLUMN(#REF!)-COLUMN(#REF!)+1,FALSE),"")</f>
        <v>#REF!</v>
      </c>
      <c r="DY21" s="15" t="e">
        <f>IF(VLOOKUP($B21,#REF!,COLUMN(#REF!)-COLUMN(#REF!)+1,FALSE)&gt;0.1,VLOOKUP($B21,#REF!,COLUMN(#REF!)-COLUMN(#REF!)+1,FALSE),"")</f>
        <v>#REF!</v>
      </c>
      <c r="DZ21" s="15" t="e">
        <f>IF(VLOOKUP($B21,#REF!,COLUMN(#REF!)-COLUMN(#REF!)+1,FALSE)&gt;0.1,VLOOKUP($B21,#REF!,COLUMN(#REF!)-COLUMN(#REF!)+1,FALSE),"")</f>
        <v>#REF!</v>
      </c>
      <c r="EA21" s="15" t="e">
        <f>IF(VLOOKUP($B21,#REF!,COLUMN(#REF!)-COLUMN(#REF!)+1,FALSE)&gt;0.1,VLOOKUP($B21,#REF!,COLUMN(#REF!)-COLUMN(#REF!)+1,FALSE),"")</f>
        <v>#REF!</v>
      </c>
      <c r="EB21" s="15" t="e">
        <f>IF(VLOOKUP($B21,#REF!,COLUMN(#REF!)-COLUMN(#REF!)+1,FALSE)&gt;0.1,VLOOKUP($B21,#REF!,COLUMN(#REF!)-COLUMN(#REF!)+1,FALSE),"")</f>
        <v>#REF!</v>
      </c>
      <c r="EC21" s="15" t="e">
        <f>IF(VLOOKUP($B21,#REF!,COLUMN(#REF!)-COLUMN(#REF!)+1,FALSE)&gt;0.1,VLOOKUP($B21,#REF!,COLUMN(#REF!)-COLUMN(#REF!)+1,FALSE),"")</f>
        <v>#REF!</v>
      </c>
      <c r="ED21" s="15" t="e">
        <f>IF(VLOOKUP($B21,#REF!,COLUMN(#REF!)-COLUMN(#REF!)+1,FALSE)&gt;0.1,VLOOKUP($B21,#REF!,COLUMN(#REF!)-COLUMN(#REF!)+1,FALSE),"")</f>
        <v>#REF!</v>
      </c>
      <c r="EE21" s="15" t="e">
        <f>IF(VLOOKUP($B21,#REF!,COLUMN(#REF!)-COLUMN(#REF!)+1,FALSE)&gt;0.1,VLOOKUP($B21,#REF!,COLUMN(#REF!)-COLUMN(#REF!)+1,FALSE),"")</f>
        <v>#REF!</v>
      </c>
      <c r="EF21" s="15" t="e">
        <f>IF(VLOOKUP($B21,#REF!,COLUMN(#REF!)-COLUMN(#REF!)+1,FALSE)&gt;0.1,VLOOKUP($B21,#REF!,COLUMN(#REF!)-COLUMN(#REF!)+1,FALSE),"")</f>
        <v>#REF!</v>
      </c>
      <c r="EG21" s="15" t="e">
        <f>IF(VLOOKUP($B21,#REF!,COLUMN(#REF!)-COLUMN(#REF!)+1,FALSE)&gt;0.1,VLOOKUP($B21,#REF!,COLUMN(#REF!)-COLUMN(#REF!)+1,FALSE),"")</f>
        <v>#REF!</v>
      </c>
      <c r="EH21" s="15" t="e">
        <f>IF(VLOOKUP($B21,#REF!,COLUMN(#REF!)-COLUMN(#REF!)+1,FALSE)&gt;0.1,VLOOKUP($B21,#REF!,COLUMN(#REF!)-COLUMN(#REF!)+1,FALSE),"")</f>
        <v>#REF!</v>
      </c>
      <c r="EL21" s="20" t="str">
        <f t="shared" si="13"/>
        <v/>
      </c>
      <c r="EM21" s="20" t="str">
        <f t="shared" si="13"/>
        <v/>
      </c>
      <c r="EN21" s="20" t="str">
        <f t="shared" si="13"/>
        <v/>
      </c>
      <c r="EO21" s="20" t="str">
        <f t="shared" si="13"/>
        <v/>
      </c>
      <c r="EP21" s="20" t="str">
        <f t="shared" si="13"/>
        <v/>
      </c>
      <c r="EQ21" s="20" t="str">
        <f t="shared" si="13"/>
        <v/>
      </c>
      <c r="ER21" s="20" t="str">
        <f t="shared" si="13"/>
        <v/>
      </c>
      <c r="ES21" s="20" t="str">
        <f t="shared" si="13"/>
        <v/>
      </c>
      <c r="ET21" s="20" t="str">
        <f t="shared" si="13"/>
        <v/>
      </c>
      <c r="EU21" s="20" t="str">
        <f t="shared" si="13"/>
        <v/>
      </c>
      <c r="EV21" s="20" t="str">
        <f t="shared" si="13"/>
        <v/>
      </c>
      <c r="EW21" s="20" t="str">
        <f t="shared" si="13"/>
        <v/>
      </c>
      <c r="FC21" s="12" t="s">
        <v>1483</v>
      </c>
      <c r="FD21" s="20" t="e">
        <f t="shared" si="14"/>
        <v>#REF!</v>
      </c>
      <c r="FE21" s="20" t="e">
        <f t="shared" si="15"/>
        <v>#REF!</v>
      </c>
      <c r="FF21" s="20" t="e">
        <f t="shared" si="16"/>
        <v>#REF!</v>
      </c>
      <c r="FG21" s="20" t="e">
        <f t="shared" ref="FG21:FG22" si="18">IF(ABS(FG8/(24*(FH$16-FG$16)))&gt;$FC$16,FG8/(24*(FH$16-FG$16)),0)</f>
        <v>#REF!</v>
      </c>
      <c r="FH21" s="20" t="e">
        <f t="shared" si="17"/>
        <v>#REF!</v>
      </c>
      <c r="FI21" s="19"/>
      <c r="FJ21" s="19"/>
      <c r="FK21" s="19"/>
      <c r="FL21" s="19"/>
      <c r="FM21" s="19"/>
      <c r="FN21" s="19"/>
      <c r="FO21" s="19"/>
      <c r="FR21" s="4" t="e">
        <f>IF(ABS(SUM($FD8:FD8)/((FE$2-$FD$2)*24))&gt;$FC$16,(SUM($FD8:FD8)/((FE$2-$FD$2)*24)),NA())</f>
        <v>#REF!</v>
      </c>
      <c r="FS21" s="4" t="e">
        <f>IF(ABS(SUM($FD8:FE8)/((FF$2-$FD$2)*24))&gt;$FC$16,(SUM($FD8:FE8)/((FF$2-$FD$2)*24)),NA())</f>
        <v>#REF!</v>
      </c>
      <c r="FT21" s="4" t="e">
        <f>IF(ABS(SUM($FD8:FF8)/((FG$2-$FD$2)*24))&gt;$FC$16,(SUM($FD8:FF8)/((FG$2-$FD$2)*24)),NA())</f>
        <v>#REF!</v>
      </c>
      <c r="FU21" s="4" t="e">
        <f>IF(ABS(SUM($FD8:FG8)/((FH$2-$FD$2)*24))&gt;$FC$16,(SUM($FD8:FG8)/((FH$2-$FD$2)*24)),NA())</f>
        <v>#REF!</v>
      </c>
      <c r="FV21" s="4" t="e">
        <f>IF(ABS(SUM($FD8:FH8)/((FI$2-$FD$2)*24))&gt;$FC$16,(SUM($FD8:FH8)/((FI$2-$FD$2)*24)),NA())</f>
        <v>#REF!</v>
      </c>
    </row>
    <row r="22" spans="2:186">
      <c r="B22" t="s">
        <v>1277</v>
      </c>
      <c r="C22" s="18">
        <f>VLOOKUP(B22,Financ!A$3:J$157,COLUMN(Financ!$J$21),FALSE)</f>
        <v>45839</v>
      </c>
      <c r="D22" s="16">
        <f ca="1">SUMIF(Financ!$A$3:$A$157,'Full Financ'!$B22,Financ!K$3:K$156)</f>
        <v>0</v>
      </c>
      <c r="E22" s="16">
        <f ca="1">SUMIF(Financ!$A$3:$A$157,'Full Financ'!$B22,Financ!L$3:L$156)</f>
        <v>0</v>
      </c>
      <c r="F22" s="16">
        <f ca="1">SUMIF(Financ!$A$3:$A$157,'Full Financ'!$B22,Financ!M$3:M$156)</f>
        <v>0</v>
      </c>
      <c r="G22" s="16">
        <f ca="1">SUMIF(Financ!$A$3:$A$157,'Full Financ'!$B22,Financ!N$3:N$156)</f>
        <v>0</v>
      </c>
      <c r="H22" s="16">
        <f ca="1">SUMIF(Financ!$A$3:$A$157,'Full Financ'!$B22,Financ!O$3:O$156)</f>
        <v>0</v>
      </c>
      <c r="I22" s="16">
        <f ca="1">SUMIF(Financ!$A$3:$A$157,'Full Financ'!$B22,Financ!P$3:P$156)</f>
        <v>0</v>
      </c>
      <c r="J22" s="16">
        <f ca="1">SUMIF(Financ!$A$3:$A$157,'Full Financ'!$B22,Financ!Q$3:Q$156)</f>
        <v>364.34300000000002</v>
      </c>
      <c r="K22" s="16">
        <f ca="1">SUMIF(Financ!$A$3:$A$157,'Full Financ'!$B22,Financ!R$3:R$156)</f>
        <v>520.49</v>
      </c>
      <c r="L22" s="16">
        <f ca="1">SUMIF(Financ!$A$3:$A$157,'Full Financ'!$B22,Financ!S$3:S$156)</f>
        <v>520.49</v>
      </c>
      <c r="M22" s="16">
        <f ca="1">SUMIF(Financ!$A$3:$A$157,'Full Financ'!$B22,Financ!T$3:T$156)</f>
        <v>520.49</v>
      </c>
      <c r="N22" s="16">
        <f ca="1">SUMIF(Financ!$A$3:$A$157,'Full Financ'!$B22,Financ!U$3:U$156)</f>
        <v>520.49</v>
      </c>
      <c r="O22" s="16">
        <f ca="1">SUMIF(Financ!$A$3:$A$157,'Full Financ'!$B22,Financ!V$3:V$156)</f>
        <v>520.49</v>
      </c>
      <c r="P22" s="16"/>
      <c r="Q22" t="e">
        <f>VLOOKUP(B22,#REF!,COLUMN(#REF!),FALSE)</f>
        <v>#REF!</v>
      </c>
      <c r="R22" s="17" t="e">
        <f>IF(AND(R$2=$Q$1,$Q22&lt;&gt;0),SUMIF(#REF!,'Full Financ'!$B22,#REF!)*0.98*(S$2-R$2)/($Q22),SUMIF(#REF!,'Full Financ'!$B22,#REF!)*0.98)</f>
        <v>#REF!</v>
      </c>
      <c r="S22" s="17" t="e">
        <f>IF(AND(S$2=$Q$1,$Q22&lt;&gt;0),SUMIF(#REF!,'Full Financ'!$B22,#REF!)*0.98*(T$2-S$2)/($Q22),SUMIF(#REF!,'Full Financ'!$B22,#REF!)*0.98)</f>
        <v>#REF!</v>
      </c>
      <c r="T22" s="17" t="e">
        <f>IF(AND(T$2=$Q$1,$Q22&lt;&gt;0),SUMIF(#REF!,'Full Financ'!$B22,#REF!)*0.98*(U$2-T$2)/($Q22),SUMIF(#REF!,'Full Financ'!$B22,#REF!)*0.98)</f>
        <v>#REF!</v>
      </c>
      <c r="U22" s="17" t="e">
        <f>IF(AND(U$2=$Q$1,$Q22&lt;&gt;0),SUMIF(#REF!,'Full Financ'!$B22,#REF!)*0.98*(V$2-U$2)/($Q22),SUMIF(#REF!,'Full Financ'!$B22,#REF!)*0.98)</f>
        <v>#REF!</v>
      </c>
      <c r="V22" s="17" t="e">
        <f>IF(AND(V$2=$Q$1,$Q22&lt;&gt;0),SUMIF(#REF!,'Full Financ'!$B22,#REF!)*0.98*(W$2-V$2)/($Q22),SUMIF(#REF!,'Full Financ'!$B22,#REF!)*0.98)</f>
        <v>#REF!</v>
      </c>
      <c r="W22" s="17" t="e">
        <f>IF(AND(W$2=$Q$1,$Q22&lt;&gt;0),SUMIF(#REF!,'Full Financ'!$B22,#REF!)*0.98*(X$2-W$2)/($Q22),SUMIF(#REF!,'Full Financ'!$B22,#REF!)*0.98)</f>
        <v>#REF!</v>
      </c>
      <c r="X22" s="17" t="e">
        <f>IF(AND(X$2=$Q$1,$Q22&lt;&gt;0),SUMIF(#REF!,'Full Financ'!$B22,#REF!)*0.98*(Y$2-X$2)/($Q22),SUMIF(#REF!,'Full Financ'!$B22,#REF!)*0.98)</f>
        <v>#REF!</v>
      </c>
      <c r="Y22" s="17" t="e">
        <f>IF(AND(Y$2=$Q$1,$Q22&lt;&gt;0),SUMIF(#REF!,'Full Financ'!$B22,#REF!)*0.98*(Z$2-Y$2)/($Q22),SUMIF(#REF!,'Full Financ'!$B22,#REF!)*0.98)</f>
        <v>#REF!</v>
      </c>
      <c r="Z22" s="17" t="e">
        <f>IF(AND(Z$2=$Q$1,$Q22&lt;&gt;0),SUMIF(#REF!,'Full Financ'!$B22,#REF!)*0.98*(AA$2-Z$2)/($Q22),SUMIF(#REF!,'Full Financ'!$B22,#REF!)*0.98)</f>
        <v>#REF!</v>
      </c>
      <c r="AA22" s="17" t="e">
        <f>IF(AND(AA$2=$Q$1,$Q22&lt;&gt;0),SUMIF(#REF!,'Full Financ'!$B22,#REF!)*0.98*(AB$2-AA$2)/($Q22),SUMIF(#REF!,'Full Financ'!$B22,#REF!)*0.98)</f>
        <v>#REF!</v>
      </c>
      <c r="AB22" s="17" t="e">
        <f>IF(AND(AB$2=$Q$1,$Q22&lt;&gt;0),SUMIF(#REF!,'Full Financ'!$B22,#REF!)*0.98*(AC$2-AB$2)/($Q22),SUMIF(#REF!,'Full Financ'!$B22,#REF!)*0.98)</f>
        <v>#REF!</v>
      </c>
      <c r="AC22" s="17" t="e">
        <f>IF(AND(AC$2=$Q$1,$Q22&lt;&gt;0),SUMIF(#REF!,'Full Financ'!$B22,#REF!)*0.98*(AD$2-AC$2)/($Q22),SUMIF(#REF!,'Full Financ'!$B22,#REF!)*0.98)</f>
        <v>#REF!</v>
      </c>
      <c r="AD22" s="17"/>
      <c r="AF22" s="17" t="e">
        <f t="shared" ca="1" si="0"/>
        <v>#REF!</v>
      </c>
      <c r="AG22" s="17" t="e">
        <f t="shared" ca="1" si="0"/>
        <v>#REF!</v>
      </c>
      <c r="AH22" s="17" t="e">
        <f t="shared" ca="1" si="0"/>
        <v>#REF!</v>
      </c>
      <c r="AI22" s="17" t="e">
        <f t="shared" ca="1" si="0"/>
        <v>#REF!</v>
      </c>
      <c r="AJ22" s="17" t="e">
        <f t="shared" ca="1" si="0"/>
        <v>#REF!</v>
      </c>
      <c r="AK22" s="17" t="e">
        <f t="shared" ca="1" si="0"/>
        <v>#REF!</v>
      </c>
      <c r="AL22" s="17" t="e">
        <f t="shared" ca="1" si="0"/>
        <v>#REF!</v>
      </c>
      <c r="AM22" s="17" t="e">
        <f t="shared" ca="1" si="0"/>
        <v>#REF!</v>
      </c>
      <c r="AN22" s="17" t="e">
        <f t="shared" ca="1" si="0"/>
        <v>#REF!</v>
      </c>
      <c r="AO22" s="17" t="e">
        <f t="shared" ca="1" si="0"/>
        <v>#REF!</v>
      </c>
      <c r="AP22" s="17" t="e">
        <f t="shared" ca="1" si="0"/>
        <v>#REF!</v>
      </c>
      <c r="AQ22" s="17" t="e">
        <f t="shared" ca="1" si="0"/>
        <v>#REF!</v>
      </c>
      <c r="AS22" s="17" t="e">
        <f>IF(SUM($R22:R22)&gt;0,MONTH(AS$2),"")</f>
        <v>#REF!</v>
      </c>
      <c r="AT22" s="17" t="e">
        <f>IF(SUM($R22:S22)&gt;0,MONTH(AT$2),"")</f>
        <v>#REF!</v>
      </c>
      <c r="AU22" s="17" t="e">
        <f>IF(SUM($R22:T22)&gt;0,MONTH(AU$2),"")</f>
        <v>#REF!</v>
      </c>
      <c r="AV22" s="17" t="e">
        <f>IF(SUM($R22:U22)&gt;0,MONTH(AV$2),"")</f>
        <v>#REF!</v>
      </c>
      <c r="AW22" s="17" t="e">
        <f>IF(SUM($R22:V22)&gt;0,MONTH(AW$2),"")</f>
        <v>#REF!</v>
      </c>
      <c r="AX22" s="17" t="e">
        <f>IF(SUM($R22:W22)&gt;0,MONTH(AX$2),"")</f>
        <v>#REF!</v>
      </c>
      <c r="AY22" s="17" t="e">
        <f>IF(SUM($R22:X22)&gt;0,MONTH(AY$2),"")</f>
        <v>#REF!</v>
      </c>
      <c r="AZ22" s="17" t="e">
        <f>IF(SUM($R22:Y22)&gt;0,MONTH(AZ$2),"")</f>
        <v>#REF!</v>
      </c>
      <c r="BA22" s="17" t="e">
        <f>IF(SUM($R22:Z22)&gt;0,MONTH(BA$2),"")</f>
        <v>#REF!</v>
      </c>
      <c r="BB22" s="17" t="e">
        <f>IF(SUM($R22:AA22)&gt;0,MONTH(BB$2),"")</f>
        <v>#REF!</v>
      </c>
      <c r="BC22" s="17" t="e">
        <f>IF(SUM($R22:AB22)&gt;0,MONTH(BC$2),"")</f>
        <v>#REF!</v>
      </c>
      <c r="BD22" s="17" t="e">
        <f>IF(SUM($R22:AC22)&gt;0,MONTH(BD$2),"")</f>
        <v>#REF!</v>
      </c>
      <c r="BE22" s="17" t="e">
        <f t="shared" si="6"/>
        <v>#REF!</v>
      </c>
      <c r="BF22" s="17" t="e">
        <f t="shared" si="1"/>
        <v>#REF!</v>
      </c>
      <c r="BG22" s="17" t="e">
        <f t="shared" si="1"/>
        <v>#REF!</v>
      </c>
      <c r="BH22" s="17" t="e">
        <f t="shared" si="1"/>
        <v>#REF!</v>
      </c>
      <c r="BI22" s="17" t="e">
        <f t="shared" si="1"/>
        <v>#REF!</v>
      </c>
      <c r="BJ22" s="17" t="e">
        <f t="shared" si="1"/>
        <v>#REF!</v>
      </c>
      <c r="BK22" s="17" t="e">
        <f t="shared" si="1"/>
        <v>#REF!</v>
      </c>
      <c r="BL22" s="17" t="e">
        <f t="shared" si="1"/>
        <v>#REF!</v>
      </c>
      <c r="BM22" s="17" t="e">
        <f t="shared" si="1"/>
        <v>#REF!</v>
      </c>
      <c r="BN22" s="17" t="e">
        <f t="shared" si="1"/>
        <v>#REF!</v>
      </c>
      <c r="BO22" s="17" t="e">
        <f t="shared" si="1"/>
        <v>#REF!</v>
      </c>
      <c r="BP22" s="17" t="e">
        <f t="shared" si="1"/>
        <v>#REF!</v>
      </c>
      <c r="BQ22" s="17" t="e">
        <f t="shared" si="1"/>
        <v>#REF!</v>
      </c>
      <c r="BS22" s="17" t="e">
        <f t="shared" si="2"/>
        <v>#REF!</v>
      </c>
      <c r="BT22" s="17" t="e">
        <f t="shared" si="2"/>
        <v>#REF!</v>
      </c>
      <c r="BU22" s="17" t="e">
        <f t="shared" si="2"/>
        <v>#REF!</v>
      </c>
      <c r="BV22" s="17" t="e">
        <f t="shared" si="2"/>
        <v>#REF!</v>
      </c>
      <c r="BW22" s="17" t="e">
        <f t="shared" si="2"/>
        <v>#REF!</v>
      </c>
      <c r="BX22" s="17" t="e">
        <f t="shared" si="2"/>
        <v>#REF!</v>
      </c>
      <c r="BY22" s="17" t="e">
        <f t="shared" si="2"/>
        <v>#REF!</v>
      </c>
      <c r="BZ22" s="17" t="e">
        <f t="shared" si="2"/>
        <v>#REF!</v>
      </c>
      <c r="CA22" s="17" t="e">
        <f t="shared" si="2"/>
        <v>#REF!</v>
      </c>
      <c r="CB22" s="17" t="e">
        <f t="shared" si="2"/>
        <v>#REF!</v>
      </c>
      <c r="CC22" s="17" t="e">
        <f t="shared" si="2"/>
        <v>#REF!</v>
      </c>
      <c r="CD22" s="17" t="e">
        <f t="shared" si="2"/>
        <v>#REF!</v>
      </c>
      <c r="CG22" s="20" t="e">
        <f>IF(AND(SUM($R22:R22)&gt;0,R22=0),AF22,0)</f>
        <v>#REF!</v>
      </c>
      <c r="CH22" s="20" t="e">
        <f>IF(AND(SUM($R22:S22)&gt;0,S22=0),AG22,0)</f>
        <v>#REF!</v>
      </c>
      <c r="CI22" s="20" t="e">
        <f>IF(AND(SUM($R22:T22)&gt;0,T22=0),AH22,0)</f>
        <v>#REF!</v>
      </c>
      <c r="CJ22" s="20" t="e">
        <f>IF(AND(SUM($R22:U22)&gt;0,U22=0),AI22,0)</f>
        <v>#REF!</v>
      </c>
      <c r="CK22" s="20" t="e">
        <f>IF(AND(SUM($R22:V22)&gt;0,V22=0),AJ22,0)</f>
        <v>#REF!</v>
      </c>
      <c r="CL22" s="20" t="e">
        <f>IF(AND(SUM($R22:W22)&gt;0,W22=0),AK22,0)</f>
        <v>#REF!</v>
      </c>
      <c r="CM22" s="20" t="e">
        <f>IF(AND(SUM($R22:X22)&gt;0,X22=0),AL22,0)</f>
        <v>#REF!</v>
      </c>
      <c r="CN22" s="20" t="e">
        <f>IF(AND(SUM($R22:Y22)&gt;0,Y22=0),AM22,0)</f>
        <v>#REF!</v>
      </c>
      <c r="CO22" s="20" t="e">
        <f>IF(AND(SUM($R22:Z22)&gt;0,Z22=0),AN22,0)</f>
        <v>#REF!</v>
      </c>
      <c r="CP22" s="20" t="e">
        <f>IF(AND(SUM($R22:AA22)&gt;0,AA22=0),AO22,0)</f>
        <v>#REF!</v>
      </c>
      <c r="CQ22" s="20" t="e">
        <f>IF(AND(SUM($R22:AB22)&gt;0,AB22=0),AP22,0)</f>
        <v>#REF!</v>
      </c>
      <c r="CR22" s="20" t="e">
        <f>IF(AND(SUM($R22:AC22)&gt;0,AC22=0),AQ22,0)</f>
        <v>#REF!</v>
      </c>
      <c r="CT22" s="14" t="e">
        <f>IF(VLOOKUP($B22,#REF!,COLUMN(#REF!)-COLUMN(#REF!)+1,FALSE)&gt;0.1,VLOOKUP($B22,#REF!,COLUMN(#REF!)-COLUMN(#REF!)+1,FALSE),"")</f>
        <v>#REF!</v>
      </c>
      <c r="CU22" s="14" t="e">
        <f>IF(VLOOKUP($B22,#REF!,COLUMN(#REF!)-COLUMN(#REF!)+1,FALSE)&gt;0.1,VLOOKUP($B22,#REF!,COLUMN(#REF!)-COLUMN(#REF!)+1,FALSE),"")</f>
        <v>#REF!</v>
      </c>
      <c r="CV22" s="14" t="e">
        <f>IF(VLOOKUP($B22,#REF!,COLUMN(#REF!)-COLUMN(#REF!)+1,FALSE)&gt;0.1,VLOOKUP($B22,#REF!,COLUMN(#REF!)-COLUMN(#REF!)+1,FALSE),"")</f>
        <v>#REF!</v>
      </c>
      <c r="CW22" s="14" t="e">
        <f>IF(VLOOKUP($B22,#REF!,COLUMN(#REF!)-COLUMN(#REF!)+1,FALSE)&gt;0.1,VLOOKUP($B22,#REF!,COLUMN(#REF!)-COLUMN(#REF!)+1,FALSE),"")</f>
        <v>#REF!</v>
      </c>
      <c r="CX22" s="14" t="e">
        <f>IF(VLOOKUP($B22,#REF!,COLUMN(#REF!)-COLUMN(#REF!)+1,FALSE)&gt;0.1,VLOOKUP($B22,#REF!,COLUMN(#REF!)-COLUMN(#REF!)+1,FALSE),"")</f>
        <v>#REF!</v>
      </c>
      <c r="CY22" s="14" t="e">
        <f>IF(VLOOKUP($B22,#REF!,COLUMN(#REF!)-COLUMN(#REF!)+1,FALSE)&gt;0.1,VLOOKUP($B22,#REF!,COLUMN(#REF!)-COLUMN(#REF!)+1,FALSE),"")</f>
        <v>#REF!</v>
      </c>
      <c r="CZ22" s="14" t="e">
        <f>IF(VLOOKUP($B22,#REF!,COLUMN(#REF!)-COLUMN(#REF!)+1,FALSE)&gt;0.1,VLOOKUP($B22,#REF!,COLUMN(#REF!)-COLUMN(#REF!)+1,FALSE),"")</f>
        <v>#REF!</v>
      </c>
      <c r="DA22" s="14" t="e">
        <f>IF(VLOOKUP($B22,#REF!,COLUMN(#REF!)-COLUMN(#REF!)+1,FALSE)&gt;0.1,VLOOKUP($B22,#REF!,COLUMN(#REF!)-COLUMN(#REF!)+1,FALSE),"")</f>
        <v>#REF!</v>
      </c>
      <c r="DB22" s="14" t="e">
        <f>IF(VLOOKUP($B22,#REF!,COLUMN(#REF!)-COLUMN(#REF!)+1,FALSE)&gt;0.1,VLOOKUP($B22,#REF!,COLUMN(#REF!)-COLUMN(#REF!)+1,FALSE),"")</f>
        <v>#REF!</v>
      </c>
      <c r="DC22" s="14" t="e">
        <f>IF(VLOOKUP($B22,#REF!,COLUMN(#REF!)-COLUMN(#REF!)+1,FALSE)&gt;0.1,VLOOKUP($B22,#REF!,COLUMN(#REF!)-COLUMN(#REF!)+1,FALSE),"")</f>
        <v>#REF!</v>
      </c>
      <c r="DD22" s="14" t="e">
        <f>IF(VLOOKUP($B22,#REF!,COLUMN(#REF!)-COLUMN(#REF!)+1,FALSE)&gt;0.1,VLOOKUP($B22,#REF!,COLUMN(#REF!)-COLUMN(#REF!)+1,FALSE),"")</f>
        <v>#REF!</v>
      </c>
      <c r="DE22" s="14" t="e">
        <f>IF(VLOOKUP($B22,#REF!,COLUMN(#REF!)-COLUMN(#REF!)+1,FALSE)&gt;0.1,VLOOKUP($B22,#REF!,COLUMN(#REF!)-COLUMN(#REF!)+1,FALSE),"")</f>
        <v>#REF!</v>
      </c>
      <c r="DH22" s="19" t="str">
        <f t="shared" si="7"/>
        <v/>
      </c>
      <c r="DI22" s="19" t="str">
        <f t="shared" si="3"/>
        <v/>
      </c>
      <c r="DJ22" s="19" t="str">
        <f t="shared" si="3"/>
        <v/>
      </c>
      <c r="DK22" s="19" t="str">
        <f t="shared" si="3"/>
        <v/>
      </c>
      <c r="DL22" s="19" t="str">
        <f t="shared" si="3"/>
        <v/>
      </c>
      <c r="DM22" s="19" t="str">
        <f t="shared" si="3"/>
        <v/>
      </c>
      <c r="DN22" s="19" t="str">
        <f t="shared" si="3"/>
        <v/>
      </c>
      <c r="DO22" s="19" t="str">
        <f t="shared" si="3"/>
        <v/>
      </c>
      <c r="DP22" s="19" t="str">
        <f t="shared" si="3"/>
        <v/>
      </c>
      <c r="DQ22" s="19" t="str">
        <f t="shared" si="3"/>
        <v/>
      </c>
      <c r="DR22" s="19" t="str">
        <f t="shared" si="3"/>
        <v/>
      </c>
      <c r="DS22" s="19" t="str">
        <f t="shared" si="3"/>
        <v/>
      </c>
      <c r="DV22" s="15" t="e">
        <f>IF(VLOOKUP($B22,#REF!,COLUMN(#REF!)-COLUMN(#REF!)+1,FALSE)&gt;0.1,VLOOKUP($B22,#REF!,COLUMN(#REF!)-COLUMN(#REF!)+1,FALSE),"")</f>
        <v>#REF!</v>
      </c>
      <c r="DW22" s="15" t="e">
        <f>IF(VLOOKUP($B22,#REF!,COLUMN(#REF!)-COLUMN(#REF!)+1,FALSE)&gt;0.1,VLOOKUP($B22,#REF!,COLUMN(#REF!)-COLUMN(#REF!)+1,FALSE),"")</f>
        <v>#REF!</v>
      </c>
      <c r="DX22" s="15" t="e">
        <f>IF(VLOOKUP($B22,#REF!,COLUMN(#REF!)-COLUMN(#REF!)+1,FALSE)&gt;0.1,VLOOKUP($B22,#REF!,COLUMN(#REF!)-COLUMN(#REF!)+1,FALSE),"")</f>
        <v>#REF!</v>
      </c>
      <c r="DY22" s="15" t="e">
        <f>IF(VLOOKUP($B22,#REF!,COLUMN(#REF!)-COLUMN(#REF!)+1,FALSE)&gt;0.1,VLOOKUP($B22,#REF!,COLUMN(#REF!)-COLUMN(#REF!)+1,FALSE),"")</f>
        <v>#REF!</v>
      </c>
      <c r="DZ22" s="15" t="e">
        <f>IF(VLOOKUP($B22,#REF!,COLUMN(#REF!)-COLUMN(#REF!)+1,FALSE)&gt;0.1,VLOOKUP($B22,#REF!,COLUMN(#REF!)-COLUMN(#REF!)+1,FALSE),"")</f>
        <v>#REF!</v>
      </c>
      <c r="EA22" s="15" t="e">
        <f>IF(VLOOKUP($B22,#REF!,COLUMN(#REF!)-COLUMN(#REF!)+1,FALSE)&gt;0.1,VLOOKUP($B22,#REF!,COLUMN(#REF!)-COLUMN(#REF!)+1,FALSE),"")</f>
        <v>#REF!</v>
      </c>
      <c r="EB22" s="15" t="e">
        <f>IF(VLOOKUP($B22,#REF!,COLUMN(#REF!)-COLUMN(#REF!)+1,FALSE)&gt;0.1,VLOOKUP($B22,#REF!,COLUMN(#REF!)-COLUMN(#REF!)+1,FALSE),"")</f>
        <v>#REF!</v>
      </c>
      <c r="EC22" s="15" t="e">
        <f>IF(VLOOKUP($B22,#REF!,COLUMN(#REF!)-COLUMN(#REF!)+1,FALSE)&gt;0.1,VLOOKUP($B22,#REF!,COLUMN(#REF!)-COLUMN(#REF!)+1,FALSE),"")</f>
        <v>#REF!</v>
      </c>
      <c r="ED22" s="15" t="e">
        <f>IF(VLOOKUP($B22,#REF!,COLUMN(#REF!)-COLUMN(#REF!)+1,FALSE)&gt;0.1,VLOOKUP($B22,#REF!,COLUMN(#REF!)-COLUMN(#REF!)+1,FALSE),"")</f>
        <v>#REF!</v>
      </c>
      <c r="EE22" s="15" t="e">
        <f>IF(VLOOKUP($B22,#REF!,COLUMN(#REF!)-COLUMN(#REF!)+1,FALSE)&gt;0.1,VLOOKUP($B22,#REF!,COLUMN(#REF!)-COLUMN(#REF!)+1,FALSE),"")</f>
        <v>#REF!</v>
      </c>
      <c r="EF22" s="15" t="e">
        <f>IF(VLOOKUP($B22,#REF!,COLUMN(#REF!)-COLUMN(#REF!)+1,FALSE)&gt;0.1,VLOOKUP($B22,#REF!,COLUMN(#REF!)-COLUMN(#REF!)+1,FALSE),"")</f>
        <v>#REF!</v>
      </c>
      <c r="EG22" s="15" t="e">
        <f>IF(VLOOKUP($B22,#REF!,COLUMN(#REF!)-COLUMN(#REF!)+1,FALSE)&gt;0.1,VLOOKUP($B22,#REF!,COLUMN(#REF!)-COLUMN(#REF!)+1,FALSE),"")</f>
        <v>#REF!</v>
      </c>
      <c r="EH22" s="15" t="e">
        <f>IF(VLOOKUP($B22,#REF!,COLUMN(#REF!)-COLUMN(#REF!)+1,FALSE)&gt;0.1,VLOOKUP($B22,#REF!,COLUMN(#REF!)-COLUMN(#REF!)+1,FALSE),"")</f>
        <v>#REF!</v>
      </c>
      <c r="EL22" s="20" t="str">
        <f t="shared" si="13"/>
        <v/>
      </c>
      <c r="EM22" s="20" t="str">
        <f t="shared" si="13"/>
        <v/>
      </c>
      <c r="EN22" s="20" t="str">
        <f t="shared" si="13"/>
        <v/>
      </c>
      <c r="EO22" s="20" t="str">
        <f t="shared" si="13"/>
        <v/>
      </c>
      <c r="EP22" s="20" t="str">
        <f t="shared" si="13"/>
        <v/>
      </c>
      <c r="EQ22" s="20" t="str">
        <f t="shared" si="13"/>
        <v/>
      </c>
      <c r="ER22" s="20" t="str">
        <f t="shared" si="13"/>
        <v/>
      </c>
      <c r="ES22" s="20" t="str">
        <f t="shared" si="13"/>
        <v/>
      </c>
      <c r="ET22" s="20" t="str">
        <f t="shared" si="13"/>
        <v/>
      </c>
      <c r="EU22" s="20" t="str">
        <f t="shared" si="13"/>
        <v/>
      </c>
      <c r="EV22" s="20" t="str">
        <f t="shared" si="13"/>
        <v/>
      </c>
      <c r="EW22" s="20" t="str">
        <f t="shared" si="13"/>
        <v/>
      </c>
      <c r="FC22" s="12" t="s">
        <v>1484</v>
      </c>
      <c r="FD22" s="20" t="e">
        <f t="shared" si="14"/>
        <v>#REF!</v>
      </c>
      <c r="FE22" s="20" t="e">
        <f t="shared" si="15"/>
        <v>#REF!</v>
      </c>
      <c r="FF22" s="20" t="e">
        <f t="shared" si="16"/>
        <v>#REF!</v>
      </c>
      <c r="FG22" s="20" t="e">
        <f t="shared" si="18"/>
        <v>#REF!</v>
      </c>
      <c r="FH22" s="20" t="e">
        <f t="shared" si="17"/>
        <v>#REF!</v>
      </c>
      <c r="FI22" s="19"/>
      <c r="FJ22" s="19"/>
      <c r="FK22" s="19"/>
      <c r="FL22" s="19"/>
      <c r="FM22" s="19"/>
      <c r="FN22" s="19"/>
      <c r="FO22" s="19"/>
      <c r="FR22" s="4" t="e">
        <f>IF(ABS(SUM($FD9:FD9)/((FE$2-$FD$2)*24))&gt;$FC$16,(SUM($FD9:FD9)/((FE$2-$FD$2)*24)),NA())</f>
        <v>#REF!</v>
      </c>
      <c r="FS22" s="4" t="e">
        <f>IF(ABS(SUM($FD9:FE9)/((FF$2-$FD$2)*24))&gt;$FC$16,(SUM($FD9:FE9)/((FF$2-$FD$2)*24)),NA())</f>
        <v>#REF!</v>
      </c>
      <c r="FT22" s="4" t="e">
        <f>IF(ABS(SUM($FD9:FF9)/((FG$2-$FD$2)*24))&gt;$FC$16,(SUM($FD9:FF9)/((FG$2-$FD$2)*24)),NA())</f>
        <v>#REF!</v>
      </c>
      <c r="FU22" s="4" t="e">
        <f>IF(ABS(SUM($FD9:FG9)/((FH$2-$FD$2)*24))&gt;$FC$16,(SUM($FD9:FG9)/((FH$2-$FD$2)*24)),NA())</f>
        <v>#REF!</v>
      </c>
      <c r="FV22" s="4" t="e">
        <f>IF(ABS(SUM($FD9:FH9)/((FI$2-$FD$2)*24))&gt;$FC$16,(SUM($FD9:FH9)/((FI$2-$FD$2)*24)),NA())</f>
        <v>#REF!</v>
      </c>
    </row>
    <row r="23" spans="2:186">
      <c r="B23" t="s">
        <v>1407</v>
      </c>
      <c r="C23" s="18">
        <f>VLOOKUP(B23,Financ!A$3:J$157,COLUMN(Financ!$J$21),FALSE)</f>
        <v>45931</v>
      </c>
      <c r="D23" s="16">
        <f ca="1">SUMIF(Financ!$A$3:$A$157,'Full Financ'!$B23,Financ!K$3:K$156)</f>
        <v>0</v>
      </c>
      <c r="E23" s="16">
        <f ca="1">SUMIF(Financ!$A$3:$A$157,'Full Financ'!$B23,Financ!L$3:L$156)</f>
        <v>0</v>
      </c>
      <c r="F23" s="16">
        <f ca="1">SUMIF(Financ!$A$3:$A$157,'Full Financ'!$B23,Financ!M$3:M$156)</f>
        <v>0</v>
      </c>
      <c r="G23" s="16">
        <f ca="1">SUMIF(Financ!$A$3:$A$157,'Full Financ'!$B23,Financ!N$3:N$156)</f>
        <v>0</v>
      </c>
      <c r="H23" s="16">
        <f ca="1">SUMIF(Financ!$A$3:$A$157,'Full Financ'!$B23,Financ!O$3:O$156)</f>
        <v>0</v>
      </c>
      <c r="I23" s="16">
        <f ca="1">SUMIF(Financ!$A$3:$A$157,'Full Financ'!$B23,Financ!P$3:P$156)</f>
        <v>0</v>
      </c>
      <c r="J23" s="16">
        <f ca="1">SUMIF(Financ!$A$3:$A$157,'Full Financ'!$B23,Financ!Q$3:Q$156)</f>
        <v>0</v>
      </c>
      <c r="K23" s="16">
        <f ca="1">SUMIF(Financ!$A$3:$A$157,'Full Financ'!$B23,Financ!R$3:R$156)</f>
        <v>0</v>
      </c>
      <c r="L23" s="16">
        <f ca="1">SUMIF(Financ!$A$3:$A$157,'Full Financ'!$B23,Financ!S$3:S$156)</f>
        <v>0</v>
      </c>
      <c r="M23" s="16">
        <f ca="1">SUMIF(Financ!$A$3:$A$157,'Full Financ'!$B23,Financ!T$3:T$156)</f>
        <v>610.572</v>
      </c>
      <c r="N23" s="16">
        <f ca="1">SUMIF(Financ!$A$3:$A$157,'Full Financ'!$B23,Financ!U$3:U$156)</f>
        <v>610.572</v>
      </c>
      <c r="O23" s="16">
        <f ca="1">SUMIF(Financ!$A$3:$A$157,'Full Financ'!$B23,Financ!V$3:V$156)</f>
        <v>610.572</v>
      </c>
      <c r="P23" s="16"/>
      <c r="Q23" t="e">
        <f>VLOOKUP(B23,#REF!,COLUMN(#REF!),FALSE)</f>
        <v>#REF!</v>
      </c>
      <c r="R23" s="17" t="e">
        <f>IF(AND(R$2=$Q$1,$Q23&lt;&gt;0),SUMIF(#REF!,'Full Financ'!$B23,#REF!)*0.98*(S$2-R$2)/($Q23),SUMIF(#REF!,'Full Financ'!$B23,#REF!)*0.98)</f>
        <v>#REF!</v>
      </c>
      <c r="S23" s="17" t="e">
        <f>IF(AND(S$2=$Q$1,$Q23&lt;&gt;0),SUMIF(#REF!,'Full Financ'!$B23,#REF!)*0.98*(T$2-S$2)/($Q23),SUMIF(#REF!,'Full Financ'!$B23,#REF!)*0.98)</f>
        <v>#REF!</v>
      </c>
      <c r="T23" s="17" t="e">
        <f>IF(AND(T$2=$Q$1,$Q23&lt;&gt;0),SUMIF(#REF!,'Full Financ'!$B23,#REF!)*0.98*(U$2-T$2)/($Q23),SUMIF(#REF!,'Full Financ'!$B23,#REF!)*0.98)</f>
        <v>#REF!</v>
      </c>
      <c r="U23" s="17" t="e">
        <f>IF(AND(U$2=$Q$1,$Q23&lt;&gt;0),SUMIF(#REF!,'Full Financ'!$B23,#REF!)*0.98*(V$2-U$2)/($Q23),SUMIF(#REF!,'Full Financ'!$B23,#REF!)*0.98)</f>
        <v>#REF!</v>
      </c>
      <c r="V23" s="17" t="e">
        <f>IF(AND(V$2=$Q$1,$Q23&lt;&gt;0),SUMIF(#REF!,'Full Financ'!$B23,#REF!)*0.98*(W$2-V$2)/($Q23),SUMIF(#REF!,'Full Financ'!$B23,#REF!)*0.98)</f>
        <v>#REF!</v>
      </c>
      <c r="W23" s="17" t="e">
        <f>IF(AND(W$2=$Q$1,$Q23&lt;&gt;0),SUMIF(#REF!,'Full Financ'!$B23,#REF!)*0.98*(X$2-W$2)/($Q23),SUMIF(#REF!,'Full Financ'!$B23,#REF!)*0.98)</f>
        <v>#REF!</v>
      </c>
      <c r="X23" s="17" t="e">
        <f>IF(AND(X$2=$Q$1,$Q23&lt;&gt;0),SUMIF(#REF!,'Full Financ'!$B23,#REF!)*0.98*(Y$2-X$2)/($Q23),SUMIF(#REF!,'Full Financ'!$B23,#REF!)*0.98)</f>
        <v>#REF!</v>
      </c>
      <c r="Y23" s="17" t="e">
        <f>IF(AND(Y$2=$Q$1,$Q23&lt;&gt;0),SUMIF(#REF!,'Full Financ'!$B23,#REF!)*0.98*(Z$2-Y$2)/($Q23),SUMIF(#REF!,'Full Financ'!$B23,#REF!)*0.98)</f>
        <v>#REF!</v>
      </c>
      <c r="Z23" s="17" t="e">
        <f>IF(AND(Z$2=$Q$1,$Q23&lt;&gt;0),SUMIF(#REF!,'Full Financ'!$B23,#REF!)*0.98*(AA$2-Z$2)/($Q23),SUMIF(#REF!,'Full Financ'!$B23,#REF!)*0.98)</f>
        <v>#REF!</v>
      </c>
      <c r="AA23" s="17" t="e">
        <f>IF(AND(AA$2=$Q$1,$Q23&lt;&gt;0),SUMIF(#REF!,'Full Financ'!$B23,#REF!)*0.98*(AB$2-AA$2)/($Q23),SUMIF(#REF!,'Full Financ'!$B23,#REF!)*0.98)</f>
        <v>#REF!</v>
      </c>
      <c r="AB23" s="17" t="e">
        <f>IF(AND(AB$2=$Q$1,$Q23&lt;&gt;0),SUMIF(#REF!,'Full Financ'!$B23,#REF!)*0.98*(AC$2-AB$2)/($Q23),SUMIF(#REF!,'Full Financ'!$B23,#REF!)*0.98)</f>
        <v>#REF!</v>
      </c>
      <c r="AC23" s="17" t="e">
        <f>IF(AND(AC$2=$Q$1,$Q23&lt;&gt;0),SUMIF(#REF!,'Full Financ'!$B23,#REF!)*0.98*(AD$2-AC$2)/($Q23),SUMIF(#REF!,'Full Financ'!$B23,#REF!)*0.98)</f>
        <v>#REF!</v>
      </c>
      <c r="AD23" s="17"/>
      <c r="AF23" s="17" t="e">
        <f t="shared" ca="1" si="0"/>
        <v>#REF!</v>
      </c>
      <c r="AG23" s="17" t="e">
        <f t="shared" ca="1" si="0"/>
        <v>#REF!</v>
      </c>
      <c r="AH23" s="17" t="e">
        <f t="shared" ca="1" si="0"/>
        <v>#REF!</v>
      </c>
      <c r="AI23" s="17" t="e">
        <f t="shared" ca="1" si="0"/>
        <v>#REF!</v>
      </c>
      <c r="AJ23" s="17" t="e">
        <f t="shared" ca="1" si="0"/>
        <v>#REF!</v>
      </c>
      <c r="AK23" s="17" t="e">
        <f t="shared" ca="1" si="0"/>
        <v>#REF!</v>
      </c>
      <c r="AL23" s="17" t="e">
        <f t="shared" ca="1" si="0"/>
        <v>#REF!</v>
      </c>
      <c r="AM23" s="17" t="e">
        <f t="shared" ca="1" si="0"/>
        <v>#REF!</v>
      </c>
      <c r="AN23" s="17" t="e">
        <f t="shared" ca="1" si="0"/>
        <v>#REF!</v>
      </c>
      <c r="AO23" s="17" t="e">
        <f t="shared" ca="1" si="0"/>
        <v>#REF!</v>
      </c>
      <c r="AP23" s="17" t="e">
        <f t="shared" ca="1" si="0"/>
        <v>#REF!</v>
      </c>
      <c r="AQ23" s="17" t="e">
        <f t="shared" ca="1" si="0"/>
        <v>#REF!</v>
      </c>
      <c r="AS23" s="17" t="e">
        <f>IF(SUM($R23:R23)&gt;0,MONTH(AS$2),"")</f>
        <v>#REF!</v>
      </c>
      <c r="AT23" s="17" t="e">
        <f>IF(SUM($R23:S23)&gt;0,MONTH(AT$2),"")</f>
        <v>#REF!</v>
      </c>
      <c r="AU23" s="17" t="e">
        <f>IF(SUM($R23:T23)&gt;0,MONTH(AU$2),"")</f>
        <v>#REF!</v>
      </c>
      <c r="AV23" s="17" t="e">
        <f>IF(SUM($R23:U23)&gt;0,MONTH(AV$2),"")</f>
        <v>#REF!</v>
      </c>
      <c r="AW23" s="17" t="e">
        <f>IF(SUM($R23:V23)&gt;0,MONTH(AW$2),"")</f>
        <v>#REF!</v>
      </c>
      <c r="AX23" s="17" t="e">
        <f>IF(SUM($R23:W23)&gt;0,MONTH(AX$2),"")</f>
        <v>#REF!</v>
      </c>
      <c r="AY23" s="17" t="e">
        <f>IF(SUM($R23:X23)&gt;0,MONTH(AY$2),"")</f>
        <v>#REF!</v>
      </c>
      <c r="AZ23" s="17" t="e">
        <f>IF(SUM($R23:Y23)&gt;0,MONTH(AZ$2),"")</f>
        <v>#REF!</v>
      </c>
      <c r="BA23" s="17" t="e">
        <f>IF(SUM($R23:Z23)&gt;0,MONTH(BA$2),"")</f>
        <v>#REF!</v>
      </c>
      <c r="BB23" s="17" t="e">
        <f>IF(SUM($R23:AA23)&gt;0,MONTH(BB$2),"")</f>
        <v>#REF!</v>
      </c>
      <c r="BC23" s="17" t="e">
        <f>IF(SUM($R23:AB23)&gt;0,MONTH(BC$2),"")</f>
        <v>#REF!</v>
      </c>
      <c r="BD23" s="17" t="e">
        <f>IF(SUM($R23:AC23)&gt;0,MONTH(BD$2),"")</f>
        <v>#REF!</v>
      </c>
      <c r="BE23" s="17" t="e">
        <f t="shared" si="6"/>
        <v>#REF!</v>
      </c>
      <c r="BF23" s="17" t="e">
        <f t="shared" si="1"/>
        <v>#REF!</v>
      </c>
      <c r="BG23" s="17" t="e">
        <f t="shared" si="1"/>
        <v>#REF!</v>
      </c>
      <c r="BH23" s="17" t="e">
        <f t="shared" si="1"/>
        <v>#REF!</v>
      </c>
      <c r="BI23" s="17" t="e">
        <f t="shared" si="1"/>
        <v>#REF!</v>
      </c>
      <c r="BJ23" s="17" t="e">
        <f t="shared" si="1"/>
        <v>#REF!</v>
      </c>
      <c r="BK23" s="17" t="e">
        <f t="shared" si="1"/>
        <v>#REF!</v>
      </c>
      <c r="BL23" s="17" t="e">
        <f t="shared" si="1"/>
        <v>#REF!</v>
      </c>
      <c r="BM23" s="17" t="e">
        <f t="shared" si="1"/>
        <v>#REF!</v>
      </c>
      <c r="BN23" s="17" t="e">
        <f t="shared" si="1"/>
        <v>#REF!</v>
      </c>
      <c r="BO23" s="17" t="e">
        <f t="shared" si="1"/>
        <v>#REF!</v>
      </c>
      <c r="BP23" s="17" t="e">
        <f t="shared" si="1"/>
        <v>#REF!</v>
      </c>
      <c r="BQ23" s="17" t="e">
        <f t="shared" si="1"/>
        <v>#REF!</v>
      </c>
      <c r="BS23" s="17" t="e">
        <f t="shared" si="2"/>
        <v>#REF!</v>
      </c>
      <c r="BT23" s="17" t="e">
        <f t="shared" si="2"/>
        <v>#REF!</v>
      </c>
      <c r="BU23" s="17" t="e">
        <f t="shared" si="2"/>
        <v>#REF!</v>
      </c>
      <c r="BV23" s="17" t="e">
        <f t="shared" si="2"/>
        <v>#REF!</v>
      </c>
      <c r="BW23" s="17" t="e">
        <f t="shared" si="2"/>
        <v>#REF!</v>
      </c>
      <c r="BX23" s="17" t="e">
        <f t="shared" si="2"/>
        <v>#REF!</v>
      </c>
      <c r="BY23" s="17" t="e">
        <f t="shared" si="2"/>
        <v>#REF!</v>
      </c>
      <c r="BZ23" s="17" t="e">
        <f t="shared" si="2"/>
        <v>#REF!</v>
      </c>
      <c r="CA23" s="17" t="e">
        <f t="shared" si="2"/>
        <v>#REF!</v>
      </c>
      <c r="CB23" s="17" t="e">
        <f t="shared" si="2"/>
        <v>#REF!</v>
      </c>
      <c r="CC23" s="17" t="e">
        <f t="shared" si="2"/>
        <v>#REF!</v>
      </c>
      <c r="CD23" s="17" t="e">
        <f t="shared" si="2"/>
        <v>#REF!</v>
      </c>
      <c r="CG23" s="20" t="e">
        <f>IF(AND(SUM($R23:R23)&gt;0,R23=0),AF23,0)</f>
        <v>#REF!</v>
      </c>
      <c r="CH23" s="20" t="e">
        <f>IF(AND(SUM($R23:S23)&gt;0,S23=0),AG23,0)</f>
        <v>#REF!</v>
      </c>
      <c r="CI23" s="20" t="e">
        <f>IF(AND(SUM($R23:T23)&gt;0,T23=0),AH23,0)</f>
        <v>#REF!</v>
      </c>
      <c r="CJ23" s="20" t="e">
        <f>IF(AND(SUM($R23:U23)&gt;0,U23=0),AI23,0)</f>
        <v>#REF!</v>
      </c>
      <c r="CK23" s="20" t="e">
        <f>IF(AND(SUM($R23:V23)&gt;0,V23=0),AJ23,0)</f>
        <v>#REF!</v>
      </c>
      <c r="CL23" s="20" t="e">
        <f>IF(AND(SUM($R23:W23)&gt;0,W23=0),AK23,0)</f>
        <v>#REF!</v>
      </c>
      <c r="CM23" s="20" t="e">
        <f>IF(AND(SUM($R23:X23)&gt;0,X23=0),AL23,0)</f>
        <v>#REF!</v>
      </c>
      <c r="CN23" s="20" t="e">
        <f>IF(AND(SUM($R23:Y23)&gt;0,Y23=0),AM23,0)</f>
        <v>#REF!</v>
      </c>
      <c r="CO23" s="20" t="e">
        <f>IF(AND(SUM($R23:Z23)&gt;0,Z23=0),AN23,0)</f>
        <v>#REF!</v>
      </c>
      <c r="CP23" s="20" t="e">
        <f>IF(AND(SUM($R23:AA23)&gt;0,AA23=0),AO23,0)</f>
        <v>#REF!</v>
      </c>
      <c r="CQ23" s="20" t="e">
        <f>IF(AND(SUM($R23:AB23)&gt;0,AB23=0),AP23,0)</f>
        <v>#REF!</v>
      </c>
      <c r="CR23" s="20" t="e">
        <f>IF(AND(SUM($R23:AC23)&gt;0,AC23=0),AQ23,0)</f>
        <v>#REF!</v>
      </c>
      <c r="CT23" s="14" t="e">
        <f>IF(VLOOKUP($B23,#REF!,COLUMN(#REF!)-COLUMN(#REF!)+1,FALSE)&gt;0.1,VLOOKUP($B23,#REF!,COLUMN(#REF!)-COLUMN(#REF!)+1,FALSE),"")</f>
        <v>#REF!</v>
      </c>
      <c r="CU23" s="14" t="e">
        <f>IF(VLOOKUP($B23,#REF!,COLUMN(#REF!)-COLUMN(#REF!)+1,FALSE)&gt;0.1,VLOOKUP($B23,#REF!,COLUMN(#REF!)-COLUMN(#REF!)+1,FALSE),"")</f>
        <v>#REF!</v>
      </c>
      <c r="CV23" s="14" t="e">
        <f>IF(VLOOKUP($B23,#REF!,COLUMN(#REF!)-COLUMN(#REF!)+1,FALSE)&gt;0.1,VLOOKUP($B23,#REF!,COLUMN(#REF!)-COLUMN(#REF!)+1,FALSE),"")</f>
        <v>#REF!</v>
      </c>
      <c r="CW23" s="14" t="e">
        <f>IF(VLOOKUP($B23,#REF!,COLUMN(#REF!)-COLUMN(#REF!)+1,FALSE)&gt;0.1,VLOOKUP($B23,#REF!,COLUMN(#REF!)-COLUMN(#REF!)+1,FALSE),"")</f>
        <v>#REF!</v>
      </c>
      <c r="CX23" s="14" t="e">
        <f>IF(VLOOKUP($B23,#REF!,COLUMN(#REF!)-COLUMN(#REF!)+1,FALSE)&gt;0.1,VLOOKUP($B23,#REF!,COLUMN(#REF!)-COLUMN(#REF!)+1,FALSE),"")</f>
        <v>#REF!</v>
      </c>
      <c r="CY23" s="14" t="e">
        <f>IF(VLOOKUP($B23,#REF!,COLUMN(#REF!)-COLUMN(#REF!)+1,FALSE)&gt;0.1,VLOOKUP($B23,#REF!,COLUMN(#REF!)-COLUMN(#REF!)+1,FALSE),"")</f>
        <v>#REF!</v>
      </c>
      <c r="CZ23" s="14" t="e">
        <f>IF(VLOOKUP($B23,#REF!,COLUMN(#REF!)-COLUMN(#REF!)+1,FALSE)&gt;0.1,VLOOKUP($B23,#REF!,COLUMN(#REF!)-COLUMN(#REF!)+1,FALSE),"")</f>
        <v>#REF!</v>
      </c>
      <c r="DA23" s="14" t="e">
        <f>IF(VLOOKUP($B23,#REF!,COLUMN(#REF!)-COLUMN(#REF!)+1,FALSE)&gt;0.1,VLOOKUP($B23,#REF!,COLUMN(#REF!)-COLUMN(#REF!)+1,FALSE),"")</f>
        <v>#REF!</v>
      </c>
      <c r="DB23" s="14" t="e">
        <f>IF(VLOOKUP($B23,#REF!,COLUMN(#REF!)-COLUMN(#REF!)+1,FALSE)&gt;0.1,VLOOKUP($B23,#REF!,COLUMN(#REF!)-COLUMN(#REF!)+1,FALSE),"")</f>
        <v>#REF!</v>
      </c>
      <c r="DC23" s="14" t="e">
        <f>IF(VLOOKUP($B23,#REF!,COLUMN(#REF!)-COLUMN(#REF!)+1,FALSE)&gt;0.1,VLOOKUP($B23,#REF!,COLUMN(#REF!)-COLUMN(#REF!)+1,FALSE),"")</f>
        <v>#REF!</v>
      </c>
      <c r="DD23" s="14" t="e">
        <f>IF(VLOOKUP($B23,#REF!,COLUMN(#REF!)-COLUMN(#REF!)+1,FALSE)&gt;0.1,VLOOKUP($B23,#REF!,COLUMN(#REF!)-COLUMN(#REF!)+1,FALSE),"")</f>
        <v>#REF!</v>
      </c>
      <c r="DE23" s="14" t="e">
        <f>IF(VLOOKUP($B23,#REF!,COLUMN(#REF!)-COLUMN(#REF!)+1,FALSE)&gt;0.1,VLOOKUP($B23,#REF!,COLUMN(#REF!)-COLUMN(#REF!)+1,FALSE),"")</f>
        <v>#REF!</v>
      </c>
      <c r="DH23" s="19" t="str">
        <f t="shared" si="7"/>
        <v/>
      </c>
      <c r="DI23" s="19" t="str">
        <f t="shared" si="3"/>
        <v/>
      </c>
      <c r="DJ23" s="19" t="str">
        <f t="shared" si="3"/>
        <v/>
      </c>
      <c r="DK23" s="19" t="str">
        <f t="shared" si="3"/>
        <v/>
      </c>
      <c r="DL23" s="19" t="str">
        <f t="shared" si="3"/>
        <v/>
      </c>
      <c r="DM23" s="19" t="str">
        <f t="shared" si="3"/>
        <v/>
      </c>
      <c r="DN23" s="19" t="str">
        <f t="shared" si="3"/>
        <v/>
      </c>
      <c r="DO23" s="19" t="str">
        <f t="shared" si="3"/>
        <v/>
      </c>
      <c r="DP23" s="19" t="str">
        <f t="shared" si="3"/>
        <v/>
      </c>
      <c r="DQ23" s="19" t="str">
        <f t="shared" si="3"/>
        <v/>
      </c>
      <c r="DR23" s="19" t="str">
        <f t="shared" si="3"/>
        <v/>
      </c>
      <c r="DS23" s="19" t="str">
        <f t="shared" si="3"/>
        <v/>
      </c>
      <c r="DV23" s="15" t="e">
        <f>IF(VLOOKUP($B23,#REF!,COLUMN(#REF!)-COLUMN(#REF!)+1,FALSE)&gt;0.1,VLOOKUP($B23,#REF!,COLUMN(#REF!)-COLUMN(#REF!)+1,FALSE),"")</f>
        <v>#REF!</v>
      </c>
      <c r="DW23" s="15" t="e">
        <f>IF(VLOOKUP($B23,#REF!,COLUMN(#REF!)-COLUMN(#REF!)+1,FALSE)&gt;0.1,VLOOKUP($B23,#REF!,COLUMN(#REF!)-COLUMN(#REF!)+1,FALSE),"")</f>
        <v>#REF!</v>
      </c>
      <c r="DX23" s="15" t="e">
        <f>IF(VLOOKUP($B23,#REF!,COLUMN(#REF!)-COLUMN(#REF!)+1,FALSE)&gt;0.1,VLOOKUP($B23,#REF!,COLUMN(#REF!)-COLUMN(#REF!)+1,FALSE),"")</f>
        <v>#REF!</v>
      </c>
      <c r="DY23" s="15" t="e">
        <f>IF(VLOOKUP($B23,#REF!,COLUMN(#REF!)-COLUMN(#REF!)+1,FALSE)&gt;0.1,VLOOKUP($B23,#REF!,COLUMN(#REF!)-COLUMN(#REF!)+1,FALSE),"")</f>
        <v>#REF!</v>
      </c>
      <c r="DZ23" s="15" t="e">
        <f>IF(VLOOKUP($B23,#REF!,COLUMN(#REF!)-COLUMN(#REF!)+1,FALSE)&gt;0.1,VLOOKUP($B23,#REF!,COLUMN(#REF!)-COLUMN(#REF!)+1,FALSE),"")</f>
        <v>#REF!</v>
      </c>
      <c r="EA23" s="15" t="e">
        <f>IF(VLOOKUP($B23,#REF!,COLUMN(#REF!)-COLUMN(#REF!)+1,FALSE)&gt;0.1,VLOOKUP($B23,#REF!,COLUMN(#REF!)-COLUMN(#REF!)+1,FALSE),"")</f>
        <v>#REF!</v>
      </c>
      <c r="EB23" s="15" t="e">
        <f>IF(VLOOKUP($B23,#REF!,COLUMN(#REF!)-COLUMN(#REF!)+1,FALSE)&gt;0.1,VLOOKUP($B23,#REF!,COLUMN(#REF!)-COLUMN(#REF!)+1,FALSE),"")</f>
        <v>#REF!</v>
      </c>
      <c r="EC23" s="15" t="e">
        <f>IF(VLOOKUP($B23,#REF!,COLUMN(#REF!)-COLUMN(#REF!)+1,FALSE)&gt;0.1,VLOOKUP($B23,#REF!,COLUMN(#REF!)-COLUMN(#REF!)+1,FALSE),"")</f>
        <v>#REF!</v>
      </c>
      <c r="ED23" s="15" t="e">
        <f>IF(VLOOKUP($B23,#REF!,COLUMN(#REF!)-COLUMN(#REF!)+1,FALSE)&gt;0.1,VLOOKUP($B23,#REF!,COLUMN(#REF!)-COLUMN(#REF!)+1,FALSE),"")</f>
        <v>#REF!</v>
      </c>
      <c r="EE23" s="15" t="e">
        <f>IF(VLOOKUP($B23,#REF!,COLUMN(#REF!)-COLUMN(#REF!)+1,FALSE)&gt;0.1,VLOOKUP($B23,#REF!,COLUMN(#REF!)-COLUMN(#REF!)+1,FALSE),"")</f>
        <v>#REF!</v>
      </c>
      <c r="EF23" s="15" t="e">
        <f>IF(VLOOKUP($B23,#REF!,COLUMN(#REF!)-COLUMN(#REF!)+1,FALSE)&gt;0.1,VLOOKUP($B23,#REF!,COLUMN(#REF!)-COLUMN(#REF!)+1,FALSE),"")</f>
        <v>#REF!</v>
      </c>
      <c r="EG23" s="15" t="e">
        <f>IF(VLOOKUP($B23,#REF!,COLUMN(#REF!)-COLUMN(#REF!)+1,FALSE)&gt;0.1,VLOOKUP($B23,#REF!,COLUMN(#REF!)-COLUMN(#REF!)+1,FALSE),"")</f>
        <v>#REF!</v>
      </c>
      <c r="EH23" s="15" t="e">
        <f>IF(VLOOKUP($B23,#REF!,COLUMN(#REF!)-COLUMN(#REF!)+1,FALSE)&gt;0.1,VLOOKUP($B23,#REF!,COLUMN(#REF!)-COLUMN(#REF!)+1,FALSE),"")</f>
        <v>#REF!</v>
      </c>
      <c r="EL23" s="20" t="str">
        <f t="shared" si="13"/>
        <v/>
      </c>
      <c r="EM23" s="20" t="str">
        <f t="shared" si="13"/>
        <v/>
      </c>
      <c r="EN23" s="20" t="str">
        <f t="shared" si="13"/>
        <v/>
      </c>
      <c r="EO23" s="20" t="str">
        <f t="shared" si="13"/>
        <v/>
      </c>
      <c r="EP23" s="20" t="str">
        <f t="shared" si="13"/>
        <v/>
      </c>
      <c r="EQ23" s="20" t="str">
        <f t="shared" si="13"/>
        <v/>
      </c>
      <c r="ER23" s="20" t="str">
        <f t="shared" si="13"/>
        <v/>
      </c>
      <c r="ES23" s="20" t="str">
        <f t="shared" si="13"/>
        <v/>
      </c>
      <c r="ET23" s="20" t="str">
        <f t="shared" si="13"/>
        <v/>
      </c>
      <c r="EU23" s="20" t="str">
        <f t="shared" si="13"/>
        <v/>
      </c>
      <c r="EV23" s="20" t="str">
        <f t="shared" si="13"/>
        <v/>
      </c>
      <c r="EW23" s="20" t="str">
        <f t="shared" si="13"/>
        <v/>
      </c>
      <c r="FC23" s="12" t="s">
        <v>1131</v>
      </c>
      <c r="FD23" s="20">
        <f>IF(ABS(FD12/(24*(FE$16-FD$16)))&gt;$FC$16,FD12/(24*(FE$16-FD$16)),0)</f>
        <v>0</v>
      </c>
      <c r="FE23" s="20">
        <f t="shared" ref="FE23:FH23" si="19">IF(ABS(FE12/(24*(FF$16-FE$16)))&gt;$FC$16,FE12/(24*(FF$16-FE$16)),0)</f>
        <v>0</v>
      </c>
      <c r="FF23" s="20">
        <f t="shared" si="19"/>
        <v>0</v>
      </c>
      <c r="FG23" s="20">
        <f t="shared" si="19"/>
        <v>0</v>
      </c>
      <c r="FH23" s="20">
        <f t="shared" si="19"/>
        <v>0</v>
      </c>
      <c r="FI23" s="19"/>
      <c r="FJ23" s="19"/>
      <c r="FK23" s="19"/>
      <c r="FL23" s="19"/>
      <c r="FM23" s="19"/>
      <c r="FN23" s="19"/>
      <c r="FO23" s="19"/>
      <c r="FR23" s="4" t="e">
        <f>IF(ABS(SUM($FD12:FD12)/((FE$2-$FD$2)*24))&gt;$FC$16,(SUM($FD12:FD12)/((FE$2-$FD$2)*24)),NA())</f>
        <v>#N/A</v>
      </c>
      <c r="FS23" s="4" t="e">
        <f>IF(ABS(SUM($FD12:FE12)/((FF$2-$FD$2)*24))&gt;$FC$16,(SUM($FD12:FE12)/((FF$2-$FD$2)*24)),NA())</f>
        <v>#N/A</v>
      </c>
      <c r="FT23" s="4" t="e">
        <f>IF(ABS(SUM($FD12:FF12)/((FG$2-$FD$2)*24))&gt;$FC$16,(SUM($FD12:FF12)/((FG$2-$FD$2)*24)),NA())</f>
        <v>#N/A</v>
      </c>
      <c r="FU23" s="4" t="e">
        <f>IF(ABS(SUM($FD12:FG12)/((FH$2-$FD$2)*24))&gt;$FC$16,(SUM($FD12:FG12)/((FH$2-$FD$2)*24)),NA())</f>
        <v>#N/A</v>
      </c>
      <c r="FV23" s="4" t="e">
        <f>IF(ABS(SUM($FD12:FH12)/((FI$2-$FD$2)*24))&gt;$FC$16,(SUM($FD12:FH12)/((FI$2-$FD$2)*24)),NA())</f>
        <v>#N/A</v>
      </c>
    </row>
    <row r="24" spans="2:186">
      <c r="B24" t="s">
        <v>1191</v>
      </c>
      <c r="C24" s="18">
        <f>VLOOKUP(B24,Financ!A$3:J$157,COLUMN(Financ!$J$21),FALSE)</f>
        <v>43585</v>
      </c>
      <c r="D24" s="16">
        <f ca="1">SUMIF(Financ!$A$3:$A$157,'Full Financ'!$B24,Financ!K$3:K$156)</f>
        <v>928.84257805371556</v>
      </c>
      <c r="E24" s="16">
        <f ca="1">SUMIF(Financ!$A$3:$A$157,'Full Financ'!$B24,Financ!L$3:L$156)</f>
        <v>855.8549481313031</v>
      </c>
      <c r="F24" s="16">
        <f ca="1">SUMIF(Financ!$A$3:$A$157,'Full Financ'!$B24,Financ!M$3:M$156)</f>
        <v>931.84206969436264</v>
      </c>
      <c r="G24" s="16">
        <f ca="1">SUMIF(Financ!$A$3:$A$157,'Full Financ'!$B24,Financ!N$3:N$156)</f>
        <v>893.84850891283281</v>
      </c>
      <c r="H24" s="16">
        <f ca="1">SUMIF(Financ!$A$3:$A$157,'Full Financ'!$B24,Financ!O$3:O$156)</f>
        <v>988.83241086665726</v>
      </c>
      <c r="I24" s="16">
        <f ca="1">SUMIF(Financ!$A$3:$A$157,'Full Financ'!$B24,Financ!P$3:P$156)</f>
        <v>953.83834172577463</v>
      </c>
      <c r="J24" s="16">
        <f ca="1">SUMIF(Financ!$A$3:$A$157,'Full Financ'!$B24,Financ!Q$3:Q$156)</f>
        <v>1036.8242771170108</v>
      </c>
      <c r="K24" s="16">
        <f ca="1">SUMIF(Financ!$A$3:$A$157,'Full Financ'!$B24,Financ!R$3:R$156)</f>
        <v>1150.8049594616002</v>
      </c>
      <c r="L24" s="16">
        <f ca="1">SUMIF(Financ!$A$3:$A$157,'Full Financ'!$B24,Financ!S$3:S$156)</f>
        <v>1054.8212269608932</v>
      </c>
      <c r="M24" s="16">
        <f ca="1">SUMIF(Financ!$A$3:$A$157,'Full Financ'!$B24,Financ!T$3:T$156)</f>
        <v>988.83241086665726</v>
      </c>
      <c r="N24" s="16">
        <f ca="1">SUMIF(Financ!$A$3:$A$157,'Full Financ'!$B24,Financ!U$3:U$156)</f>
        <v>859.8542703188325</v>
      </c>
      <c r="O24" s="16">
        <f ca="1">SUMIF(Financ!$A$3:$A$157,'Full Financ'!$B24,Financ!V$3:V$156)</f>
        <v>852.85545649065591</v>
      </c>
      <c r="P24" s="16"/>
      <c r="Q24" t="e">
        <f>VLOOKUP(B24,#REF!,COLUMN(#REF!),FALSE)</f>
        <v>#REF!</v>
      </c>
      <c r="R24" s="17" t="e">
        <f>IF(AND(R$2=$Q$1,$Q24&lt;&gt;0),SUMIF(#REF!,'Full Financ'!$B24,#REF!)*0.98*(S$2-R$2)/($Q24),SUMIF(#REF!,'Full Financ'!$B24,#REF!)*0.98)</f>
        <v>#REF!</v>
      </c>
      <c r="S24" s="17" t="e">
        <f>IF(AND(S$2=$Q$1,$Q24&lt;&gt;0),SUMIF(#REF!,'Full Financ'!$B24,#REF!)*0.98*(T$2-S$2)/($Q24),SUMIF(#REF!,'Full Financ'!$B24,#REF!)*0.98)</f>
        <v>#REF!</v>
      </c>
      <c r="T24" s="17" t="e">
        <f>IF(AND(T$2=$Q$1,$Q24&lt;&gt;0),SUMIF(#REF!,'Full Financ'!$B24,#REF!)*0.98*(U$2-T$2)/($Q24),SUMIF(#REF!,'Full Financ'!$B24,#REF!)*0.98)</f>
        <v>#REF!</v>
      </c>
      <c r="U24" s="17" t="e">
        <f>IF(AND(U$2=$Q$1,$Q24&lt;&gt;0),SUMIF(#REF!,'Full Financ'!$B24,#REF!)*0.98*(V$2-U$2)/($Q24),SUMIF(#REF!,'Full Financ'!$B24,#REF!)*0.98)</f>
        <v>#REF!</v>
      </c>
      <c r="V24" s="17" t="e">
        <f>IF(AND(V$2=$Q$1,$Q24&lt;&gt;0),SUMIF(#REF!,'Full Financ'!$B24,#REF!)*0.98*(W$2-V$2)/($Q24),SUMIF(#REF!,'Full Financ'!$B24,#REF!)*0.98)</f>
        <v>#REF!</v>
      </c>
      <c r="W24" s="17" t="e">
        <f>IF(AND(W$2=$Q$1,$Q24&lt;&gt;0),SUMIF(#REF!,'Full Financ'!$B24,#REF!)*0.98*(X$2-W$2)/($Q24),SUMIF(#REF!,'Full Financ'!$B24,#REF!)*0.98)</f>
        <v>#REF!</v>
      </c>
      <c r="X24" s="17" t="e">
        <f>IF(AND(X$2=$Q$1,$Q24&lt;&gt;0),SUMIF(#REF!,'Full Financ'!$B24,#REF!)*0.98*(Y$2-X$2)/($Q24),SUMIF(#REF!,'Full Financ'!$B24,#REF!)*0.98)</f>
        <v>#REF!</v>
      </c>
      <c r="Y24" s="17" t="e">
        <f>IF(AND(Y$2=$Q$1,$Q24&lt;&gt;0),SUMIF(#REF!,'Full Financ'!$B24,#REF!)*0.98*(Z$2-Y$2)/($Q24),SUMIF(#REF!,'Full Financ'!$B24,#REF!)*0.98)</f>
        <v>#REF!</v>
      </c>
      <c r="Z24" s="17" t="e">
        <f>IF(AND(Z$2=$Q$1,$Q24&lt;&gt;0),SUMIF(#REF!,'Full Financ'!$B24,#REF!)*0.98*(AA$2-Z$2)/($Q24),SUMIF(#REF!,'Full Financ'!$B24,#REF!)*0.98)</f>
        <v>#REF!</v>
      </c>
      <c r="AA24" s="17" t="e">
        <f>IF(AND(AA$2=$Q$1,$Q24&lt;&gt;0),SUMIF(#REF!,'Full Financ'!$B24,#REF!)*0.98*(AB$2-AA$2)/($Q24),SUMIF(#REF!,'Full Financ'!$B24,#REF!)*0.98)</f>
        <v>#REF!</v>
      </c>
      <c r="AB24" s="17" t="e">
        <f>IF(AND(AB$2=$Q$1,$Q24&lt;&gt;0),SUMIF(#REF!,'Full Financ'!$B24,#REF!)*0.98*(AC$2-AB$2)/($Q24),SUMIF(#REF!,'Full Financ'!$B24,#REF!)*0.98)</f>
        <v>#REF!</v>
      </c>
      <c r="AC24" s="17" t="e">
        <f>IF(AND(AC$2=$Q$1,$Q24&lt;&gt;0),SUMIF(#REF!,'Full Financ'!$B24,#REF!)*0.98*(AD$2-AC$2)/($Q24),SUMIF(#REF!,'Full Financ'!$B24,#REF!)*0.98)</f>
        <v>#REF!</v>
      </c>
      <c r="AD24" s="17"/>
      <c r="AF24" s="17" t="e">
        <f t="shared" ca="1" si="0"/>
        <v>#REF!</v>
      </c>
      <c r="AG24" s="17" t="e">
        <f t="shared" ca="1" si="0"/>
        <v>#REF!</v>
      </c>
      <c r="AH24" s="17" t="e">
        <f t="shared" ca="1" si="0"/>
        <v>#REF!</v>
      </c>
      <c r="AI24" s="17" t="e">
        <f t="shared" ref="AI24:AQ52" ca="1" si="20">U24-G24</f>
        <v>#REF!</v>
      </c>
      <c r="AJ24" s="17" t="e">
        <f t="shared" ca="1" si="20"/>
        <v>#REF!</v>
      </c>
      <c r="AK24" s="17" t="e">
        <f t="shared" ca="1" si="20"/>
        <v>#REF!</v>
      </c>
      <c r="AL24" s="17" t="e">
        <f t="shared" ca="1" si="20"/>
        <v>#REF!</v>
      </c>
      <c r="AM24" s="17" t="e">
        <f t="shared" ca="1" si="20"/>
        <v>#REF!</v>
      </c>
      <c r="AN24" s="17" t="e">
        <f t="shared" ca="1" si="20"/>
        <v>#REF!</v>
      </c>
      <c r="AO24" s="17" t="e">
        <f t="shared" ca="1" si="20"/>
        <v>#REF!</v>
      </c>
      <c r="AP24" s="17" t="e">
        <f t="shared" ca="1" si="20"/>
        <v>#REF!</v>
      </c>
      <c r="AQ24" s="17" t="e">
        <f t="shared" ca="1" si="20"/>
        <v>#REF!</v>
      </c>
      <c r="AS24" s="17" t="e">
        <f>IF(SUM($R24:R24)&gt;0,MONTH(AS$2),"")</f>
        <v>#REF!</v>
      </c>
      <c r="AT24" s="17" t="e">
        <f>IF(SUM($R24:S24)&gt;0,MONTH(AT$2),"")</f>
        <v>#REF!</v>
      </c>
      <c r="AU24" s="17" t="e">
        <f>IF(SUM($R24:T24)&gt;0,MONTH(AU$2),"")</f>
        <v>#REF!</v>
      </c>
      <c r="AV24" s="17" t="e">
        <f>IF(SUM($R24:U24)&gt;0,MONTH(AV$2),"")</f>
        <v>#REF!</v>
      </c>
      <c r="AW24" s="17" t="e">
        <f>IF(SUM($R24:V24)&gt;0,MONTH(AW$2),"")</f>
        <v>#REF!</v>
      </c>
      <c r="AX24" s="17" t="e">
        <f>IF(SUM($R24:W24)&gt;0,MONTH(AX$2),"")</f>
        <v>#REF!</v>
      </c>
      <c r="AY24" s="17" t="e">
        <f>IF(SUM($R24:X24)&gt;0,MONTH(AY$2),"")</f>
        <v>#REF!</v>
      </c>
      <c r="AZ24" s="17" t="e">
        <f>IF(SUM($R24:Y24)&gt;0,MONTH(AZ$2),"")</f>
        <v>#REF!</v>
      </c>
      <c r="BA24" s="17" t="e">
        <f>IF(SUM($R24:Z24)&gt;0,MONTH(BA$2),"")</f>
        <v>#REF!</v>
      </c>
      <c r="BB24" s="17" t="e">
        <f>IF(SUM($R24:AA24)&gt;0,MONTH(BB$2),"")</f>
        <v>#REF!</v>
      </c>
      <c r="BC24" s="17" t="e">
        <f>IF(SUM($R24:AB24)&gt;0,MONTH(BC$2),"")</f>
        <v>#REF!</v>
      </c>
      <c r="BD24" s="17" t="e">
        <f>IF(SUM($R24:AC24)&gt;0,MONTH(BD$2),"")</f>
        <v>#REF!</v>
      </c>
      <c r="BE24" s="17" t="e">
        <f t="shared" si="6"/>
        <v>#REF!</v>
      </c>
      <c r="BF24" s="17" t="e">
        <f t="shared" si="1"/>
        <v>#REF!</v>
      </c>
      <c r="BG24" s="17" t="e">
        <f t="shared" si="1"/>
        <v>#REF!</v>
      </c>
      <c r="BH24" s="17" t="e">
        <f t="shared" si="1"/>
        <v>#REF!</v>
      </c>
      <c r="BI24" s="17" t="e">
        <f t="shared" ref="BI24:BQ52" si="21">IF(OR($BE24=0,AND(BI$2&gt;=$C24,$BE24&gt;MONTH(BI$2))),AI24,0)</f>
        <v>#REF!</v>
      </c>
      <c r="BJ24" s="17" t="e">
        <f t="shared" si="21"/>
        <v>#REF!</v>
      </c>
      <c r="BK24" s="17" t="e">
        <f t="shared" si="21"/>
        <v>#REF!</v>
      </c>
      <c r="BL24" s="17" t="e">
        <f t="shared" si="21"/>
        <v>#REF!</v>
      </c>
      <c r="BM24" s="17" t="e">
        <f t="shared" si="21"/>
        <v>#REF!</v>
      </c>
      <c r="BN24" s="17" t="e">
        <f t="shared" si="21"/>
        <v>#REF!</v>
      </c>
      <c r="BO24" s="17" t="e">
        <f t="shared" si="21"/>
        <v>#REF!</v>
      </c>
      <c r="BP24" s="17" t="e">
        <f t="shared" si="21"/>
        <v>#REF!</v>
      </c>
      <c r="BQ24" s="17" t="e">
        <f t="shared" si="21"/>
        <v>#REF!</v>
      </c>
      <c r="BS24" s="17" t="e">
        <f t="shared" si="2"/>
        <v>#REF!</v>
      </c>
      <c r="BT24" s="17" t="e">
        <f t="shared" si="2"/>
        <v>#REF!</v>
      </c>
      <c r="BU24" s="17" t="e">
        <f t="shared" si="2"/>
        <v>#REF!</v>
      </c>
      <c r="BV24" s="17" t="e">
        <f t="shared" ref="BV24:CD52" si="22">IF(AND(BI$2&lt;$C24,$BE24&lt;MONTH($C24)),AI24,0)</f>
        <v>#REF!</v>
      </c>
      <c r="BW24" s="17" t="e">
        <f t="shared" si="22"/>
        <v>#REF!</v>
      </c>
      <c r="BX24" s="17" t="e">
        <f t="shared" si="22"/>
        <v>#REF!</v>
      </c>
      <c r="BY24" s="17" t="e">
        <f t="shared" si="22"/>
        <v>#REF!</v>
      </c>
      <c r="BZ24" s="17" t="e">
        <f t="shared" si="22"/>
        <v>#REF!</v>
      </c>
      <c r="CA24" s="17" t="e">
        <f t="shared" si="22"/>
        <v>#REF!</v>
      </c>
      <c r="CB24" s="17" t="e">
        <f t="shared" si="22"/>
        <v>#REF!</v>
      </c>
      <c r="CC24" s="17" t="e">
        <f t="shared" si="22"/>
        <v>#REF!</v>
      </c>
      <c r="CD24" s="17" t="e">
        <f t="shared" si="22"/>
        <v>#REF!</v>
      </c>
      <c r="CG24" s="20" t="e">
        <f>IF(AND(SUM($R24:R24)&gt;0,R24=0),AF24,0)</f>
        <v>#REF!</v>
      </c>
      <c r="CH24" s="20" t="e">
        <f>IF(AND(SUM($R24:S24)&gt;0,S24=0),AG24,0)</f>
        <v>#REF!</v>
      </c>
      <c r="CI24" s="20" t="e">
        <f>IF(AND(SUM($R24:T24)&gt;0,T24=0),AH24,0)</f>
        <v>#REF!</v>
      </c>
      <c r="CJ24" s="20" t="e">
        <f>IF(AND(SUM($R24:U24)&gt;0,U24=0),AI24,0)</f>
        <v>#REF!</v>
      </c>
      <c r="CK24" s="20" t="e">
        <f>IF(AND(SUM($R24:V24)&gt;0,V24=0),AJ24,0)</f>
        <v>#REF!</v>
      </c>
      <c r="CL24" s="20" t="e">
        <f>IF(AND(SUM($R24:W24)&gt;0,W24=0),AK24,0)</f>
        <v>#REF!</v>
      </c>
      <c r="CM24" s="20" t="e">
        <f>IF(AND(SUM($R24:X24)&gt;0,X24=0),AL24,0)</f>
        <v>#REF!</v>
      </c>
      <c r="CN24" s="20" t="e">
        <f>IF(AND(SUM($R24:Y24)&gt;0,Y24=0),AM24,0)</f>
        <v>#REF!</v>
      </c>
      <c r="CO24" s="20" t="e">
        <f>IF(AND(SUM($R24:Z24)&gt;0,Z24=0),AN24,0)</f>
        <v>#REF!</v>
      </c>
      <c r="CP24" s="20" t="e">
        <f>IF(AND(SUM($R24:AA24)&gt;0,AA24=0),AO24,0)</f>
        <v>#REF!</v>
      </c>
      <c r="CQ24" s="20" t="e">
        <f>IF(AND(SUM($R24:AB24)&gt;0,AB24=0),AP24,0)</f>
        <v>#REF!</v>
      </c>
      <c r="CR24" s="20" t="e">
        <f>IF(AND(SUM($R24:AC24)&gt;0,AC24=0),AQ24,0)</f>
        <v>#REF!</v>
      </c>
      <c r="CT24" s="14" t="e">
        <f>IF(VLOOKUP($B24,#REF!,COLUMN(#REF!)-COLUMN(#REF!)+1,FALSE)&gt;0.1,VLOOKUP($B24,#REF!,COLUMN(#REF!)-COLUMN(#REF!)+1,FALSE),"")</f>
        <v>#REF!</v>
      </c>
      <c r="CU24" s="14" t="e">
        <f>IF(VLOOKUP($B24,#REF!,COLUMN(#REF!)-COLUMN(#REF!)+1,FALSE)&gt;0.1,VLOOKUP($B24,#REF!,COLUMN(#REF!)-COLUMN(#REF!)+1,FALSE),"")</f>
        <v>#REF!</v>
      </c>
      <c r="CV24" s="14" t="e">
        <f>IF(VLOOKUP($B24,#REF!,COLUMN(#REF!)-COLUMN(#REF!)+1,FALSE)&gt;0.1,VLOOKUP($B24,#REF!,COLUMN(#REF!)-COLUMN(#REF!)+1,FALSE),"")</f>
        <v>#REF!</v>
      </c>
      <c r="CW24" s="14" t="e">
        <f>IF(VLOOKUP($B24,#REF!,COLUMN(#REF!)-COLUMN(#REF!)+1,FALSE)&gt;0.1,VLOOKUP($B24,#REF!,COLUMN(#REF!)-COLUMN(#REF!)+1,FALSE),"")</f>
        <v>#REF!</v>
      </c>
      <c r="CX24" s="14" t="e">
        <f>IF(VLOOKUP($B24,#REF!,COLUMN(#REF!)-COLUMN(#REF!)+1,FALSE)&gt;0.1,VLOOKUP($B24,#REF!,COLUMN(#REF!)-COLUMN(#REF!)+1,FALSE),"")</f>
        <v>#REF!</v>
      </c>
      <c r="CY24" s="14" t="e">
        <f>IF(VLOOKUP($B24,#REF!,COLUMN(#REF!)-COLUMN(#REF!)+1,FALSE)&gt;0.1,VLOOKUP($B24,#REF!,COLUMN(#REF!)-COLUMN(#REF!)+1,FALSE),"")</f>
        <v>#REF!</v>
      </c>
      <c r="CZ24" s="14" t="e">
        <f>IF(VLOOKUP($B24,#REF!,COLUMN(#REF!)-COLUMN(#REF!)+1,FALSE)&gt;0.1,VLOOKUP($B24,#REF!,COLUMN(#REF!)-COLUMN(#REF!)+1,FALSE),"")</f>
        <v>#REF!</v>
      </c>
      <c r="DA24" s="14" t="e">
        <f>IF(VLOOKUP($B24,#REF!,COLUMN(#REF!)-COLUMN(#REF!)+1,FALSE)&gt;0.1,VLOOKUP($B24,#REF!,COLUMN(#REF!)-COLUMN(#REF!)+1,FALSE),"")</f>
        <v>#REF!</v>
      </c>
      <c r="DB24" s="14" t="e">
        <f>IF(VLOOKUP($B24,#REF!,COLUMN(#REF!)-COLUMN(#REF!)+1,FALSE)&gt;0.1,VLOOKUP($B24,#REF!,COLUMN(#REF!)-COLUMN(#REF!)+1,FALSE),"")</f>
        <v>#REF!</v>
      </c>
      <c r="DC24" s="14" t="e">
        <f>IF(VLOOKUP($B24,#REF!,COLUMN(#REF!)-COLUMN(#REF!)+1,FALSE)&gt;0.1,VLOOKUP($B24,#REF!,COLUMN(#REF!)-COLUMN(#REF!)+1,FALSE),"")</f>
        <v>#REF!</v>
      </c>
      <c r="DD24" s="14" t="e">
        <f>IF(VLOOKUP($B24,#REF!,COLUMN(#REF!)-COLUMN(#REF!)+1,FALSE)&gt;0.1,VLOOKUP($B24,#REF!,COLUMN(#REF!)-COLUMN(#REF!)+1,FALSE),"")</f>
        <v>#REF!</v>
      </c>
      <c r="DE24" s="14" t="e">
        <f>IF(VLOOKUP($B24,#REF!,COLUMN(#REF!)-COLUMN(#REF!)+1,FALSE)&gt;0.1,VLOOKUP($B24,#REF!,COLUMN(#REF!)-COLUMN(#REF!)+1,FALSE),"")</f>
        <v>#REF!</v>
      </c>
      <c r="DH24" s="19" t="str">
        <f t="shared" si="7"/>
        <v/>
      </c>
      <c r="DI24" s="19" t="str">
        <f t="shared" si="3"/>
        <v/>
      </c>
      <c r="DJ24" s="19" t="str">
        <f t="shared" si="3"/>
        <v/>
      </c>
      <c r="DK24" s="19" t="str">
        <f t="shared" si="3"/>
        <v/>
      </c>
      <c r="DL24" s="19" t="str">
        <f t="shared" si="3"/>
        <v/>
      </c>
      <c r="DM24" s="19" t="str">
        <f t="shared" si="3"/>
        <v/>
      </c>
      <c r="DN24" s="19" t="str">
        <f t="shared" si="3"/>
        <v/>
      </c>
      <c r="DO24" s="19" t="str">
        <f t="shared" si="3"/>
        <v/>
      </c>
      <c r="DP24" s="19" t="str">
        <f t="shared" si="3"/>
        <v/>
      </c>
      <c r="DQ24" s="19" t="str">
        <f t="shared" si="3"/>
        <v/>
      </c>
      <c r="DR24" s="19" t="str">
        <f t="shared" si="3"/>
        <v/>
      </c>
      <c r="DS24" s="19" t="str">
        <f t="shared" si="3"/>
        <v/>
      </c>
      <c r="DV24" s="15" t="e">
        <f>IF(VLOOKUP($B24,#REF!,COLUMN(#REF!)-COLUMN(#REF!)+1,FALSE)&gt;0.1,VLOOKUP($B24,#REF!,COLUMN(#REF!)-COLUMN(#REF!)+1,FALSE),"")</f>
        <v>#REF!</v>
      </c>
      <c r="DW24" s="15" t="e">
        <f>IF(VLOOKUP($B24,#REF!,COLUMN(#REF!)-COLUMN(#REF!)+1,FALSE)&gt;0.1,VLOOKUP($B24,#REF!,COLUMN(#REF!)-COLUMN(#REF!)+1,FALSE),"")</f>
        <v>#REF!</v>
      </c>
      <c r="DX24" s="15" t="e">
        <f>IF(VLOOKUP($B24,#REF!,COLUMN(#REF!)-COLUMN(#REF!)+1,FALSE)&gt;0.1,VLOOKUP($B24,#REF!,COLUMN(#REF!)-COLUMN(#REF!)+1,FALSE),"")</f>
        <v>#REF!</v>
      </c>
      <c r="DY24" s="15" t="e">
        <f>IF(VLOOKUP($B24,#REF!,COLUMN(#REF!)-COLUMN(#REF!)+1,FALSE)&gt;0.1,VLOOKUP($B24,#REF!,COLUMN(#REF!)-COLUMN(#REF!)+1,FALSE),"")</f>
        <v>#REF!</v>
      </c>
      <c r="DZ24" s="15" t="e">
        <f>IF(VLOOKUP($B24,#REF!,COLUMN(#REF!)-COLUMN(#REF!)+1,FALSE)&gt;0.1,VLOOKUP($B24,#REF!,COLUMN(#REF!)-COLUMN(#REF!)+1,FALSE),"")</f>
        <v>#REF!</v>
      </c>
      <c r="EA24" s="15" t="e">
        <f>IF(VLOOKUP($B24,#REF!,COLUMN(#REF!)-COLUMN(#REF!)+1,FALSE)&gt;0.1,VLOOKUP($B24,#REF!,COLUMN(#REF!)-COLUMN(#REF!)+1,FALSE),"")</f>
        <v>#REF!</v>
      </c>
      <c r="EB24" s="15" t="e">
        <f>IF(VLOOKUP($B24,#REF!,COLUMN(#REF!)-COLUMN(#REF!)+1,FALSE)&gt;0.1,VLOOKUP($B24,#REF!,COLUMN(#REF!)-COLUMN(#REF!)+1,FALSE),"")</f>
        <v>#REF!</v>
      </c>
      <c r="EC24" s="15" t="e">
        <f>IF(VLOOKUP($B24,#REF!,COLUMN(#REF!)-COLUMN(#REF!)+1,FALSE)&gt;0.1,VLOOKUP($B24,#REF!,COLUMN(#REF!)-COLUMN(#REF!)+1,FALSE),"")</f>
        <v>#REF!</v>
      </c>
      <c r="ED24" s="15" t="e">
        <f>IF(VLOOKUP($B24,#REF!,COLUMN(#REF!)-COLUMN(#REF!)+1,FALSE)&gt;0.1,VLOOKUP($B24,#REF!,COLUMN(#REF!)-COLUMN(#REF!)+1,FALSE),"")</f>
        <v>#REF!</v>
      </c>
      <c r="EE24" s="15" t="e">
        <f>IF(VLOOKUP($B24,#REF!,COLUMN(#REF!)-COLUMN(#REF!)+1,FALSE)&gt;0.1,VLOOKUP($B24,#REF!,COLUMN(#REF!)-COLUMN(#REF!)+1,FALSE),"")</f>
        <v>#REF!</v>
      </c>
      <c r="EF24" s="15" t="e">
        <f>IF(VLOOKUP($B24,#REF!,COLUMN(#REF!)-COLUMN(#REF!)+1,FALSE)&gt;0.1,VLOOKUP($B24,#REF!,COLUMN(#REF!)-COLUMN(#REF!)+1,FALSE),"")</f>
        <v>#REF!</v>
      </c>
      <c r="EG24" s="15" t="e">
        <f>IF(VLOOKUP($B24,#REF!,COLUMN(#REF!)-COLUMN(#REF!)+1,FALSE)&gt;0.1,VLOOKUP($B24,#REF!,COLUMN(#REF!)-COLUMN(#REF!)+1,FALSE),"")</f>
        <v>#REF!</v>
      </c>
      <c r="EH24" s="15" t="e">
        <f>IF(VLOOKUP($B24,#REF!,COLUMN(#REF!)-COLUMN(#REF!)+1,FALSE)&gt;0.1,VLOOKUP($B24,#REF!,COLUMN(#REF!)-COLUMN(#REF!)+1,FALSE),"")</f>
        <v>#REF!</v>
      </c>
      <c r="EL24" s="20" t="str">
        <f t="shared" si="13"/>
        <v/>
      </c>
      <c r="EM24" s="20" t="str">
        <f t="shared" si="13"/>
        <v/>
      </c>
      <c r="EN24" s="20" t="str">
        <f t="shared" si="13"/>
        <v/>
      </c>
      <c r="EO24" s="20" t="str">
        <f t="shared" si="13"/>
        <v/>
      </c>
      <c r="EP24" s="20" t="str">
        <f t="shared" si="13"/>
        <v/>
      </c>
      <c r="EQ24" s="20" t="str">
        <f t="shared" si="13"/>
        <v/>
      </c>
      <c r="ER24" s="20" t="str">
        <f t="shared" si="13"/>
        <v/>
      </c>
      <c r="ES24" s="20" t="str">
        <f t="shared" si="13"/>
        <v/>
      </c>
      <c r="ET24" s="20" t="str">
        <f t="shared" si="13"/>
        <v/>
      </c>
      <c r="EU24" s="20" t="str">
        <f t="shared" si="13"/>
        <v/>
      </c>
      <c r="EV24" s="20" t="str">
        <f t="shared" si="13"/>
        <v/>
      </c>
      <c r="EW24" s="20" t="str">
        <f t="shared" si="13"/>
        <v/>
      </c>
      <c r="FC24" s="12" t="s">
        <v>1499</v>
      </c>
      <c r="FD24" s="20" t="e">
        <f>IF(ABS(FD14/(24*(FE$16-FD$16)))&gt;$FC$16,FD14/(24*(FE$16-FD$16)),0)</f>
        <v>#REF!</v>
      </c>
      <c r="FE24" s="20" t="e">
        <f t="shared" ref="FE24:FH24" si="23">IF(ABS(FE14/(24*(FF$16-FE$16)))&gt;$FC$16,FE14/(24*(FF$16-FE$16)),0)</f>
        <v>#REF!</v>
      </c>
      <c r="FF24" s="20" t="e">
        <f t="shared" si="23"/>
        <v>#REF!</v>
      </c>
      <c r="FG24" s="20" t="e">
        <f t="shared" si="23"/>
        <v>#REF!</v>
      </c>
      <c r="FH24" s="20" t="e">
        <f t="shared" si="23"/>
        <v>#REF!</v>
      </c>
      <c r="FR24" s="15" t="e">
        <f>FD11</f>
        <v>#DIV/0!</v>
      </c>
      <c r="FS24" s="15" t="e">
        <f>SUMPRODUCT($FD11:FE11,$FD5:FE5)/SUM($FD5:FE5)</f>
        <v>#DIV/0!</v>
      </c>
      <c r="FT24" s="15" t="e">
        <f>SUMPRODUCT($FD11:FF11,$FD5:FF5)/SUM($FD5:FF5)</f>
        <v>#DIV/0!</v>
      </c>
      <c r="FU24" s="15" t="e">
        <f>SUMPRODUCT($FD11:FG11,$FD5:FG5)/SUM($FD5:FG5)</f>
        <v>#DIV/0!</v>
      </c>
      <c r="FV24" s="15" t="e">
        <f>SUMPRODUCT($FD11:FH11,$FD5:FH5)/SUM($FD5:FH5)</f>
        <v>#DIV/0!</v>
      </c>
    </row>
    <row r="25" spans="2:186">
      <c r="B25" t="s">
        <v>1197</v>
      </c>
      <c r="C25" s="18">
        <f>VLOOKUP(B25,Financ!A$3:J$157,COLUMN(Financ!$J$21),FALSE)</f>
        <v>44742</v>
      </c>
      <c r="D25" s="16">
        <f ca="1">SUMIF(Financ!$A$3:$A$157,'Full Financ'!$B25,Financ!K$3:K$156)</f>
        <v>838.60242297627053</v>
      </c>
      <c r="E25" s="16">
        <f ca="1">SUMIF(Financ!$A$3:$A$157,'Full Financ'!$B25,Financ!L$3:L$156)</f>
        <v>856.73543268500839</v>
      </c>
      <c r="F25" s="16">
        <f ca="1">SUMIF(Financ!$A$3:$A$157,'Full Financ'!$B25,Financ!M$3:M$156)</f>
        <v>874.76844239374623</v>
      </c>
      <c r="G25" s="16">
        <f ca="1">SUMIF(Financ!$A$3:$A$157,'Full Financ'!$B25,Financ!N$3:N$156)</f>
        <v>851.92637119633537</v>
      </c>
      <c r="H25" s="16">
        <f ca="1">SUMIF(Financ!$A$3:$A$157,'Full Financ'!$B25,Financ!O$3:O$156)</f>
        <v>861.43931618015404</v>
      </c>
      <c r="I25" s="16">
        <f ca="1">SUMIF(Financ!$A$3:$A$157,'Full Financ'!$B25,Financ!P$3:P$156)</f>
        <v>903.01245533873009</v>
      </c>
      <c r="J25" s="16">
        <f ca="1">SUMIF(Financ!$A$3:$A$157,'Full Financ'!$B25,Financ!Q$3:Q$156)</f>
        <v>959.31666245847134</v>
      </c>
      <c r="K25" s="16">
        <f ca="1">SUMIF(Financ!$A$3:$A$157,'Full Financ'!$B25,Financ!R$3:R$156)</f>
        <v>1014.2169860830667</v>
      </c>
      <c r="L25" s="16">
        <f ca="1">SUMIF(Financ!$A$3:$A$157,'Full Financ'!$B25,Financ!S$3:S$156)</f>
        <v>995.18785986947444</v>
      </c>
      <c r="M25" s="16">
        <f ca="1">SUMIF(Financ!$A$3:$A$157,'Full Financ'!$B25,Financ!T$3:T$156)</f>
        <v>877.0703841413191</v>
      </c>
      <c r="N25" s="16">
        <f ca="1">SUMIF(Financ!$A$3:$A$157,'Full Financ'!$B25,Financ!U$3:U$156)</f>
        <v>771.77815113161046</v>
      </c>
      <c r="O25" s="16">
        <f ca="1">SUMIF(Financ!$A$3:$A$157,'Full Financ'!$B25,Financ!V$3:V$156)</f>
        <v>815.15517378533207</v>
      </c>
      <c r="P25" s="16"/>
      <c r="Q25" t="e">
        <f>VLOOKUP(B25,#REF!,COLUMN(#REF!),FALSE)</f>
        <v>#REF!</v>
      </c>
      <c r="R25" s="17" t="e">
        <f>IF(AND(R$2=$Q$1,$Q25&lt;&gt;0),SUMIF(#REF!,'Full Financ'!$B25,#REF!)*0.98*(S$2-R$2)/($Q25),SUMIF(#REF!,'Full Financ'!$B25,#REF!)*0.98)</f>
        <v>#REF!</v>
      </c>
      <c r="S25" s="17" t="e">
        <f>IF(AND(S$2=$Q$1,$Q25&lt;&gt;0),SUMIF(#REF!,'Full Financ'!$B25,#REF!)*0.98*(T$2-S$2)/($Q25),SUMIF(#REF!,'Full Financ'!$B25,#REF!)*0.98)</f>
        <v>#REF!</v>
      </c>
      <c r="T25" s="17" t="e">
        <f>IF(AND(T$2=$Q$1,$Q25&lt;&gt;0),SUMIF(#REF!,'Full Financ'!$B25,#REF!)*0.98*(U$2-T$2)/($Q25),SUMIF(#REF!,'Full Financ'!$B25,#REF!)*0.98)</f>
        <v>#REF!</v>
      </c>
      <c r="U25" s="17" t="e">
        <f>IF(AND(U$2=$Q$1,$Q25&lt;&gt;0),SUMIF(#REF!,'Full Financ'!$B25,#REF!)*0.98*(V$2-U$2)/($Q25),SUMIF(#REF!,'Full Financ'!$B25,#REF!)*0.98)</f>
        <v>#REF!</v>
      </c>
      <c r="V25" s="17" t="e">
        <f>IF(AND(V$2=$Q$1,$Q25&lt;&gt;0),SUMIF(#REF!,'Full Financ'!$B25,#REF!)*0.98*(W$2-V$2)/($Q25),SUMIF(#REF!,'Full Financ'!$B25,#REF!)*0.98)</f>
        <v>#REF!</v>
      </c>
      <c r="W25" s="17" t="e">
        <f>IF(AND(W$2=$Q$1,$Q25&lt;&gt;0),SUMIF(#REF!,'Full Financ'!$B25,#REF!)*0.98*(X$2-W$2)/($Q25),SUMIF(#REF!,'Full Financ'!$B25,#REF!)*0.98)</f>
        <v>#REF!</v>
      </c>
      <c r="X25" s="17" t="e">
        <f>IF(AND(X$2=$Q$1,$Q25&lt;&gt;0),SUMIF(#REF!,'Full Financ'!$B25,#REF!)*0.98*(Y$2-X$2)/($Q25),SUMIF(#REF!,'Full Financ'!$B25,#REF!)*0.98)</f>
        <v>#REF!</v>
      </c>
      <c r="Y25" s="17" t="e">
        <f>IF(AND(Y$2=$Q$1,$Q25&lt;&gt;0),SUMIF(#REF!,'Full Financ'!$B25,#REF!)*0.98*(Z$2-Y$2)/($Q25),SUMIF(#REF!,'Full Financ'!$B25,#REF!)*0.98)</f>
        <v>#REF!</v>
      </c>
      <c r="Z25" s="17" t="e">
        <f>IF(AND(Z$2=$Q$1,$Q25&lt;&gt;0),SUMIF(#REF!,'Full Financ'!$B25,#REF!)*0.98*(AA$2-Z$2)/($Q25),SUMIF(#REF!,'Full Financ'!$B25,#REF!)*0.98)</f>
        <v>#REF!</v>
      </c>
      <c r="AA25" s="17" t="e">
        <f>IF(AND(AA$2=$Q$1,$Q25&lt;&gt;0),SUMIF(#REF!,'Full Financ'!$B25,#REF!)*0.98*(AB$2-AA$2)/($Q25),SUMIF(#REF!,'Full Financ'!$B25,#REF!)*0.98)</f>
        <v>#REF!</v>
      </c>
      <c r="AB25" s="17" t="e">
        <f>IF(AND(AB$2=$Q$1,$Q25&lt;&gt;0),SUMIF(#REF!,'Full Financ'!$B25,#REF!)*0.98*(AC$2-AB$2)/($Q25),SUMIF(#REF!,'Full Financ'!$B25,#REF!)*0.98)</f>
        <v>#REF!</v>
      </c>
      <c r="AC25" s="17" t="e">
        <f>IF(AND(AC$2=$Q$1,$Q25&lt;&gt;0),SUMIF(#REF!,'Full Financ'!$B25,#REF!)*0.98*(AD$2-AC$2)/($Q25),SUMIF(#REF!,'Full Financ'!$B25,#REF!)*0.98)</f>
        <v>#REF!</v>
      </c>
      <c r="AD25" s="17"/>
      <c r="AF25" s="17" t="e">
        <f t="shared" ref="AF25:AK56" ca="1" si="24">R25-D25</f>
        <v>#REF!</v>
      </c>
      <c r="AG25" s="17" t="e">
        <f t="shared" ca="1" si="24"/>
        <v>#REF!</v>
      </c>
      <c r="AH25" s="17" t="e">
        <f t="shared" ca="1" si="24"/>
        <v>#REF!</v>
      </c>
      <c r="AI25" s="17" t="e">
        <f t="shared" ca="1" si="20"/>
        <v>#REF!</v>
      </c>
      <c r="AJ25" s="17" t="e">
        <f t="shared" ca="1" si="20"/>
        <v>#REF!</v>
      </c>
      <c r="AK25" s="17" t="e">
        <f t="shared" ca="1" si="20"/>
        <v>#REF!</v>
      </c>
      <c r="AL25" s="17" t="e">
        <f t="shared" ca="1" si="20"/>
        <v>#REF!</v>
      </c>
      <c r="AM25" s="17" t="e">
        <f t="shared" ca="1" si="20"/>
        <v>#REF!</v>
      </c>
      <c r="AN25" s="17" t="e">
        <f t="shared" ca="1" si="20"/>
        <v>#REF!</v>
      </c>
      <c r="AO25" s="17" t="e">
        <f t="shared" ca="1" si="20"/>
        <v>#REF!</v>
      </c>
      <c r="AP25" s="17" t="e">
        <f t="shared" ca="1" si="20"/>
        <v>#REF!</v>
      </c>
      <c r="AQ25" s="17" t="e">
        <f t="shared" ca="1" si="20"/>
        <v>#REF!</v>
      </c>
      <c r="AS25" s="17" t="e">
        <f>IF(SUM($R25:R25)&gt;0,MONTH(AS$2),"")</f>
        <v>#REF!</v>
      </c>
      <c r="AT25" s="17" t="e">
        <f>IF(SUM($R25:S25)&gt;0,MONTH(AT$2),"")</f>
        <v>#REF!</v>
      </c>
      <c r="AU25" s="17" t="e">
        <f>IF(SUM($R25:T25)&gt;0,MONTH(AU$2),"")</f>
        <v>#REF!</v>
      </c>
      <c r="AV25" s="17" t="e">
        <f>IF(SUM($R25:U25)&gt;0,MONTH(AV$2),"")</f>
        <v>#REF!</v>
      </c>
      <c r="AW25" s="17" t="e">
        <f>IF(SUM($R25:V25)&gt;0,MONTH(AW$2),"")</f>
        <v>#REF!</v>
      </c>
      <c r="AX25" s="17" t="e">
        <f>IF(SUM($R25:W25)&gt;0,MONTH(AX$2),"")</f>
        <v>#REF!</v>
      </c>
      <c r="AY25" s="17" t="e">
        <f>IF(SUM($R25:X25)&gt;0,MONTH(AY$2),"")</f>
        <v>#REF!</v>
      </c>
      <c r="AZ25" s="17" t="e">
        <f>IF(SUM($R25:Y25)&gt;0,MONTH(AZ$2),"")</f>
        <v>#REF!</v>
      </c>
      <c r="BA25" s="17" t="e">
        <f>IF(SUM($R25:Z25)&gt;0,MONTH(BA$2),"")</f>
        <v>#REF!</v>
      </c>
      <c r="BB25" s="17" t="e">
        <f>IF(SUM($R25:AA25)&gt;0,MONTH(BB$2),"")</f>
        <v>#REF!</v>
      </c>
      <c r="BC25" s="17" t="e">
        <f>IF(SUM($R25:AB25)&gt;0,MONTH(BC$2),"")</f>
        <v>#REF!</v>
      </c>
      <c r="BD25" s="17" t="e">
        <f>IF(SUM($R25:AC25)&gt;0,MONTH(BD$2),"")</f>
        <v>#REF!</v>
      </c>
      <c r="BE25" s="17" t="e">
        <f t="shared" si="6"/>
        <v>#REF!</v>
      </c>
      <c r="BF25" s="17" t="e">
        <f t="shared" ref="BF25:BK56" si="25">IF(OR($BE25=0,AND(BF$2&gt;=$C25,$BE25&gt;MONTH(BF$2))),AF25,0)</f>
        <v>#REF!</v>
      </c>
      <c r="BG25" s="17" t="e">
        <f t="shared" si="25"/>
        <v>#REF!</v>
      </c>
      <c r="BH25" s="17" t="e">
        <f t="shared" si="25"/>
        <v>#REF!</v>
      </c>
      <c r="BI25" s="17" t="e">
        <f t="shared" si="21"/>
        <v>#REF!</v>
      </c>
      <c r="BJ25" s="17" t="e">
        <f t="shared" si="21"/>
        <v>#REF!</v>
      </c>
      <c r="BK25" s="17" t="e">
        <f t="shared" si="21"/>
        <v>#REF!</v>
      </c>
      <c r="BL25" s="17" t="e">
        <f t="shared" si="21"/>
        <v>#REF!</v>
      </c>
      <c r="BM25" s="17" t="e">
        <f t="shared" si="21"/>
        <v>#REF!</v>
      </c>
      <c r="BN25" s="17" t="e">
        <f t="shared" si="21"/>
        <v>#REF!</v>
      </c>
      <c r="BO25" s="17" t="e">
        <f t="shared" si="21"/>
        <v>#REF!</v>
      </c>
      <c r="BP25" s="17" t="e">
        <f t="shared" si="21"/>
        <v>#REF!</v>
      </c>
      <c r="BQ25" s="17" t="e">
        <f t="shared" si="21"/>
        <v>#REF!</v>
      </c>
      <c r="BS25" s="17" t="e">
        <f t="shared" ref="BS25:BX56" si="26">IF(AND(BF$2&lt;$C25,$BE25&lt;MONTH($C25)),AF25,0)</f>
        <v>#REF!</v>
      </c>
      <c r="BT25" s="17" t="e">
        <f t="shared" si="26"/>
        <v>#REF!</v>
      </c>
      <c r="BU25" s="17" t="e">
        <f t="shared" si="26"/>
        <v>#REF!</v>
      </c>
      <c r="BV25" s="17" t="e">
        <f t="shared" si="22"/>
        <v>#REF!</v>
      </c>
      <c r="BW25" s="17" t="e">
        <f t="shared" si="22"/>
        <v>#REF!</v>
      </c>
      <c r="BX25" s="17" t="e">
        <f t="shared" si="22"/>
        <v>#REF!</v>
      </c>
      <c r="BY25" s="17" t="e">
        <f t="shared" si="22"/>
        <v>#REF!</v>
      </c>
      <c r="BZ25" s="17" t="e">
        <f t="shared" si="22"/>
        <v>#REF!</v>
      </c>
      <c r="CA25" s="17" t="e">
        <f t="shared" si="22"/>
        <v>#REF!</v>
      </c>
      <c r="CB25" s="17" t="e">
        <f t="shared" si="22"/>
        <v>#REF!</v>
      </c>
      <c r="CC25" s="17" t="e">
        <f t="shared" si="22"/>
        <v>#REF!</v>
      </c>
      <c r="CD25" s="17" t="e">
        <f t="shared" si="22"/>
        <v>#REF!</v>
      </c>
      <c r="CG25" s="20" t="e">
        <f>IF(AND(SUM($R25:R25)&gt;0,R25=0),AF25,0)</f>
        <v>#REF!</v>
      </c>
      <c r="CH25" s="20" t="e">
        <f>IF(AND(SUM($R25:S25)&gt;0,S25=0),AG25,0)</f>
        <v>#REF!</v>
      </c>
      <c r="CI25" s="20" t="e">
        <f>IF(AND(SUM($R25:T25)&gt;0,T25=0),AH25,0)</f>
        <v>#REF!</v>
      </c>
      <c r="CJ25" s="20" t="e">
        <f>IF(AND(SUM($R25:U25)&gt;0,U25=0),AI25,0)</f>
        <v>#REF!</v>
      </c>
      <c r="CK25" s="20" t="e">
        <f>IF(AND(SUM($R25:V25)&gt;0,V25=0),AJ25,0)</f>
        <v>#REF!</v>
      </c>
      <c r="CL25" s="20" t="e">
        <f>IF(AND(SUM($R25:W25)&gt;0,W25=0),AK25,0)</f>
        <v>#REF!</v>
      </c>
      <c r="CM25" s="20" t="e">
        <f>IF(AND(SUM($R25:X25)&gt;0,X25=0),AL25,0)</f>
        <v>#REF!</v>
      </c>
      <c r="CN25" s="20" t="e">
        <f>IF(AND(SUM($R25:Y25)&gt;0,Y25=0),AM25,0)</f>
        <v>#REF!</v>
      </c>
      <c r="CO25" s="20" t="e">
        <f>IF(AND(SUM($R25:Z25)&gt;0,Z25=0),AN25,0)</f>
        <v>#REF!</v>
      </c>
      <c r="CP25" s="20" t="e">
        <f>IF(AND(SUM($R25:AA25)&gt;0,AA25=0),AO25,0)</f>
        <v>#REF!</v>
      </c>
      <c r="CQ25" s="20" t="e">
        <f>IF(AND(SUM($R25:AB25)&gt;0,AB25=0),AP25,0)</f>
        <v>#REF!</v>
      </c>
      <c r="CR25" s="20" t="e">
        <f>IF(AND(SUM($R25:AC25)&gt;0,AC25=0),AQ25,0)</f>
        <v>#REF!</v>
      </c>
      <c r="CT25" s="14" t="e">
        <f>IF(VLOOKUP($B25,#REF!,COLUMN(#REF!)-COLUMN(#REF!)+1,FALSE)&gt;0.1,VLOOKUP($B25,#REF!,COLUMN(#REF!)-COLUMN(#REF!)+1,FALSE),"")</f>
        <v>#REF!</v>
      </c>
      <c r="CU25" s="14" t="e">
        <f>IF(VLOOKUP($B25,#REF!,COLUMN(#REF!)-COLUMN(#REF!)+1,FALSE)&gt;0.1,VLOOKUP($B25,#REF!,COLUMN(#REF!)-COLUMN(#REF!)+1,FALSE),"")</f>
        <v>#REF!</v>
      </c>
      <c r="CV25" s="14" t="e">
        <f>IF(VLOOKUP($B25,#REF!,COLUMN(#REF!)-COLUMN(#REF!)+1,FALSE)&gt;0.1,VLOOKUP($B25,#REF!,COLUMN(#REF!)-COLUMN(#REF!)+1,FALSE),"")</f>
        <v>#REF!</v>
      </c>
      <c r="CW25" s="14" t="e">
        <f>IF(VLOOKUP($B25,#REF!,COLUMN(#REF!)-COLUMN(#REF!)+1,FALSE)&gt;0.1,VLOOKUP($B25,#REF!,COLUMN(#REF!)-COLUMN(#REF!)+1,FALSE),"")</f>
        <v>#REF!</v>
      </c>
      <c r="CX25" s="14" t="e">
        <f>IF(VLOOKUP($B25,#REF!,COLUMN(#REF!)-COLUMN(#REF!)+1,FALSE)&gt;0.1,VLOOKUP($B25,#REF!,COLUMN(#REF!)-COLUMN(#REF!)+1,FALSE),"")</f>
        <v>#REF!</v>
      </c>
      <c r="CY25" s="14" t="e">
        <f>IF(VLOOKUP($B25,#REF!,COLUMN(#REF!)-COLUMN(#REF!)+1,FALSE)&gt;0.1,VLOOKUP($B25,#REF!,COLUMN(#REF!)-COLUMN(#REF!)+1,FALSE),"")</f>
        <v>#REF!</v>
      </c>
      <c r="CZ25" s="14" t="e">
        <f>IF(VLOOKUP($B25,#REF!,COLUMN(#REF!)-COLUMN(#REF!)+1,FALSE)&gt;0.1,VLOOKUP($B25,#REF!,COLUMN(#REF!)-COLUMN(#REF!)+1,FALSE),"")</f>
        <v>#REF!</v>
      </c>
      <c r="DA25" s="14" t="e">
        <f>IF(VLOOKUP($B25,#REF!,COLUMN(#REF!)-COLUMN(#REF!)+1,FALSE)&gt;0.1,VLOOKUP($B25,#REF!,COLUMN(#REF!)-COLUMN(#REF!)+1,FALSE),"")</f>
        <v>#REF!</v>
      </c>
      <c r="DB25" s="14" t="e">
        <f>IF(VLOOKUP($B25,#REF!,COLUMN(#REF!)-COLUMN(#REF!)+1,FALSE)&gt;0.1,VLOOKUP($B25,#REF!,COLUMN(#REF!)-COLUMN(#REF!)+1,FALSE),"")</f>
        <v>#REF!</v>
      </c>
      <c r="DC25" s="14" t="e">
        <f>IF(VLOOKUP($B25,#REF!,COLUMN(#REF!)-COLUMN(#REF!)+1,FALSE)&gt;0.1,VLOOKUP($B25,#REF!,COLUMN(#REF!)-COLUMN(#REF!)+1,FALSE),"")</f>
        <v>#REF!</v>
      </c>
      <c r="DD25" s="14" t="e">
        <f>IF(VLOOKUP($B25,#REF!,COLUMN(#REF!)-COLUMN(#REF!)+1,FALSE)&gt;0.1,VLOOKUP($B25,#REF!,COLUMN(#REF!)-COLUMN(#REF!)+1,FALSE),"")</f>
        <v>#REF!</v>
      </c>
      <c r="DE25" s="14" t="e">
        <f>IF(VLOOKUP($B25,#REF!,COLUMN(#REF!)-COLUMN(#REF!)+1,FALSE)&gt;0.1,VLOOKUP($B25,#REF!,COLUMN(#REF!)-COLUMN(#REF!)+1,FALSE),"")</f>
        <v>#REF!</v>
      </c>
      <c r="DH25" s="19" t="str">
        <f t="shared" si="7"/>
        <v/>
      </c>
      <c r="DI25" s="19" t="str">
        <f t="shared" si="3"/>
        <v/>
      </c>
      <c r="DJ25" s="19" t="str">
        <f t="shared" si="3"/>
        <v/>
      </c>
      <c r="DK25" s="19" t="str">
        <f t="shared" si="3"/>
        <v/>
      </c>
      <c r="DL25" s="19" t="str">
        <f t="shared" si="3"/>
        <v/>
      </c>
      <c r="DM25" s="19" t="str">
        <f t="shared" si="3"/>
        <v/>
      </c>
      <c r="DN25" s="19" t="str">
        <f t="shared" si="3"/>
        <v/>
      </c>
      <c r="DO25" s="19" t="str">
        <f t="shared" si="3"/>
        <v/>
      </c>
      <c r="DP25" s="19" t="str">
        <f t="shared" si="3"/>
        <v/>
      </c>
      <c r="DQ25" s="19" t="str">
        <f t="shared" si="3"/>
        <v/>
      </c>
      <c r="DR25" s="19" t="str">
        <f t="shared" si="3"/>
        <v/>
      </c>
      <c r="DS25" s="19" t="str">
        <f t="shared" si="3"/>
        <v/>
      </c>
      <c r="DV25" s="15" t="e">
        <f>IF(VLOOKUP($B25,#REF!,COLUMN(#REF!)-COLUMN(#REF!)+1,FALSE)&gt;0.1,VLOOKUP($B25,#REF!,COLUMN(#REF!)-COLUMN(#REF!)+1,FALSE),"")</f>
        <v>#REF!</v>
      </c>
      <c r="DW25" s="15" t="e">
        <f>IF(VLOOKUP($B25,#REF!,COLUMN(#REF!)-COLUMN(#REF!)+1,FALSE)&gt;0.1,VLOOKUP($B25,#REF!,COLUMN(#REF!)-COLUMN(#REF!)+1,FALSE),"")</f>
        <v>#REF!</v>
      </c>
      <c r="DX25" s="15" t="e">
        <f>IF(VLOOKUP($B25,#REF!,COLUMN(#REF!)-COLUMN(#REF!)+1,FALSE)&gt;0.1,VLOOKUP($B25,#REF!,COLUMN(#REF!)-COLUMN(#REF!)+1,FALSE),"")</f>
        <v>#REF!</v>
      </c>
      <c r="DY25" s="15" t="e">
        <f>IF(VLOOKUP($B25,#REF!,COLUMN(#REF!)-COLUMN(#REF!)+1,FALSE)&gt;0.1,VLOOKUP($B25,#REF!,COLUMN(#REF!)-COLUMN(#REF!)+1,FALSE),"")</f>
        <v>#REF!</v>
      </c>
      <c r="DZ25" s="15" t="e">
        <f>IF(VLOOKUP($B25,#REF!,COLUMN(#REF!)-COLUMN(#REF!)+1,FALSE)&gt;0.1,VLOOKUP($B25,#REF!,COLUMN(#REF!)-COLUMN(#REF!)+1,FALSE),"")</f>
        <v>#REF!</v>
      </c>
      <c r="EA25" s="15" t="e">
        <f>IF(VLOOKUP($B25,#REF!,COLUMN(#REF!)-COLUMN(#REF!)+1,FALSE)&gt;0.1,VLOOKUP($B25,#REF!,COLUMN(#REF!)-COLUMN(#REF!)+1,FALSE),"")</f>
        <v>#REF!</v>
      </c>
      <c r="EB25" s="15" t="e">
        <f>IF(VLOOKUP($B25,#REF!,COLUMN(#REF!)-COLUMN(#REF!)+1,FALSE)&gt;0.1,VLOOKUP($B25,#REF!,COLUMN(#REF!)-COLUMN(#REF!)+1,FALSE),"")</f>
        <v>#REF!</v>
      </c>
      <c r="EC25" s="15" t="e">
        <f>IF(VLOOKUP($B25,#REF!,COLUMN(#REF!)-COLUMN(#REF!)+1,FALSE)&gt;0.1,VLOOKUP($B25,#REF!,COLUMN(#REF!)-COLUMN(#REF!)+1,FALSE),"")</f>
        <v>#REF!</v>
      </c>
      <c r="ED25" s="15" t="e">
        <f>IF(VLOOKUP($B25,#REF!,COLUMN(#REF!)-COLUMN(#REF!)+1,FALSE)&gt;0.1,VLOOKUP($B25,#REF!,COLUMN(#REF!)-COLUMN(#REF!)+1,FALSE),"")</f>
        <v>#REF!</v>
      </c>
      <c r="EE25" s="15" t="e">
        <f>IF(VLOOKUP($B25,#REF!,COLUMN(#REF!)-COLUMN(#REF!)+1,FALSE)&gt;0.1,VLOOKUP($B25,#REF!,COLUMN(#REF!)-COLUMN(#REF!)+1,FALSE),"")</f>
        <v>#REF!</v>
      </c>
      <c r="EF25" s="15" t="e">
        <f>IF(VLOOKUP($B25,#REF!,COLUMN(#REF!)-COLUMN(#REF!)+1,FALSE)&gt;0.1,VLOOKUP($B25,#REF!,COLUMN(#REF!)-COLUMN(#REF!)+1,FALSE),"")</f>
        <v>#REF!</v>
      </c>
      <c r="EG25" s="15" t="e">
        <f>IF(VLOOKUP($B25,#REF!,COLUMN(#REF!)-COLUMN(#REF!)+1,FALSE)&gt;0.1,VLOOKUP($B25,#REF!,COLUMN(#REF!)-COLUMN(#REF!)+1,FALSE),"")</f>
        <v>#REF!</v>
      </c>
      <c r="EH25" s="15" t="e">
        <f>IF(VLOOKUP($B25,#REF!,COLUMN(#REF!)-COLUMN(#REF!)+1,FALSE)&gt;0.1,VLOOKUP($B25,#REF!,COLUMN(#REF!)-COLUMN(#REF!)+1,FALSE),"")</f>
        <v>#REF!</v>
      </c>
      <c r="EL25" s="20" t="str">
        <f t="shared" si="13"/>
        <v/>
      </c>
      <c r="EM25" s="20" t="str">
        <f t="shared" si="13"/>
        <v/>
      </c>
      <c r="EN25" s="20" t="str">
        <f t="shared" si="13"/>
        <v/>
      </c>
      <c r="EO25" s="20" t="str">
        <f t="shared" si="13"/>
        <v/>
      </c>
      <c r="EP25" s="20" t="str">
        <f t="shared" si="13"/>
        <v/>
      </c>
      <c r="EQ25" s="20" t="str">
        <f t="shared" si="13"/>
        <v/>
      </c>
      <c r="ER25" s="20" t="str">
        <f t="shared" si="13"/>
        <v/>
      </c>
      <c r="ES25" s="20" t="str">
        <f t="shared" si="13"/>
        <v/>
      </c>
      <c r="ET25" s="20" t="str">
        <f t="shared" si="13"/>
        <v/>
      </c>
      <c r="EU25" s="20" t="str">
        <f t="shared" si="13"/>
        <v/>
      </c>
      <c r="EV25" s="20" t="str">
        <f t="shared" si="13"/>
        <v/>
      </c>
      <c r="EW25" s="20" t="str">
        <f t="shared" si="13"/>
        <v/>
      </c>
      <c r="FC25" s="12" t="s">
        <v>1500</v>
      </c>
      <c r="FD25" s="20" t="e">
        <f t="shared" ref="FD25:FF25" ca="1" si="27">FD19-FD20-FD21-FD22-FD23-FD24</f>
        <v>#REF!</v>
      </c>
      <c r="FE25" s="20" t="e">
        <f t="shared" ca="1" si="27"/>
        <v>#REF!</v>
      </c>
      <c r="FF25" s="20" t="e">
        <f t="shared" ca="1" si="27"/>
        <v>#REF!</v>
      </c>
      <c r="FG25" s="20" t="e">
        <f ca="1">FG19-FG20-FG21-FG22-FG23-FG24</f>
        <v>#REF!</v>
      </c>
      <c r="FH25" s="20" t="e">
        <f ca="1">FH19-FH20-FH21-FH22-FH23-FH24</f>
        <v>#REF!</v>
      </c>
      <c r="FR25" s="15" t="e">
        <f>SUMPRODUCT($FD3:FD3,$FD5:FD5)/SUM($FD5:FD5)</f>
        <v>#DIV/0!</v>
      </c>
      <c r="FS25" s="15" t="e">
        <f>SUMPRODUCT($FD3:FE3,$FD5:FE5)/SUM($FD5:FE5)</f>
        <v>#DIV/0!</v>
      </c>
      <c r="FT25" s="15" t="e">
        <f>SUMPRODUCT($FD3:FF3,$FD5:FF5)/SUM($FD5:FF5)</f>
        <v>#DIV/0!</v>
      </c>
      <c r="FU25" s="15" t="e">
        <f>SUMPRODUCT($FD3:FG3,$FD5:FG5)/SUM($FD5:FG5)</f>
        <v>#DIV/0!</v>
      </c>
      <c r="FV25" s="15" t="e">
        <f>SUMPRODUCT($FD3:FH3,$FD5:FH5)/SUM($FD5:FH5)</f>
        <v>#DIV/0!</v>
      </c>
    </row>
    <row r="26" spans="2:186">
      <c r="B26" t="s">
        <v>1220</v>
      </c>
      <c r="C26" s="18">
        <f>VLOOKUP(B26,Financ!A$3:J$157,COLUMN(Financ!$J$21),FALSE)</f>
        <v>45046</v>
      </c>
      <c r="D26" s="16">
        <f ca="1">SUMIF(Financ!$A$3:$A$157,'Full Financ'!$B26,Financ!K$3:K$156)</f>
        <v>712.3789249600851</v>
      </c>
      <c r="E26" s="16">
        <f ca="1">SUMIF(Financ!$A$3:$A$157,'Full Financ'!$B26,Financ!L$3:L$156)</f>
        <v>616.32783395423087</v>
      </c>
      <c r="F26" s="16">
        <f ca="1">SUMIF(Financ!$A$3:$A$157,'Full Financ'!$B26,Financ!M$3:M$156)</f>
        <v>650.94624800425754</v>
      </c>
      <c r="G26" s="16">
        <f ca="1">SUMIF(Financ!$A$3:$A$157,'Full Financ'!$B26,Financ!N$3:N$156)</f>
        <v>563.29962746141564</v>
      </c>
      <c r="H26" s="16">
        <f ca="1">SUMIF(Financ!$A$3:$A$157,'Full Financ'!$B26,Financ!O$3:O$156)</f>
        <v>474.2522618414049</v>
      </c>
      <c r="I26" s="16">
        <f ca="1">SUMIF(Financ!$A$3:$A$157,'Full Financ'!$B26,Financ!P$3:P$156)</f>
        <v>418.52261841404993</v>
      </c>
      <c r="J26" s="16">
        <f ca="1">SUMIF(Financ!$A$3:$A$157,'Full Financ'!$B26,Financ!Q$3:Q$156)</f>
        <v>415.92123469930812</v>
      </c>
      <c r="K26" s="16">
        <f ca="1">SUMIF(Financ!$A$3:$A$157,'Full Financ'!$B26,Financ!R$3:R$156)</f>
        <v>581.40926024481098</v>
      </c>
      <c r="L26" s="16">
        <f ca="1">SUMIF(Financ!$A$3:$A$157,'Full Financ'!$B26,Financ!S$3:S$156)</f>
        <v>540.38744012772747</v>
      </c>
      <c r="M26" s="16">
        <f ca="1">SUMIF(Financ!$A$3:$A$157,'Full Financ'!$B26,Financ!T$3:T$156)</f>
        <v>663.55295369877592</v>
      </c>
      <c r="N26" s="16">
        <f ca="1">SUMIF(Financ!$A$3:$A$157,'Full Financ'!$B26,Financ!U$3:U$156)</f>
        <v>722.28419372006374</v>
      </c>
      <c r="O26" s="16">
        <f ca="1">SUMIF(Financ!$A$3:$A$157,'Full Financ'!$B26,Financ!V$3:V$156)</f>
        <v>707.47631718999469</v>
      </c>
      <c r="P26" s="16"/>
      <c r="Q26" t="e">
        <f>VLOOKUP(B26,#REF!,COLUMN(#REF!),FALSE)</f>
        <v>#REF!</v>
      </c>
      <c r="R26" s="17" t="e">
        <f>IF(AND(R$2=$Q$1,$Q26&lt;&gt;0),SUMIF(#REF!,'Full Financ'!$B26,#REF!)*0.98*(S$2-R$2)/($Q26),SUMIF(#REF!,'Full Financ'!$B26,#REF!)*0.98)</f>
        <v>#REF!</v>
      </c>
      <c r="S26" s="17" t="e">
        <f>IF(AND(S$2=$Q$1,$Q26&lt;&gt;0),SUMIF(#REF!,'Full Financ'!$B26,#REF!)*0.98*(T$2-S$2)/($Q26),SUMIF(#REF!,'Full Financ'!$B26,#REF!)*0.98)</f>
        <v>#REF!</v>
      </c>
      <c r="T26" s="17" t="e">
        <f>IF(AND(T$2=$Q$1,$Q26&lt;&gt;0),SUMIF(#REF!,'Full Financ'!$B26,#REF!)*0.98*(U$2-T$2)/($Q26),SUMIF(#REF!,'Full Financ'!$B26,#REF!)*0.98)</f>
        <v>#REF!</v>
      </c>
      <c r="U26" s="17" t="e">
        <f>IF(AND(U$2=$Q$1,$Q26&lt;&gt;0),SUMIF(#REF!,'Full Financ'!$B26,#REF!)*0.98*(V$2-U$2)/($Q26),SUMIF(#REF!,'Full Financ'!$B26,#REF!)*0.98)</f>
        <v>#REF!</v>
      </c>
      <c r="V26" s="17" t="e">
        <f>IF(AND(V$2=$Q$1,$Q26&lt;&gt;0),SUMIF(#REF!,'Full Financ'!$B26,#REF!)*0.98*(W$2-V$2)/($Q26),SUMIF(#REF!,'Full Financ'!$B26,#REF!)*0.98)</f>
        <v>#REF!</v>
      </c>
      <c r="W26" s="17" t="e">
        <f>IF(AND(W$2=$Q$1,$Q26&lt;&gt;0),SUMIF(#REF!,'Full Financ'!$B26,#REF!)*0.98*(X$2-W$2)/($Q26),SUMIF(#REF!,'Full Financ'!$B26,#REF!)*0.98)</f>
        <v>#REF!</v>
      </c>
      <c r="X26" s="17" t="e">
        <f>IF(AND(X$2=$Q$1,$Q26&lt;&gt;0),SUMIF(#REF!,'Full Financ'!$B26,#REF!)*0.98*(Y$2-X$2)/($Q26),SUMIF(#REF!,'Full Financ'!$B26,#REF!)*0.98)</f>
        <v>#REF!</v>
      </c>
      <c r="Y26" s="17" t="e">
        <f>IF(AND(Y$2=$Q$1,$Q26&lt;&gt;0),SUMIF(#REF!,'Full Financ'!$B26,#REF!)*0.98*(Z$2-Y$2)/($Q26),SUMIF(#REF!,'Full Financ'!$B26,#REF!)*0.98)</f>
        <v>#REF!</v>
      </c>
      <c r="Z26" s="17" t="e">
        <f>IF(AND(Z$2=$Q$1,$Q26&lt;&gt;0),SUMIF(#REF!,'Full Financ'!$B26,#REF!)*0.98*(AA$2-Z$2)/($Q26),SUMIF(#REF!,'Full Financ'!$B26,#REF!)*0.98)</f>
        <v>#REF!</v>
      </c>
      <c r="AA26" s="17" t="e">
        <f>IF(AND(AA$2=$Q$1,$Q26&lt;&gt;0),SUMIF(#REF!,'Full Financ'!$B26,#REF!)*0.98*(AB$2-AA$2)/($Q26),SUMIF(#REF!,'Full Financ'!$B26,#REF!)*0.98)</f>
        <v>#REF!</v>
      </c>
      <c r="AB26" s="17" t="e">
        <f>IF(AND(AB$2=$Q$1,$Q26&lt;&gt;0),SUMIF(#REF!,'Full Financ'!$B26,#REF!)*0.98*(AC$2-AB$2)/($Q26),SUMIF(#REF!,'Full Financ'!$B26,#REF!)*0.98)</f>
        <v>#REF!</v>
      </c>
      <c r="AC26" s="17" t="e">
        <f>IF(AND(AC$2=$Q$1,$Q26&lt;&gt;0),SUMIF(#REF!,'Full Financ'!$B26,#REF!)*0.98*(AD$2-AC$2)/($Q26),SUMIF(#REF!,'Full Financ'!$B26,#REF!)*0.98)</f>
        <v>#REF!</v>
      </c>
      <c r="AD26" s="17"/>
      <c r="AF26" s="17" t="e">
        <f t="shared" ca="1" si="24"/>
        <v>#REF!</v>
      </c>
      <c r="AG26" s="17" t="e">
        <f t="shared" ca="1" si="24"/>
        <v>#REF!</v>
      </c>
      <c r="AH26" s="17" t="e">
        <f t="shared" ca="1" si="24"/>
        <v>#REF!</v>
      </c>
      <c r="AI26" s="17" t="e">
        <f t="shared" ca="1" si="20"/>
        <v>#REF!</v>
      </c>
      <c r="AJ26" s="17" t="e">
        <f t="shared" ca="1" si="20"/>
        <v>#REF!</v>
      </c>
      <c r="AK26" s="17" t="e">
        <f t="shared" ca="1" si="20"/>
        <v>#REF!</v>
      </c>
      <c r="AL26" s="17" t="e">
        <f t="shared" ca="1" si="20"/>
        <v>#REF!</v>
      </c>
      <c r="AM26" s="17" t="e">
        <f t="shared" ca="1" si="20"/>
        <v>#REF!</v>
      </c>
      <c r="AN26" s="17" t="e">
        <f t="shared" ca="1" si="20"/>
        <v>#REF!</v>
      </c>
      <c r="AO26" s="17" t="e">
        <f t="shared" ca="1" si="20"/>
        <v>#REF!</v>
      </c>
      <c r="AP26" s="17" t="e">
        <f t="shared" ca="1" si="20"/>
        <v>#REF!</v>
      </c>
      <c r="AQ26" s="17" t="e">
        <f t="shared" ca="1" si="20"/>
        <v>#REF!</v>
      </c>
      <c r="AS26" s="17" t="e">
        <f>IF(SUM($R26:R26)&gt;0,MONTH(AS$2),"")</f>
        <v>#REF!</v>
      </c>
      <c r="AT26" s="17" t="e">
        <f>IF(SUM($R26:S26)&gt;0,MONTH(AT$2),"")</f>
        <v>#REF!</v>
      </c>
      <c r="AU26" s="17" t="e">
        <f>IF(SUM($R26:T26)&gt;0,MONTH(AU$2),"")</f>
        <v>#REF!</v>
      </c>
      <c r="AV26" s="17" t="e">
        <f>IF(SUM($R26:U26)&gt;0,MONTH(AV$2),"")</f>
        <v>#REF!</v>
      </c>
      <c r="AW26" s="17" t="e">
        <f>IF(SUM($R26:V26)&gt;0,MONTH(AW$2),"")</f>
        <v>#REF!</v>
      </c>
      <c r="AX26" s="17" t="e">
        <f>IF(SUM($R26:W26)&gt;0,MONTH(AX$2),"")</f>
        <v>#REF!</v>
      </c>
      <c r="AY26" s="17" t="e">
        <f>IF(SUM($R26:X26)&gt;0,MONTH(AY$2),"")</f>
        <v>#REF!</v>
      </c>
      <c r="AZ26" s="17" t="e">
        <f>IF(SUM($R26:Y26)&gt;0,MONTH(AZ$2),"")</f>
        <v>#REF!</v>
      </c>
      <c r="BA26" s="17" t="e">
        <f>IF(SUM($R26:Z26)&gt;0,MONTH(BA$2),"")</f>
        <v>#REF!</v>
      </c>
      <c r="BB26" s="17" t="e">
        <f>IF(SUM($R26:AA26)&gt;0,MONTH(BB$2),"")</f>
        <v>#REF!</v>
      </c>
      <c r="BC26" s="17" t="e">
        <f>IF(SUM($R26:AB26)&gt;0,MONTH(BC$2),"")</f>
        <v>#REF!</v>
      </c>
      <c r="BD26" s="17" t="e">
        <f>IF(SUM($R26:AC26)&gt;0,MONTH(BD$2),"")</f>
        <v>#REF!</v>
      </c>
      <c r="BE26" s="17" t="e">
        <f t="shared" si="6"/>
        <v>#REF!</v>
      </c>
      <c r="BF26" s="17" t="e">
        <f t="shared" si="25"/>
        <v>#REF!</v>
      </c>
      <c r="BG26" s="17" t="e">
        <f t="shared" si="25"/>
        <v>#REF!</v>
      </c>
      <c r="BH26" s="17" t="e">
        <f t="shared" si="25"/>
        <v>#REF!</v>
      </c>
      <c r="BI26" s="17" t="e">
        <f t="shared" si="21"/>
        <v>#REF!</v>
      </c>
      <c r="BJ26" s="17" t="e">
        <f t="shared" si="21"/>
        <v>#REF!</v>
      </c>
      <c r="BK26" s="17" t="e">
        <f t="shared" si="21"/>
        <v>#REF!</v>
      </c>
      <c r="BL26" s="17" t="e">
        <f t="shared" si="21"/>
        <v>#REF!</v>
      </c>
      <c r="BM26" s="17" t="e">
        <f t="shared" si="21"/>
        <v>#REF!</v>
      </c>
      <c r="BN26" s="17" t="e">
        <f t="shared" si="21"/>
        <v>#REF!</v>
      </c>
      <c r="BO26" s="17" t="e">
        <f t="shared" si="21"/>
        <v>#REF!</v>
      </c>
      <c r="BP26" s="17" t="e">
        <f t="shared" si="21"/>
        <v>#REF!</v>
      </c>
      <c r="BQ26" s="17" t="e">
        <f t="shared" si="21"/>
        <v>#REF!</v>
      </c>
      <c r="BS26" s="17" t="e">
        <f t="shared" si="26"/>
        <v>#REF!</v>
      </c>
      <c r="BT26" s="17" t="e">
        <f t="shared" si="26"/>
        <v>#REF!</v>
      </c>
      <c r="BU26" s="17" t="e">
        <f t="shared" si="26"/>
        <v>#REF!</v>
      </c>
      <c r="BV26" s="17" t="e">
        <f t="shared" si="22"/>
        <v>#REF!</v>
      </c>
      <c r="BW26" s="17" t="e">
        <f t="shared" si="22"/>
        <v>#REF!</v>
      </c>
      <c r="BX26" s="17" t="e">
        <f t="shared" si="22"/>
        <v>#REF!</v>
      </c>
      <c r="BY26" s="17" t="e">
        <f t="shared" si="22"/>
        <v>#REF!</v>
      </c>
      <c r="BZ26" s="17" t="e">
        <f t="shared" si="22"/>
        <v>#REF!</v>
      </c>
      <c r="CA26" s="17" t="e">
        <f t="shared" si="22"/>
        <v>#REF!</v>
      </c>
      <c r="CB26" s="17" t="e">
        <f t="shared" si="22"/>
        <v>#REF!</v>
      </c>
      <c r="CC26" s="17" t="e">
        <f t="shared" si="22"/>
        <v>#REF!</v>
      </c>
      <c r="CD26" s="17" t="e">
        <f t="shared" si="22"/>
        <v>#REF!</v>
      </c>
      <c r="CG26" s="20" t="e">
        <f>IF(AND(SUM($R26:R26)&gt;0,R26=0),AF26,0)</f>
        <v>#REF!</v>
      </c>
      <c r="CH26" s="20" t="e">
        <f>IF(AND(SUM($R26:S26)&gt;0,S26=0),AG26,0)</f>
        <v>#REF!</v>
      </c>
      <c r="CI26" s="20" t="e">
        <f>IF(AND(SUM($R26:T26)&gt;0,T26=0),AH26,0)</f>
        <v>#REF!</v>
      </c>
      <c r="CJ26" s="20" t="e">
        <f>IF(AND(SUM($R26:U26)&gt;0,U26=0),AI26,0)</f>
        <v>#REF!</v>
      </c>
      <c r="CK26" s="20" t="e">
        <f>IF(AND(SUM($R26:V26)&gt;0,V26=0),AJ26,0)</f>
        <v>#REF!</v>
      </c>
      <c r="CL26" s="20" t="e">
        <f>IF(AND(SUM($R26:W26)&gt;0,W26=0),AK26,0)</f>
        <v>#REF!</v>
      </c>
      <c r="CM26" s="20" t="e">
        <f>IF(AND(SUM($R26:X26)&gt;0,X26=0),AL26,0)</f>
        <v>#REF!</v>
      </c>
      <c r="CN26" s="20" t="e">
        <f>IF(AND(SUM($R26:Y26)&gt;0,Y26=0),AM26,0)</f>
        <v>#REF!</v>
      </c>
      <c r="CO26" s="20" t="e">
        <f>IF(AND(SUM($R26:Z26)&gt;0,Z26=0),AN26,0)</f>
        <v>#REF!</v>
      </c>
      <c r="CP26" s="20" t="e">
        <f>IF(AND(SUM($R26:AA26)&gt;0,AA26=0),AO26,0)</f>
        <v>#REF!</v>
      </c>
      <c r="CQ26" s="20" t="e">
        <f>IF(AND(SUM($R26:AB26)&gt;0,AB26=0),AP26,0)</f>
        <v>#REF!</v>
      </c>
      <c r="CR26" s="20" t="e">
        <f>IF(AND(SUM($R26:AC26)&gt;0,AC26=0),AQ26,0)</f>
        <v>#REF!</v>
      </c>
      <c r="CT26" s="14" t="e">
        <f>IF(VLOOKUP($B26,#REF!,COLUMN(#REF!)-COLUMN(#REF!)+1,FALSE)&gt;0.1,VLOOKUP($B26,#REF!,COLUMN(#REF!)-COLUMN(#REF!)+1,FALSE),"")</f>
        <v>#REF!</v>
      </c>
      <c r="CU26" s="14" t="e">
        <f>IF(VLOOKUP($B26,#REF!,COLUMN(#REF!)-COLUMN(#REF!)+1,FALSE)&gt;0.1,VLOOKUP($B26,#REF!,COLUMN(#REF!)-COLUMN(#REF!)+1,FALSE),"")</f>
        <v>#REF!</v>
      </c>
      <c r="CV26" s="14" t="e">
        <f>IF(VLOOKUP($B26,#REF!,COLUMN(#REF!)-COLUMN(#REF!)+1,FALSE)&gt;0.1,VLOOKUP($B26,#REF!,COLUMN(#REF!)-COLUMN(#REF!)+1,FALSE),"")</f>
        <v>#REF!</v>
      </c>
      <c r="CW26" s="14" t="e">
        <f>IF(VLOOKUP($B26,#REF!,COLUMN(#REF!)-COLUMN(#REF!)+1,FALSE)&gt;0.1,VLOOKUP($B26,#REF!,COLUMN(#REF!)-COLUMN(#REF!)+1,FALSE),"")</f>
        <v>#REF!</v>
      </c>
      <c r="CX26" s="14" t="e">
        <f>IF(VLOOKUP($B26,#REF!,COLUMN(#REF!)-COLUMN(#REF!)+1,FALSE)&gt;0.1,VLOOKUP($B26,#REF!,COLUMN(#REF!)-COLUMN(#REF!)+1,FALSE),"")</f>
        <v>#REF!</v>
      </c>
      <c r="CY26" s="14" t="e">
        <f>IF(VLOOKUP($B26,#REF!,COLUMN(#REF!)-COLUMN(#REF!)+1,FALSE)&gt;0.1,VLOOKUP($B26,#REF!,COLUMN(#REF!)-COLUMN(#REF!)+1,FALSE),"")</f>
        <v>#REF!</v>
      </c>
      <c r="CZ26" s="14" t="e">
        <f>IF(VLOOKUP($B26,#REF!,COLUMN(#REF!)-COLUMN(#REF!)+1,FALSE)&gt;0.1,VLOOKUP($B26,#REF!,COLUMN(#REF!)-COLUMN(#REF!)+1,FALSE),"")</f>
        <v>#REF!</v>
      </c>
      <c r="DA26" s="14" t="e">
        <f>IF(VLOOKUP($B26,#REF!,COLUMN(#REF!)-COLUMN(#REF!)+1,FALSE)&gt;0.1,VLOOKUP($B26,#REF!,COLUMN(#REF!)-COLUMN(#REF!)+1,FALSE),"")</f>
        <v>#REF!</v>
      </c>
      <c r="DB26" s="14" t="e">
        <f>IF(VLOOKUP($B26,#REF!,COLUMN(#REF!)-COLUMN(#REF!)+1,FALSE)&gt;0.1,VLOOKUP($B26,#REF!,COLUMN(#REF!)-COLUMN(#REF!)+1,FALSE),"")</f>
        <v>#REF!</v>
      </c>
      <c r="DC26" s="14" t="e">
        <f>IF(VLOOKUP($B26,#REF!,COLUMN(#REF!)-COLUMN(#REF!)+1,FALSE)&gt;0.1,VLOOKUP($B26,#REF!,COLUMN(#REF!)-COLUMN(#REF!)+1,FALSE),"")</f>
        <v>#REF!</v>
      </c>
      <c r="DD26" s="14" t="e">
        <f>IF(VLOOKUP($B26,#REF!,COLUMN(#REF!)-COLUMN(#REF!)+1,FALSE)&gt;0.1,VLOOKUP($B26,#REF!,COLUMN(#REF!)-COLUMN(#REF!)+1,FALSE),"")</f>
        <v>#REF!</v>
      </c>
      <c r="DE26" s="14" t="e">
        <f>IF(VLOOKUP($B26,#REF!,COLUMN(#REF!)-COLUMN(#REF!)+1,FALSE)&gt;0.1,VLOOKUP($B26,#REF!,COLUMN(#REF!)-COLUMN(#REF!)+1,FALSE),"")</f>
        <v>#REF!</v>
      </c>
      <c r="DH26" s="19" t="str">
        <f t="shared" si="7"/>
        <v/>
      </c>
      <c r="DI26" s="19" t="str">
        <f t="shared" si="3"/>
        <v/>
      </c>
      <c r="DJ26" s="19" t="str">
        <f t="shared" si="3"/>
        <v/>
      </c>
      <c r="DK26" s="19" t="str">
        <f t="shared" ref="DK26:DS54" si="28">IF(ISNUMBER(CW26),CW26*G26,"")</f>
        <v/>
      </c>
      <c r="DL26" s="19" t="str">
        <f t="shared" si="28"/>
        <v/>
      </c>
      <c r="DM26" s="19" t="str">
        <f t="shared" si="28"/>
        <v/>
      </c>
      <c r="DN26" s="19" t="str">
        <f t="shared" si="28"/>
        <v/>
      </c>
      <c r="DO26" s="19" t="str">
        <f t="shared" si="28"/>
        <v/>
      </c>
      <c r="DP26" s="19" t="str">
        <f t="shared" si="28"/>
        <v/>
      </c>
      <c r="DQ26" s="19" t="str">
        <f t="shared" si="28"/>
        <v/>
      </c>
      <c r="DR26" s="19" t="str">
        <f t="shared" si="28"/>
        <v/>
      </c>
      <c r="DS26" s="19" t="str">
        <f t="shared" si="28"/>
        <v/>
      </c>
      <c r="DV26" s="15" t="e">
        <f>IF(VLOOKUP($B26,#REF!,COLUMN(#REF!)-COLUMN(#REF!)+1,FALSE)&gt;0.1,VLOOKUP($B26,#REF!,COLUMN(#REF!)-COLUMN(#REF!)+1,FALSE),"")</f>
        <v>#REF!</v>
      </c>
      <c r="DW26" s="15" t="e">
        <f>IF(VLOOKUP($B26,#REF!,COLUMN(#REF!)-COLUMN(#REF!)+1,FALSE)&gt;0.1,VLOOKUP($B26,#REF!,COLUMN(#REF!)-COLUMN(#REF!)+1,FALSE),"")</f>
        <v>#REF!</v>
      </c>
      <c r="DX26" s="15" t="e">
        <f>IF(VLOOKUP($B26,#REF!,COLUMN(#REF!)-COLUMN(#REF!)+1,FALSE)&gt;0.1,VLOOKUP($B26,#REF!,COLUMN(#REF!)-COLUMN(#REF!)+1,FALSE),"")</f>
        <v>#REF!</v>
      </c>
      <c r="DY26" s="15" t="e">
        <f>IF(VLOOKUP($B26,#REF!,COLUMN(#REF!)-COLUMN(#REF!)+1,FALSE)&gt;0.1,VLOOKUP($B26,#REF!,COLUMN(#REF!)-COLUMN(#REF!)+1,FALSE),"")</f>
        <v>#REF!</v>
      </c>
      <c r="DZ26" s="15" t="e">
        <f>IF(VLOOKUP($B26,#REF!,COLUMN(#REF!)-COLUMN(#REF!)+1,FALSE)&gt;0.1,VLOOKUP($B26,#REF!,COLUMN(#REF!)-COLUMN(#REF!)+1,FALSE),"")</f>
        <v>#REF!</v>
      </c>
      <c r="EA26" s="15" t="e">
        <f>IF(VLOOKUP($B26,#REF!,COLUMN(#REF!)-COLUMN(#REF!)+1,FALSE)&gt;0.1,VLOOKUP($B26,#REF!,COLUMN(#REF!)-COLUMN(#REF!)+1,FALSE),"")</f>
        <v>#REF!</v>
      </c>
      <c r="EB26" s="15" t="e">
        <f>IF(VLOOKUP($B26,#REF!,COLUMN(#REF!)-COLUMN(#REF!)+1,FALSE)&gt;0.1,VLOOKUP($B26,#REF!,COLUMN(#REF!)-COLUMN(#REF!)+1,FALSE),"")</f>
        <v>#REF!</v>
      </c>
      <c r="EC26" s="15" t="e">
        <f>IF(VLOOKUP($B26,#REF!,COLUMN(#REF!)-COLUMN(#REF!)+1,FALSE)&gt;0.1,VLOOKUP($B26,#REF!,COLUMN(#REF!)-COLUMN(#REF!)+1,FALSE),"")</f>
        <v>#REF!</v>
      </c>
      <c r="ED26" s="15" t="e">
        <f>IF(VLOOKUP($B26,#REF!,COLUMN(#REF!)-COLUMN(#REF!)+1,FALSE)&gt;0.1,VLOOKUP($B26,#REF!,COLUMN(#REF!)-COLUMN(#REF!)+1,FALSE),"")</f>
        <v>#REF!</v>
      </c>
      <c r="EE26" s="15" t="e">
        <f>IF(VLOOKUP($B26,#REF!,COLUMN(#REF!)-COLUMN(#REF!)+1,FALSE)&gt;0.1,VLOOKUP($B26,#REF!,COLUMN(#REF!)-COLUMN(#REF!)+1,FALSE),"")</f>
        <v>#REF!</v>
      </c>
      <c r="EF26" s="15" t="e">
        <f>IF(VLOOKUP($B26,#REF!,COLUMN(#REF!)-COLUMN(#REF!)+1,FALSE)&gt;0.1,VLOOKUP($B26,#REF!,COLUMN(#REF!)-COLUMN(#REF!)+1,FALSE),"")</f>
        <v>#REF!</v>
      </c>
      <c r="EG26" s="15" t="e">
        <f>IF(VLOOKUP($B26,#REF!,COLUMN(#REF!)-COLUMN(#REF!)+1,FALSE)&gt;0.1,VLOOKUP($B26,#REF!,COLUMN(#REF!)-COLUMN(#REF!)+1,FALSE),"")</f>
        <v>#REF!</v>
      </c>
      <c r="EH26" s="15" t="e">
        <f>IF(VLOOKUP($B26,#REF!,COLUMN(#REF!)-COLUMN(#REF!)+1,FALSE)&gt;0.1,VLOOKUP($B26,#REF!,COLUMN(#REF!)-COLUMN(#REF!)+1,FALSE),"")</f>
        <v>#REF!</v>
      </c>
      <c r="EL26" s="20" t="str">
        <f t="shared" si="13"/>
        <v/>
      </c>
      <c r="EM26" s="20" t="str">
        <f t="shared" si="13"/>
        <v/>
      </c>
      <c r="EN26" s="20" t="str">
        <f t="shared" si="13"/>
        <v/>
      </c>
      <c r="EO26" s="20" t="str">
        <f t="shared" si="13"/>
        <v/>
      </c>
      <c r="EP26" s="20" t="str">
        <f t="shared" si="13"/>
        <v/>
      </c>
      <c r="EQ26" s="20" t="str">
        <f t="shared" si="13"/>
        <v/>
      </c>
      <c r="ER26" s="20" t="str">
        <f t="shared" si="13"/>
        <v/>
      </c>
      <c r="ES26" s="20" t="str">
        <f t="shared" si="13"/>
        <v/>
      </c>
      <c r="ET26" s="20" t="str">
        <f t="shared" si="13"/>
        <v/>
      </c>
      <c r="EU26" s="20" t="str">
        <f t="shared" si="13"/>
        <v/>
      </c>
      <c r="EV26" s="20" t="str">
        <f t="shared" si="13"/>
        <v/>
      </c>
      <c r="EW26" s="20" t="str">
        <f t="shared" si="13"/>
        <v/>
      </c>
    </row>
    <row r="27" spans="2:186">
      <c r="B27" t="s">
        <v>1264</v>
      </c>
      <c r="C27" s="18">
        <f>VLOOKUP(B27,Financ!A$3:J$157,COLUMN(Financ!$J$21),FALSE)</f>
        <v>45809</v>
      </c>
      <c r="D27" s="16">
        <f ca="1">SUMIF(Financ!$A$3:$A$157,'Full Financ'!$B27,Financ!K$3:K$156)</f>
        <v>0</v>
      </c>
      <c r="E27" s="16">
        <f ca="1">SUMIF(Financ!$A$3:$A$157,'Full Financ'!$B27,Financ!L$3:L$156)</f>
        <v>0</v>
      </c>
      <c r="F27" s="16">
        <f ca="1">SUMIF(Financ!$A$3:$A$157,'Full Financ'!$B27,Financ!M$3:M$156)</f>
        <v>0</v>
      </c>
      <c r="G27" s="16">
        <f ca="1">SUMIF(Financ!$A$3:$A$157,'Full Financ'!$B27,Financ!N$3:N$156)</f>
        <v>0</v>
      </c>
      <c r="H27" s="16">
        <f ca="1">SUMIF(Financ!$A$3:$A$157,'Full Financ'!$B27,Financ!O$3:O$156)</f>
        <v>0</v>
      </c>
      <c r="I27" s="16">
        <f ca="1">SUMIF(Financ!$A$3:$A$157,'Full Financ'!$B27,Financ!P$3:P$156)</f>
        <v>394.66603200000003</v>
      </c>
      <c r="J27" s="16">
        <f ca="1">SUMIF(Financ!$A$3:$A$157,'Full Financ'!$B27,Financ!Q$3:Q$156)</f>
        <v>493.33253999999999</v>
      </c>
      <c r="K27" s="16">
        <f ca="1">SUMIF(Financ!$A$3:$A$157,'Full Financ'!$B27,Financ!R$3:R$156)</f>
        <v>493.33253999999999</v>
      </c>
      <c r="L27" s="16">
        <f ca="1">SUMIF(Financ!$A$3:$A$157,'Full Financ'!$B27,Financ!S$3:S$156)</f>
        <v>493.33253999999999</v>
      </c>
      <c r="M27" s="16">
        <f ca="1">SUMIF(Financ!$A$3:$A$157,'Full Financ'!$B27,Financ!T$3:T$156)</f>
        <v>493.33253999999999</v>
      </c>
      <c r="N27" s="16">
        <f ca="1">SUMIF(Financ!$A$3:$A$157,'Full Financ'!$B27,Financ!U$3:U$156)</f>
        <v>493.33253999999999</v>
      </c>
      <c r="O27" s="16">
        <f ca="1">SUMIF(Financ!$A$3:$A$157,'Full Financ'!$B27,Financ!V$3:V$156)</f>
        <v>493.33253999999999</v>
      </c>
      <c r="P27" s="16"/>
      <c r="Q27" t="e">
        <f>VLOOKUP(B27,#REF!,COLUMN(#REF!),FALSE)</f>
        <v>#REF!</v>
      </c>
      <c r="R27" s="17" t="e">
        <f>IF(AND(R$2=$Q$1,$Q27&lt;&gt;0),SUMIF(#REF!,'Full Financ'!$B27,#REF!)*0.98*(S$2-R$2)/($Q27),SUMIF(#REF!,'Full Financ'!$B27,#REF!)*0.98)</f>
        <v>#REF!</v>
      </c>
      <c r="S27" s="17" t="e">
        <f>IF(AND(S$2=$Q$1,$Q27&lt;&gt;0),SUMIF(#REF!,'Full Financ'!$B27,#REF!)*0.98*(T$2-S$2)/($Q27),SUMIF(#REF!,'Full Financ'!$B27,#REF!)*0.98)</f>
        <v>#REF!</v>
      </c>
      <c r="T27" s="17" t="e">
        <f>IF(AND(T$2=$Q$1,$Q27&lt;&gt;0),SUMIF(#REF!,'Full Financ'!$B27,#REF!)*0.98*(U$2-T$2)/($Q27),SUMIF(#REF!,'Full Financ'!$B27,#REF!)*0.98)</f>
        <v>#REF!</v>
      </c>
      <c r="U27" s="17" t="e">
        <f>IF(AND(U$2=$Q$1,$Q27&lt;&gt;0),SUMIF(#REF!,'Full Financ'!$B27,#REF!)*0.98*(V$2-U$2)/($Q27),SUMIF(#REF!,'Full Financ'!$B27,#REF!)*0.98)</f>
        <v>#REF!</v>
      </c>
      <c r="V27" s="17" t="e">
        <f>IF(AND(V$2=$Q$1,$Q27&lt;&gt;0),SUMIF(#REF!,'Full Financ'!$B27,#REF!)*0.98*(W$2-V$2)/($Q27),SUMIF(#REF!,'Full Financ'!$B27,#REF!)*0.98)</f>
        <v>#REF!</v>
      </c>
      <c r="W27" s="17" t="e">
        <f>IF(AND(W$2=$Q$1,$Q27&lt;&gt;0),SUMIF(#REF!,'Full Financ'!$B27,#REF!)*0.98*(X$2-W$2)/($Q27),SUMIF(#REF!,'Full Financ'!$B27,#REF!)*0.98)</f>
        <v>#REF!</v>
      </c>
      <c r="X27" s="17" t="e">
        <f>IF(AND(X$2=$Q$1,$Q27&lt;&gt;0),SUMIF(#REF!,'Full Financ'!$B27,#REF!)*0.98*(Y$2-X$2)/($Q27),SUMIF(#REF!,'Full Financ'!$B27,#REF!)*0.98)</f>
        <v>#REF!</v>
      </c>
      <c r="Y27" s="17" t="e">
        <f>IF(AND(Y$2=$Q$1,$Q27&lt;&gt;0),SUMIF(#REF!,'Full Financ'!$B27,#REF!)*0.98*(Z$2-Y$2)/($Q27),SUMIF(#REF!,'Full Financ'!$B27,#REF!)*0.98)</f>
        <v>#REF!</v>
      </c>
      <c r="Z27" s="17" t="e">
        <f>IF(AND(Z$2=$Q$1,$Q27&lt;&gt;0),SUMIF(#REF!,'Full Financ'!$B27,#REF!)*0.98*(AA$2-Z$2)/($Q27),SUMIF(#REF!,'Full Financ'!$B27,#REF!)*0.98)</f>
        <v>#REF!</v>
      </c>
      <c r="AA27" s="17" t="e">
        <f>IF(AND(AA$2=$Q$1,$Q27&lt;&gt;0),SUMIF(#REF!,'Full Financ'!$B27,#REF!)*0.98*(AB$2-AA$2)/($Q27),SUMIF(#REF!,'Full Financ'!$B27,#REF!)*0.98)</f>
        <v>#REF!</v>
      </c>
      <c r="AB27" s="17" t="e">
        <f>IF(AND(AB$2=$Q$1,$Q27&lt;&gt;0),SUMIF(#REF!,'Full Financ'!$B27,#REF!)*0.98*(AC$2-AB$2)/($Q27),SUMIF(#REF!,'Full Financ'!$B27,#REF!)*0.98)</f>
        <v>#REF!</v>
      </c>
      <c r="AC27" s="17" t="e">
        <f>IF(AND(AC$2=$Q$1,$Q27&lt;&gt;0),SUMIF(#REF!,'Full Financ'!$B27,#REF!)*0.98*(AD$2-AC$2)/($Q27),SUMIF(#REF!,'Full Financ'!$B27,#REF!)*0.98)</f>
        <v>#REF!</v>
      </c>
      <c r="AD27" s="17"/>
      <c r="AF27" s="17" t="e">
        <f t="shared" ca="1" si="24"/>
        <v>#REF!</v>
      </c>
      <c r="AG27" s="17" t="e">
        <f t="shared" ca="1" si="24"/>
        <v>#REF!</v>
      </c>
      <c r="AH27" s="17" t="e">
        <f t="shared" ca="1" si="24"/>
        <v>#REF!</v>
      </c>
      <c r="AI27" s="17" t="e">
        <f t="shared" ca="1" si="20"/>
        <v>#REF!</v>
      </c>
      <c r="AJ27" s="17" t="e">
        <f t="shared" ca="1" si="20"/>
        <v>#REF!</v>
      </c>
      <c r="AK27" s="17" t="e">
        <f t="shared" ca="1" si="20"/>
        <v>#REF!</v>
      </c>
      <c r="AL27" s="17" t="e">
        <f t="shared" ca="1" si="20"/>
        <v>#REF!</v>
      </c>
      <c r="AM27" s="17" t="e">
        <f t="shared" ca="1" si="20"/>
        <v>#REF!</v>
      </c>
      <c r="AN27" s="17" t="e">
        <f t="shared" ca="1" si="20"/>
        <v>#REF!</v>
      </c>
      <c r="AO27" s="17" t="e">
        <f t="shared" ca="1" si="20"/>
        <v>#REF!</v>
      </c>
      <c r="AP27" s="17" t="e">
        <f t="shared" ca="1" si="20"/>
        <v>#REF!</v>
      </c>
      <c r="AQ27" s="17" t="e">
        <f t="shared" ca="1" si="20"/>
        <v>#REF!</v>
      </c>
      <c r="AS27" s="17" t="e">
        <f>IF(SUM($R27:R27)&gt;0,MONTH(AS$2),"")</f>
        <v>#REF!</v>
      </c>
      <c r="AT27" s="17" t="e">
        <f>IF(SUM($R27:S27)&gt;0,MONTH(AT$2),"")</f>
        <v>#REF!</v>
      </c>
      <c r="AU27" s="17" t="e">
        <f>IF(SUM($R27:T27)&gt;0,MONTH(AU$2),"")</f>
        <v>#REF!</v>
      </c>
      <c r="AV27" s="17" t="e">
        <f>IF(SUM($R27:U27)&gt;0,MONTH(AV$2),"")</f>
        <v>#REF!</v>
      </c>
      <c r="AW27" s="17" t="e">
        <f>IF(SUM($R27:V27)&gt;0,MONTH(AW$2),"")</f>
        <v>#REF!</v>
      </c>
      <c r="AX27" s="17" t="e">
        <f>IF(SUM($R27:W27)&gt;0,MONTH(AX$2),"")</f>
        <v>#REF!</v>
      </c>
      <c r="AY27" s="17" t="e">
        <f>IF(SUM($R27:X27)&gt;0,MONTH(AY$2),"")</f>
        <v>#REF!</v>
      </c>
      <c r="AZ27" s="17" t="e">
        <f>IF(SUM($R27:Y27)&gt;0,MONTH(AZ$2),"")</f>
        <v>#REF!</v>
      </c>
      <c r="BA27" s="17" t="e">
        <f>IF(SUM($R27:Z27)&gt;0,MONTH(BA$2),"")</f>
        <v>#REF!</v>
      </c>
      <c r="BB27" s="17" t="e">
        <f>IF(SUM($R27:AA27)&gt;0,MONTH(BB$2),"")</f>
        <v>#REF!</v>
      </c>
      <c r="BC27" s="17" t="e">
        <f>IF(SUM($R27:AB27)&gt;0,MONTH(BC$2),"")</f>
        <v>#REF!</v>
      </c>
      <c r="BD27" s="17" t="e">
        <f>IF(SUM($R27:AC27)&gt;0,MONTH(BD$2),"")</f>
        <v>#REF!</v>
      </c>
      <c r="BE27" s="17" t="e">
        <f t="shared" si="6"/>
        <v>#REF!</v>
      </c>
      <c r="BF27" s="17" t="e">
        <f t="shared" si="25"/>
        <v>#REF!</v>
      </c>
      <c r="BG27" s="17" t="e">
        <f t="shared" si="25"/>
        <v>#REF!</v>
      </c>
      <c r="BH27" s="17" t="e">
        <f t="shared" si="25"/>
        <v>#REF!</v>
      </c>
      <c r="BI27" s="17" t="e">
        <f t="shared" si="21"/>
        <v>#REF!</v>
      </c>
      <c r="BJ27" s="17" t="e">
        <f t="shared" si="21"/>
        <v>#REF!</v>
      </c>
      <c r="BK27" s="17" t="e">
        <f t="shared" si="21"/>
        <v>#REF!</v>
      </c>
      <c r="BL27" s="17" t="e">
        <f t="shared" si="21"/>
        <v>#REF!</v>
      </c>
      <c r="BM27" s="17" t="e">
        <f t="shared" si="21"/>
        <v>#REF!</v>
      </c>
      <c r="BN27" s="17" t="e">
        <f t="shared" si="21"/>
        <v>#REF!</v>
      </c>
      <c r="BO27" s="17" t="e">
        <f t="shared" si="21"/>
        <v>#REF!</v>
      </c>
      <c r="BP27" s="17" t="e">
        <f t="shared" si="21"/>
        <v>#REF!</v>
      </c>
      <c r="BQ27" s="17" t="e">
        <f t="shared" si="21"/>
        <v>#REF!</v>
      </c>
      <c r="BS27" s="17" t="e">
        <f t="shared" si="26"/>
        <v>#REF!</v>
      </c>
      <c r="BT27" s="17" t="e">
        <f t="shared" si="26"/>
        <v>#REF!</v>
      </c>
      <c r="BU27" s="17" t="e">
        <f t="shared" si="26"/>
        <v>#REF!</v>
      </c>
      <c r="BV27" s="17" t="e">
        <f t="shared" si="22"/>
        <v>#REF!</v>
      </c>
      <c r="BW27" s="17" t="e">
        <f t="shared" si="22"/>
        <v>#REF!</v>
      </c>
      <c r="BX27" s="17" t="e">
        <f t="shared" si="22"/>
        <v>#REF!</v>
      </c>
      <c r="BY27" s="17" t="e">
        <f t="shared" si="22"/>
        <v>#REF!</v>
      </c>
      <c r="BZ27" s="17" t="e">
        <f t="shared" si="22"/>
        <v>#REF!</v>
      </c>
      <c r="CA27" s="17" t="e">
        <f t="shared" si="22"/>
        <v>#REF!</v>
      </c>
      <c r="CB27" s="17" t="e">
        <f t="shared" si="22"/>
        <v>#REF!</v>
      </c>
      <c r="CC27" s="17" t="e">
        <f t="shared" si="22"/>
        <v>#REF!</v>
      </c>
      <c r="CD27" s="17" t="e">
        <f t="shared" si="22"/>
        <v>#REF!</v>
      </c>
      <c r="CG27" s="20" t="e">
        <f>IF(AND(SUM($R27:R27)&gt;0,R27=0),AF27,0)</f>
        <v>#REF!</v>
      </c>
      <c r="CH27" s="20" t="e">
        <f>IF(AND(SUM($R27:S27)&gt;0,S27=0),AG27,0)</f>
        <v>#REF!</v>
      </c>
      <c r="CI27" s="20" t="e">
        <f>IF(AND(SUM($R27:T27)&gt;0,T27=0),AH27,0)</f>
        <v>#REF!</v>
      </c>
      <c r="CJ27" s="20" t="e">
        <f>IF(AND(SUM($R27:U27)&gt;0,U27=0),AI27,0)</f>
        <v>#REF!</v>
      </c>
      <c r="CK27" s="20" t="e">
        <f>IF(AND(SUM($R27:V27)&gt;0,V27=0),AJ27,0)</f>
        <v>#REF!</v>
      </c>
      <c r="CL27" s="20" t="e">
        <f>IF(AND(SUM($R27:W27)&gt;0,W27=0),AK27,0)</f>
        <v>#REF!</v>
      </c>
      <c r="CM27" s="20" t="e">
        <f>IF(AND(SUM($R27:X27)&gt;0,X27=0),AL27,0)</f>
        <v>#REF!</v>
      </c>
      <c r="CN27" s="20" t="e">
        <f>IF(AND(SUM($R27:Y27)&gt;0,Y27=0),AM27,0)</f>
        <v>#REF!</v>
      </c>
      <c r="CO27" s="20" t="e">
        <f>IF(AND(SUM($R27:Z27)&gt;0,Z27=0),AN27,0)</f>
        <v>#REF!</v>
      </c>
      <c r="CP27" s="20" t="e">
        <f>IF(AND(SUM($R27:AA27)&gt;0,AA27=0),AO27,0)</f>
        <v>#REF!</v>
      </c>
      <c r="CQ27" s="20" t="e">
        <f>IF(AND(SUM($R27:AB27)&gt;0,AB27=0),AP27,0)</f>
        <v>#REF!</v>
      </c>
      <c r="CR27" s="20" t="e">
        <f>IF(AND(SUM($R27:AC27)&gt;0,AC27=0),AQ27,0)</f>
        <v>#REF!</v>
      </c>
      <c r="CT27" s="14" t="e">
        <f>IF(VLOOKUP($B27,#REF!,COLUMN(#REF!)-COLUMN(#REF!)+1,FALSE)&gt;0.1,VLOOKUP($B27,#REF!,COLUMN(#REF!)-COLUMN(#REF!)+1,FALSE),"")</f>
        <v>#REF!</v>
      </c>
      <c r="CU27" s="14" t="e">
        <f>IF(VLOOKUP($B27,#REF!,COLUMN(#REF!)-COLUMN(#REF!)+1,FALSE)&gt;0.1,VLOOKUP($B27,#REF!,COLUMN(#REF!)-COLUMN(#REF!)+1,FALSE),"")</f>
        <v>#REF!</v>
      </c>
      <c r="CV27" s="14" t="e">
        <f>IF(VLOOKUP($B27,#REF!,COLUMN(#REF!)-COLUMN(#REF!)+1,FALSE)&gt;0.1,VLOOKUP($B27,#REF!,COLUMN(#REF!)-COLUMN(#REF!)+1,FALSE),"")</f>
        <v>#REF!</v>
      </c>
      <c r="CW27" s="14" t="e">
        <f>IF(VLOOKUP($B27,#REF!,COLUMN(#REF!)-COLUMN(#REF!)+1,FALSE)&gt;0.1,VLOOKUP($B27,#REF!,COLUMN(#REF!)-COLUMN(#REF!)+1,FALSE),"")</f>
        <v>#REF!</v>
      </c>
      <c r="CX27" s="14" t="e">
        <f>IF(VLOOKUP($B27,#REF!,COLUMN(#REF!)-COLUMN(#REF!)+1,FALSE)&gt;0.1,VLOOKUP($B27,#REF!,COLUMN(#REF!)-COLUMN(#REF!)+1,FALSE),"")</f>
        <v>#REF!</v>
      </c>
      <c r="CY27" s="14" t="e">
        <f>IF(VLOOKUP($B27,#REF!,COLUMN(#REF!)-COLUMN(#REF!)+1,FALSE)&gt;0.1,VLOOKUP($B27,#REF!,COLUMN(#REF!)-COLUMN(#REF!)+1,FALSE),"")</f>
        <v>#REF!</v>
      </c>
      <c r="CZ27" s="14" t="e">
        <f>IF(VLOOKUP($B27,#REF!,COLUMN(#REF!)-COLUMN(#REF!)+1,FALSE)&gt;0.1,VLOOKUP($B27,#REF!,COLUMN(#REF!)-COLUMN(#REF!)+1,FALSE),"")</f>
        <v>#REF!</v>
      </c>
      <c r="DA27" s="14" t="e">
        <f>IF(VLOOKUP($B27,#REF!,COLUMN(#REF!)-COLUMN(#REF!)+1,FALSE)&gt;0.1,VLOOKUP($B27,#REF!,COLUMN(#REF!)-COLUMN(#REF!)+1,FALSE),"")</f>
        <v>#REF!</v>
      </c>
      <c r="DB27" s="14" t="e">
        <f>IF(VLOOKUP($B27,#REF!,COLUMN(#REF!)-COLUMN(#REF!)+1,FALSE)&gt;0.1,VLOOKUP($B27,#REF!,COLUMN(#REF!)-COLUMN(#REF!)+1,FALSE),"")</f>
        <v>#REF!</v>
      </c>
      <c r="DC27" s="14" t="e">
        <f>IF(VLOOKUP($B27,#REF!,COLUMN(#REF!)-COLUMN(#REF!)+1,FALSE)&gt;0.1,VLOOKUP($B27,#REF!,COLUMN(#REF!)-COLUMN(#REF!)+1,FALSE),"")</f>
        <v>#REF!</v>
      </c>
      <c r="DD27" s="14" t="e">
        <f>IF(VLOOKUP($B27,#REF!,COLUMN(#REF!)-COLUMN(#REF!)+1,FALSE)&gt;0.1,VLOOKUP($B27,#REF!,COLUMN(#REF!)-COLUMN(#REF!)+1,FALSE),"")</f>
        <v>#REF!</v>
      </c>
      <c r="DE27" s="14" t="e">
        <f>IF(VLOOKUP($B27,#REF!,COLUMN(#REF!)-COLUMN(#REF!)+1,FALSE)&gt;0.1,VLOOKUP($B27,#REF!,COLUMN(#REF!)-COLUMN(#REF!)+1,FALSE),"")</f>
        <v>#REF!</v>
      </c>
      <c r="DH27" s="19" t="str">
        <f t="shared" si="7"/>
        <v/>
      </c>
      <c r="DI27" s="19" t="str">
        <f t="shared" si="7"/>
        <v/>
      </c>
      <c r="DJ27" s="19" t="str">
        <f t="shared" si="7"/>
        <v/>
      </c>
      <c r="DK27" s="19" t="str">
        <f t="shared" si="28"/>
        <v/>
      </c>
      <c r="DL27" s="19" t="str">
        <f t="shared" si="28"/>
        <v/>
      </c>
      <c r="DM27" s="19" t="str">
        <f t="shared" si="28"/>
        <v/>
      </c>
      <c r="DN27" s="19" t="str">
        <f t="shared" si="28"/>
        <v/>
      </c>
      <c r="DO27" s="19" t="str">
        <f t="shared" si="28"/>
        <v/>
      </c>
      <c r="DP27" s="19" t="str">
        <f t="shared" si="28"/>
        <v/>
      </c>
      <c r="DQ27" s="19" t="str">
        <f t="shared" si="28"/>
        <v/>
      </c>
      <c r="DR27" s="19" t="str">
        <f t="shared" si="28"/>
        <v/>
      </c>
      <c r="DS27" s="19" t="str">
        <f t="shared" si="28"/>
        <v/>
      </c>
      <c r="DV27" s="15" t="e">
        <f>IF(VLOOKUP($B27,#REF!,COLUMN(#REF!)-COLUMN(#REF!)+1,FALSE)&gt;0.1,VLOOKUP($B27,#REF!,COLUMN(#REF!)-COLUMN(#REF!)+1,FALSE),"")</f>
        <v>#REF!</v>
      </c>
      <c r="DW27" s="15" t="e">
        <f>IF(VLOOKUP($B27,#REF!,COLUMN(#REF!)-COLUMN(#REF!)+1,FALSE)&gt;0.1,VLOOKUP($B27,#REF!,COLUMN(#REF!)-COLUMN(#REF!)+1,FALSE),"")</f>
        <v>#REF!</v>
      </c>
      <c r="DX27" s="15" t="e">
        <f>IF(VLOOKUP($B27,#REF!,COLUMN(#REF!)-COLUMN(#REF!)+1,FALSE)&gt;0.1,VLOOKUP($B27,#REF!,COLUMN(#REF!)-COLUMN(#REF!)+1,FALSE),"")</f>
        <v>#REF!</v>
      </c>
      <c r="DY27" s="15" t="e">
        <f>IF(VLOOKUP($B27,#REF!,COLUMN(#REF!)-COLUMN(#REF!)+1,FALSE)&gt;0.1,VLOOKUP($B27,#REF!,COLUMN(#REF!)-COLUMN(#REF!)+1,FALSE),"")</f>
        <v>#REF!</v>
      </c>
      <c r="DZ27" s="15" t="e">
        <f>IF(VLOOKUP($B27,#REF!,COLUMN(#REF!)-COLUMN(#REF!)+1,FALSE)&gt;0.1,VLOOKUP($B27,#REF!,COLUMN(#REF!)-COLUMN(#REF!)+1,FALSE),"")</f>
        <v>#REF!</v>
      </c>
      <c r="EA27" s="15" t="e">
        <f>IF(VLOOKUP($B27,#REF!,COLUMN(#REF!)-COLUMN(#REF!)+1,FALSE)&gt;0.1,VLOOKUP($B27,#REF!,COLUMN(#REF!)-COLUMN(#REF!)+1,FALSE),"")</f>
        <v>#REF!</v>
      </c>
      <c r="EB27" s="15" t="e">
        <f>IF(VLOOKUP($B27,#REF!,COLUMN(#REF!)-COLUMN(#REF!)+1,FALSE)&gt;0.1,VLOOKUP($B27,#REF!,COLUMN(#REF!)-COLUMN(#REF!)+1,FALSE),"")</f>
        <v>#REF!</v>
      </c>
      <c r="EC27" s="15" t="e">
        <f>IF(VLOOKUP($B27,#REF!,COLUMN(#REF!)-COLUMN(#REF!)+1,FALSE)&gt;0.1,VLOOKUP($B27,#REF!,COLUMN(#REF!)-COLUMN(#REF!)+1,FALSE),"")</f>
        <v>#REF!</v>
      </c>
      <c r="ED27" s="15" t="e">
        <f>IF(VLOOKUP($B27,#REF!,COLUMN(#REF!)-COLUMN(#REF!)+1,FALSE)&gt;0.1,VLOOKUP($B27,#REF!,COLUMN(#REF!)-COLUMN(#REF!)+1,FALSE),"")</f>
        <v>#REF!</v>
      </c>
      <c r="EE27" s="15" t="e">
        <f>IF(VLOOKUP($B27,#REF!,COLUMN(#REF!)-COLUMN(#REF!)+1,FALSE)&gt;0.1,VLOOKUP($B27,#REF!,COLUMN(#REF!)-COLUMN(#REF!)+1,FALSE),"")</f>
        <v>#REF!</v>
      </c>
      <c r="EF27" s="15" t="e">
        <f>IF(VLOOKUP($B27,#REF!,COLUMN(#REF!)-COLUMN(#REF!)+1,FALSE)&gt;0.1,VLOOKUP($B27,#REF!,COLUMN(#REF!)-COLUMN(#REF!)+1,FALSE),"")</f>
        <v>#REF!</v>
      </c>
      <c r="EG27" s="15" t="e">
        <f>IF(VLOOKUP($B27,#REF!,COLUMN(#REF!)-COLUMN(#REF!)+1,FALSE)&gt;0.1,VLOOKUP($B27,#REF!,COLUMN(#REF!)-COLUMN(#REF!)+1,FALSE),"")</f>
        <v>#REF!</v>
      </c>
      <c r="EH27" s="15" t="e">
        <f>IF(VLOOKUP($B27,#REF!,COLUMN(#REF!)-COLUMN(#REF!)+1,FALSE)&gt;0.1,VLOOKUP($B27,#REF!,COLUMN(#REF!)-COLUMN(#REF!)+1,FALSE),"")</f>
        <v>#REF!</v>
      </c>
      <c r="EL27" s="20" t="str">
        <f t="shared" si="13"/>
        <v/>
      </c>
      <c r="EM27" s="20" t="str">
        <f t="shared" si="13"/>
        <v/>
      </c>
      <c r="EN27" s="20" t="str">
        <f t="shared" si="13"/>
        <v/>
      </c>
      <c r="EO27" s="20" t="str">
        <f t="shared" si="13"/>
        <v/>
      </c>
      <c r="EP27" s="20" t="str">
        <f t="shared" si="13"/>
        <v/>
      </c>
      <c r="EQ27" s="20" t="str">
        <f t="shared" si="13"/>
        <v/>
      </c>
      <c r="ER27" s="20" t="str">
        <f t="shared" si="13"/>
        <v/>
      </c>
      <c r="ES27" s="20" t="str">
        <f t="shared" si="13"/>
        <v/>
      </c>
      <c r="ET27" s="20" t="str">
        <f t="shared" si="13"/>
        <v/>
      </c>
      <c r="EU27" s="20" t="str">
        <f t="shared" si="13"/>
        <v/>
      </c>
      <c r="EV27" s="20" t="str">
        <f t="shared" si="13"/>
        <v/>
      </c>
      <c r="EW27" s="20" t="str">
        <f t="shared" si="13"/>
        <v/>
      </c>
    </row>
    <row r="28" spans="2:186">
      <c r="B28" t="s">
        <v>1249</v>
      </c>
      <c r="C28" s="18">
        <f>VLOOKUP(B28,Financ!A$3:J$157,COLUMN(Financ!$J$21),FALSE)</f>
        <v>45839</v>
      </c>
      <c r="D28" s="16">
        <f ca="1">SUMIF(Financ!$A$3:$A$157,'Full Financ'!$B28,Financ!K$3:K$156)</f>
        <v>0</v>
      </c>
      <c r="E28" s="16">
        <f ca="1">SUMIF(Financ!$A$3:$A$157,'Full Financ'!$B28,Financ!L$3:L$156)</f>
        <v>0</v>
      </c>
      <c r="F28" s="16">
        <f ca="1">SUMIF(Financ!$A$3:$A$157,'Full Financ'!$B28,Financ!M$3:M$156)</f>
        <v>0</v>
      </c>
      <c r="G28" s="16">
        <f ca="1">SUMIF(Financ!$A$3:$A$157,'Full Financ'!$B28,Financ!N$3:N$156)</f>
        <v>0</v>
      </c>
      <c r="H28" s="16">
        <f ca="1">SUMIF(Financ!$A$3:$A$157,'Full Financ'!$B28,Financ!O$3:O$156)</f>
        <v>0</v>
      </c>
      <c r="I28" s="16">
        <f ca="1">SUMIF(Financ!$A$3:$A$157,'Full Financ'!$B28,Financ!P$3:P$156)</f>
        <v>0</v>
      </c>
      <c r="J28" s="16">
        <f ca="1">SUMIF(Financ!$A$3:$A$157,'Full Financ'!$B28,Financ!Q$3:Q$156)</f>
        <v>306.59999999999997</v>
      </c>
      <c r="K28" s="16">
        <f ca="1">SUMIF(Financ!$A$3:$A$157,'Full Financ'!$B28,Financ!R$3:R$156)</f>
        <v>437.99999999999994</v>
      </c>
      <c r="L28" s="16">
        <f ca="1">SUMIF(Financ!$A$3:$A$157,'Full Financ'!$B28,Financ!S$3:S$156)</f>
        <v>437.99999999999994</v>
      </c>
      <c r="M28" s="16">
        <f ca="1">SUMIF(Financ!$A$3:$A$157,'Full Financ'!$B28,Financ!T$3:T$156)</f>
        <v>437.99999999999994</v>
      </c>
      <c r="N28" s="16">
        <f ca="1">SUMIF(Financ!$A$3:$A$157,'Full Financ'!$B28,Financ!U$3:U$156)</f>
        <v>437.99999999999994</v>
      </c>
      <c r="O28" s="16">
        <f ca="1">SUMIF(Financ!$A$3:$A$157,'Full Financ'!$B28,Financ!V$3:V$156)</f>
        <v>437.99999999999994</v>
      </c>
      <c r="P28" s="16"/>
      <c r="Q28" t="e">
        <f>VLOOKUP(B28,#REF!,COLUMN(#REF!),FALSE)</f>
        <v>#REF!</v>
      </c>
      <c r="R28" s="17" t="e">
        <f>IF(AND(R$2=$Q$1,$Q28&lt;&gt;0),SUMIF(#REF!,'Full Financ'!$B28,#REF!)*0.98*(S$2-R$2)/($Q28),SUMIF(#REF!,'Full Financ'!$B28,#REF!)*0.98)</f>
        <v>#REF!</v>
      </c>
      <c r="S28" s="17" t="e">
        <f>IF(AND(S$2=$Q$1,$Q28&lt;&gt;0),SUMIF(#REF!,'Full Financ'!$B28,#REF!)*0.98*(T$2-S$2)/($Q28),SUMIF(#REF!,'Full Financ'!$B28,#REF!)*0.98)</f>
        <v>#REF!</v>
      </c>
      <c r="T28" s="17" t="e">
        <f>IF(AND(T$2=$Q$1,$Q28&lt;&gt;0),SUMIF(#REF!,'Full Financ'!$B28,#REF!)*0.98*(U$2-T$2)/($Q28),SUMIF(#REF!,'Full Financ'!$B28,#REF!)*0.98)</f>
        <v>#REF!</v>
      </c>
      <c r="U28" s="17" t="e">
        <f>IF(AND(U$2=$Q$1,$Q28&lt;&gt;0),SUMIF(#REF!,'Full Financ'!$B28,#REF!)*0.98*(V$2-U$2)/($Q28),SUMIF(#REF!,'Full Financ'!$B28,#REF!)*0.98)</f>
        <v>#REF!</v>
      </c>
      <c r="V28" s="17" t="e">
        <f>IF(AND(V$2=$Q$1,$Q28&lt;&gt;0),SUMIF(#REF!,'Full Financ'!$B28,#REF!)*0.98*(W$2-V$2)/($Q28),SUMIF(#REF!,'Full Financ'!$B28,#REF!)*0.98)</f>
        <v>#REF!</v>
      </c>
      <c r="W28" s="17" t="e">
        <f>IF(AND(W$2=$Q$1,$Q28&lt;&gt;0),SUMIF(#REF!,'Full Financ'!$B28,#REF!)*0.98*(X$2-W$2)/($Q28),SUMIF(#REF!,'Full Financ'!$B28,#REF!)*0.98)</f>
        <v>#REF!</v>
      </c>
      <c r="X28" s="17" t="e">
        <f>IF(AND(X$2=$Q$1,$Q28&lt;&gt;0),SUMIF(#REF!,'Full Financ'!$B28,#REF!)*0.98*(Y$2-X$2)/($Q28),SUMIF(#REF!,'Full Financ'!$B28,#REF!)*0.98)</f>
        <v>#REF!</v>
      </c>
      <c r="Y28" s="17" t="e">
        <f>IF(AND(Y$2=$Q$1,$Q28&lt;&gt;0),SUMIF(#REF!,'Full Financ'!$B28,#REF!)*0.98*(Z$2-Y$2)/($Q28),SUMIF(#REF!,'Full Financ'!$B28,#REF!)*0.98)</f>
        <v>#REF!</v>
      </c>
      <c r="Z28" s="17" t="e">
        <f>IF(AND(Z$2=$Q$1,$Q28&lt;&gt;0),SUMIF(#REF!,'Full Financ'!$B28,#REF!)*0.98*(AA$2-Z$2)/($Q28),SUMIF(#REF!,'Full Financ'!$B28,#REF!)*0.98)</f>
        <v>#REF!</v>
      </c>
      <c r="AA28" s="17" t="e">
        <f>IF(AND(AA$2=$Q$1,$Q28&lt;&gt;0),SUMIF(#REF!,'Full Financ'!$B28,#REF!)*0.98*(AB$2-AA$2)/($Q28),SUMIF(#REF!,'Full Financ'!$B28,#REF!)*0.98)</f>
        <v>#REF!</v>
      </c>
      <c r="AB28" s="17" t="e">
        <f>IF(AND(AB$2=$Q$1,$Q28&lt;&gt;0),SUMIF(#REF!,'Full Financ'!$B28,#REF!)*0.98*(AC$2-AB$2)/($Q28),SUMIF(#REF!,'Full Financ'!$B28,#REF!)*0.98)</f>
        <v>#REF!</v>
      </c>
      <c r="AC28" s="17" t="e">
        <f>IF(AND(AC$2=$Q$1,$Q28&lt;&gt;0),SUMIF(#REF!,'Full Financ'!$B28,#REF!)*0.98*(AD$2-AC$2)/($Q28),SUMIF(#REF!,'Full Financ'!$B28,#REF!)*0.98)</f>
        <v>#REF!</v>
      </c>
      <c r="AD28" s="17"/>
      <c r="AF28" s="17" t="e">
        <f t="shared" ca="1" si="24"/>
        <v>#REF!</v>
      </c>
      <c r="AG28" s="17" t="e">
        <f t="shared" ca="1" si="24"/>
        <v>#REF!</v>
      </c>
      <c r="AH28" s="17" t="e">
        <f t="shared" ca="1" si="24"/>
        <v>#REF!</v>
      </c>
      <c r="AI28" s="17" t="e">
        <f t="shared" ca="1" si="20"/>
        <v>#REF!</v>
      </c>
      <c r="AJ28" s="17" t="e">
        <f t="shared" ca="1" si="20"/>
        <v>#REF!</v>
      </c>
      <c r="AK28" s="17" t="e">
        <f t="shared" ca="1" si="20"/>
        <v>#REF!</v>
      </c>
      <c r="AL28" s="17" t="e">
        <f t="shared" ca="1" si="20"/>
        <v>#REF!</v>
      </c>
      <c r="AM28" s="17" t="e">
        <f t="shared" ca="1" si="20"/>
        <v>#REF!</v>
      </c>
      <c r="AN28" s="17" t="e">
        <f t="shared" ca="1" si="20"/>
        <v>#REF!</v>
      </c>
      <c r="AO28" s="17" t="e">
        <f t="shared" ca="1" si="20"/>
        <v>#REF!</v>
      </c>
      <c r="AP28" s="17" t="e">
        <f t="shared" ca="1" si="20"/>
        <v>#REF!</v>
      </c>
      <c r="AQ28" s="17" t="e">
        <f t="shared" ca="1" si="20"/>
        <v>#REF!</v>
      </c>
      <c r="AS28" s="17" t="e">
        <f>IF(SUM($R28:R28)&gt;0,MONTH(AS$2),"")</f>
        <v>#REF!</v>
      </c>
      <c r="AT28" s="17" t="e">
        <f>IF(SUM($R28:S28)&gt;0,MONTH(AT$2),"")</f>
        <v>#REF!</v>
      </c>
      <c r="AU28" s="17" t="e">
        <f>IF(SUM($R28:T28)&gt;0,MONTH(AU$2),"")</f>
        <v>#REF!</v>
      </c>
      <c r="AV28" s="17" t="e">
        <f>IF(SUM($R28:U28)&gt;0,MONTH(AV$2),"")</f>
        <v>#REF!</v>
      </c>
      <c r="AW28" s="17" t="e">
        <f>IF(SUM($R28:V28)&gt;0,MONTH(AW$2),"")</f>
        <v>#REF!</v>
      </c>
      <c r="AX28" s="17" t="e">
        <f>IF(SUM($R28:W28)&gt;0,MONTH(AX$2),"")</f>
        <v>#REF!</v>
      </c>
      <c r="AY28" s="17" t="e">
        <f>IF(SUM($R28:X28)&gt;0,MONTH(AY$2),"")</f>
        <v>#REF!</v>
      </c>
      <c r="AZ28" s="17" t="e">
        <f>IF(SUM($R28:Y28)&gt;0,MONTH(AZ$2),"")</f>
        <v>#REF!</v>
      </c>
      <c r="BA28" s="17" t="e">
        <f>IF(SUM($R28:Z28)&gt;0,MONTH(BA$2),"")</f>
        <v>#REF!</v>
      </c>
      <c r="BB28" s="17" t="e">
        <f>IF(SUM($R28:AA28)&gt;0,MONTH(BB$2),"")</f>
        <v>#REF!</v>
      </c>
      <c r="BC28" s="17" t="e">
        <f>IF(SUM($R28:AB28)&gt;0,MONTH(BC$2),"")</f>
        <v>#REF!</v>
      </c>
      <c r="BD28" s="17" t="e">
        <f>IF(SUM($R28:AC28)&gt;0,MONTH(BD$2),"")</f>
        <v>#REF!</v>
      </c>
      <c r="BE28" s="17" t="e">
        <f t="shared" si="6"/>
        <v>#REF!</v>
      </c>
      <c r="BF28" s="17" t="e">
        <f t="shared" si="25"/>
        <v>#REF!</v>
      </c>
      <c r="BG28" s="17" t="e">
        <f t="shared" si="25"/>
        <v>#REF!</v>
      </c>
      <c r="BH28" s="17" t="e">
        <f t="shared" si="25"/>
        <v>#REF!</v>
      </c>
      <c r="BI28" s="17" t="e">
        <f t="shared" si="21"/>
        <v>#REF!</v>
      </c>
      <c r="BJ28" s="17" t="e">
        <f t="shared" si="21"/>
        <v>#REF!</v>
      </c>
      <c r="BK28" s="17" t="e">
        <f t="shared" si="21"/>
        <v>#REF!</v>
      </c>
      <c r="BL28" s="17" t="e">
        <f t="shared" si="21"/>
        <v>#REF!</v>
      </c>
      <c r="BM28" s="17" t="e">
        <f t="shared" si="21"/>
        <v>#REF!</v>
      </c>
      <c r="BN28" s="17" t="e">
        <f t="shared" si="21"/>
        <v>#REF!</v>
      </c>
      <c r="BO28" s="17" t="e">
        <f t="shared" si="21"/>
        <v>#REF!</v>
      </c>
      <c r="BP28" s="17" t="e">
        <f t="shared" si="21"/>
        <v>#REF!</v>
      </c>
      <c r="BQ28" s="17" t="e">
        <f t="shared" si="21"/>
        <v>#REF!</v>
      </c>
      <c r="BS28" s="17" t="e">
        <f t="shared" si="26"/>
        <v>#REF!</v>
      </c>
      <c r="BT28" s="17" t="e">
        <f t="shared" si="26"/>
        <v>#REF!</v>
      </c>
      <c r="BU28" s="17" t="e">
        <f t="shared" si="26"/>
        <v>#REF!</v>
      </c>
      <c r="BV28" s="17" t="e">
        <f t="shared" si="22"/>
        <v>#REF!</v>
      </c>
      <c r="BW28" s="17" t="e">
        <f t="shared" si="22"/>
        <v>#REF!</v>
      </c>
      <c r="BX28" s="17" t="e">
        <f t="shared" si="22"/>
        <v>#REF!</v>
      </c>
      <c r="BY28" s="17" t="e">
        <f t="shared" si="22"/>
        <v>#REF!</v>
      </c>
      <c r="BZ28" s="17" t="e">
        <f t="shared" si="22"/>
        <v>#REF!</v>
      </c>
      <c r="CA28" s="17" t="e">
        <f t="shared" si="22"/>
        <v>#REF!</v>
      </c>
      <c r="CB28" s="17" t="e">
        <f t="shared" si="22"/>
        <v>#REF!</v>
      </c>
      <c r="CC28" s="17" t="e">
        <f t="shared" si="22"/>
        <v>#REF!</v>
      </c>
      <c r="CD28" s="17" t="e">
        <f t="shared" si="22"/>
        <v>#REF!</v>
      </c>
      <c r="CG28" s="20" t="e">
        <f>IF(AND(SUM($R28:R28)&gt;0,R28=0),AF28,0)</f>
        <v>#REF!</v>
      </c>
      <c r="CH28" s="20" t="e">
        <f>IF(AND(SUM($R28:S28)&gt;0,S28=0),AG28,0)</f>
        <v>#REF!</v>
      </c>
      <c r="CI28" s="20" t="e">
        <f>IF(AND(SUM($R28:T28)&gt;0,T28=0),AH28,0)</f>
        <v>#REF!</v>
      </c>
      <c r="CJ28" s="20" t="e">
        <f>IF(AND(SUM($R28:U28)&gt;0,U28=0),AI28,0)</f>
        <v>#REF!</v>
      </c>
      <c r="CK28" s="20" t="e">
        <f>IF(AND(SUM($R28:V28)&gt;0,V28=0),AJ28,0)</f>
        <v>#REF!</v>
      </c>
      <c r="CL28" s="20" t="e">
        <f>IF(AND(SUM($R28:W28)&gt;0,W28=0),AK28,0)</f>
        <v>#REF!</v>
      </c>
      <c r="CM28" s="20" t="e">
        <f>IF(AND(SUM($R28:X28)&gt;0,X28=0),AL28,0)</f>
        <v>#REF!</v>
      </c>
      <c r="CN28" s="20" t="e">
        <f>IF(AND(SUM($R28:Y28)&gt;0,Y28=0),AM28,0)</f>
        <v>#REF!</v>
      </c>
      <c r="CO28" s="20" t="e">
        <f>IF(AND(SUM($R28:Z28)&gt;0,Z28=0),AN28,0)</f>
        <v>#REF!</v>
      </c>
      <c r="CP28" s="20" t="e">
        <f>IF(AND(SUM($R28:AA28)&gt;0,AA28=0),AO28,0)</f>
        <v>#REF!</v>
      </c>
      <c r="CQ28" s="20" t="e">
        <f>IF(AND(SUM($R28:AB28)&gt;0,AB28=0),AP28,0)</f>
        <v>#REF!</v>
      </c>
      <c r="CR28" s="20" t="e">
        <f>IF(AND(SUM($R28:AC28)&gt;0,AC28=0),AQ28,0)</f>
        <v>#REF!</v>
      </c>
      <c r="CT28" s="14" t="e">
        <f>IF(VLOOKUP($B28,#REF!,COLUMN(#REF!)-COLUMN(#REF!)+1,FALSE)&gt;0.1,VLOOKUP($B28,#REF!,COLUMN(#REF!)-COLUMN(#REF!)+1,FALSE),"")</f>
        <v>#REF!</v>
      </c>
      <c r="CU28" s="14" t="e">
        <f>IF(VLOOKUP($B28,#REF!,COLUMN(#REF!)-COLUMN(#REF!)+1,FALSE)&gt;0.1,VLOOKUP($B28,#REF!,COLUMN(#REF!)-COLUMN(#REF!)+1,FALSE),"")</f>
        <v>#REF!</v>
      </c>
      <c r="CV28" s="14" t="e">
        <f>IF(VLOOKUP($B28,#REF!,COLUMN(#REF!)-COLUMN(#REF!)+1,FALSE)&gt;0.1,VLOOKUP($B28,#REF!,COLUMN(#REF!)-COLUMN(#REF!)+1,FALSE),"")</f>
        <v>#REF!</v>
      </c>
      <c r="CW28" s="14" t="e">
        <f>IF(VLOOKUP($B28,#REF!,COLUMN(#REF!)-COLUMN(#REF!)+1,FALSE)&gt;0.1,VLOOKUP($B28,#REF!,COLUMN(#REF!)-COLUMN(#REF!)+1,FALSE),"")</f>
        <v>#REF!</v>
      </c>
      <c r="CX28" s="14" t="e">
        <f>IF(VLOOKUP($B28,#REF!,COLUMN(#REF!)-COLUMN(#REF!)+1,FALSE)&gt;0.1,VLOOKUP($B28,#REF!,COLUMN(#REF!)-COLUMN(#REF!)+1,FALSE),"")</f>
        <v>#REF!</v>
      </c>
      <c r="CY28" s="14" t="e">
        <f>IF(VLOOKUP($B28,#REF!,COLUMN(#REF!)-COLUMN(#REF!)+1,FALSE)&gt;0.1,VLOOKUP($B28,#REF!,COLUMN(#REF!)-COLUMN(#REF!)+1,FALSE),"")</f>
        <v>#REF!</v>
      </c>
      <c r="CZ28" s="14" t="e">
        <f>IF(VLOOKUP($B28,#REF!,COLUMN(#REF!)-COLUMN(#REF!)+1,FALSE)&gt;0.1,VLOOKUP($B28,#REF!,COLUMN(#REF!)-COLUMN(#REF!)+1,FALSE),"")</f>
        <v>#REF!</v>
      </c>
      <c r="DA28" s="14" t="e">
        <f>IF(VLOOKUP($B28,#REF!,COLUMN(#REF!)-COLUMN(#REF!)+1,FALSE)&gt;0.1,VLOOKUP($B28,#REF!,COLUMN(#REF!)-COLUMN(#REF!)+1,FALSE),"")</f>
        <v>#REF!</v>
      </c>
      <c r="DB28" s="14" t="e">
        <f>IF(VLOOKUP($B28,#REF!,COLUMN(#REF!)-COLUMN(#REF!)+1,FALSE)&gt;0.1,VLOOKUP($B28,#REF!,COLUMN(#REF!)-COLUMN(#REF!)+1,FALSE),"")</f>
        <v>#REF!</v>
      </c>
      <c r="DC28" s="14" t="e">
        <f>IF(VLOOKUP($B28,#REF!,COLUMN(#REF!)-COLUMN(#REF!)+1,FALSE)&gt;0.1,VLOOKUP($B28,#REF!,COLUMN(#REF!)-COLUMN(#REF!)+1,FALSE),"")</f>
        <v>#REF!</v>
      </c>
      <c r="DD28" s="14" t="e">
        <f>IF(VLOOKUP($B28,#REF!,COLUMN(#REF!)-COLUMN(#REF!)+1,FALSE)&gt;0.1,VLOOKUP($B28,#REF!,COLUMN(#REF!)-COLUMN(#REF!)+1,FALSE),"")</f>
        <v>#REF!</v>
      </c>
      <c r="DE28" s="14" t="e">
        <f>IF(VLOOKUP($B28,#REF!,COLUMN(#REF!)-COLUMN(#REF!)+1,FALSE)&gt;0.1,VLOOKUP($B28,#REF!,COLUMN(#REF!)-COLUMN(#REF!)+1,FALSE),"")</f>
        <v>#REF!</v>
      </c>
      <c r="DH28" s="19" t="str">
        <f t="shared" si="7"/>
        <v/>
      </c>
      <c r="DI28" s="19" t="str">
        <f t="shared" si="7"/>
        <v/>
      </c>
      <c r="DJ28" s="19" t="str">
        <f t="shared" si="7"/>
        <v/>
      </c>
      <c r="DK28" s="19" t="str">
        <f t="shared" si="28"/>
        <v/>
      </c>
      <c r="DL28" s="19" t="str">
        <f t="shared" si="28"/>
        <v/>
      </c>
      <c r="DM28" s="19" t="str">
        <f t="shared" si="28"/>
        <v/>
      </c>
      <c r="DN28" s="19" t="str">
        <f t="shared" si="28"/>
        <v/>
      </c>
      <c r="DO28" s="19" t="str">
        <f t="shared" si="28"/>
        <v/>
      </c>
      <c r="DP28" s="19" t="str">
        <f t="shared" si="28"/>
        <v/>
      </c>
      <c r="DQ28" s="19" t="str">
        <f t="shared" si="28"/>
        <v/>
      </c>
      <c r="DR28" s="19" t="str">
        <f t="shared" si="28"/>
        <v/>
      </c>
      <c r="DS28" s="19" t="str">
        <f t="shared" si="28"/>
        <v/>
      </c>
      <c r="DV28" s="15" t="e">
        <f>IF(VLOOKUP($B28,#REF!,COLUMN(#REF!)-COLUMN(#REF!)+1,FALSE)&gt;0.1,VLOOKUP($B28,#REF!,COLUMN(#REF!)-COLUMN(#REF!)+1,FALSE),"")</f>
        <v>#REF!</v>
      </c>
      <c r="DW28" s="15" t="e">
        <f>IF(VLOOKUP($B28,#REF!,COLUMN(#REF!)-COLUMN(#REF!)+1,FALSE)&gt;0.1,VLOOKUP($B28,#REF!,COLUMN(#REF!)-COLUMN(#REF!)+1,FALSE),"")</f>
        <v>#REF!</v>
      </c>
      <c r="DX28" s="15" t="e">
        <f>IF(VLOOKUP($B28,#REF!,COLUMN(#REF!)-COLUMN(#REF!)+1,FALSE)&gt;0.1,VLOOKUP($B28,#REF!,COLUMN(#REF!)-COLUMN(#REF!)+1,FALSE),"")</f>
        <v>#REF!</v>
      </c>
      <c r="DY28" s="15" t="e">
        <f>IF(VLOOKUP($B28,#REF!,COLUMN(#REF!)-COLUMN(#REF!)+1,FALSE)&gt;0.1,VLOOKUP($B28,#REF!,COLUMN(#REF!)-COLUMN(#REF!)+1,FALSE),"")</f>
        <v>#REF!</v>
      </c>
      <c r="DZ28" s="15" t="e">
        <f>IF(VLOOKUP($B28,#REF!,COLUMN(#REF!)-COLUMN(#REF!)+1,FALSE)&gt;0.1,VLOOKUP($B28,#REF!,COLUMN(#REF!)-COLUMN(#REF!)+1,FALSE),"")</f>
        <v>#REF!</v>
      </c>
      <c r="EA28" s="15" t="e">
        <f>IF(VLOOKUP($B28,#REF!,COLUMN(#REF!)-COLUMN(#REF!)+1,FALSE)&gt;0.1,VLOOKUP($B28,#REF!,COLUMN(#REF!)-COLUMN(#REF!)+1,FALSE),"")</f>
        <v>#REF!</v>
      </c>
      <c r="EB28" s="15" t="e">
        <f>IF(VLOOKUP($B28,#REF!,COLUMN(#REF!)-COLUMN(#REF!)+1,FALSE)&gt;0.1,VLOOKUP($B28,#REF!,COLUMN(#REF!)-COLUMN(#REF!)+1,FALSE),"")</f>
        <v>#REF!</v>
      </c>
      <c r="EC28" s="15" t="e">
        <f>IF(VLOOKUP($B28,#REF!,COLUMN(#REF!)-COLUMN(#REF!)+1,FALSE)&gt;0.1,VLOOKUP($B28,#REF!,COLUMN(#REF!)-COLUMN(#REF!)+1,FALSE),"")</f>
        <v>#REF!</v>
      </c>
      <c r="ED28" s="15" t="e">
        <f>IF(VLOOKUP($B28,#REF!,COLUMN(#REF!)-COLUMN(#REF!)+1,FALSE)&gt;0.1,VLOOKUP($B28,#REF!,COLUMN(#REF!)-COLUMN(#REF!)+1,FALSE),"")</f>
        <v>#REF!</v>
      </c>
      <c r="EE28" s="15" t="e">
        <f>IF(VLOOKUP($B28,#REF!,COLUMN(#REF!)-COLUMN(#REF!)+1,FALSE)&gt;0.1,VLOOKUP($B28,#REF!,COLUMN(#REF!)-COLUMN(#REF!)+1,FALSE),"")</f>
        <v>#REF!</v>
      </c>
      <c r="EF28" s="15" t="e">
        <f>IF(VLOOKUP($B28,#REF!,COLUMN(#REF!)-COLUMN(#REF!)+1,FALSE)&gt;0.1,VLOOKUP($B28,#REF!,COLUMN(#REF!)-COLUMN(#REF!)+1,FALSE),"")</f>
        <v>#REF!</v>
      </c>
      <c r="EG28" s="15" t="e">
        <f>IF(VLOOKUP($B28,#REF!,COLUMN(#REF!)-COLUMN(#REF!)+1,FALSE)&gt;0.1,VLOOKUP($B28,#REF!,COLUMN(#REF!)-COLUMN(#REF!)+1,FALSE),"")</f>
        <v>#REF!</v>
      </c>
      <c r="EH28" s="15" t="e">
        <f>IF(VLOOKUP($B28,#REF!,COLUMN(#REF!)-COLUMN(#REF!)+1,FALSE)&gt;0.1,VLOOKUP($B28,#REF!,COLUMN(#REF!)-COLUMN(#REF!)+1,FALSE),"")</f>
        <v>#REF!</v>
      </c>
      <c r="EL28" s="20" t="str">
        <f t="shared" si="13"/>
        <v/>
      </c>
      <c r="EM28" s="20" t="str">
        <f t="shared" si="13"/>
        <v/>
      </c>
      <c r="EN28" s="20" t="str">
        <f t="shared" si="13"/>
        <v/>
      </c>
      <c r="EO28" s="20" t="str">
        <f t="shared" si="13"/>
        <v/>
      </c>
      <c r="EP28" s="20" t="str">
        <f t="shared" si="13"/>
        <v/>
      </c>
      <c r="EQ28" s="20" t="str">
        <f t="shared" si="13"/>
        <v/>
      </c>
      <c r="ER28" s="20" t="str">
        <f t="shared" si="13"/>
        <v/>
      </c>
      <c r="ES28" s="20" t="str">
        <f t="shared" si="13"/>
        <v/>
      </c>
      <c r="ET28" s="20" t="str">
        <f t="shared" si="13"/>
        <v/>
      </c>
      <c r="EU28" s="20" t="str">
        <f t="shared" si="13"/>
        <v/>
      </c>
      <c r="EV28" s="20" t="str">
        <f t="shared" si="13"/>
        <v/>
      </c>
      <c r="EW28" s="20" t="str">
        <f t="shared" si="13"/>
        <v/>
      </c>
    </row>
    <row r="29" spans="2:186">
      <c r="B29" t="s">
        <v>1462</v>
      </c>
      <c r="C29" s="18">
        <f>VLOOKUP(B29,Financ!A$3:J$157,COLUMN(Financ!$J$21),FALSE)</f>
        <v>45992</v>
      </c>
      <c r="D29" s="16">
        <f ca="1">SUMIF(Financ!$A$3:$A$157,'Full Financ'!$B29,Financ!K$3:K$156)</f>
        <v>0</v>
      </c>
      <c r="E29" s="16">
        <f ca="1">SUMIF(Financ!$A$3:$A$157,'Full Financ'!$B29,Financ!L$3:L$156)</f>
        <v>0</v>
      </c>
      <c r="F29" s="16">
        <f ca="1">SUMIF(Financ!$A$3:$A$157,'Full Financ'!$B29,Financ!M$3:M$156)</f>
        <v>0</v>
      </c>
      <c r="G29" s="16">
        <f ca="1">SUMIF(Financ!$A$3:$A$157,'Full Financ'!$B29,Financ!N$3:N$156)</f>
        <v>0</v>
      </c>
      <c r="H29" s="16">
        <f ca="1">SUMIF(Financ!$A$3:$A$157,'Full Financ'!$B29,Financ!O$3:O$156)</f>
        <v>0</v>
      </c>
      <c r="I29" s="16">
        <f ca="1">SUMIF(Financ!$A$3:$A$157,'Full Financ'!$B29,Financ!P$3:P$156)</f>
        <v>0</v>
      </c>
      <c r="J29" s="16">
        <f ca="1">SUMIF(Financ!$A$3:$A$157,'Full Financ'!$B29,Financ!Q$3:Q$156)</f>
        <v>0</v>
      </c>
      <c r="K29" s="16">
        <f ca="1">SUMIF(Financ!$A$3:$A$157,'Full Financ'!$B29,Financ!R$3:R$156)</f>
        <v>0</v>
      </c>
      <c r="L29" s="16">
        <f ca="1">SUMIF(Financ!$A$3:$A$157,'Full Financ'!$B29,Financ!S$3:S$156)</f>
        <v>0</v>
      </c>
      <c r="M29" s="16">
        <f ca="1">SUMIF(Financ!$A$3:$A$157,'Full Financ'!$B29,Financ!T$3:T$156)</f>
        <v>0</v>
      </c>
      <c r="N29" s="16">
        <f ca="1">SUMIF(Financ!$A$3:$A$157,'Full Financ'!$B29,Financ!U$3:U$156)</f>
        <v>0</v>
      </c>
      <c r="O29" s="16">
        <f ca="1">SUMIF(Financ!$A$3:$A$157,'Full Financ'!$B29,Financ!V$3:V$156)</f>
        <v>542.93020000000001</v>
      </c>
      <c r="P29" s="16"/>
      <c r="Q29" t="e">
        <f>VLOOKUP(B29,#REF!,COLUMN(#REF!),FALSE)</f>
        <v>#REF!</v>
      </c>
      <c r="R29" s="17" t="e">
        <f>IF(AND(R$2=$Q$1,$Q29&lt;&gt;0),SUMIF(#REF!,'Full Financ'!$B29,#REF!)*0.98*(S$2-R$2)/($Q29),SUMIF(#REF!,'Full Financ'!$B29,#REF!)*0.98)</f>
        <v>#REF!</v>
      </c>
      <c r="S29" s="17" t="e">
        <f>IF(AND(S$2=$Q$1,$Q29&lt;&gt;0),SUMIF(#REF!,'Full Financ'!$B29,#REF!)*0.98*(T$2-S$2)/($Q29),SUMIF(#REF!,'Full Financ'!$B29,#REF!)*0.98)</f>
        <v>#REF!</v>
      </c>
      <c r="T29" s="17" t="e">
        <f>IF(AND(T$2=$Q$1,$Q29&lt;&gt;0),SUMIF(#REF!,'Full Financ'!$B29,#REF!)*0.98*(U$2-T$2)/($Q29),SUMIF(#REF!,'Full Financ'!$B29,#REF!)*0.98)</f>
        <v>#REF!</v>
      </c>
      <c r="U29" s="17" t="e">
        <f>IF(AND(U$2=$Q$1,$Q29&lt;&gt;0),SUMIF(#REF!,'Full Financ'!$B29,#REF!)*0.98*(V$2-U$2)/($Q29),SUMIF(#REF!,'Full Financ'!$B29,#REF!)*0.98)</f>
        <v>#REF!</v>
      </c>
      <c r="V29" s="17" t="e">
        <f>IF(AND(V$2=$Q$1,$Q29&lt;&gt;0),SUMIF(#REF!,'Full Financ'!$B29,#REF!)*0.98*(W$2-V$2)/($Q29),SUMIF(#REF!,'Full Financ'!$B29,#REF!)*0.98)</f>
        <v>#REF!</v>
      </c>
      <c r="W29" s="17" t="e">
        <f>IF(AND(W$2=$Q$1,$Q29&lt;&gt;0),SUMIF(#REF!,'Full Financ'!$B29,#REF!)*0.98*(X$2-W$2)/($Q29),SUMIF(#REF!,'Full Financ'!$B29,#REF!)*0.98)</f>
        <v>#REF!</v>
      </c>
      <c r="X29" s="17" t="e">
        <f>IF(AND(X$2=$Q$1,$Q29&lt;&gt;0),SUMIF(#REF!,'Full Financ'!$B29,#REF!)*0.98*(Y$2-X$2)/($Q29),SUMIF(#REF!,'Full Financ'!$B29,#REF!)*0.98)</f>
        <v>#REF!</v>
      </c>
      <c r="Y29" s="17" t="e">
        <f>IF(AND(Y$2=$Q$1,$Q29&lt;&gt;0),SUMIF(#REF!,'Full Financ'!$B29,#REF!)*0.98*(Z$2-Y$2)/($Q29),SUMIF(#REF!,'Full Financ'!$B29,#REF!)*0.98)</f>
        <v>#REF!</v>
      </c>
      <c r="Z29" s="17" t="e">
        <f>IF(AND(Z$2=$Q$1,$Q29&lt;&gt;0),SUMIF(#REF!,'Full Financ'!$B29,#REF!)*0.98*(AA$2-Z$2)/($Q29),SUMIF(#REF!,'Full Financ'!$B29,#REF!)*0.98)</f>
        <v>#REF!</v>
      </c>
      <c r="AA29" s="17" t="e">
        <f>IF(AND(AA$2=$Q$1,$Q29&lt;&gt;0),SUMIF(#REF!,'Full Financ'!$B29,#REF!)*0.98*(AB$2-AA$2)/($Q29),SUMIF(#REF!,'Full Financ'!$B29,#REF!)*0.98)</f>
        <v>#REF!</v>
      </c>
      <c r="AB29" s="17" t="e">
        <f>IF(AND(AB$2=$Q$1,$Q29&lt;&gt;0),SUMIF(#REF!,'Full Financ'!$B29,#REF!)*0.98*(AC$2-AB$2)/($Q29),SUMIF(#REF!,'Full Financ'!$B29,#REF!)*0.98)</f>
        <v>#REF!</v>
      </c>
      <c r="AC29" s="17" t="e">
        <f>IF(AND(AC$2=$Q$1,$Q29&lt;&gt;0),SUMIF(#REF!,'Full Financ'!$B29,#REF!)*0.98*(AD$2-AC$2)/($Q29),SUMIF(#REF!,'Full Financ'!$B29,#REF!)*0.98)</f>
        <v>#REF!</v>
      </c>
      <c r="AD29" s="17"/>
      <c r="AF29" s="17" t="e">
        <f t="shared" ca="1" si="24"/>
        <v>#REF!</v>
      </c>
      <c r="AG29" s="17" t="e">
        <f t="shared" ca="1" si="24"/>
        <v>#REF!</v>
      </c>
      <c r="AH29" s="17" t="e">
        <f t="shared" ca="1" si="24"/>
        <v>#REF!</v>
      </c>
      <c r="AI29" s="17" t="e">
        <f t="shared" ca="1" si="20"/>
        <v>#REF!</v>
      </c>
      <c r="AJ29" s="17" t="e">
        <f t="shared" ca="1" si="20"/>
        <v>#REF!</v>
      </c>
      <c r="AK29" s="17" t="e">
        <f t="shared" ca="1" si="20"/>
        <v>#REF!</v>
      </c>
      <c r="AL29" s="17" t="e">
        <f t="shared" ca="1" si="20"/>
        <v>#REF!</v>
      </c>
      <c r="AM29" s="17" t="e">
        <f t="shared" ca="1" si="20"/>
        <v>#REF!</v>
      </c>
      <c r="AN29" s="17" t="e">
        <f t="shared" ca="1" si="20"/>
        <v>#REF!</v>
      </c>
      <c r="AO29" s="17" t="e">
        <f t="shared" ca="1" si="20"/>
        <v>#REF!</v>
      </c>
      <c r="AP29" s="17" t="e">
        <f t="shared" ca="1" si="20"/>
        <v>#REF!</v>
      </c>
      <c r="AQ29" s="17" t="e">
        <f t="shared" ca="1" si="20"/>
        <v>#REF!</v>
      </c>
      <c r="AS29" s="17" t="e">
        <f>IF(SUM($R29:R29)&gt;0,MONTH(AS$2),"")</f>
        <v>#REF!</v>
      </c>
      <c r="AT29" s="17" t="e">
        <f>IF(SUM($R29:S29)&gt;0,MONTH(AT$2),"")</f>
        <v>#REF!</v>
      </c>
      <c r="AU29" s="17" t="e">
        <f>IF(SUM($R29:T29)&gt;0,MONTH(AU$2),"")</f>
        <v>#REF!</v>
      </c>
      <c r="AV29" s="17" t="e">
        <f>IF(SUM($R29:U29)&gt;0,MONTH(AV$2),"")</f>
        <v>#REF!</v>
      </c>
      <c r="AW29" s="17" t="e">
        <f>IF(SUM($R29:V29)&gt;0,MONTH(AW$2),"")</f>
        <v>#REF!</v>
      </c>
      <c r="AX29" s="17" t="e">
        <f>IF(SUM($R29:W29)&gt;0,MONTH(AX$2),"")</f>
        <v>#REF!</v>
      </c>
      <c r="AY29" s="17" t="e">
        <f>IF(SUM($R29:X29)&gt;0,MONTH(AY$2),"")</f>
        <v>#REF!</v>
      </c>
      <c r="AZ29" s="17" t="e">
        <f>IF(SUM($R29:Y29)&gt;0,MONTH(AZ$2),"")</f>
        <v>#REF!</v>
      </c>
      <c r="BA29" s="17" t="e">
        <f>IF(SUM($R29:Z29)&gt;0,MONTH(BA$2),"")</f>
        <v>#REF!</v>
      </c>
      <c r="BB29" s="17" t="e">
        <f>IF(SUM($R29:AA29)&gt;0,MONTH(BB$2),"")</f>
        <v>#REF!</v>
      </c>
      <c r="BC29" s="17" t="e">
        <f>IF(SUM($R29:AB29)&gt;0,MONTH(BC$2),"")</f>
        <v>#REF!</v>
      </c>
      <c r="BD29" s="17" t="e">
        <f>IF(SUM($R29:AC29)&gt;0,MONTH(BD$2),"")</f>
        <v>#REF!</v>
      </c>
      <c r="BE29" s="17" t="e">
        <f t="shared" si="6"/>
        <v>#REF!</v>
      </c>
      <c r="BF29" s="17" t="e">
        <f t="shared" si="25"/>
        <v>#REF!</v>
      </c>
      <c r="BG29" s="17" t="e">
        <f t="shared" si="25"/>
        <v>#REF!</v>
      </c>
      <c r="BH29" s="17" t="e">
        <f t="shared" si="25"/>
        <v>#REF!</v>
      </c>
      <c r="BI29" s="17" t="e">
        <f t="shared" si="21"/>
        <v>#REF!</v>
      </c>
      <c r="BJ29" s="17" t="e">
        <f t="shared" si="21"/>
        <v>#REF!</v>
      </c>
      <c r="BK29" s="17" t="e">
        <f t="shared" si="21"/>
        <v>#REF!</v>
      </c>
      <c r="BL29" s="17" t="e">
        <f t="shared" si="21"/>
        <v>#REF!</v>
      </c>
      <c r="BM29" s="17" t="e">
        <f t="shared" si="21"/>
        <v>#REF!</v>
      </c>
      <c r="BN29" s="17" t="e">
        <f t="shared" si="21"/>
        <v>#REF!</v>
      </c>
      <c r="BO29" s="17" t="e">
        <f t="shared" si="21"/>
        <v>#REF!</v>
      </c>
      <c r="BP29" s="17" t="e">
        <f t="shared" si="21"/>
        <v>#REF!</v>
      </c>
      <c r="BQ29" s="17" t="e">
        <f t="shared" si="21"/>
        <v>#REF!</v>
      </c>
      <c r="BS29" s="17" t="e">
        <f t="shared" si="26"/>
        <v>#REF!</v>
      </c>
      <c r="BT29" s="17" t="e">
        <f t="shared" si="26"/>
        <v>#REF!</v>
      </c>
      <c r="BU29" s="17" t="e">
        <f t="shared" si="26"/>
        <v>#REF!</v>
      </c>
      <c r="BV29" s="17" t="e">
        <f t="shared" si="22"/>
        <v>#REF!</v>
      </c>
      <c r="BW29" s="17" t="e">
        <f t="shared" si="22"/>
        <v>#REF!</v>
      </c>
      <c r="BX29" s="17" t="e">
        <f t="shared" si="22"/>
        <v>#REF!</v>
      </c>
      <c r="BY29" s="17" t="e">
        <f t="shared" si="22"/>
        <v>#REF!</v>
      </c>
      <c r="BZ29" s="17" t="e">
        <f t="shared" si="22"/>
        <v>#REF!</v>
      </c>
      <c r="CA29" s="17" t="e">
        <f t="shared" si="22"/>
        <v>#REF!</v>
      </c>
      <c r="CB29" s="17" t="e">
        <f t="shared" si="22"/>
        <v>#REF!</v>
      </c>
      <c r="CC29" s="17" t="e">
        <f t="shared" si="22"/>
        <v>#REF!</v>
      </c>
      <c r="CD29" s="17" t="e">
        <f t="shared" si="22"/>
        <v>#REF!</v>
      </c>
      <c r="CG29" s="20" t="e">
        <f>IF(AND(SUM($R29:R29)&gt;0,R29=0),AF29,0)</f>
        <v>#REF!</v>
      </c>
      <c r="CH29" s="20" t="e">
        <f>IF(AND(SUM($R29:S29)&gt;0,S29=0),AG29,0)</f>
        <v>#REF!</v>
      </c>
      <c r="CI29" s="20" t="e">
        <f>IF(AND(SUM($R29:T29)&gt;0,T29=0),AH29,0)</f>
        <v>#REF!</v>
      </c>
      <c r="CJ29" s="20" t="e">
        <f>IF(AND(SUM($R29:U29)&gt;0,U29=0),AI29,0)</f>
        <v>#REF!</v>
      </c>
      <c r="CK29" s="20" t="e">
        <f>IF(AND(SUM($R29:V29)&gt;0,V29=0),AJ29,0)</f>
        <v>#REF!</v>
      </c>
      <c r="CL29" s="20" t="e">
        <f>IF(AND(SUM($R29:W29)&gt;0,W29=0),AK29,0)</f>
        <v>#REF!</v>
      </c>
      <c r="CM29" s="20" t="e">
        <f>IF(AND(SUM($R29:X29)&gt;0,X29=0),AL29,0)</f>
        <v>#REF!</v>
      </c>
      <c r="CN29" s="20" t="e">
        <f>IF(AND(SUM($R29:Y29)&gt;0,Y29=0),AM29,0)</f>
        <v>#REF!</v>
      </c>
      <c r="CO29" s="20" t="e">
        <f>IF(AND(SUM($R29:Z29)&gt;0,Z29=0),AN29,0)</f>
        <v>#REF!</v>
      </c>
      <c r="CP29" s="20" t="e">
        <f>IF(AND(SUM($R29:AA29)&gt;0,AA29=0),AO29,0)</f>
        <v>#REF!</v>
      </c>
      <c r="CQ29" s="20" t="e">
        <f>IF(AND(SUM($R29:AB29)&gt;0,AB29=0),AP29,0)</f>
        <v>#REF!</v>
      </c>
      <c r="CR29" s="20" t="e">
        <f>IF(AND(SUM($R29:AC29)&gt;0,AC29=0),AQ29,0)</f>
        <v>#REF!</v>
      </c>
      <c r="CT29" s="14" t="e">
        <f>IF(VLOOKUP($B29,#REF!,COLUMN(#REF!)-COLUMN(#REF!)+1,FALSE)&gt;0.1,VLOOKUP($B29,#REF!,COLUMN(#REF!)-COLUMN(#REF!)+1,FALSE),"")</f>
        <v>#REF!</v>
      </c>
      <c r="CU29" s="14" t="e">
        <f>IF(VLOOKUP($B29,#REF!,COLUMN(#REF!)-COLUMN(#REF!)+1,FALSE)&gt;0.1,VLOOKUP($B29,#REF!,COLUMN(#REF!)-COLUMN(#REF!)+1,FALSE),"")</f>
        <v>#REF!</v>
      </c>
      <c r="CV29" s="14" t="e">
        <f>IF(VLOOKUP($B29,#REF!,COLUMN(#REF!)-COLUMN(#REF!)+1,FALSE)&gt;0.1,VLOOKUP($B29,#REF!,COLUMN(#REF!)-COLUMN(#REF!)+1,FALSE),"")</f>
        <v>#REF!</v>
      </c>
      <c r="CW29" s="14" t="e">
        <f>IF(VLOOKUP($B29,#REF!,COLUMN(#REF!)-COLUMN(#REF!)+1,FALSE)&gt;0.1,VLOOKUP($B29,#REF!,COLUMN(#REF!)-COLUMN(#REF!)+1,FALSE),"")</f>
        <v>#REF!</v>
      </c>
      <c r="CX29" s="14" t="e">
        <f>IF(VLOOKUP($B29,#REF!,COLUMN(#REF!)-COLUMN(#REF!)+1,FALSE)&gt;0.1,VLOOKUP($B29,#REF!,COLUMN(#REF!)-COLUMN(#REF!)+1,FALSE),"")</f>
        <v>#REF!</v>
      </c>
      <c r="CY29" s="14" t="e">
        <f>IF(VLOOKUP($B29,#REF!,COLUMN(#REF!)-COLUMN(#REF!)+1,FALSE)&gt;0.1,VLOOKUP($B29,#REF!,COLUMN(#REF!)-COLUMN(#REF!)+1,FALSE),"")</f>
        <v>#REF!</v>
      </c>
      <c r="CZ29" s="14" t="e">
        <f>IF(VLOOKUP($B29,#REF!,COLUMN(#REF!)-COLUMN(#REF!)+1,FALSE)&gt;0.1,VLOOKUP($B29,#REF!,COLUMN(#REF!)-COLUMN(#REF!)+1,FALSE),"")</f>
        <v>#REF!</v>
      </c>
      <c r="DA29" s="14" t="e">
        <f>IF(VLOOKUP($B29,#REF!,COLUMN(#REF!)-COLUMN(#REF!)+1,FALSE)&gt;0.1,VLOOKUP($B29,#REF!,COLUMN(#REF!)-COLUMN(#REF!)+1,FALSE),"")</f>
        <v>#REF!</v>
      </c>
      <c r="DB29" s="14" t="e">
        <f>IF(VLOOKUP($B29,#REF!,COLUMN(#REF!)-COLUMN(#REF!)+1,FALSE)&gt;0.1,VLOOKUP($B29,#REF!,COLUMN(#REF!)-COLUMN(#REF!)+1,FALSE),"")</f>
        <v>#REF!</v>
      </c>
      <c r="DC29" s="14" t="e">
        <f>IF(VLOOKUP($B29,#REF!,COLUMN(#REF!)-COLUMN(#REF!)+1,FALSE)&gt;0.1,VLOOKUP($B29,#REF!,COLUMN(#REF!)-COLUMN(#REF!)+1,FALSE),"")</f>
        <v>#REF!</v>
      </c>
      <c r="DD29" s="14" t="e">
        <f>IF(VLOOKUP($B29,#REF!,COLUMN(#REF!)-COLUMN(#REF!)+1,FALSE)&gt;0.1,VLOOKUP($B29,#REF!,COLUMN(#REF!)-COLUMN(#REF!)+1,FALSE),"")</f>
        <v>#REF!</v>
      </c>
      <c r="DE29" s="14" t="e">
        <f>IF(VLOOKUP($B29,#REF!,COLUMN(#REF!)-COLUMN(#REF!)+1,FALSE)&gt;0.1,VLOOKUP($B29,#REF!,COLUMN(#REF!)-COLUMN(#REF!)+1,FALSE),"")</f>
        <v>#REF!</v>
      </c>
      <c r="DH29" s="19" t="str">
        <f t="shared" si="7"/>
        <v/>
      </c>
      <c r="DI29" s="19" t="str">
        <f t="shared" si="7"/>
        <v/>
      </c>
      <c r="DJ29" s="19" t="str">
        <f t="shared" si="7"/>
        <v/>
      </c>
      <c r="DK29" s="19" t="str">
        <f t="shared" si="28"/>
        <v/>
      </c>
      <c r="DL29" s="19" t="str">
        <f t="shared" si="28"/>
        <v/>
      </c>
      <c r="DM29" s="19" t="str">
        <f t="shared" si="28"/>
        <v/>
      </c>
      <c r="DN29" s="19" t="str">
        <f t="shared" si="28"/>
        <v/>
      </c>
      <c r="DO29" s="19" t="str">
        <f t="shared" si="28"/>
        <v/>
      </c>
      <c r="DP29" s="19" t="str">
        <f t="shared" si="28"/>
        <v/>
      </c>
      <c r="DQ29" s="19" t="str">
        <f t="shared" si="28"/>
        <v/>
      </c>
      <c r="DR29" s="19" t="str">
        <f t="shared" si="28"/>
        <v/>
      </c>
      <c r="DS29" s="19" t="str">
        <f t="shared" si="28"/>
        <v/>
      </c>
      <c r="DV29" s="15" t="e">
        <f>IF(VLOOKUP($B29,#REF!,COLUMN(#REF!)-COLUMN(#REF!)+1,FALSE)&gt;0.1,VLOOKUP($B29,#REF!,COLUMN(#REF!)-COLUMN(#REF!)+1,FALSE),"")</f>
        <v>#REF!</v>
      </c>
      <c r="DW29" s="15" t="e">
        <f>IF(VLOOKUP($B29,#REF!,COLUMN(#REF!)-COLUMN(#REF!)+1,FALSE)&gt;0.1,VLOOKUP($B29,#REF!,COLUMN(#REF!)-COLUMN(#REF!)+1,FALSE),"")</f>
        <v>#REF!</v>
      </c>
      <c r="DX29" s="15" t="e">
        <f>IF(VLOOKUP($B29,#REF!,COLUMN(#REF!)-COLUMN(#REF!)+1,FALSE)&gt;0.1,VLOOKUP($B29,#REF!,COLUMN(#REF!)-COLUMN(#REF!)+1,FALSE),"")</f>
        <v>#REF!</v>
      </c>
      <c r="DY29" s="15" t="e">
        <f>IF(VLOOKUP($B29,#REF!,COLUMN(#REF!)-COLUMN(#REF!)+1,FALSE)&gt;0.1,VLOOKUP($B29,#REF!,COLUMN(#REF!)-COLUMN(#REF!)+1,FALSE),"")</f>
        <v>#REF!</v>
      </c>
      <c r="DZ29" s="15" t="e">
        <f>IF(VLOOKUP($B29,#REF!,COLUMN(#REF!)-COLUMN(#REF!)+1,FALSE)&gt;0.1,VLOOKUP($B29,#REF!,COLUMN(#REF!)-COLUMN(#REF!)+1,FALSE),"")</f>
        <v>#REF!</v>
      </c>
      <c r="EA29" s="15" t="e">
        <f>IF(VLOOKUP($B29,#REF!,COLUMN(#REF!)-COLUMN(#REF!)+1,FALSE)&gt;0.1,VLOOKUP($B29,#REF!,COLUMN(#REF!)-COLUMN(#REF!)+1,FALSE),"")</f>
        <v>#REF!</v>
      </c>
      <c r="EB29" s="15" t="e">
        <f>IF(VLOOKUP($B29,#REF!,COLUMN(#REF!)-COLUMN(#REF!)+1,FALSE)&gt;0.1,VLOOKUP($B29,#REF!,COLUMN(#REF!)-COLUMN(#REF!)+1,FALSE),"")</f>
        <v>#REF!</v>
      </c>
      <c r="EC29" s="15" t="e">
        <f>IF(VLOOKUP($B29,#REF!,COLUMN(#REF!)-COLUMN(#REF!)+1,FALSE)&gt;0.1,VLOOKUP($B29,#REF!,COLUMN(#REF!)-COLUMN(#REF!)+1,FALSE),"")</f>
        <v>#REF!</v>
      </c>
      <c r="ED29" s="15" t="e">
        <f>IF(VLOOKUP($B29,#REF!,COLUMN(#REF!)-COLUMN(#REF!)+1,FALSE)&gt;0.1,VLOOKUP($B29,#REF!,COLUMN(#REF!)-COLUMN(#REF!)+1,FALSE),"")</f>
        <v>#REF!</v>
      </c>
      <c r="EE29" s="15" t="e">
        <f>IF(VLOOKUP($B29,#REF!,COLUMN(#REF!)-COLUMN(#REF!)+1,FALSE)&gt;0.1,VLOOKUP($B29,#REF!,COLUMN(#REF!)-COLUMN(#REF!)+1,FALSE),"")</f>
        <v>#REF!</v>
      </c>
      <c r="EF29" s="15" t="e">
        <f>IF(VLOOKUP($B29,#REF!,COLUMN(#REF!)-COLUMN(#REF!)+1,FALSE)&gt;0.1,VLOOKUP($B29,#REF!,COLUMN(#REF!)-COLUMN(#REF!)+1,FALSE),"")</f>
        <v>#REF!</v>
      </c>
      <c r="EG29" s="15" t="e">
        <f>IF(VLOOKUP($B29,#REF!,COLUMN(#REF!)-COLUMN(#REF!)+1,FALSE)&gt;0.1,VLOOKUP($B29,#REF!,COLUMN(#REF!)-COLUMN(#REF!)+1,FALSE),"")</f>
        <v>#REF!</v>
      </c>
      <c r="EH29" s="15" t="e">
        <f>IF(VLOOKUP($B29,#REF!,COLUMN(#REF!)-COLUMN(#REF!)+1,FALSE)&gt;0.1,VLOOKUP($B29,#REF!,COLUMN(#REF!)-COLUMN(#REF!)+1,FALSE),"")</f>
        <v>#REF!</v>
      </c>
      <c r="EL29" s="20" t="str">
        <f t="shared" si="13"/>
        <v/>
      </c>
      <c r="EM29" s="20" t="str">
        <f t="shared" si="13"/>
        <v/>
      </c>
      <c r="EN29" s="20" t="str">
        <f t="shared" si="13"/>
        <v/>
      </c>
      <c r="EO29" s="20" t="str">
        <f t="shared" si="13"/>
        <v/>
      </c>
      <c r="EP29" s="20" t="str">
        <f t="shared" si="13"/>
        <v/>
      </c>
      <c r="EQ29" s="20" t="str">
        <f t="shared" si="13"/>
        <v/>
      </c>
      <c r="ER29" s="20" t="str">
        <f t="shared" si="13"/>
        <v/>
      </c>
      <c r="ES29" s="20" t="str">
        <f t="shared" si="13"/>
        <v/>
      </c>
      <c r="ET29" s="20" t="str">
        <f t="shared" si="13"/>
        <v/>
      </c>
      <c r="EU29" s="20" t="str">
        <f t="shared" si="13"/>
        <v/>
      </c>
      <c r="EV29" s="20" t="str">
        <f t="shared" si="13"/>
        <v/>
      </c>
      <c r="EW29" s="20" t="str">
        <f t="shared" si="13"/>
        <v/>
      </c>
    </row>
    <row r="30" spans="2:186">
      <c r="B30" t="s">
        <v>1270</v>
      </c>
      <c r="C30" s="18">
        <f>VLOOKUP(B30,Financ!A$3:J$157,COLUMN(Financ!$J$21),FALSE)</f>
        <v>45778</v>
      </c>
      <c r="D30" s="16">
        <f ca="1">SUMIF(Financ!$A$3:$A$157,'Full Financ'!$B30,Financ!K$3:K$156)</f>
        <v>0</v>
      </c>
      <c r="E30" s="16">
        <f ca="1">SUMIF(Financ!$A$3:$A$157,'Full Financ'!$B30,Financ!L$3:L$156)</f>
        <v>0</v>
      </c>
      <c r="F30" s="16">
        <f ca="1">SUMIF(Financ!$A$3:$A$157,'Full Financ'!$B30,Financ!M$3:M$156)</f>
        <v>0</v>
      </c>
      <c r="G30" s="16">
        <f ca="1">SUMIF(Financ!$A$3:$A$157,'Full Financ'!$B30,Financ!N$3:N$156)</f>
        <v>0</v>
      </c>
      <c r="H30" s="16">
        <f ca="1">SUMIF(Financ!$A$3:$A$157,'Full Financ'!$B30,Financ!O$3:O$156)</f>
        <v>262.58100000000002</v>
      </c>
      <c r="I30" s="16">
        <f ca="1">SUMIF(Financ!$A$3:$A$157,'Full Financ'!$B30,Financ!P$3:P$156)</f>
        <v>525.16200000000003</v>
      </c>
      <c r="J30" s="16">
        <f ca="1">SUMIF(Financ!$A$3:$A$157,'Full Financ'!$B30,Financ!Q$3:Q$156)</f>
        <v>525.16200000000003</v>
      </c>
      <c r="K30" s="16">
        <f ca="1">SUMIF(Financ!$A$3:$A$157,'Full Financ'!$B30,Financ!R$3:R$156)</f>
        <v>525.16200000000003</v>
      </c>
      <c r="L30" s="16">
        <f ca="1">SUMIF(Financ!$A$3:$A$157,'Full Financ'!$B30,Financ!S$3:S$156)</f>
        <v>525.16200000000003</v>
      </c>
      <c r="M30" s="16">
        <f ca="1">SUMIF(Financ!$A$3:$A$157,'Full Financ'!$B30,Financ!T$3:T$156)</f>
        <v>525.16200000000003</v>
      </c>
      <c r="N30" s="16">
        <f ca="1">SUMIF(Financ!$A$3:$A$157,'Full Financ'!$B30,Financ!U$3:U$156)</f>
        <v>525.16200000000003</v>
      </c>
      <c r="O30" s="16">
        <f ca="1">SUMIF(Financ!$A$3:$A$157,'Full Financ'!$B30,Financ!V$3:V$156)</f>
        <v>525.16200000000003</v>
      </c>
      <c r="P30" s="16"/>
      <c r="Q30" t="e">
        <f>VLOOKUP(B30,#REF!,COLUMN(#REF!),FALSE)</f>
        <v>#REF!</v>
      </c>
      <c r="R30" s="17" t="e">
        <f>IF(AND(R$2=$Q$1,$Q30&lt;&gt;0),SUMIF(#REF!,'Full Financ'!$B30,#REF!)*0.98*(S$2-R$2)/($Q30),SUMIF(#REF!,'Full Financ'!$B30,#REF!)*0.98)</f>
        <v>#REF!</v>
      </c>
      <c r="S30" s="17" t="e">
        <f>IF(AND(S$2=$Q$1,$Q30&lt;&gt;0),SUMIF(#REF!,'Full Financ'!$B30,#REF!)*0.98*(T$2-S$2)/($Q30),SUMIF(#REF!,'Full Financ'!$B30,#REF!)*0.98)</f>
        <v>#REF!</v>
      </c>
      <c r="T30" s="17" t="e">
        <f>IF(AND(T$2=$Q$1,$Q30&lt;&gt;0),SUMIF(#REF!,'Full Financ'!$B30,#REF!)*0.98*(U$2-T$2)/($Q30),SUMIF(#REF!,'Full Financ'!$B30,#REF!)*0.98)</f>
        <v>#REF!</v>
      </c>
      <c r="U30" s="17" t="e">
        <f>IF(AND(U$2=$Q$1,$Q30&lt;&gt;0),SUMIF(#REF!,'Full Financ'!$B30,#REF!)*0.98*(V$2-U$2)/($Q30),SUMIF(#REF!,'Full Financ'!$B30,#REF!)*0.98)</f>
        <v>#REF!</v>
      </c>
      <c r="V30" s="17" t="e">
        <f>IF(AND(V$2=$Q$1,$Q30&lt;&gt;0),SUMIF(#REF!,'Full Financ'!$B30,#REF!)*0.98*(W$2-V$2)/($Q30),SUMIF(#REF!,'Full Financ'!$B30,#REF!)*0.98)</f>
        <v>#REF!</v>
      </c>
      <c r="W30" s="17" t="e">
        <f>IF(AND(W$2=$Q$1,$Q30&lt;&gt;0),SUMIF(#REF!,'Full Financ'!$B30,#REF!)*0.98*(X$2-W$2)/($Q30),SUMIF(#REF!,'Full Financ'!$B30,#REF!)*0.98)</f>
        <v>#REF!</v>
      </c>
      <c r="X30" s="17" t="e">
        <f>IF(AND(X$2=$Q$1,$Q30&lt;&gt;0),SUMIF(#REF!,'Full Financ'!$B30,#REF!)*0.98*(Y$2-X$2)/($Q30),SUMIF(#REF!,'Full Financ'!$B30,#REF!)*0.98)</f>
        <v>#REF!</v>
      </c>
      <c r="Y30" s="17" t="e">
        <f>IF(AND(Y$2=$Q$1,$Q30&lt;&gt;0),SUMIF(#REF!,'Full Financ'!$B30,#REF!)*0.98*(Z$2-Y$2)/($Q30),SUMIF(#REF!,'Full Financ'!$B30,#REF!)*0.98)</f>
        <v>#REF!</v>
      </c>
      <c r="Z30" s="17" t="e">
        <f>IF(AND(Z$2=$Q$1,$Q30&lt;&gt;0),SUMIF(#REF!,'Full Financ'!$B30,#REF!)*0.98*(AA$2-Z$2)/($Q30),SUMIF(#REF!,'Full Financ'!$B30,#REF!)*0.98)</f>
        <v>#REF!</v>
      </c>
      <c r="AA30" s="17" t="e">
        <f>IF(AND(AA$2=$Q$1,$Q30&lt;&gt;0),SUMIF(#REF!,'Full Financ'!$B30,#REF!)*0.98*(AB$2-AA$2)/($Q30),SUMIF(#REF!,'Full Financ'!$B30,#REF!)*0.98)</f>
        <v>#REF!</v>
      </c>
      <c r="AB30" s="17" t="e">
        <f>IF(AND(AB$2=$Q$1,$Q30&lt;&gt;0),SUMIF(#REF!,'Full Financ'!$B30,#REF!)*0.98*(AC$2-AB$2)/($Q30),SUMIF(#REF!,'Full Financ'!$B30,#REF!)*0.98)</f>
        <v>#REF!</v>
      </c>
      <c r="AC30" s="17" t="e">
        <f>IF(AND(AC$2=$Q$1,$Q30&lt;&gt;0),SUMIF(#REF!,'Full Financ'!$B30,#REF!)*0.98*(AD$2-AC$2)/($Q30),SUMIF(#REF!,'Full Financ'!$B30,#REF!)*0.98)</f>
        <v>#REF!</v>
      </c>
      <c r="AD30" s="17"/>
      <c r="AF30" s="17" t="e">
        <f t="shared" ca="1" si="24"/>
        <v>#REF!</v>
      </c>
      <c r="AG30" s="17" t="e">
        <f t="shared" ca="1" si="24"/>
        <v>#REF!</v>
      </c>
      <c r="AH30" s="17" t="e">
        <f t="shared" ca="1" si="24"/>
        <v>#REF!</v>
      </c>
      <c r="AI30" s="17" t="e">
        <f t="shared" ca="1" si="20"/>
        <v>#REF!</v>
      </c>
      <c r="AJ30" s="17" t="e">
        <f t="shared" ca="1" si="20"/>
        <v>#REF!</v>
      </c>
      <c r="AK30" s="17" t="e">
        <f t="shared" ca="1" si="20"/>
        <v>#REF!</v>
      </c>
      <c r="AL30" s="17" t="e">
        <f t="shared" ca="1" si="20"/>
        <v>#REF!</v>
      </c>
      <c r="AM30" s="17" t="e">
        <f t="shared" ca="1" si="20"/>
        <v>#REF!</v>
      </c>
      <c r="AN30" s="17" t="e">
        <f t="shared" ca="1" si="20"/>
        <v>#REF!</v>
      </c>
      <c r="AO30" s="17" t="e">
        <f t="shared" ca="1" si="20"/>
        <v>#REF!</v>
      </c>
      <c r="AP30" s="17" t="e">
        <f t="shared" ca="1" si="20"/>
        <v>#REF!</v>
      </c>
      <c r="AQ30" s="17" t="e">
        <f t="shared" ca="1" si="20"/>
        <v>#REF!</v>
      </c>
      <c r="AS30" s="17" t="e">
        <f>IF(SUM($R30:R30)&gt;0,MONTH(AS$2),"")</f>
        <v>#REF!</v>
      </c>
      <c r="AT30" s="17" t="e">
        <f>IF(SUM($R30:S30)&gt;0,MONTH(AT$2),"")</f>
        <v>#REF!</v>
      </c>
      <c r="AU30" s="17" t="e">
        <f>IF(SUM($R30:T30)&gt;0,MONTH(AU$2),"")</f>
        <v>#REF!</v>
      </c>
      <c r="AV30" s="17" t="e">
        <f>IF(SUM($R30:U30)&gt;0,MONTH(AV$2),"")</f>
        <v>#REF!</v>
      </c>
      <c r="AW30" s="17" t="e">
        <f>IF(SUM($R30:V30)&gt;0,MONTH(AW$2),"")</f>
        <v>#REF!</v>
      </c>
      <c r="AX30" s="17" t="e">
        <f>IF(SUM($R30:W30)&gt;0,MONTH(AX$2),"")</f>
        <v>#REF!</v>
      </c>
      <c r="AY30" s="17" t="e">
        <f>IF(SUM($R30:X30)&gt;0,MONTH(AY$2),"")</f>
        <v>#REF!</v>
      </c>
      <c r="AZ30" s="17" t="e">
        <f>IF(SUM($R30:Y30)&gt;0,MONTH(AZ$2),"")</f>
        <v>#REF!</v>
      </c>
      <c r="BA30" s="17" t="e">
        <f>IF(SUM($R30:Z30)&gt;0,MONTH(BA$2),"")</f>
        <v>#REF!</v>
      </c>
      <c r="BB30" s="17" t="e">
        <f>IF(SUM($R30:AA30)&gt;0,MONTH(BB$2),"")</f>
        <v>#REF!</v>
      </c>
      <c r="BC30" s="17" t="e">
        <f>IF(SUM($R30:AB30)&gt;0,MONTH(BC$2),"")</f>
        <v>#REF!</v>
      </c>
      <c r="BD30" s="17" t="e">
        <f>IF(SUM($R30:AC30)&gt;0,MONTH(BD$2),"")</f>
        <v>#REF!</v>
      </c>
      <c r="BE30" s="17" t="e">
        <f t="shared" si="6"/>
        <v>#REF!</v>
      </c>
      <c r="BF30" s="17" t="e">
        <f t="shared" si="25"/>
        <v>#REF!</v>
      </c>
      <c r="BG30" s="17" t="e">
        <f t="shared" si="25"/>
        <v>#REF!</v>
      </c>
      <c r="BH30" s="17" t="e">
        <f t="shared" si="25"/>
        <v>#REF!</v>
      </c>
      <c r="BI30" s="17" t="e">
        <f t="shared" si="21"/>
        <v>#REF!</v>
      </c>
      <c r="BJ30" s="17" t="e">
        <f t="shared" si="21"/>
        <v>#REF!</v>
      </c>
      <c r="BK30" s="17" t="e">
        <f t="shared" si="21"/>
        <v>#REF!</v>
      </c>
      <c r="BL30" s="17" t="e">
        <f t="shared" si="21"/>
        <v>#REF!</v>
      </c>
      <c r="BM30" s="17" t="e">
        <f t="shared" si="21"/>
        <v>#REF!</v>
      </c>
      <c r="BN30" s="17" t="e">
        <f t="shared" si="21"/>
        <v>#REF!</v>
      </c>
      <c r="BO30" s="17" t="e">
        <f t="shared" si="21"/>
        <v>#REF!</v>
      </c>
      <c r="BP30" s="17" t="e">
        <f t="shared" si="21"/>
        <v>#REF!</v>
      </c>
      <c r="BQ30" s="17" t="e">
        <f t="shared" si="21"/>
        <v>#REF!</v>
      </c>
      <c r="BS30" s="17" t="e">
        <f t="shared" si="26"/>
        <v>#REF!</v>
      </c>
      <c r="BT30" s="17" t="e">
        <f t="shared" si="26"/>
        <v>#REF!</v>
      </c>
      <c r="BU30" s="17" t="e">
        <f t="shared" si="26"/>
        <v>#REF!</v>
      </c>
      <c r="BV30" s="17" t="e">
        <f t="shared" si="22"/>
        <v>#REF!</v>
      </c>
      <c r="BW30" s="17" t="e">
        <f t="shared" si="22"/>
        <v>#REF!</v>
      </c>
      <c r="BX30" s="17" t="e">
        <f t="shared" si="22"/>
        <v>#REF!</v>
      </c>
      <c r="BY30" s="17" t="e">
        <f t="shared" si="22"/>
        <v>#REF!</v>
      </c>
      <c r="BZ30" s="17" t="e">
        <f t="shared" si="22"/>
        <v>#REF!</v>
      </c>
      <c r="CA30" s="17" t="e">
        <f t="shared" si="22"/>
        <v>#REF!</v>
      </c>
      <c r="CB30" s="17" t="e">
        <f t="shared" si="22"/>
        <v>#REF!</v>
      </c>
      <c r="CC30" s="17" t="e">
        <f t="shared" si="22"/>
        <v>#REF!</v>
      </c>
      <c r="CD30" s="17" t="e">
        <f t="shared" si="22"/>
        <v>#REF!</v>
      </c>
      <c r="CG30" s="20" t="e">
        <f>IF(AND(SUM($R30:R30)&gt;0,R30=0),AF30,0)</f>
        <v>#REF!</v>
      </c>
      <c r="CH30" s="20" t="e">
        <f>IF(AND(SUM($R30:S30)&gt;0,S30=0),AG30,0)</f>
        <v>#REF!</v>
      </c>
      <c r="CI30" s="20" t="e">
        <f>IF(AND(SUM($R30:T30)&gt;0,T30=0),AH30,0)</f>
        <v>#REF!</v>
      </c>
      <c r="CJ30" s="20" t="e">
        <f>IF(AND(SUM($R30:U30)&gt;0,U30=0),AI30,0)</f>
        <v>#REF!</v>
      </c>
      <c r="CK30" s="20" t="e">
        <f>IF(AND(SUM($R30:V30)&gt;0,V30=0),AJ30,0)</f>
        <v>#REF!</v>
      </c>
      <c r="CL30" s="20" t="e">
        <f>IF(AND(SUM($R30:W30)&gt;0,W30=0),AK30,0)</f>
        <v>#REF!</v>
      </c>
      <c r="CM30" s="20" t="e">
        <f>IF(AND(SUM($R30:X30)&gt;0,X30=0),AL30,0)</f>
        <v>#REF!</v>
      </c>
      <c r="CN30" s="20" t="e">
        <f>IF(AND(SUM($R30:Y30)&gt;0,Y30=0),AM30,0)</f>
        <v>#REF!</v>
      </c>
      <c r="CO30" s="20" t="e">
        <f>IF(AND(SUM($R30:Z30)&gt;0,Z30=0),AN30,0)</f>
        <v>#REF!</v>
      </c>
      <c r="CP30" s="20" t="e">
        <f>IF(AND(SUM($R30:AA30)&gt;0,AA30=0),AO30,0)</f>
        <v>#REF!</v>
      </c>
      <c r="CQ30" s="20" t="e">
        <f>IF(AND(SUM($R30:AB30)&gt;0,AB30=0),AP30,0)</f>
        <v>#REF!</v>
      </c>
      <c r="CR30" s="20" t="e">
        <f>IF(AND(SUM($R30:AC30)&gt;0,AC30=0),AQ30,0)</f>
        <v>#REF!</v>
      </c>
      <c r="CT30" s="14" t="e">
        <f>IF(VLOOKUP($B30,#REF!,COLUMN(#REF!)-COLUMN(#REF!)+1,FALSE)&gt;0.1,VLOOKUP($B30,#REF!,COLUMN(#REF!)-COLUMN(#REF!)+1,FALSE),"")</f>
        <v>#REF!</v>
      </c>
      <c r="CU30" s="14" t="e">
        <f>IF(VLOOKUP($B30,#REF!,COLUMN(#REF!)-COLUMN(#REF!)+1,FALSE)&gt;0.1,VLOOKUP($B30,#REF!,COLUMN(#REF!)-COLUMN(#REF!)+1,FALSE),"")</f>
        <v>#REF!</v>
      </c>
      <c r="CV30" s="14" t="e">
        <f>IF(VLOOKUP($B30,#REF!,COLUMN(#REF!)-COLUMN(#REF!)+1,FALSE)&gt;0.1,VLOOKUP($B30,#REF!,COLUMN(#REF!)-COLUMN(#REF!)+1,FALSE),"")</f>
        <v>#REF!</v>
      </c>
      <c r="CW30" s="14" t="e">
        <f>IF(VLOOKUP($B30,#REF!,COLUMN(#REF!)-COLUMN(#REF!)+1,FALSE)&gt;0.1,VLOOKUP($B30,#REF!,COLUMN(#REF!)-COLUMN(#REF!)+1,FALSE),"")</f>
        <v>#REF!</v>
      </c>
      <c r="CX30" s="14" t="e">
        <f>IF(VLOOKUP($B30,#REF!,COLUMN(#REF!)-COLUMN(#REF!)+1,FALSE)&gt;0.1,VLOOKUP($B30,#REF!,COLUMN(#REF!)-COLUMN(#REF!)+1,FALSE),"")</f>
        <v>#REF!</v>
      </c>
      <c r="CY30" s="14" t="e">
        <f>IF(VLOOKUP($B30,#REF!,COLUMN(#REF!)-COLUMN(#REF!)+1,FALSE)&gt;0.1,VLOOKUP($B30,#REF!,COLUMN(#REF!)-COLUMN(#REF!)+1,FALSE),"")</f>
        <v>#REF!</v>
      </c>
      <c r="CZ30" s="14" t="e">
        <f>IF(VLOOKUP($B30,#REF!,COLUMN(#REF!)-COLUMN(#REF!)+1,FALSE)&gt;0.1,VLOOKUP($B30,#REF!,COLUMN(#REF!)-COLUMN(#REF!)+1,FALSE),"")</f>
        <v>#REF!</v>
      </c>
      <c r="DA30" s="14" t="e">
        <f>IF(VLOOKUP($B30,#REF!,COLUMN(#REF!)-COLUMN(#REF!)+1,FALSE)&gt;0.1,VLOOKUP($B30,#REF!,COLUMN(#REF!)-COLUMN(#REF!)+1,FALSE),"")</f>
        <v>#REF!</v>
      </c>
      <c r="DB30" s="14" t="e">
        <f>IF(VLOOKUP($B30,#REF!,COLUMN(#REF!)-COLUMN(#REF!)+1,FALSE)&gt;0.1,VLOOKUP($B30,#REF!,COLUMN(#REF!)-COLUMN(#REF!)+1,FALSE),"")</f>
        <v>#REF!</v>
      </c>
      <c r="DC30" s="14" t="e">
        <f>IF(VLOOKUP($B30,#REF!,COLUMN(#REF!)-COLUMN(#REF!)+1,FALSE)&gt;0.1,VLOOKUP($B30,#REF!,COLUMN(#REF!)-COLUMN(#REF!)+1,FALSE),"")</f>
        <v>#REF!</v>
      </c>
      <c r="DD30" s="14" t="e">
        <f>IF(VLOOKUP($B30,#REF!,COLUMN(#REF!)-COLUMN(#REF!)+1,FALSE)&gt;0.1,VLOOKUP($B30,#REF!,COLUMN(#REF!)-COLUMN(#REF!)+1,FALSE),"")</f>
        <v>#REF!</v>
      </c>
      <c r="DE30" s="14" t="e">
        <f>IF(VLOOKUP($B30,#REF!,COLUMN(#REF!)-COLUMN(#REF!)+1,FALSE)&gt;0.1,VLOOKUP($B30,#REF!,COLUMN(#REF!)-COLUMN(#REF!)+1,FALSE),"")</f>
        <v>#REF!</v>
      </c>
      <c r="DH30" s="19" t="str">
        <f t="shared" si="7"/>
        <v/>
      </c>
      <c r="DI30" s="19" t="str">
        <f t="shared" si="7"/>
        <v/>
      </c>
      <c r="DJ30" s="19" t="str">
        <f t="shared" si="7"/>
        <v/>
      </c>
      <c r="DK30" s="19" t="str">
        <f t="shared" si="28"/>
        <v/>
      </c>
      <c r="DL30" s="19" t="str">
        <f t="shared" si="28"/>
        <v/>
      </c>
      <c r="DM30" s="19" t="str">
        <f t="shared" si="28"/>
        <v/>
      </c>
      <c r="DN30" s="19" t="str">
        <f t="shared" si="28"/>
        <v/>
      </c>
      <c r="DO30" s="19" t="str">
        <f t="shared" si="28"/>
        <v/>
      </c>
      <c r="DP30" s="19" t="str">
        <f t="shared" si="28"/>
        <v/>
      </c>
      <c r="DQ30" s="19" t="str">
        <f t="shared" si="28"/>
        <v/>
      </c>
      <c r="DR30" s="19" t="str">
        <f t="shared" si="28"/>
        <v/>
      </c>
      <c r="DS30" s="19" t="str">
        <f t="shared" si="28"/>
        <v/>
      </c>
      <c r="DV30" s="15" t="e">
        <f>IF(VLOOKUP($B30,#REF!,COLUMN(#REF!)-COLUMN(#REF!)+1,FALSE)&gt;0.1,VLOOKUP($B30,#REF!,COLUMN(#REF!)-COLUMN(#REF!)+1,FALSE),"")</f>
        <v>#REF!</v>
      </c>
      <c r="DW30" s="15" t="e">
        <f>IF(VLOOKUP($B30,#REF!,COLUMN(#REF!)-COLUMN(#REF!)+1,FALSE)&gt;0.1,VLOOKUP($B30,#REF!,COLUMN(#REF!)-COLUMN(#REF!)+1,FALSE),"")</f>
        <v>#REF!</v>
      </c>
      <c r="DX30" s="15" t="e">
        <f>IF(VLOOKUP($B30,#REF!,COLUMN(#REF!)-COLUMN(#REF!)+1,FALSE)&gt;0.1,VLOOKUP($B30,#REF!,COLUMN(#REF!)-COLUMN(#REF!)+1,FALSE),"")</f>
        <v>#REF!</v>
      </c>
      <c r="DY30" s="15" t="e">
        <f>IF(VLOOKUP($B30,#REF!,COLUMN(#REF!)-COLUMN(#REF!)+1,FALSE)&gt;0.1,VLOOKUP($B30,#REF!,COLUMN(#REF!)-COLUMN(#REF!)+1,FALSE),"")</f>
        <v>#REF!</v>
      </c>
      <c r="DZ30" s="15" t="e">
        <f>IF(VLOOKUP($B30,#REF!,COLUMN(#REF!)-COLUMN(#REF!)+1,FALSE)&gt;0.1,VLOOKUP($B30,#REF!,COLUMN(#REF!)-COLUMN(#REF!)+1,FALSE),"")</f>
        <v>#REF!</v>
      </c>
      <c r="EA30" s="15" t="e">
        <f>IF(VLOOKUP($B30,#REF!,COLUMN(#REF!)-COLUMN(#REF!)+1,FALSE)&gt;0.1,VLOOKUP($B30,#REF!,COLUMN(#REF!)-COLUMN(#REF!)+1,FALSE),"")</f>
        <v>#REF!</v>
      </c>
      <c r="EB30" s="15" t="e">
        <f>IF(VLOOKUP($B30,#REF!,COLUMN(#REF!)-COLUMN(#REF!)+1,FALSE)&gt;0.1,VLOOKUP($B30,#REF!,COLUMN(#REF!)-COLUMN(#REF!)+1,FALSE),"")</f>
        <v>#REF!</v>
      </c>
      <c r="EC30" s="15" t="e">
        <f>IF(VLOOKUP($B30,#REF!,COLUMN(#REF!)-COLUMN(#REF!)+1,FALSE)&gt;0.1,VLOOKUP($B30,#REF!,COLUMN(#REF!)-COLUMN(#REF!)+1,FALSE),"")</f>
        <v>#REF!</v>
      </c>
      <c r="ED30" s="15" t="e">
        <f>IF(VLOOKUP($B30,#REF!,COLUMN(#REF!)-COLUMN(#REF!)+1,FALSE)&gt;0.1,VLOOKUP($B30,#REF!,COLUMN(#REF!)-COLUMN(#REF!)+1,FALSE),"")</f>
        <v>#REF!</v>
      </c>
      <c r="EE30" s="15" t="e">
        <f>IF(VLOOKUP($B30,#REF!,COLUMN(#REF!)-COLUMN(#REF!)+1,FALSE)&gt;0.1,VLOOKUP($B30,#REF!,COLUMN(#REF!)-COLUMN(#REF!)+1,FALSE),"")</f>
        <v>#REF!</v>
      </c>
      <c r="EF30" s="15" t="e">
        <f>IF(VLOOKUP($B30,#REF!,COLUMN(#REF!)-COLUMN(#REF!)+1,FALSE)&gt;0.1,VLOOKUP($B30,#REF!,COLUMN(#REF!)-COLUMN(#REF!)+1,FALSE),"")</f>
        <v>#REF!</v>
      </c>
      <c r="EG30" s="15" t="e">
        <f>IF(VLOOKUP($B30,#REF!,COLUMN(#REF!)-COLUMN(#REF!)+1,FALSE)&gt;0.1,VLOOKUP($B30,#REF!,COLUMN(#REF!)-COLUMN(#REF!)+1,FALSE),"")</f>
        <v>#REF!</v>
      </c>
      <c r="EH30" s="15" t="e">
        <f>IF(VLOOKUP($B30,#REF!,COLUMN(#REF!)-COLUMN(#REF!)+1,FALSE)&gt;0.1,VLOOKUP($B30,#REF!,COLUMN(#REF!)-COLUMN(#REF!)+1,FALSE),"")</f>
        <v>#REF!</v>
      </c>
      <c r="EL30" s="20" t="str">
        <f t="shared" si="13"/>
        <v/>
      </c>
      <c r="EM30" s="20" t="str">
        <f t="shared" si="13"/>
        <v/>
      </c>
      <c r="EN30" s="20" t="str">
        <f t="shared" si="13"/>
        <v/>
      </c>
      <c r="EO30" s="20" t="str">
        <f t="shared" si="13"/>
        <v/>
      </c>
      <c r="EP30" s="20" t="str">
        <f t="shared" si="13"/>
        <v/>
      </c>
      <c r="EQ30" s="20" t="str">
        <f t="shared" si="13"/>
        <v/>
      </c>
      <c r="ER30" s="20" t="str">
        <f t="shared" si="13"/>
        <v/>
      </c>
      <c r="ES30" s="20" t="str">
        <f t="shared" si="13"/>
        <v/>
      </c>
      <c r="ET30" s="20" t="str">
        <f t="shared" si="13"/>
        <v/>
      </c>
      <c r="EU30" s="20" t="str">
        <f t="shared" si="13"/>
        <v/>
      </c>
      <c r="EV30" s="20" t="str">
        <f t="shared" si="13"/>
        <v/>
      </c>
      <c r="EW30" s="20" t="str">
        <f t="shared" si="13"/>
        <v/>
      </c>
      <c r="FC30" s="12" t="s">
        <v>1485</v>
      </c>
      <c r="FD30" s="20" t="e">
        <f t="shared" ref="FD30:FF35" si="29">IF(ABS(FD20)&lt;0.05,NA(),FD20)</f>
        <v>#REF!</v>
      </c>
      <c r="FE30" s="20" t="e">
        <f t="shared" si="29"/>
        <v>#REF!</v>
      </c>
      <c r="FF30" s="20" t="e">
        <f t="shared" si="29"/>
        <v>#REF!</v>
      </c>
      <c r="FG30" s="20" t="e">
        <f>IF(ABS(FG20)&lt;0.05,NA(),FG20)</f>
        <v>#REF!</v>
      </c>
      <c r="FH30" s="20" t="e">
        <f t="shared" ref="FH30:FH35" si="30">IF(ABS(FH20)&lt;0.05,NA(),FH20)</f>
        <v>#REF!</v>
      </c>
    </row>
    <row r="31" spans="2:186">
      <c r="B31" t="s">
        <v>1317</v>
      </c>
      <c r="C31" s="18">
        <f>VLOOKUP(B31,Financ!A$3:J$157,COLUMN(Financ!$J$21),FALSE)</f>
        <v>45778</v>
      </c>
      <c r="D31" s="16">
        <f ca="1">SUMIF(Financ!$A$3:$A$157,'Full Financ'!$B31,Financ!K$3:K$156)</f>
        <v>0</v>
      </c>
      <c r="E31" s="16">
        <f ca="1">SUMIF(Financ!$A$3:$A$157,'Full Financ'!$B31,Financ!L$3:L$156)</f>
        <v>0</v>
      </c>
      <c r="F31" s="16">
        <f ca="1">SUMIF(Financ!$A$3:$A$157,'Full Financ'!$B31,Financ!M$3:M$156)</f>
        <v>0</v>
      </c>
      <c r="G31" s="16">
        <f ca="1">SUMIF(Financ!$A$3:$A$157,'Full Financ'!$B31,Financ!N$3:N$156)</f>
        <v>0</v>
      </c>
      <c r="H31" s="16">
        <f ca="1">SUMIF(Financ!$A$3:$A$157,'Full Financ'!$B31,Financ!O$3:O$156)</f>
        <v>132.85999999999999</v>
      </c>
      <c r="I31" s="16">
        <f ca="1">SUMIF(Financ!$A$3:$A$157,'Full Financ'!$B31,Financ!P$3:P$156)</f>
        <v>189.8</v>
      </c>
      <c r="J31" s="16">
        <f ca="1">SUMIF(Financ!$A$3:$A$157,'Full Financ'!$B31,Financ!Q$3:Q$156)</f>
        <v>189.8</v>
      </c>
      <c r="K31" s="16">
        <f ca="1">SUMIF(Financ!$A$3:$A$157,'Full Financ'!$B31,Financ!R$3:R$156)</f>
        <v>189.8</v>
      </c>
      <c r="L31" s="16">
        <f ca="1">SUMIF(Financ!$A$3:$A$157,'Full Financ'!$B31,Financ!S$3:S$156)</f>
        <v>189.8</v>
      </c>
      <c r="M31" s="16">
        <f ca="1">SUMIF(Financ!$A$3:$A$157,'Full Financ'!$B31,Financ!T$3:T$156)</f>
        <v>189.8</v>
      </c>
      <c r="N31" s="16">
        <f ca="1">SUMIF(Financ!$A$3:$A$157,'Full Financ'!$B31,Financ!U$3:U$156)</f>
        <v>189.8</v>
      </c>
      <c r="O31" s="16">
        <f ca="1">SUMIF(Financ!$A$3:$A$157,'Full Financ'!$B31,Financ!V$3:V$156)</f>
        <v>189.8</v>
      </c>
      <c r="P31" s="16"/>
      <c r="Q31" t="e">
        <f>VLOOKUP(B31,#REF!,COLUMN(#REF!),FALSE)</f>
        <v>#REF!</v>
      </c>
      <c r="R31" s="17" t="e">
        <f>IF(AND(R$2=$Q$1,$Q31&lt;&gt;0),SUMIF(#REF!,'Full Financ'!$B31,#REF!)*0.98*(S$2-R$2)/($Q31),SUMIF(#REF!,'Full Financ'!$B31,#REF!)*0.98)</f>
        <v>#REF!</v>
      </c>
      <c r="S31" s="17" t="e">
        <f>IF(AND(S$2=$Q$1,$Q31&lt;&gt;0),SUMIF(#REF!,'Full Financ'!$B31,#REF!)*0.98*(T$2-S$2)/($Q31),SUMIF(#REF!,'Full Financ'!$B31,#REF!)*0.98)</f>
        <v>#REF!</v>
      </c>
      <c r="T31" s="17" t="e">
        <f>IF(AND(T$2=$Q$1,$Q31&lt;&gt;0),SUMIF(#REF!,'Full Financ'!$B31,#REF!)*0.98*(U$2-T$2)/($Q31),SUMIF(#REF!,'Full Financ'!$B31,#REF!)*0.98)</f>
        <v>#REF!</v>
      </c>
      <c r="U31" s="17" t="e">
        <f>IF(AND(U$2=$Q$1,$Q31&lt;&gt;0),SUMIF(#REF!,'Full Financ'!$B31,#REF!)*0.98*(V$2-U$2)/($Q31),SUMIF(#REF!,'Full Financ'!$B31,#REF!)*0.98)</f>
        <v>#REF!</v>
      </c>
      <c r="V31" s="17" t="e">
        <f>IF(AND(V$2=$Q$1,$Q31&lt;&gt;0),SUMIF(#REF!,'Full Financ'!$B31,#REF!)*0.98*(W$2-V$2)/($Q31),SUMIF(#REF!,'Full Financ'!$B31,#REF!)*0.98)</f>
        <v>#REF!</v>
      </c>
      <c r="W31" s="17" t="e">
        <f>IF(AND(W$2=$Q$1,$Q31&lt;&gt;0),SUMIF(#REF!,'Full Financ'!$B31,#REF!)*0.98*(X$2-W$2)/($Q31),SUMIF(#REF!,'Full Financ'!$B31,#REF!)*0.98)</f>
        <v>#REF!</v>
      </c>
      <c r="X31" s="17" t="e">
        <f>IF(AND(X$2=$Q$1,$Q31&lt;&gt;0),SUMIF(#REF!,'Full Financ'!$B31,#REF!)*0.98*(Y$2-X$2)/($Q31),SUMIF(#REF!,'Full Financ'!$B31,#REF!)*0.98)</f>
        <v>#REF!</v>
      </c>
      <c r="Y31" s="17" t="e">
        <f>IF(AND(Y$2=$Q$1,$Q31&lt;&gt;0),SUMIF(#REF!,'Full Financ'!$B31,#REF!)*0.98*(Z$2-Y$2)/($Q31),SUMIF(#REF!,'Full Financ'!$B31,#REF!)*0.98)</f>
        <v>#REF!</v>
      </c>
      <c r="Z31" s="17" t="e">
        <f>IF(AND(Z$2=$Q$1,$Q31&lt;&gt;0),SUMIF(#REF!,'Full Financ'!$B31,#REF!)*0.98*(AA$2-Z$2)/($Q31),SUMIF(#REF!,'Full Financ'!$B31,#REF!)*0.98)</f>
        <v>#REF!</v>
      </c>
      <c r="AA31" s="17" t="e">
        <f>IF(AND(AA$2=$Q$1,$Q31&lt;&gt;0),SUMIF(#REF!,'Full Financ'!$B31,#REF!)*0.98*(AB$2-AA$2)/($Q31),SUMIF(#REF!,'Full Financ'!$B31,#REF!)*0.98)</f>
        <v>#REF!</v>
      </c>
      <c r="AB31" s="17" t="e">
        <f>IF(AND(AB$2=$Q$1,$Q31&lt;&gt;0),SUMIF(#REF!,'Full Financ'!$B31,#REF!)*0.98*(AC$2-AB$2)/($Q31),SUMIF(#REF!,'Full Financ'!$B31,#REF!)*0.98)</f>
        <v>#REF!</v>
      </c>
      <c r="AC31" s="17" t="e">
        <f>IF(AND(AC$2=$Q$1,$Q31&lt;&gt;0),SUMIF(#REF!,'Full Financ'!$B31,#REF!)*0.98*(AD$2-AC$2)/($Q31),SUMIF(#REF!,'Full Financ'!$B31,#REF!)*0.98)</f>
        <v>#REF!</v>
      </c>
      <c r="AD31" s="17"/>
      <c r="AF31" s="17" t="e">
        <f t="shared" ca="1" si="24"/>
        <v>#REF!</v>
      </c>
      <c r="AG31" s="17" t="e">
        <f t="shared" ca="1" si="24"/>
        <v>#REF!</v>
      </c>
      <c r="AH31" s="17" t="e">
        <f t="shared" ca="1" si="24"/>
        <v>#REF!</v>
      </c>
      <c r="AI31" s="17" t="e">
        <f t="shared" ca="1" si="20"/>
        <v>#REF!</v>
      </c>
      <c r="AJ31" s="17" t="e">
        <f t="shared" ca="1" si="20"/>
        <v>#REF!</v>
      </c>
      <c r="AK31" s="17" t="e">
        <f t="shared" ca="1" si="20"/>
        <v>#REF!</v>
      </c>
      <c r="AL31" s="17" t="e">
        <f t="shared" ca="1" si="20"/>
        <v>#REF!</v>
      </c>
      <c r="AM31" s="17" t="e">
        <f t="shared" ca="1" si="20"/>
        <v>#REF!</v>
      </c>
      <c r="AN31" s="17" t="e">
        <f t="shared" ca="1" si="20"/>
        <v>#REF!</v>
      </c>
      <c r="AO31" s="17" t="e">
        <f t="shared" ca="1" si="20"/>
        <v>#REF!</v>
      </c>
      <c r="AP31" s="17" t="e">
        <f t="shared" ca="1" si="20"/>
        <v>#REF!</v>
      </c>
      <c r="AQ31" s="17" t="e">
        <f t="shared" ca="1" si="20"/>
        <v>#REF!</v>
      </c>
      <c r="AS31" s="17" t="e">
        <f>IF(SUM($R31:R31)&gt;0,MONTH(AS$2),"")</f>
        <v>#REF!</v>
      </c>
      <c r="AT31" s="17" t="e">
        <f>IF(SUM($R31:S31)&gt;0,MONTH(AT$2),"")</f>
        <v>#REF!</v>
      </c>
      <c r="AU31" s="17" t="e">
        <f>IF(SUM($R31:T31)&gt;0,MONTH(AU$2),"")</f>
        <v>#REF!</v>
      </c>
      <c r="AV31" s="17" t="e">
        <f>IF(SUM($R31:U31)&gt;0,MONTH(AV$2),"")</f>
        <v>#REF!</v>
      </c>
      <c r="AW31" s="17" t="e">
        <f>IF(SUM($R31:V31)&gt;0,MONTH(AW$2),"")</f>
        <v>#REF!</v>
      </c>
      <c r="AX31" s="17" t="e">
        <f>IF(SUM($R31:W31)&gt;0,MONTH(AX$2),"")</f>
        <v>#REF!</v>
      </c>
      <c r="AY31" s="17" t="e">
        <f>IF(SUM($R31:X31)&gt;0,MONTH(AY$2),"")</f>
        <v>#REF!</v>
      </c>
      <c r="AZ31" s="17" t="e">
        <f>IF(SUM($R31:Y31)&gt;0,MONTH(AZ$2),"")</f>
        <v>#REF!</v>
      </c>
      <c r="BA31" s="17" t="e">
        <f>IF(SUM($R31:Z31)&gt;0,MONTH(BA$2),"")</f>
        <v>#REF!</v>
      </c>
      <c r="BB31" s="17" t="e">
        <f>IF(SUM($R31:AA31)&gt;0,MONTH(BB$2),"")</f>
        <v>#REF!</v>
      </c>
      <c r="BC31" s="17" t="e">
        <f>IF(SUM($R31:AB31)&gt;0,MONTH(BC$2),"")</f>
        <v>#REF!</v>
      </c>
      <c r="BD31" s="17" t="e">
        <f>IF(SUM($R31:AC31)&gt;0,MONTH(BD$2),"")</f>
        <v>#REF!</v>
      </c>
      <c r="BE31" s="17" t="e">
        <f t="shared" si="6"/>
        <v>#REF!</v>
      </c>
      <c r="BF31" s="17" t="e">
        <f t="shared" si="25"/>
        <v>#REF!</v>
      </c>
      <c r="BG31" s="17" t="e">
        <f t="shared" si="25"/>
        <v>#REF!</v>
      </c>
      <c r="BH31" s="17" t="e">
        <f t="shared" si="25"/>
        <v>#REF!</v>
      </c>
      <c r="BI31" s="17" t="e">
        <f t="shared" si="21"/>
        <v>#REF!</v>
      </c>
      <c r="BJ31" s="17" t="e">
        <f t="shared" si="21"/>
        <v>#REF!</v>
      </c>
      <c r="BK31" s="17" t="e">
        <f t="shared" si="21"/>
        <v>#REF!</v>
      </c>
      <c r="BL31" s="17" t="e">
        <f t="shared" si="21"/>
        <v>#REF!</v>
      </c>
      <c r="BM31" s="17" t="e">
        <f t="shared" si="21"/>
        <v>#REF!</v>
      </c>
      <c r="BN31" s="17" t="e">
        <f t="shared" si="21"/>
        <v>#REF!</v>
      </c>
      <c r="BO31" s="17" t="e">
        <f t="shared" si="21"/>
        <v>#REF!</v>
      </c>
      <c r="BP31" s="17" t="e">
        <f t="shared" si="21"/>
        <v>#REF!</v>
      </c>
      <c r="BQ31" s="17" t="e">
        <f t="shared" si="21"/>
        <v>#REF!</v>
      </c>
      <c r="BS31" s="17" t="e">
        <f t="shared" si="26"/>
        <v>#REF!</v>
      </c>
      <c r="BT31" s="17" t="e">
        <f t="shared" si="26"/>
        <v>#REF!</v>
      </c>
      <c r="BU31" s="17" t="e">
        <f t="shared" si="26"/>
        <v>#REF!</v>
      </c>
      <c r="BV31" s="17" t="e">
        <f t="shared" si="22"/>
        <v>#REF!</v>
      </c>
      <c r="BW31" s="17" t="e">
        <f t="shared" si="22"/>
        <v>#REF!</v>
      </c>
      <c r="BX31" s="17" t="e">
        <f t="shared" si="22"/>
        <v>#REF!</v>
      </c>
      <c r="BY31" s="17" t="e">
        <f t="shared" si="22"/>
        <v>#REF!</v>
      </c>
      <c r="BZ31" s="17" t="e">
        <f t="shared" si="22"/>
        <v>#REF!</v>
      </c>
      <c r="CA31" s="17" t="e">
        <f t="shared" si="22"/>
        <v>#REF!</v>
      </c>
      <c r="CB31" s="17" t="e">
        <f t="shared" si="22"/>
        <v>#REF!</v>
      </c>
      <c r="CC31" s="17" t="e">
        <f t="shared" si="22"/>
        <v>#REF!</v>
      </c>
      <c r="CD31" s="17" t="e">
        <f t="shared" si="22"/>
        <v>#REF!</v>
      </c>
      <c r="CG31" s="20" t="e">
        <f>IF(AND(SUM($R31:R31)&gt;0,R31=0),AF31,0)</f>
        <v>#REF!</v>
      </c>
      <c r="CH31" s="20" t="e">
        <f>IF(AND(SUM($R31:S31)&gt;0,S31=0),AG31,0)</f>
        <v>#REF!</v>
      </c>
      <c r="CI31" s="20" t="e">
        <f>IF(AND(SUM($R31:T31)&gt;0,T31=0),AH31,0)</f>
        <v>#REF!</v>
      </c>
      <c r="CJ31" s="20" t="e">
        <f>IF(AND(SUM($R31:U31)&gt;0,U31=0),AI31,0)</f>
        <v>#REF!</v>
      </c>
      <c r="CK31" s="20" t="e">
        <f>IF(AND(SUM($R31:V31)&gt;0,V31=0),AJ31,0)</f>
        <v>#REF!</v>
      </c>
      <c r="CL31" s="20" t="e">
        <f>IF(AND(SUM($R31:W31)&gt;0,W31=0),AK31,0)</f>
        <v>#REF!</v>
      </c>
      <c r="CM31" s="20" t="e">
        <f>IF(AND(SUM($R31:X31)&gt;0,X31=0),AL31,0)</f>
        <v>#REF!</v>
      </c>
      <c r="CN31" s="20" t="e">
        <f>IF(AND(SUM($R31:Y31)&gt;0,Y31=0),AM31,0)</f>
        <v>#REF!</v>
      </c>
      <c r="CO31" s="20" t="e">
        <f>IF(AND(SUM($R31:Z31)&gt;0,Z31=0),AN31,0)</f>
        <v>#REF!</v>
      </c>
      <c r="CP31" s="20" t="e">
        <f>IF(AND(SUM($R31:AA31)&gt;0,AA31=0),AO31,0)</f>
        <v>#REF!</v>
      </c>
      <c r="CQ31" s="20" t="e">
        <f>IF(AND(SUM($R31:AB31)&gt;0,AB31=0),AP31,0)</f>
        <v>#REF!</v>
      </c>
      <c r="CR31" s="20" t="e">
        <f>IF(AND(SUM($R31:AC31)&gt;0,AC31=0),AQ31,0)</f>
        <v>#REF!</v>
      </c>
      <c r="CT31" s="14" t="e">
        <f>IF(VLOOKUP($B31,#REF!,COLUMN(#REF!)-COLUMN(#REF!)+1,FALSE)&gt;0.1,VLOOKUP($B31,#REF!,COLUMN(#REF!)-COLUMN(#REF!)+1,FALSE),"")</f>
        <v>#REF!</v>
      </c>
      <c r="CU31" s="14" t="e">
        <f>IF(VLOOKUP($B31,#REF!,COLUMN(#REF!)-COLUMN(#REF!)+1,FALSE)&gt;0.1,VLOOKUP($B31,#REF!,COLUMN(#REF!)-COLUMN(#REF!)+1,FALSE),"")</f>
        <v>#REF!</v>
      </c>
      <c r="CV31" s="14" t="e">
        <f>IF(VLOOKUP($B31,#REF!,COLUMN(#REF!)-COLUMN(#REF!)+1,FALSE)&gt;0.1,VLOOKUP($B31,#REF!,COLUMN(#REF!)-COLUMN(#REF!)+1,FALSE),"")</f>
        <v>#REF!</v>
      </c>
      <c r="CW31" s="14" t="e">
        <f>IF(VLOOKUP($B31,#REF!,COLUMN(#REF!)-COLUMN(#REF!)+1,FALSE)&gt;0.1,VLOOKUP($B31,#REF!,COLUMN(#REF!)-COLUMN(#REF!)+1,FALSE),"")</f>
        <v>#REF!</v>
      </c>
      <c r="CX31" s="14" t="e">
        <f>IF(VLOOKUP($B31,#REF!,COLUMN(#REF!)-COLUMN(#REF!)+1,FALSE)&gt;0.1,VLOOKUP($B31,#REF!,COLUMN(#REF!)-COLUMN(#REF!)+1,FALSE),"")</f>
        <v>#REF!</v>
      </c>
      <c r="CY31" s="14" t="e">
        <f>IF(VLOOKUP($B31,#REF!,COLUMN(#REF!)-COLUMN(#REF!)+1,FALSE)&gt;0.1,VLOOKUP($B31,#REF!,COLUMN(#REF!)-COLUMN(#REF!)+1,FALSE),"")</f>
        <v>#REF!</v>
      </c>
      <c r="CZ31" s="14" t="e">
        <f>IF(VLOOKUP($B31,#REF!,COLUMN(#REF!)-COLUMN(#REF!)+1,FALSE)&gt;0.1,VLOOKUP($B31,#REF!,COLUMN(#REF!)-COLUMN(#REF!)+1,FALSE),"")</f>
        <v>#REF!</v>
      </c>
      <c r="DA31" s="14" t="e">
        <f>IF(VLOOKUP($B31,#REF!,COLUMN(#REF!)-COLUMN(#REF!)+1,FALSE)&gt;0.1,VLOOKUP($B31,#REF!,COLUMN(#REF!)-COLUMN(#REF!)+1,FALSE),"")</f>
        <v>#REF!</v>
      </c>
      <c r="DB31" s="14" t="e">
        <f>IF(VLOOKUP($B31,#REF!,COLUMN(#REF!)-COLUMN(#REF!)+1,FALSE)&gt;0.1,VLOOKUP($B31,#REF!,COLUMN(#REF!)-COLUMN(#REF!)+1,FALSE),"")</f>
        <v>#REF!</v>
      </c>
      <c r="DC31" s="14" t="e">
        <f>IF(VLOOKUP($B31,#REF!,COLUMN(#REF!)-COLUMN(#REF!)+1,FALSE)&gt;0.1,VLOOKUP($B31,#REF!,COLUMN(#REF!)-COLUMN(#REF!)+1,FALSE),"")</f>
        <v>#REF!</v>
      </c>
      <c r="DD31" s="14" t="e">
        <f>IF(VLOOKUP($B31,#REF!,COLUMN(#REF!)-COLUMN(#REF!)+1,FALSE)&gt;0.1,VLOOKUP($B31,#REF!,COLUMN(#REF!)-COLUMN(#REF!)+1,FALSE),"")</f>
        <v>#REF!</v>
      </c>
      <c r="DE31" s="14" t="e">
        <f>IF(VLOOKUP($B31,#REF!,COLUMN(#REF!)-COLUMN(#REF!)+1,FALSE)&gt;0.1,VLOOKUP($B31,#REF!,COLUMN(#REF!)-COLUMN(#REF!)+1,FALSE),"")</f>
        <v>#REF!</v>
      </c>
      <c r="DH31" s="19" t="str">
        <f t="shared" si="7"/>
        <v/>
      </c>
      <c r="DI31" s="19" t="str">
        <f t="shared" si="7"/>
        <v/>
      </c>
      <c r="DJ31" s="19" t="str">
        <f t="shared" si="7"/>
        <v/>
      </c>
      <c r="DK31" s="19" t="str">
        <f t="shared" si="28"/>
        <v/>
      </c>
      <c r="DL31" s="19" t="str">
        <f t="shared" si="28"/>
        <v/>
      </c>
      <c r="DM31" s="19" t="str">
        <f t="shared" si="28"/>
        <v/>
      </c>
      <c r="DN31" s="19" t="str">
        <f t="shared" si="28"/>
        <v/>
      </c>
      <c r="DO31" s="19" t="str">
        <f t="shared" si="28"/>
        <v/>
      </c>
      <c r="DP31" s="19" t="str">
        <f t="shared" si="28"/>
        <v/>
      </c>
      <c r="DQ31" s="19" t="str">
        <f t="shared" si="28"/>
        <v/>
      </c>
      <c r="DR31" s="19" t="str">
        <f t="shared" si="28"/>
        <v/>
      </c>
      <c r="DS31" s="19" t="str">
        <f t="shared" si="28"/>
        <v/>
      </c>
      <c r="DV31" s="15" t="e">
        <f>IF(VLOOKUP($B31,#REF!,COLUMN(#REF!)-COLUMN(#REF!)+1,FALSE)&gt;0.1,VLOOKUP($B31,#REF!,COLUMN(#REF!)-COLUMN(#REF!)+1,FALSE),"")</f>
        <v>#REF!</v>
      </c>
      <c r="DW31" s="15" t="e">
        <f>IF(VLOOKUP($B31,#REF!,COLUMN(#REF!)-COLUMN(#REF!)+1,FALSE)&gt;0.1,VLOOKUP($B31,#REF!,COLUMN(#REF!)-COLUMN(#REF!)+1,FALSE),"")</f>
        <v>#REF!</v>
      </c>
      <c r="DX31" s="15" t="e">
        <f>IF(VLOOKUP($B31,#REF!,COLUMN(#REF!)-COLUMN(#REF!)+1,FALSE)&gt;0.1,VLOOKUP($B31,#REF!,COLUMN(#REF!)-COLUMN(#REF!)+1,FALSE),"")</f>
        <v>#REF!</v>
      </c>
      <c r="DY31" s="15" t="e">
        <f>IF(VLOOKUP($B31,#REF!,COLUMN(#REF!)-COLUMN(#REF!)+1,FALSE)&gt;0.1,VLOOKUP($B31,#REF!,COLUMN(#REF!)-COLUMN(#REF!)+1,FALSE),"")</f>
        <v>#REF!</v>
      </c>
      <c r="DZ31" s="15" t="e">
        <f>IF(VLOOKUP($B31,#REF!,COLUMN(#REF!)-COLUMN(#REF!)+1,FALSE)&gt;0.1,VLOOKUP($B31,#REF!,COLUMN(#REF!)-COLUMN(#REF!)+1,FALSE),"")</f>
        <v>#REF!</v>
      </c>
      <c r="EA31" s="15" t="e">
        <f>IF(VLOOKUP($B31,#REF!,COLUMN(#REF!)-COLUMN(#REF!)+1,FALSE)&gt;0.1,VLOOKUP($B31,#REF!,COLUMN(#REF!)-COLUMN(#REF!)+1,FALSE),"")</f>
        <v>#REF!</v>
      </c>
      <c r="EB31" s="15" t="e">
        <f>IF(VLOOKUP($B31,#REF!,COLUMN(#REF!)-COLUMN(#REF!)+1,FALSE)&gt;0.1,VLOOKUP($B31,#REF!,COLUMN(#REF!)-COLUMN(#REF!)+1,FALSE),"")</f>
        <v>#REF!</v>
      </c>
      <c r="EC31" s="15" t="e">
        <f>IF(VLOOKUP($B31,#REF!,COLUMN(#REF!)-COLUMN(#REF!)+1,FALSE)&gt;0.1,VLOOKUP($B31,#REF!,COLUMN(#REF!)-COLUMN(#REF!)+1,FALSE),"")</f>
        <v>#REF!</v>
      </c>
      <c r="ED31" s="15" t="e">
        <f>IF(VLOOKUP($B31,#REF!,COLUMN(#REF!)-COLUMN(#REF!)+1,FALSE)&gt;0.1,VLOOKUP($B31,#REF!,COLUMN(#REF!)-COLUMN(#REF!)+1,FALSE),"")</f>
        <v>#REF!</v>
      </c>
      <c r="EE31" s="15" t="e">
        <f>IF(VLOOKUP($B31,#REF!,COLUMN(#REF!)-COLUMN(#REF!)+1,FALSE)&gt;0.1,VLOOKUP($B31,#REF!,COLUMN(#REF!)-COLUMN(#REF!)+1,FALSE),"")</f>
        <v>#REF!</v>
      </c>
      <c r="EF31" s="15" t="e">
        <f>IF(VLOOKUP($B31,#REF!,COLUMN(#REF!)-COLUMN(#REF!)+1,FALSE)&gt;0.1,VLOOKUP($B31,#REF!,COLUMN(#REF!)-COLUMN(#REF!)+1,FALSE),"")</f>
        <v>#REF!</v>
      </c>
      <c r="EG31" s="15" t="e">
        <f>IF(VLOOKUP($B31,#REF!,COLUMN(#REF!)-COLUMN(#REF!)+1,FALSE)&gt;0.1,VLOOKUP($B31,#REF!,COLUMN(#REF!)-COLUMN(#REF!)+1,FALSE),"")</f>
        <v>#REF!</v>
      </c>
      <c r="EH31" s="15" t="e">
        <f>IF(VLOOKUP($B31,#REF!,COLUMN(#REF!)-COLUMN(#REF!)+1,FALSE)&gt;0.1,VLOOKUP($B31,#REF!,COLUMN(#REF!)-COLUMN(#REF!)+1,FALSE),"")</f>
        <v>#REF!</v>
      </c>
      <c r="EL31" s="20" t="str">
        <f t="shared" si="13"/>
        <v/>
      </c>
      <c r="EM31" s="20" t="str">
        <f t="shared" si="13"/>
        <v/>
      </c>
      <c r="EN31" s="20" t="str">
        <f t="shared" si="13"/>
        <v/>
      </c>
      <c r="EO31" s="20" t="str">
        <f t="shared" si="13"/>
        <v/>
      </c>
      <c r="EP31" s="20" t="str">
        <f t="shared" si="13"/>
        <v/>
      </c>
      <c r="EQ31" s="20" t="str">
        <f t="shared" si="13"/>
        <v/>
      </c>
      <c r="ER31" s="20" t="str">
        <f t="shared" si="13"/>
        <v/>
      </c>
      <c r="ES31" s="20" t="str">
        <f t="shared" si="13"/>
        <v/>
      </c>
      <c r="ET31" s="20" t="str">
        <f t="shared" si="13"/>
        <v/>
      </c>
      <c r="EU31" s="20" t="str">
        <f t="shared" si="13"/>
        <v/>
      </c>
      <c r="EV31" s="20" t="str">
        <f t="shared" si="13"/>
        <v/>
      </c>
      <c r="EW31" s="20" t="str">
        <f t="shared" si="13"/>
        <v/>
      </c>
      <c r="FC31" s="12" t="s">
        <v>1483</v>
      </c>
      <c r="FD31" s="20" t="e">
        <f t="shared" si="29"/>
        <v>#REF!</v>
      </c>
      <c r="FE31" s="20" t="e">
        <f t="shared" si="29"/>
        <v>#REF!</v>
      </c>
      <c r="FF31" s="20" t="e">
        <f t="shared" si="29"/>
        <v>#REF!</v>
      </c>
      <c r="FG31" s="20" t="e">
        <f t="shared" ref="FG31:FG35" si="31">IF(ABS(FG21)&lt;0.05,NA(),FG21)</f>
        <v>#REF!</v>
      </c>
      <c r="FH31" s="20" t="e">
        <f t="shared" si="30"/>
        <v>#REF!</v>
      </c>
    </row>
    <row r="32" spans="2:186">
      <c r="B32" t="s">
        <v>1234</v>
      </c>
      <c r="C32" s="18">
        <f>VLOOKUP(B32,Financ!A$3:J$157,COLUMN(Financ!$J$21),FALSE)</f>
        <v>45901</v>
      </c>
      <c r="D32" s="16">
        <f ca="1">SUMIF(Financ!$A$3:$A$157,'Full Financ'!$B32,Financ!K$3:K$156)</f>
        <v>0</v>
      </c>
      <c r="E32" s="16">
        <f ca="1">SUMIF(Financ!$A$3:$A$157,'Full Financ'!$B32,Financ!L$3:L$156)</f>
        <v>0</v>
      </c>
      <c r="F32" s="16">
        <f ca="1">SUMIF(Financ!$A$3:$A$157,'Full Financ'!$B32,Financ!M$3:M$156)</f>
        <v>0</v>
      </c>
      <c r="G32" s="16">
        <f ca="1">SUMIF(Financ!$A$3:$A$157,'Full Financ'!$B32,Financ!N$3:N$156)</f>
        <v>0</v>
      </c>
      <c r="H32" s="16">
        <f ca="1">SUMIF(Financ!$A$3:$A$157,'Full Financ'!$B32,Financ!O$3:O$156)</f>
        <v>0</v>
      </c>
      <c r="I32" s="16">
        <f ca="1">SUMIF(Financ!$A$3:$A$157,'Full Financ'!$B32,Financ!P$3:P$156)</f>
        <v>0</v>
      </c>
      <c r="J32" s="16">
        <f ca="1">SUMIF(Financ!$A$3:$A$157,'Full Financ'!$B32,Financ!Q$3:Q$156)</f>
        <v>0</v>
      </c>
      <c r="K32" s="16">
        <f ca="1">SUMIF(Financ!$A$3:$A$157,'Full Financ'!$B32,Financ!R$3:R$156)</f>
        <v>0</v>
      </c>
      <c r="L32" s="16">
        <f ca="1">SUMIF(Financ!$A$3:$A$157,'Full Financ'!$B32,Financ!S$3:S$156)</f>
        <v>669.50884199999996</v>
      </c>
      <c r="M32" s="16">
        <f ca="1">SUMIF(Financ!$A$3:$A$157,'Full Financ'!$B32,Financ!T$3:T$156)</f>
        <v>869.81105999999988</v>
      </c>
      <c r="N32" s="16">
        <f ca="1">SUMIF(Financ!$A$3:$A$157,'Full Financ'!$B32,Financ!U$3:U$156)</f>
        <v>869.81105999999988</v>
      </c>
      <c r="O32" s="16">
        <f ca="1">SUMIF(Financ!$A$3:$A$157,'Full Financ'!$B32,Financ!V$3:V$156)</f>
        <v>869.81105999999988</v>
      </c>
      <c r="P32" s="16"/>
      <c r="Q32" t="e">
        <f>VLOOKUP(B32,#REF!,COLUMN(#REF!),FALSE)</f>
        <v>#REF!</v>
      </c>
      <c r="R32" s="17" t="e">
        <f>IF(AND(R$2=$Q$1,$Q32&lt;&gt;0),SUMIF(#REF!,'Full Financ'!$B32,#REF!)*0.98*(S$2-R$2)/($Q32),SUMIF(#REF!,'Full Financ'!$B32,#REF!)*0.98)</f>
        <v>#REF!</v>
      </c>
      <c r="S32" s="17" t="e">
        <f>IF(AND(S$2=$Q$1,$Q32&lt;&gt;0),SUMIF(#REF!,'Full Financ'!$B32,#REF!)*0.98*(T$2-S$2)/($Q32),SUMIF(#REF!,'Full Financ'!$B32,#REF!)*0.98)</f>
        <v>#REF!</v>
      </c>
      <c r="T32" s="17" t="e">
        <f>IF(AND(T$2=$Q$1,$Q32&lt;&gt;0),SUMIF(#REF!,'Full Financ'!$B32,#REF!)*0.98*(U$2-T$2)/($Q32),SUMIF(#REF!,'Full Financ'!$B32,#REF!)*0.98)</f>
        <v>#REF!</v>
      </c>
      <c r="U32" s="17" t="e">
        <f>IF(AND(U$2=$Q$1,$Q32&lt;&gt;0),SUMIF(#REF!,'Full Financ'!$B32,#REF!)*0.98*(V$2-U$2)/($Q32),SUMIF(#REF!,'Full Financ'!$B32,#REF!)*0.98)</f>
        <v>#REF!</v>
      </c>
      <c r="V32" s="17" t="e">
        <f>IF(AND(V$2=$Q$1,$Q32&lt;&gt;0),SUMIF(#REF!,'Full Financ'!$B32,#REF!)*0.98*(W$2-V$2)/($Q32),SUMIF(#REF!,'Full Financ'!$B32,#REF!)*0.98)</f>
        <v>#REF!</v>
      </c>
      <c r="W32" s="17" t="e">
        <f>IF(AND(W$2=$Q$1,$Q32&lt;&gt;0),SUMIF(#REF!,'Full Financ'!$B32,#REF!)*0.98*(X$2-W$2)/($Q32),SUMIF(#REF!,'Full Financ'!$B32,#REF!)*0.98)</f>
        <v>#REF!</v>
      </c>
      <c r="X32" s="17" t="e">
        <f>IF(AND(X$2=$Q$1,$Q32&lt;&gt;0),SUMIF(#REF!,'Full Financ'!$B32,#REF!)*0.98*(Y$2-X$2)/($Q32),SUMIF(#REF!,'Full Financ'!$B32,#REF!)*0.98)</f>
        <v>#REF!</v>
      </c>
      <c r="Y32" s="17" t="e">
        <f>IF(AND(Y$2=$Q$1,$Q32&lt;&gt;0),SUMIF(#REF!,'Full Financ'!$B32,#REF!)*0.98*(Z$2-Y$2)/($Q32),SUMIF(#REF!,'Full Financ'!$B32,#REF!)*0.98)</f>
        <v>#REF!</v>
      </c>
      <c r="Z32" s="17" t="e">
        <f>IF(AND(Z$2=$Q$1,$Q32&lt;&gt;0),SUMIF(#REF!,'Full Financ'!$B32,#REF!)*0.98*(AA$2-Z$2)/($Q32),SUMIF(#REF!,'Full Financ'!$B32,#REF!)*0.98)</f>
        <v>#REF!</v>
      </c>
      <c r="AA32" s="17" t="e">
        <f>IF(AND(AA$2=$Q$1,$Q32&lt;&gt;0),SUMIF(#REF!,'Full Financ'!$B32,#REF!)*0.98*(AB$2-AA$2)/($Q32),SUMIF(#REF!,'Full Financ'!$B32,#REF!)*0.98)</f>
        <v>#REF!</v>
      </c>
      <c r="AB32" s="17" t="e">
        <f>IF(AND(AB$2=$Q$1,$Q32&lt;&gt;0),SUMIF(#REF!,'Full Financ'!$B32,#REF!)*0.98*(AC$2-AB$2)/($Q32),SUMIF(#REF!,'Full Financ'!$B32,#REF!)*0.98)</f>
        <v>#REF!</v>
      </c>
      <c r="AC32" s="17" t="e">
        <f>IF(AND(AC$2=$Q$1,$Q32&lt;&gt;0),SUMIF(#REF!,'Full Financ'!$B32,#REF!)*0.98*(AD$2-AC$2)/($Q32),SUMIF(#REF!,'Full Financ'!$B32,#REF!)*0.98)</f>
        <v>#REF!</v>
      </c>
      <c r="AD32" s="17"/>
      <c r="AF32" s="17" t="e">
        <f t="shared" ca="1" si="24"/>
        <v>#REF!</v>
      </c>
      <c r="AG32" s="17" t="e">
        <f t="shared" ca="1" si="24"/>
        <v>#REF!</v>
      </c>
      <c r="AH32" s="17" t="e">
        <f t="shared" ca="1" si="24"/>
        <v>#REF!</v>
      </c>
      <c r="AI32" s="17" t="e">
        <f t="shared" ca="1" si="20"/>
        <v>#REF!</v>
      </c>
      <c r="AJ32" s="17" t="e">
        <f t="shared" ca="1" si="20"/>
        <v>#REF!</v>
      </c>
      <c r="AK32" s="17" t="e">
        <f t="shared" ca="1" si="20"/>
        <v>#REF!</v>
      </c>
      <c r="AL32" s="17" t="e">
        <f t="shared" ca="1" si="20"/>
        <v>#REF!</v>
      </c>
      <c r="AM32" s="17" t="e">
        <f t="shared" ca="1" si="20"/>
        <v>#REF!</v>
      </c>
      <c r="AN32" s="17" t="e">
        <f t="shared" ca="1" si="20"/>
        <v>#REF!</v>
      </c>
      <c r="AO32" s="17" t="e">
        <f t="shared" ca="1" si="20"/>
        <v>#REF!</v>
      </c>
      <c r="AP32" s="17" t="e">
        <f t="shared" ca="1" si="20"/>
        <v>#REF!</v>
      </c>
      <c r="AQ32" s="17" t="e">
        <f t="shared" ca="1" si="20"/>
        <v>#REF!</v>
      </c>
      <c r="AS32" s="17" t="e">
        <f>IF(SUM($R32:R32)&gt;0,MONTH(AS$2),"")</f>
        <v>#REF!</v>
      </c>
      <c r="AT32" s="17" t="e">
        <f>IF(SUM($R32:S32)&gt;0,MONTH(AT$2),"")</f>
        <v>#REF!</v>
      </c>
      <c r="AU32" s="17" t="e">
        <f>IF(SUM($R32:T32)&gt;0,MONTH(AU$2),"")</f>
        <v>#REF!</v>
      </c>
      <c r="AV32" s="17" t="e">
        <f>IF(SUM($R32:U32)&gt;0,MONTH(AV$2),"")</f>
        <v>#REF!</v>
      </c>
      <c r="AW32" s="17" t="e">
        <f>IF(SUM($R32:V32)&gt;0,MONTH(AW$2),"")</f>
        <v>#REF!</v>
      </c>
      <c r="AX32" s="17" t="e">
        <f>IF(SUM($R32:W32)&gt;0,MONTH(AX$2),"")</f>
        <v>#REF!</v>
      </c>
      <c r="AY32" s="17" t="e">
        <f>IF(SUM($R32:X32)&gt;0,MONTH(AY$2),"")</f>
        <v>#REF!</v>
      </c>
      <c r="AZ32" s="17" t="e">
        <f>IF(SUM($R32:Y32)&gt;0,MONTH(AZ$2),"")</f>
        <v>#REF!</v>
      </c>
      <c r="BA32" s="17" t="e">
        <f>IF(SUM($R32:Z32)&gt;0,MONTH(BA$2),"")</f>
        <v>#REF!</v>
      </c>
      <c r="BB32" s="17" t="e">
        <f>IF(SUM($R32:AA32)&gt;0,MONTH(BB$2),"")</f>
        <v>#REF!</v>
      </c>
      <c r="BC32" s="17" t="e">
        <f>IF(SUM($R32:AB32)&gt;0,MONTH(BC$2),"")</f>
        <v>#REF!</v>
      </c>
      <c r="BD32" s="17" t="e">
        <f>IF(SUM($R32:AC32)&gt;0,MONTH(BD$2),"")</f>
        <v>#REF!</v>
      </c>
      <c r="BE32" s="17" t="e">
        <f t="shared" si="6"/>
        <v>#REF!</v>
      </c>
      <c r="BF32" s="17" t="e">
        <f t="shared" si="25"/>
        <v>#REF!</v>
      </c>
      <c r="BG32" s="17" t="e">
        <f t="shared" si="25"/>
        <v>#REF!</v>
      </c>
      <c r="BH32" s="17" t="e">
        <f t="shared" si="25"/>
        <v>#REF!</v>
      </c>
      <c r="BI32" s="17" t="e">
        <f t="shared" si="21"/>
        <v>#REF!</v>
      </c>
      <c r="BJ32" s="17" t="e">
        <f t="shared" si="21"/>
        <v>#REF!</v>
      </c>
      <c r="BK32" s="17" t="e">
        <f t="shared" si="21"/>
        <v>#REF!</v>
      </c>
      <c r="BL32" s="17" t="e">
        <f t="shared" si="21"/>
        <v>#REF!</v>
      </c>
      <c r="BM32" s="17" t="e">
        <f t="shared" si="21"/>
        <v>#REF!</v>
      </c>
      <c r="BN32" s="17" t="e">
        <f t="shared" si="21"/>
        <v>#REF!</v>
      </c>
      <c r="BO32" s="17" t="e">
        <f t="shared" si="21"/>
        <v>#REF!</v>
      </c>
      <c r="BP32" s="17" t="e">
        <f t="shared" si="21"/>
        <v>#REF!</v>
      </c>
      <c r="BQ32" s="17" t="e">
        <f t="shared" si="21"/>
        <v>#REF!</v>
      </c>
      <c r="BS32" s="17" t="e">
        <f t="shared" si="26"/>
        <v>#REF!</v>
      </c>
      <c r="BT32" s="17" t="e">
        <f t="shared" si="26"/>
        <v>#REF!</v>
      </c>
      <c r="BU32" s="17" t="e">
        <f t="shared" si="26"/>
        <v>#REF!</v>
      </c>
      <c r="BV32" s="17" t="e">
        <f t="shared" si="22"/>
        <v>#REF!</v>
      </c>
      <c r="BW32" s="17" t="e">
        <f t="shared" si="22"/>
        <v>#REF!</v>
      </c>
      <c r="BX32" s="17" t="e">
        <f t="shared" si="22"/>
        <v>#REF!</v>
      </c>
      <c r="BY32" s="17" t="e">
        <f t="shared" si="22"/>
        <v>#REF!</v>
      </c>
      <c r="BZ32" s="17" t="e">
        <f t="shared" si="22"/>
        <v>#REF!</v>
      </c>
      <c r="CA32" s="17" t="e">
        <f t="shared" si="22"/>
        <v>#REF!</v>
      </c>
      <c r="CB32" s="17" t="e">
        <f t="shared" si="22"/>
        <v>#REF!</v>
      </c>
      <c r="CC32" s="17" t="e">
        <f t="shared" si="22"/>
        <v>#REF!</v>
      </c>
      <c r="CD32" s="17" t="e">
        <f t="shared" si="22"/>
        <v>#REF!</v>
      </c>
      <c r="CG32" s="20" t="e">
        <f>IF(AND(SUM($R32:R32)&gt;0,R32=0),AF32,0)</f>
        <v>#REF!</v>
      </c>
      <c r="CH32" s="20" t="e">
        <f>IF(AND(SUM($R32:S32)&gt;0,S32=0),AG32,0)</f>
        <v>#REF!</v>
      </c>
      <c r="CI32" s="20" t="e">
        <f>IF(AND(SUM($R32:T32)&gt;0,T32=0),AH32,0)</f>
        <v>#REF!</v>
      </c>
      <c r="CJ32" s="20" t="e">
        <f>IF(AND(SUM($R32:U32)&gt;0,U32=0),AI32,0)</f>
        <v>#REF!</v>
      </c>
      <c r="CK32" s="20" t="e">
        <f>IF(AND(SUM($R32:V32)&gt;0,V32=0),AJ32,0)</f>
        <v>#REF!</v>
      </c>
      <c r="CL32" s="20" t="e">
        <f>IF(AND(SUM($R32:W32)&gt;0,W32=0),AK32,0)</f>
        <v>#REF!</v>
      </c>
      <c r="CM32" s="20" t="e">
        <f>IF(AND(SUM($R32:X32)&gt;0,X32=0),AL32,0)</f>
        <v>#REF!</v>
      </c>
      <c r="CN32" s="20" t="e">
        <f>IF(AND(SUM($R32:Y32)&gt;0,Y32=0),AM32,0)</f>
        <v>#REF!</v>
      </c>
      <c r="CO32" s="20" t="e">
        <f>IF(AND(SUM($R32:Z32)&gt;0,Z32=0),AN32,0)</f>
        <v>#REF!</v>
      </c>
      <c r="CP32" s="20" t="e">
        <f>IF(AND(SUM($R32:AA32)&gt;0,AA32=0),AO32,0)</f>
        <v>#REF!</v>
      </c>
      <c r="CQ32" s="20" t="e">
        <f>IF(AND(SUM($R32:AB32)&gt;0,AB32=0),AP32,0)</f>
        <v>#REF!</v>
      </c>
      <c r="CR32" s="20" t="e">
        <f>IF(AND(SUM($R32:AC32)&gt;0,AC32=0),AQ32,0)</f>
        <v>#REF!</v>
      </c>
      <c r="CT32" s="14" t="e">
        <f>IF(VLOOKUP($B32,#REF!,COLUMN(#REF!)-COLUMN(#REF!)+1,FALSE)&gt;0.1,VLOOKUP($B32,#REF!,COLUMN(#REF!)-COLUMN(#REF!)+1,FALSE),"")</f>
        <v>#REF!</v>
      </c>
      <c r="CU32" s="14" t="e">
        <f>IF(VLOOKUP($B32,#REF!,COLUMN(#REF!)-COLUMN(#REF!)+1,FALSE)&gt;0.1,VLOOKUP($B32,#REF!,COLUMN(#REF!)-COLUMN(#REF!)+1,FALSE),"")</f>
        <v>#REF!</v>
      </c>
      <c r="CV32" s="14" t="e">
        <f>IF(VLOOKUP($B32,#REF!,COLUMN(#REF!)-COLUMN(#REF!)+1,FALSE)&gt;0.1,VLOOKUP($B32,#REF!,COLUMN(#REF!)-COLUMN(#REF!)+1,FALSE),"")</f>
        <v>#REF!</v>
      </c>
      <c r="CW32" s="14" t="e">
        <f>IF(VLOOKUP($B32,#REF!,COLUMN(#REF!)-COLUMN(#REF!)+1,FALSE)&gt;0.1,VLOOKUP($B32,#REF!,COLUMN(#REF!)-COLUMN(#REF!)+1,FALSE),"")</f>
        <v>#REF!</v>
      </c>
      <c r="CX32" s="14" t="e">
        <f>IF(VLOOKUP($B32,#REF!,COLUMN(#REF!)-COLUMN(#REF!)+1,FALSE)&gt;0.1,VLOOKUP($B32,#REF!,COLUMN(#REF!)-COLUMN(#REF!)+1,FALSE),"")</f>
        <v>#REF!</v>
      </c>
      <c r="CY32" s="14" t="e">
        <f>IF(VLOOKUP($B32,#REF!,COLUMN(#REF!)-COLUMN(#REF!)+1,FALSE)&gt;0.1,VLOOKUP($B32,#REF!,COLUMN(#REF!)-COLUMN(#REF!)+1,FALSE),"")</f>
        <v>#REF!</v>
      </c>
      <c r="CZ32" s="14" t="e">
        <f>IF(VLOOKUP($B32,#REF!,COLUMN(#REF!)-COLUMN(#REF!)+1,FALSE)&gt;0.1,VLOOKUP($B32,#REF!,COLUMN(#REF!)-COLUMN(#REF!)+1,FALSE),"")</f>
        <v>#REF!</v>
      </c>
      <c r="DA32" s="14" t="e">
        <f>IF(VLOOKUP($B32,#REF!,COLUMN(#REF!)-COLUMN(#REF!)+1,FALSE)&gt;0.1,VLOOKUP($B32,#REF!,COLUMN(#REF!)-COLUMN(#REF!)+1,FALSE),"")</f>
        <v>#REF!</v>
      </c>
      <c r="DB32" s="14" t="e">
        <f>IF(VLOOKUP($B32,#REF!,COLUMN(#REF!)-COLUMN(#REF!)+1,FALSE)&gt;0.1,VLOOKUP($B32,#REF!,COLUMN(#REF!)-COLUMN(#REF!)+1,FALSE),"")</f>
        <v>#REF!</v>
      </c>
      <c r="DC32" s="14" t="e">
        <f>IF(VLOOKUP($B32,#REF!,COLUMN(#REF!)-COLUMN(#REF!)+1,FALSE)&gt;0.1,VLOOKUP($B32,#REF!,COLUMN(#REF!)-COLUMN(#REF!)+1,FALSE),"")</f>
        <v>#REF!</v>
      </c>
      <c r="DD32" s="14" t="e">
        <f>IF(VLOOKUP($B32,#REF!,COLUMN(#REF!)-COLUMN(#REF!)+1,FALSE)&gt;0.1,VLOOKUP($B32,#REF!,COLUMN(#REF!)-COLUMN(#REF!)+1,FALSE),"")</f>
        <v>#REF!</v>
      </c>
      <c r="DE32" s="14" t="e">
        <f>IF(VLOOKUP($B32,#REF!,COLUMN(#REF!)-COLUMN(#REF!)+1,FALSE)&gt;0.1,VLOOKUP($B32,#REF!,COLUMN(#REF!)-COLUMN(#REF!)+1,FALSE),"")</f>
        <v>#REF!</v>
      </c>
      <c r="DH32" s="19" t="str">
        <f t="shared" si="7"/>
        <v/>
      </c>
      <c r="DI32" s="19" t="str">
        <f t="shared" si="7"/>
        <v/>
      </c>
      <c r="DJ32" s="19" t="str">
        <f t="shared" si="7"/>
        <v/>
      </c>
      <c r="DK32" s="19" t="str">
        <f t="shared" si="28"/>
        <v/>
      </c>
      <c r="DL32" s="19" t="str">
        <f t="shared" si="28"/>
        <v/>
      </c>
      <c r="DM32" s="19" t="str">
        <f t="shared" si="28"/>
        <v/>
      </c>
      <c r="DN32" s="19" t="str">
        <f t="shared" si="28"/>
        <v/>
      </c>
      <c r="DO32" s="19" t="str">
        <f t="shared" si="28"/>
        <v/>
      </c>
      <c r="DP32" s="19" t="str">
        <f t="shared" si="28"/>
        <v/>
      </c>
      <c r="DQ32" s="19" t="str">
        <f t="shared" si="28"/>
        <v/>
      </c>
      <c r="DR32" s="19" t="str">
        <f t="shared" si="28"/>
        <v/>
      </c>
      <c r="DS32" s="19" t="str">
        <f t="shared" si="28"/>
        <v/>
      </c>
      <c r="DV32" s="15" t="e">
        <f>IF(VLOOKUP($B32,#REF!,COLUMN(#REF!)-COLUMN(#REF!)+1,FALSE)&gt;0.1,VLOOKUP($B32,#REF!,COLUMN(#REF!)-COLUMN(#REF!)+1,FALSE),"")</f>
        <v>#REF!</v>
      </c>
      <c r="DW32" s="15" t="e">
        <f>IF(VLOOKUP($B32,#REF!,COLUMN(#REF!)-COLUMN(#REF!)+1,FALSE)&gt;0.1,VLOOKUP($B32,#REF!,COLUMN(#REF!)-COLUMN(#REF!)+1,FALSE),"")</f>
        <v>#REF!</v>
      </c>
      <c r="DX32" s="15" t="e">
        <f>IF(VLOOKUP($B32,#REF!,COLUMN(#REF!)-COLUMN(#REF!)+1,FALSE)&gt;0.1,VLOOKUP($B32,#REF!,COLUMN(#REF!)-COLUMN(#REF!)+1,FALSE),"")</f>
        <v>#REF!</v>
      </c>
      <c r="DY32" s="15" t="e">
        <f>IF(VLOOKUP($B32,#REF!,COLUMN(#REF!)-COLUMN(#REF!)+1,FALSE)&gt;0.1,VLOOKUP($B32,#REF!,COLUMN(#REF!)-COLUMN(#REF!)+1,FALSE),"")</f>
        <v>#REF!</v>
      </c>
      <c r="DZ32" s="15" t="e">
        <f>IF(VLOOKUP($B32,#REF!,COLUMN(#REF!)-COLUMN(#REF!)+1,FALSE)&gt;0.1,VLOOKUP($B32,#REF!,COLUMN(#REF!)-COLUMN(#REF!)+1,FALSE),"")</f>
        <v>#REF!</v>
      </c>
      <c r="EA32" s="15" t="e">
        <f>IF(VLOOKUP($B32,#REF!,COLUMN(#REF!)-COLUMN(#REF!)+1,FALSE)&gt;0.1,VLOOKUP($B32,#REF!,COLUMN(#REF!)-COLUMN(#REF!)+1,FALSE),"")</f>
        <v>#REF!</v>
      </c>
      <c r="EB32" s="15" t="e">
        <f>IF(VLOOKUP($B32,#REF!,COLUMN(#REF!)-COLUMN(#REF!)+1,FALSE)&gt;0.1,VLOOKUP($B32,#REF!,COLUMN(#REF!)-COLUMN(#REF!)+1,FALSE),"")</f>
        <v>#REF!</v>
      </c>
      <c r="EC32" s="15" t="e">
        <f>IF(VLOOKUP($B32,#REF!,COLUMN(#REF!)-COLUMN(#REF!)+1,FALSE)&gt;0.1,VLOOKUP($B32,#REF!,COLUMN(#REF!)-COLUMN(#REF!)+1,FALSE),"")</f>
        <v>#REF!</v>
      </c>
      <c r="ED32" s="15" t="e">
        <f>IF(VLOOKUP($B32,#REF!,COLUMN(#REF!)-COLUMN(#REF!)+1,FALSE)&gt;0.1,VLOOKUP($B32,#REF!,COLUMN(#REF!)-COLUMN(#REF!)+1,FALSE),"")</f>
        <v>#REF!</v>
      </c>
      <c r="EE32" s="15" t="e">
        <f>IF(VLOOKUP($B32,#REF!,COLUMN(#REF!)-COLUMN(#REF!)+1,FALSE)&gt;0.1,VLOOKUP($B32,#REF!,COLUMN(#REF!)-COLUMN(#REF!)+1,FALSE),"")</f>
        <v>#REF!</v>
      </c>
      <c r="EF32" s="15" t="e">
        <f>IF(VLOOKUP($B32,#REF!,COLUMN(#REF!)-COLUMN(#REF!)+1,FALSE)&gt;0.1,VLOOKUP($B32,#REF!,COLUMN(#REF!)-COLUMN(#REF!)+1,FALSE),"")</f>
        <v>#REF!</v>
      </c>
      <c r="EG32" s="15" t="e">
        <f>IF(VLOOKUP($B32,#REF!,COLUMN(#REF!)-COLUMN(#REF!)+1,FALSE)&gt;0.1,VLOOKUP($B32,#REF!,COLUMN(#REF!)-COLUMN(#REF!)+1,FALSE),"")</f>
        <v>#REF!</v>
      </c>
      <c r="EH32" s="15" t="e">
        <f>IF(VLOOKUP($B32,#REF!,COLUMN(#REF!)-COLUMN(#REF!)+1,FALSE)&gt;0.1,VLOOKUP($B32,#REF!,COLUMN(#REF!)-COLUMN(#REF!)+1,FALSE),"")</f>
        <v>#REF!</v>
      </c>
      <c r="EL32" s="20" t="str">
        <f t="shared" si="13"/>
        <v/>
      </c>
      <c r="EM32" s="20" t="str">
        <f t="shared" si="13"/>
        <v/>
      </c>
      <c r="EN32" s="20" t="str">
        <f t="shared" si="13"/>
        <v/>
      </c>
      <c r="EO32" s="20" t="str">
        <f t="shared" si="13"/>
        <v/>
      </c>
      <c r="EP32" s="20" t="str">
        <f t="shared" si="13"/>
        <v/>
      </c>
      <c r="EQ32" s="20" t="str">
        <f t="shared" si="13"/>
        <v/>
      </c>
      <c r="ER32" s="20" t="str">
        <f t="shared" si="13"/>
        <v/>
      </c>
      <c r="ES32" s="20" t="str">
        <f t="shared" si="13"/>
        <v/>
      </c>
      <c r="ET32" s="20" t="str">
        <f t="shared" si="13"/>
        <v/>
      </c>
      <c r="EU32" s="20" t="str">
        <f t="shared" si="13"/>
        <v/>
      </c>
      <c r="EV32" s="20" t="str">
        <f t="shared" si="13"/>
        <v/>
      </c>
      <c r="EW32" s="20" t="str">
        <f t="shared" si="13"/>
        <v/>
      </c>
      <c r="FC32" s="12" t="s">
        <v>1484</v>
      </c>
      <c r="FD32" s="20" t="e">
        <f t="shared" si="29"/>
        <v>#REF!</v>
      </c>
      <c r="FE32" s="20" t="e">
        <f t="shared" si="29"/>
        <v>#REF!</v>
      </c>
      <c r="FF32" s="20" t="e">
        <f t="shared" si="29"/>
        <v>#REF!</v>
      </c>
      <c r="FG32" s="20" t="e">
        <f t="shared" si="31"/>
        <v>#REF!</v>
      </c>
      <c r="FH32" s="20" t="e">
        <f t="shared" si="30"/>
        <v>#REF!</v>
      </c>
    </row>
    <row r="33" spans="2:164">
      <c r="B33" t="s">
        <v>1284</v>
      </c>
      <c r="C33" s="18">
        <f>VLOOKUP(B33,Financ!A$3:J$157,COLUMN(Financ!$J$21),FALSE)</f>
        <v>45839</v>
      </c>
      <c r="D33" s="16">
        <f ca="1">SUMIF(Financ!$A$3:$A$157,'Full Financ'!$B33,Financ!K$3:K$156)</f>
        <v>0</v>
      </c>
      <c r="E33" s="16">
        <f ca="1">SUMIF(Financ!$A$3:$A$157,'Full Financ'!$B33,Financ!L$3:L$156)</f>
        <v>0</v>
      </c>
      <c r="F33" s="16">
        <f ca="1">SUMIF(Financ!$A$3:$A$157,'Full Financ'!$B33,Financ!M$3:M$156)</f>
        <v>0</v>
      </c>
      <c r="G33" s="16">
        <f ca="1">SUMIF(Financ!$A$3:$A$157,'Full Financ'!$B33,Financ!N$3:N$156)</f>
        <v>0</v>
      </c>
      <c r="H33" s="16">
        <f ca="1">SUMIF(Financ!$A$3:$A$157,'Full Financ'!$B33,Financ!O$3:O$156)</f>
        <v>0</v>
      </c>
      <c r="I33" s="16">
        <f ca="1">SUMIF(Financ!$A$3:$A$157,'Full Financ'!$B33,Financ!P$3:P$156)</f>
        <v>0</v>
      </c>
      <c r="J33" s="16">
        <f ca="1">SUMIF(Financ!$A$3:$A$157,'Full Financ'!$B33,Financ!Q$3:Q$156)</f>
        <v>279.00599999999997</v>
      </c>
      <c r="K33" s="16">
        <f ca="1">SUMIF(Financ!$A$3:$A$157,'Full Financ'!$B33,Financ!R$3:R$156)</f>
        <v>398.58000000000004</v>
      </c>
      <c r="L33" s="16">
        <f ca="1">SUMIF(Financ!$A$3:$A$157,'Full Financ'!$B33,Financ!S$3:S$156)</f>
        <v>398.58000000000004</v>
      </c>
      <c r="M33" s="16">
        <f ca="1">SUMIF(Financ!$A$3:$A$157,'Full Financ'!$B33,Financ!T$3:T$156)</f>
        <v>398.58000000000004</v>
      </c>
      <c r="N33" s="16">
        <f ca="1">SUMIF(Financ!$A$3:$A$157,'Full Financ'!$B33,Financ!U$3:U$156)</f>
        <v>398.58000000000004</v>
      </c>
      <c r="O33" s="16">
        <f ca="1">SUMIF(Financ!$A$3:$A$157,'Full Financ'!$B33,Financ!V$3:V$156)</f>
        <v>398.58000000000004</v>
      </c>
      <c r="P33" s="16"/>
      <c r="Q33" t="e">
        <f>VLOOKUP(B33,#REF!,COLUMN(#REF!),FALSE)</f>
        <v>#REF!</v>
      </c>
      <c r="R33" s="17" t="e">
        <f>IF(AND(R$2=$Q$1,$Q33&lt;&gt;0),SUMIF(#REF!,'Full Financ'!$B33,#REF!)*0.98*(S$2-R$2)/($Q33),SUMIF(#REF!,'Full Financ'!$B33,#REF!)*0.98)</f>
        <v>#REF!</v>
      </c>
      <c r="S33" s="17" t="e">
        <f>IF(AND(S$2=$Q$1,$Q33&lt;&gt;0),SUMIF(#REF!,'Full Financ'!$B33,#REF!)*0.98*(T$2-S$2)/($Q33),SUMIF(#REF!,'Full Financ'!$B33,#REF!)*0.98)</f>
        <v>#REF!</v>
      </c>
      <c r="T33" s="17" t="e">
        <f>IF(AND(T$2=$Q$1,$Q33&lt;&gt;0),SUMIF(#REF!,'Full Financ'!$B33,#REF!)*0.98*(U$2-T$2)/($Q33),SUMIF(#REF!,'Full Financ'!$B33,#REF!)*0.98)</f>
        <v>#REF!</v>
      </c>
      <c r="U33" s="17" t="e">
        <f>IF(AND(U$2=$Q$1,$Q33&lt;&gt;0),SUMIF(#REF!,'Full Financ'!$B33,#REF!)*0.98*(V$2-U$2)/($Q33),SUMIF(#REF!,'Full Financ'!$B33,#REF!)*0.98)</f>
        <v>#REF!</v>
      </c>
      <c r="V33" s="17" t="e">
        <f>IF(AND(V$2=$Q$1,$Q33&lt;&gt;0),SUMIF(#REF!,'Full Financ'!$B33,#REF!)*0.98*(W$2-V$2)/($Q33),SUMIF(#REF!,'Full Financ'!$B33,#REF!)*0.98)</f>
        <v>#REF!</v>
      </c>
      <c r="W33" s="17" t="e">
        <f>IF(AND(W$2=$Q$1,$Q33&lt;&gt;0),SUMIF(#REF!,'Full Financ'!$B33,#REF!)*0.98*(X$2-W$2)/($Q33),SUMIF(#REF!,'Full Financ'!$B33,#REF!)*0.98)</f>
        <v>#REF!</v>
      </c>
      <c r="X33" s="17" t="e">
        <f>IF(AND(X$2=$Q$1,$Q33&lt;&gt;0),SUMIF(#REF!,'Full Financ'!$B33,#REF!)*0.98*(Y$2-X$2)/($Q33),SUMIF(#REF!,'Full Financ'!$B33,#REF!)*0.98)</f>
        <v>#REF!</v>
      </c>
      <c r="Y33" s="17" t="e">
        <f>IF(AND(Y$2=$Q$1,$Q33&lt;&gt;0),SUMIF(#REF!,'Full Financ'!$B33,#REF!)*0.98*(Z$2-Y$2)/($Q33),SUMIF(#REF!,'Full Financ'!$B33,#REF!)*0.98)</f>
        <v>#REF!</v>
      </c>
      <c r="Z33" s="17" t="e">
        <f>IF(AND(Z$2=$Q$1,$Q33&lt;&gt;0),SUMIF(#REF!,'Full Financ'!$B33,#REF!)*0.98*(AA$2-Z$2)/($Q33),SUMIF(#REF!,'Full Financ'!$B33,#REF!)*0.98)</f>
        <v>#REF!</v>
      </c>
      <c r="AA33" s="17" t="e">
        <f>IF(AND(AA$2=$Q$1,$Q33&lt;&gt;0),SUMIF(#REF!,'Full Financ'!$B33,#REF!)*0.98*(AB$2-AA$2)/($Q33),SUMIF(#REF!,'Full Financ'!$B33,#REF!)*0.98)</f>
        <v>#REF!</v>
      </c>
      <c r="AB33" s="17" t="e">
        <f>IF(AND(AB$2=$Q$1,$Q33&lt;&gt;0),SUMIF(#REF!,'Full Financ'!$B33,#REF!)*0.98*(AC$2-AB$2)/($Q33),SUMIF(#REF!,'Full Financ'!$B33,#REF!)*0.98)</f>
        <v>#REF!</v>
      </c>
      <c r="AC33" s="17" t="e">
        <f>IF(AND(AC$2=$Q$1,$Q33&lt;&gt;0),SUMIF(#REF!,'Full Financ'!$B33,#REF!)*0.98*(AD$2-AC$2)/($Q33),SUMIF(#REF!,'Full Financ'!$B33,#REF!)*0.98)</f>
        <v>#REF!</v>
      </c>
      <c r="AD33" s="17"/>
      <c r="AF33" s="17" t="e">
        <f t="shared" ca="1" si="24"/>
        <v>#REF!</v>
      </c>
      <c r="AG33" s="17" t="e">
        <f t="shared" ca="1" si="24"/>
        <v>#REF!</v>
      </c>
      <c r="AH33" s="17" t="e">
        <f t="shared" ca="1" si="24"/>
        <v>#REF!</v>
      </c>
      <c r="AI33" s="17" t="e">
        <f t="shared" ca="1" si="20"/>
        <v>#REF!</v>
      </c>
      <c r="AJ33" s="17" t="e">
        <f t="shared" ca="1" si="20"/>
        <v>#REF!</v>
      </c>
      <c r="AK33" s="17" t="e">
        <f t="shared" ca="1" si="20"/>
        <v>#REF!</v>
      </c>
      <c r="AL33" s="17" t="e">
        <f t="shared" ca="1" si="20"/>
        <v>#REF!</v>
      </c>
      <c r="AM33" s="17" t="e">
        <f t="shared" ca="1" si="20"/>
        <v>#REF!</v>
      </c>
      <c r="AN33" s="17" t="e">
        <f t="shared" ca="1" si="20"/>
        <v>#REF!</v>
      </c>
      <c r="AO33" s="17" t="e">
        <f t="shared" ca="1" si="20"/>
        <v>#REF!</v>
      </c>
      <c r="AP33" s="17" t="e">
        <f t="shared" ca="1" si="20"/>
        <v>#REF!</v>
      </c>
      <c r="AQ33" s="17" t="e">
        <f t="shared" ca="1" si="20"/>
        <v>#REF!</v>
      </c>
      <c r="AS33" s="17" t="e">
        <f>IF(SUM($R33:R33)&gt;0,MONTH(AS$2),"")</f>
        <v>#REF!</v>
      </c>
      <c r="AT33" s="17" t="e">
        <f>IF(SUM($R33:S33)&gt;0,MONTH(AT$2),"")</f>
        <v>#REF!</v>
      </c>
      <c r="AU33" s="17" t="e">
        <f>IF(SUM($R33:T33)&gt;0,MONTH(AU$2),"")</f>
        <v>#REF!</v>
      </c>
      <c r="AV33" s="17" t="e">
        <f>IF(SUM($R33:U33)&gt;0,MONTH(AV$2),"")</f>
        <v>#REF!</v>
      </c>
      <c r="AW33" s="17" t="e">
        <f>IF(SUM($R33:V33)&gt;0,MONTH(AW$2),"")</f>
        <v>#REF!</v>
      </c>
      <c r="AX33" s="17" t="e">
        <f>IF(SUM($R33:W33)&gt;0,MONTH(AX$2),"")</f>
        <v>#REF!</v>
      </c>
      <c r="AY33" s="17" t="e">
        <f>IF(SUM($R33:X33)&gt;0,MONTH(AY$2),"")</f>
        <v>#REF!</v>
      </c>
      <c r="AZ33" s="17" t="e">
        <f>IF(SUM($R33:Y33)&gt;0,MONTH(AZ$2),"")</f>
        <v>#REF!</v>
      </c>
      <c r="BA33" s="17" t="e">
        <f>IF(SUM($R33:Z33)&gt;0,MONTH(BA$2),"")</f>
        <v>#REF!</v>
      </c>
      <c r="BB33" s="17" t="e">
        <f>IF(SUM($R33:AA33)&gt;0,MONTH(BB$2),"")</f>
        <v>#REF!</v>
      </c>
      <c r="BC33" s="17" t="e">
        <f>IF(SUM($R33:AB33)&gt;0,MONTH(BC$2),"")</f>
        <v>#REF!</v>
      </c>
      <c r="BD33" s="17" t="e">
        <f>IF(SUM($R33:AC33)&gt;0,MONTH(BD$2),"")</f>
        <v>#REF!</v>
      </c>
      <c r="BE33" s="17" t="e">
        <f t="shared" si="6"/>
        <v>#REF!</v>
      </c>
      <c r="BF33" s="17" t="e">
        <f t="shared" si="25"/>
        <v>#REF!</v>
      </c>
      <c r="BG33" s="17" t="e">
        <f t="shared" si="25"/>
        <v>#REF!</v>
      </c>
      <c r="BH33" s="17" t="e">
        <f t="shared" si="25"/>
        <v>#REF!</v>
      </c>
      <c r="BI33" s="17" t="e">
        <f t="shared" si="21"/>
        <v>#REF!</v>
      </c>
      <c r="BJ33" s="17" t="e">
        <f t="shared" si="21"/>
        <v>#REF!</v>
      </c>
      <c r="BK33" s="17" t="e">
        <f t="shared" si="21"/>
        <v>#REF!</v>
      </c>
      <c r="BL33" s="17" t="e">
        <f t="shared" si="21"/>
        <v>#REF!</v>
      </c>
      <c r="BM33" s="17" t="e">
        <f t="shared" si="21"/>
        <v>#REF!</v>
      </c>
      <c r="BN33" s="17" t="e">
        <f t="shared" si="21"/>
        <v>#REF!</v>
      </c>
      <c r="BO33" s="17" t="e">
        <f t="shared" si="21"/>
        <v>#REF!</v>
      </c>
      <c r="BP33" s="17" t="e">
        <f t="shared" si="21"/>
        <v>#REF!</v>
      </c>
      <c r="BQ33" s="17" t="e">
        <f t="shared" si="21"/>
        <v>#REF!</v>
      </c>
      <c r="BS33" s="17" t="e">
        <f t="shared" si="26"/>
        <v>#REF!</v>
      </c>
      <c r="BT33" s="17" t="e">
        <f t="shared" si="26"/>
        <v>#REF!</v>
      </c>
      <c r="BU33" s="17" t="e">
        <f t="shared" si="26"/>
        <v>#REF!</v>
      </c>
      <c r="BV33" s="17" t="e">
        <f t="shared" si="22"/>
        <v>#REF!</v>
      </c>
      <c r="BW33" s="17" t="e">
        <f t="shared" si="22"/>
        <v>#REF!</v>
      </c>
      <c r="BX33" s="17" t="e">
        <f t="shared" si="22"/>
        <v>#REF!</v>
      </c>
      <c r="BY33" s="17" t="e">
        <f t="shared" si="22"/>
        <v>#REF!</v>
      </c>
      <c r="BZ33" s="17" t="e">
        <f t="shared" si="22"/>
        <v>#REF!</v>
      </c>
      <c r="CA33" s="17" t="e">
        <f t="shared" si="22"/>
        <v>#REF!</v>
      </c>
      <c r="CB33" s="17" t="e">
        <f t="shared" si="22"/>
        <v>#REF!</v>
      </c>
      <c r="CC33" s="17" t="e">
        <f t="shared" si="22"/>
        <v>#REF!</v>
      </c>
      <c r="CD33" s="17" t="e">
        <f t="shared" si="22"/>
        <v>#REF!</v>
      </c>
      <c r="CG33" s="20" t="e">
        <f>IF(AND(SUM($R33:R33)&gt;0,R33=0),AF33,0)</f>
        <v>#REF!</v>
      </c>
      <c r="CH33" s="20" t="e">
        <f>IF(AND(SUM($R33:S33)&gt;0,S33=0),AG33,0)</f>
        <v>#REF!</v>
      </c>
      <c r="CI33" s="20" t="e">
        <f>IF(AND(SUM($R33:T33)&gt;0,T33=0),AH33,0)</f>
        <v>#REF!</v>
      </c>
      <c r="CJ33" s="20" t="e">
        <f>IF(AND(SUM($R33:U33)&gt;0,U33=0),AI33,0)</f>
        <v>#REF!</v>
      </c>
      <c r="CK33" s="20" t="e">
        <f>IF(AND(SUM($R33:V33)&gt;0,V33=0),AJ33,0)</f>
        <v>#REF!</v>
      </c>
      <c r="CL33" s="20" t="e">
        <f>IF(AND(SUM($R33:W33)&gt;0,W33=0),AK33,0)</f>
        <v>#REF!</v>
      </c>
      <c r="CM33" s="20" t="e">
        <f>IF(AND(SUM($R33:X33)&gt;0,X33=0),AL33,0)</f>
        <v>#REF!</v>
      </c>
      <c r="CN33" s="20" t="e">
        <f>IF(AND(SUM($R33:Y33)&gt;0,Y33=0),AM33,0)</f>
        <v>#REF!</v>
      </c>
      <c r="CO33" s="20" t="e">
        <f>IF(AND(SUM($R33:Z33)&gt;0,Z33=0),AN33,0)</f>
        <v>#REF!</v>
      </c>
      <c r="CP33" s="20" t="e">
        <f>IF(AND(SUM($R33:AA33)&gt;0,AA33=0),AO33,0)</f>
        <v>#REF!</v>
      </c>
      <c r="CQ33" s="20" t="e">
        <f>IF(AND(SUM($R33:AB33)&gt;0,AB33=0),AP33,0)</f>
        <v>#REF!</v>
      </c>
      <c r="CR33" s="20" t="e">
        <f>IF(AND(SUM($R33:AC33)&gt;0,AC33=0),AQ33,0)</f>
        <v>#REF!</v>
      </c>
      <c r="CT33" s="14" t="e">
        <f>IF(VLOOKUP($B33,#REF!,COLUMN(#REF!)-COLUMN(#REF!)+1,FALSE)&gt;0.1,VLOOKUP($B33,#REF!,COLUMN(#REF!)-COLUMN(#REF!)+1,FALSE),"")</f>
        <v>#REF!</v>
      </c>
      <c r="CU33" s="14" t="e">
        <f>IF(VLOOKUP($B33,#REF!,COLUMN(#REF!)-COLUMN(#REF!)+1,FALSE)&gt;0.1,VLOOKUP($B33,#REF!,COLUMN(#REF!)-COLUMN(#REF!)+1,FALSE),"")</f>
        <v>#REF!</v>
      </c>
      <c r="CV33" s="14" t="e">
        <f>IF(VLOOKUP($B33,#REF!,COLUMN(#REF!)-COLUMN(#REF!)+1,FALSE)&gt;0.1,VLOOKUP($B33,#REF!,COLUMN(#REF!)-COLUMN(#REF!)+1,FALSE),"")</f>
        <v>#REF!</v>
      </c>
      <c r="CW33" s="14" t="e">
        <f>IF(VLOOKUP($B33,#REF!,COLUMN(#REF!)-COLUMN(#REF!)+1,FALSE)&gt;0.1,VLOOKUP($B33,#REF!,COLUMN(#REF!)-COLUMN(#REF!)+1,FALSE),"")</f>
        <v>#REF!</v>
      </c>
      <c r="CX33" s="14" t="e">
        <f>IF(VLOOKUP($B33,#REF!,COLUMN(#REF!)-COLUMN(#REF!)+1,FALSE)&gt;0.1,VLOOKUP($B33,#REF!,COLUMN(#REF!)-COLUMN(#REF!)+1,FALSE),"")</f>
        <v>#REF!</v>
      </c>
      <c r="CY33" s="14" t="e">
        <f>IF(VLOOKUP($B33,#REF!,COLUMN(#REF!)-COLUMN(#REF!)+1,FALSE)&gt;0.1,VLOOKUP($B33,#REF!,COLUMN(#REF!)-COLUMN(#REF!)+1,FALSE),"")</f>
        <v>#REF!</v>
      </c>
      <c r="CZ33" s="14" t="e">
        <f>IF(VLOOKUP($B33,#REF!,COLUMN(#REF!)-COLUMN(#REF!)+1,FALSE)&gt;0.1,VLOOKUP($B33,#REF!,COLUMN(#REF!)-COLUMN(#REF!)+1,FALSE),"")</f>
        <v>#REF!</v>
      </c>
      <c r="DA33" s="14" t="e">
        <f>IF(VLOOKUP($B33,#REF!,COLUMN(#REF!)-COLUMN(#REF!)+1,FALSE)&gt;0.1,VLOOKUP($B33,#REF!,COLUMN(#REF!)-COLUMN(#REF!)+1,FALSE),"")</f>
        <v>#REF!</v>
      </c>
      <c r="DB33" s="14" t="e">
        <f>IF(VLOOKUP($B33,#REF!,COLUMN(#REF!)-COLUMN(#REF!)+1,FALSE)&gt;0.1,VLOOKUP($B33,#REF!,COLUMN(#REF!)-COLUMN(#REF!)+1,FALSE),"")</f>
        <v>#REF!</v>
      </c>
      <c r="DC33" s="14" t="e">
        <f>IF(VLOOKUP($B33,#REF!,COLUMN(#REF!)-COLUMN(#REF!)+1,FALSE)&gt;0.1,VLOOKUP($B33,#REF!,COLUMN(#REF!)-COLUMN(#REF!)+1,FALSE),"")</f>
        <v>#REF!</v>
      </c>
      <c r="DD33" s="14" t="e">
        <f>IF(VLOOKUP($B33,#REF!,COLUMN(#REF!)-COLUMN(#REF!)+1,FALSE)&gt;0.1,VLOOKUP($B33,#REF!,COLUMN(#REF!)-COLUMN(#REF!)+1,FALSE),"")</f>
        <v>#REF!</v>
      </c>
      <c r="DE33" s="14" t="e">
        <f>IF(VLOOKUP($B33,#REF!,COLUMN(#REF!)-COLUMN(#REF!)+1,FALSE)&gt;0.1,VLOOKUP($B33,#REF!,COLUMN(#REF!)-COLUMN(#REF!)+1,FALSE),"")</f>
        <v>#REF!</v>
      </c>
      <c r="DH33" s="19" t="str">
        <f t="shared" si="7"/>
        <v/>
      </c>
      <c r="DI33" s="19" t="str">
        <f t="shared" si="7"/>
        <v/>
      </c>
      <c r="DJ33" s="19" t="str">
        <f t="shared" si="7"/>
        <v/>
      </c>
      <c r="DK33" s="19" t="str">
        <f t="shared" si="28"/>
        <v/>
      </c>
      <c r="DL33" s="19" t="str">
        <f t="shared" si="28"/>
        <v/>
      </c>
      <c r="DM33" s="19" t="str">
        <f t="shared" si="28"/>
        <v/>
      </c>
      <c r="DN33" s="19" t="str">
        <f t="shared" si="28"/>
        <v/>
      </c>
      <c r="DO33" s="19" t="str">
        <f t="shared" si="28"/>
        <v/>
      </c>
      <c r="DP33" s="19" t="str">
        <f t="shared" si="28"/>
        <v/>
      </c>
      <c r="DQ33" s="19" t="str">
        <f t="shared" si="28"/>
        <v/>
      </c>
      <c r="DR33" s="19" t="str">
        <f t="shared" si="28"/>
        <v/>
      </c>
      <c r="DS33" s="19" t="str">
        <f t="shared" si="28"/>
        <v/>
      </c>
      <c r="DV33" s="15" t="e">
        <f>IF(VLOOKUP($B33,#REF!,COLUMN(#REF!)-COLUMN(#REF!)+1,FALSE)&gt;0.1,VLOOKUP($B33,#REF!,COLUMN(#REF!)-COLUMN(#REF!)+1,FALSE),"")</f>
        <v>#REF!</v>
      </c>
      <c r="DW33" s="15" t="e">
        <f>IF(VLOOKUP($B33,#REF!,COLUMN(#REF!)-COLUMN(#REF!)+1,FALSE)&gt;0.1,VLOOKUP($B33,#REF!,COLUMN(#REF!)-COLUMN(#REF!)+1,FALSE),"")</f>
        <v>#REF!</v>
      </c>
      <c r="DX33" s="15" t="e">
        <f>IF(VLOOKUP($B33,#REF!,COLUMN(#REF!)-COLUMN(#REF!)+1,FALSE)&gt;0.1,VLOOKUP($B33,#REF!,COLUMN(#REF!)-COLUMN(#REF!)+1,FALSE),"")</f>
        <v>#REF!</v>
      </c>
      <c r="DY33" s="15" t="e">
        <f>IF(VLOOKUP($B33,#REF!,COLUMN(#REF!)-COLUMN(#REF!)+1,FALSE)&gt;0.1,VLOOKUP($B33,#REF!,COLUMN(#REF!)-COLUMN(#REF!)+1,FALSE),"")</f>
        <v>#REF!</v>
      </c>
      <c r="DZ33" s="15" t="e">
        <f>IF(VLOOKUP($B33,#REF!,COLUMN(#REF!)-COLUMN(#REF!)+1,FALSE)&gt;0.1,VLOOKUP($B33,#REF!,COLUMN(#REF!)-COLUMN(#REF!)+1,FALSE),"")</f>
        <v>#REF!</v>
      </c>
      <c r="EA33" s="15" t="e">
        <f>IF(VLOOKUP($B33,#REF!,COLUMN(#REF!)-COLUMN(#REF!)+1,FALSE)&gt;0.1,VLOOKUP($B33,#REF!,COLUMN(#REF!)-COLUMN(#REF!)+1,FALSE),"")</f>
        <v>#REF!</v>
      </c>
      <c r="EB33" s="15" t="e">
        <f>IF(VLOOKUP($B33,#REF!,COLUMN(#REF!)-COLUMN(#REF!)+1,FALSE)&gt;0.1,VLOOKUP($B33,#REF!,COLUMN(#REF!)-COLUMN(#REF!)+1,FALSE),"")</f>
        <v>#REF!</v>
      </c>
      <c r="EC33" s="15" t="e">
        <f>IF(VLOOKUP($B33,#REF!,COLUMN(#REF!)-COLUMN(#REF!)+1,FALSE)&gt;0.1,VLOOKUP($B33,#REF!,COLUMN(#REF!)-COLUMN(#REF!)+1,FALSE),"")</f>
        <v>#REF!</v>
      </c>
      <c r="ED33" s="15" t="e">
        <f>IF(VLOOKUP($B33,#REF!,COLUMN(#REF!)-COLUMN(#REF!)+1,FALSE)&gt;0.1,VLOOKUP($B33,#REF!,COLUMN(#REF!)-COLUMN(#REF!)+1,FALSE),"")</f>
        <v>#REF!</v>
      </c>
      <c r="EE33" s="15" t="e">
        <f>IF(VLOOKUP($B33,#REF!,COLUMN(#REF!)-COLUMN(#REF!)+1,FALSE)&gt;0.1,VLOOKUP($B33,#REF!,COLUMN(#REF!)-COLUMN(#REF!)+1,FALSE),"")</f>
        <v>#REF!</v>
      </c>
      <c r="EF33" s="15" t="e">
        <f>IF(VLOOKUP($B33,#REF!,COLUMN(#REF!)-COLUMN(#REF!)+1,FALSE)&gt;0.1,VLOOKUP($B33,#REF!,COLUMN(#REF!)-COLUMN(#REF!)+1,FALSE),"")</f>
        <v>#REF!</v>
      </c>
      <c r="EG33" s="15" t="e">
        <f>IF(VLOOKUP($B33,#REF!,COLUMN(#REF!)-COLUMN(#REF!)+1,FALSE)&gt;0.1,VLOOKUP($B33,#REF!,COLUMN(#REF!)-COLUMN(#REF!)+1,FALSE),"")</f>
        <v>#REF!</v>
      </c>
      <c r="EH33" s="15" t="e">
        <f>IF(VLOOKUP($B33,#REF!,COLUMN(#REF!)-COLUMN(#REF!)+1,FALSE)&gt;0.1,VLOOKUP($B33,#REF!,COLUMN(#REF!)-COLUMN(#REF!)+1,FALSE),"")</f>
        <v>#REF!</v>
      </c>
      <c r="EL33" s="20" t="str">
        <f t="shared" si="13"/>
        <v/>
      </c>
      <c r="EM33" s="20" t="str">
        <f t="shared" si="13"/>
        <v/>
      </c>
      <c r="EN33" s="20" t="str">
        <f t="shared" si="13"/>
        <v/>
      </c>
      <c r="EO33" s="20" t="str">
        <f t="shared" si="13"/>
        <v/>
      </c>
      <c r="EP33" s="20" t="str">
        <f t="shared" si="13"/>
        <v/>
      </c>
      <c r="EQ33" s="20" t="str">
        <f t="shared" si="13"/>
        <v/>
      </c>
      <c r="ER33" s="20" t="str">
        <f t="shared" si="13"/>
        <v/>
      </c>
      <c r="ES33" s="20" t="str">
        <f t="shared" si="13"/>
        <v/>
      </c>
      <c r="ET33" s="20" t="str">
        <f t="shared" si="13"/>
        <v/>
      </c>
      <c r="EU33" s="20" t="str">
        <f t="shared" si="13"/>
        <v/>
      </c>
      <c r="EV33" s="20" t="str">
        <f t="shared" si="13"/>
        <v/>
      </c>
      <c r="EW33" s="20" t="str">
        <f t="shared" si="13"/>
        <v/>
      </c>
      <c r="FC33" s="12" t="s">
        <v>1131</v>
      </c>
      <c r="FD33" s="20" t="e">
        <f t="shared" si="29"/>
        <v>#N/A</v>
      </c>
      <c r="FE33" s="20" t="e">
        <f t="shared" si="29"/>
        <v>#N/A</v>
      </c>
      <c r="FF33" s="20" t="e">
        <f t="shared" si="29"/>
        <v>#N/A</v>
      </c>
      <c r="FG33" s="20" t="e">
        <f t="shared" si="31"/>
        <v>#N/A</v>
      </c>
      <c r="FH33" s="20" t="e">
        <f t="shared" si="30"/>
        <v>#N/A</v>
      </c>
    </row>
    <row r="34" spans="2:164">
      <c r="B34" t="s">
        <v>1273</v>
      </c>
      <c r="C34" s="18">
        <f>VLOOKUP(B34,Financ!A$3:J$157,COLUMN(Financ!$J$21),FALSE)</f>
        <v>45839</v>
      </c>
      <c r="D34" s="16">
        <f ca="1">SUMIF(Financ!$A$3:$A$157,'Full Financ'!$B34,Financ!K$3:K$156)</f>
        <v>0</v>
      </c>
      <c r="E34" s="16">
        <f ca="1">SUMIF(Financ!$A$3:$A$157,'Full Financ'!$B34,Financ!L$3:L$156)</f>
        <v>0</v>
      </c>
      <c r="F34" s="16">
        <f ca="1">SUMIF(Financ!$A$3:$A$157,'Full Financ'!$B34,Financ!M$3:M$156)</f>
        <v>0</v>
      </c>
      <c r="G34" s="16">
        <f ca="1">SUMIF(Financ!$A$3:$A$157,'Full Financ'!$B34,Financ!N$3:N$156)</f>
        <v>0</v>
      </c>
      <c r="H34" s="16">
        <f ca="1">SUMIF(Financ!$A$3:$A$157,'Full Financ'!$B34,Financ!O$3:O$156)</f>
        <v>0</v>
      </c>
      <c r="I34" s="16">
        <f ca="1">SUMIF(Financ!$A$3:$A$157,'Full Financ'!$B34,Financ!P$3:P$156)</f>
        <v>0</v>
      </c>
      <c r="J34" s="16">
        <f ca="1">SUMIF(Financ!$A$3:$A$157,'Full Financ'!$B34,Financ!Q$3:Q$156)</f>
        <v>775.69799999999998</v>
      </c>
      <c r="K34" s="16">
        <f ca="1">SUMIF(Financ!$A$3:$A$157,'Full Financ'!$B34,Financ!R$3:R$156)</f>
        <v>1108.1400000000001</v>
      </c>
      <c r="L34" s="16">
        <f ca="1">SUMIF(Financ!$A$3:$A$157,'Full Financ'!$B34,Financ!S$3:S$156)</f>
        <v>1108.1400000000001</v>
      </c>
      <c r="M34" s="16">
        <f ca="1">SUMIF(Financ!$A$3:$A$157,'Full Financ'!$B34,Financ!T$3:T$156)</f>
        <v>1108.1400000000001</v>
      </c>
      <c r="N34" s="16">
        <f ca="1">SUMIF(Financ!$A$3:$A$157,'Full Financ'!$B34,Financ!U$3:U$156)</f>
        <v>1108.1400000000001</v>
      </c>
      <c r="O34" s="16">
        <f ca="1">SUMIF(Financ!$A$3:$A$157,'Full Financ'!$B34,Financ!V$3:V$156)</f>
        <v>1108.1400000000001</v>
      </c>
      <c r="P34" s="16"/>
      <c r="Q34" t="e">
        <f>VLOOKUP(B34,#REF!,COLUMN(#REF!),FALSE)</f>
        <v>#REF!</v>
      </c>
      <c r="R34" s="17" t="e">
        <f>IF(AND(R$2=$Q$1,$Q34&lt;&gt;0),SUMIF(#REF!,'Full Financ'!$B34,#REF!)*0.98*(S$2-R$2)/($Q34),SUMIF(#REF!,'Full Financ'!$B34,#REF!)*0.98)</f>
        <v>#REF!</v>
      </c>
      <c r="S34" s="17" t="e">
        <f>IF(AND(S$2=$Q$1,$Q34&lt;&gt;0),SUMIF(#REF!,'Full Financ'!$B34,#REF!)*0.98*(T$2-S$2)/($Q34),SUMIF(#REF!,'Full Financ'!$B34,#REF!)*0.98)</f>
        <v>#REF!</v>
      </c>
      <c r="T34" s="17" t="e">
        <f>IF(AND(T$2=$Q$1,$Q34&lt;&gt;0),SUMIF(#REF!,'Full Financ'!$B34,#REF!)*0.98*(U$2-T$2)/($Q34),SUMIF(#REF!,'Full Financ'!$B34,#REF!)*0.98)</f>
        <v>#REF!</v>
      </c>
      <c r="U34" s="17" t="e">
        <f>IF(AND(U$2=$Q$1,$Q34&lt;&gt;0),SUMIF(#REF!,'Full Financ'!$B34,#REF!)*0.98*(V$2-U$2)/($Q34),SUMIF(#REF!,'Full Financ'!$B34,#REF!)*0.98)</f>
        <v>#REF!</v>
      </c>
      <c r="V34" s="17" t="e">
        <f>IF(AND(V$2=$Q$1,$Q34&lt;&gt;0),SUMIF(#REF!,'Full Financ'!$B34,#REF!)*0.98*(W$2-V$2)/($Q34),SUMIF(#REF!,'Full Financ'!$B34,#REF!)*0.98)</f>
        <v>#REF!</v>
      </c>
      <c r="W34" s="17" t="e">
        <f>IF(AND(W$2=$Q$1,$Q34&lt;&gt;0),SUMIF(#REF!,'Full Financ'!$B34,#REF!)*0.98*(X$2-W$2)/($Q34),SUMIF(#REF!,'Full Financ'!$B34,#REF!)*0.98)</f>
        <v>#REF!</v>
      </c>
      <c r="X34" s="17" t="e">
        <f>IF(AND(X$2=$Q$1,$Q34&lt;&gt;0),SUMIF(#REF!,'Full Financ'!$B34,#REF!)*0.98*(Y$2-X$2)/($Q34),SUMIF(#REF!,'Full Financ'!$B34,#REF!)*0.98)</f>
        <v>#REF!</v>
      </c>
      <c r="Y34" s="17" t="e">
        <f>IF(AND(Y$2=$Q$1,$Q34&lt;&gt;0),SUMIF(#REF!,'Full Financ'!$B34,#REF!)*0.98*(Z$2-Y$2)/($Q34),SUMIF(#REF!,'Full Financ'!$B34,#REF!)*0.98)</f>
        <v>#REF!</v>
      </c>
      <c r="Z34" s="17" t="e">
        <f>IF(AND(Z$2=$Q$1,$Q34&lt;&gt;0),SUMIF(#REF!,'Full Financ'!$B34,#REF!)*0.98*(AA$2-Z$2)/($Q34),SUMIF(#REF!,'Full Financ'!$B34,#REF!)*0.98)</f>
        <v>#REF!</v>
      </c>
      <c r="AA34" s="17" t="e">
        <f>IF(AND(AA$2=$Q$1,$Q34&lt;&gt;0),SUMIF(#REF!,'Full Financ'!$B34,#REF!)*0.98*(AB$2-AA$2)/($Q34),SUMIF(#REF!,'Full Financ'!$B34,#REF!)*0.98)</f>
        <v>#REF!</v>
      </c>
      <c r="AB34" s="17" t="e">
        <f>IF(AND(AB$2=$Q$1,$Q34&lt;&gt;0),SUMIF(#REF!,'Full Financ'!$B34,#REF!)*0.98*(AC$2-AB$2)/($Q34),SUMIF(#REF!,'Full Financ'!$B34,#REF!)*0.98)</f>
        <v>#REF!</v>
      </c>
      <c r="AC34" s="17" t="e">
        <f>IF(AND(AC$2=$Q$1,$Q34&lt;&gt;0),SUMIF(#REF!,'Full Financ'!$B34,#REF!)*0.98*(AD$2-AC$2)/($Q34),SUMIF(#REF!,'Full Financ'!$B34,#REF!)*0.98)</f>
        <v>#REF!</v>
      </c>
      <c r="AD34" s="17"/>
      <c r="AF34" s="17" t="e">
        <f t="shared" ca="1" si="24"/>
        <v>#REF!</v>
      </c>
      <c r="AG34" s="17" t="e">
        <f t="shared" ca="1" si="24"/>
        <v>#REF!</v>
      </c>
      <c r="AH34" s="17" t="e">
        <f t="shared" ca="1" si="24"/>
        <v>#REF!</v>
      </c>
      <c r="AI34" s="17" t="e">
        <f t="shared" ca="1" si="20"/>
        <v>#REF!</v>
      </c>
      <c r="AJ34" s="17" t="e">
        <f t="shared" ca="1" si="20"/>
        <v>#REF!</v>
      </c>
      <c r="AK34" s="17" t="e">
        <f t="shared" ca="1" si="20"/>
        <v>#REF!</v>
      </c>
      <c r="AL34" s="17" t="e">
        <f t="shared" ca="1" si="20"/>
        <v>#REF!</v>
      </c>
      <c r="AM34" s="17" t="e">
        <f t="shared" ca="1" si="20"/>
        <v>#REF!</v>
      </c>
      <c r="AN34" s="17" t="e">
        <f t="shared" ca="1" si="20"/>
        <v>#REF!</v>
      </c>
      <c r="AO34" s="17" t="e">
        <f t="shared" ca="1" si="20"/>
        <v>#REF!</v>
      </c>
      <c r="AP34" s="17" t="e">
        <f t="shared" ca="1" si="20"/>
        <v>#REF!</v>
      </c>
      <c r="AQ34" s="17" t="e">
        <f t="shared" ca="1" si="20"/>
        <v>#REF!</v>
      </c>
      <c r="AS34" s="17" t="e">
        <f>IF(SUM($R34:R34)&gt;0,MONTH(AS$2),"")</f>
        <v>#REF!</v>
      </c>
      <c r="AT34" s="17" t="e">
        <f>IF(SUM($R34:S34)&gt;0,MONTH(AT$2),"")</f>
        <v>#REF!</v>
      </c>
      <c r="AU34" s="17" t="e">
        <f>IF(SUM($R34:T34)&gt;0,MONTH(AU$2),"")</f>
        <v>#REF!</v>
      </c>
      <c r="AV34" s="17" t="e">
        <f>IF(SUM($R34:U34)&gt;0,MONTH(AV$2),"")</f>
        <v>#REF!</v>
      </c>
      <c r="AW34" s="17" t="e">
        <f>IF(SUM($R34:V34)&gt;0,MONTH(AW$2),"")</f>
        <v>#REF!</v>
      </c>
      <c r="AX34" s="17" t="e">
        <f>IF(SUM($R34:W34)&gt;0,MONTH(AX$2),"")</f>
        <v>#REF!</v>
      </c>
      <c r="AY34" s="17" t="e">
        <f>IF(SUM($R34:X34)&gt;0,MONTH(AY$2),"")</f>
        <v>#REF!</v>
      </c>
      <c r="AZ34" s="17" t="e">
        <f>IF(SUM($R34:Y34)&gt;0,MONTH(AZ$2),"")</f>
        <v>#REF!</v>
      </c>
      <c r="BA34" s="17" t="e">
        <f>IF(SUM($R34:Z34)&gt;0,MONTH(BA$2),"")</f>
        <v>#REF!</v>
      </c>
      <c r="BB34" s="17" t="e">
        <f>IF(SUM($R34:AA34)&gt;0,MONTH(BB$2),"")</f>
        <v>#REF!</v>
      </c>
      <c r="BC34" s="17" t="e">
        <f>IF(SUM($R34:AB34)&gt;0,MONTH(BC$2),"")</f>
        <v>#REF!</v>
      </c>
      <c r="BD34" s="17" t="e">
        <f>IF(SUM($R34:AC34)&gt;0,MONTH(BD$2),"")</f>
        <v>#REF!</v>
      </c>
      <c r="BE34" s="17" t="e">
        <f t="shared" si="6"/>
        <v>#REF!</v>
      </c>
      <c r="BF34" s="17" t="e">
        <f t="shared" si="25"/>
        <v>#REF!</v>
      </c>
      <c r="BG34" s="17" t="e">
        <f t="shared" si="25"/>
        <v>#REF!</v>
      </c>
      <c r="BH34" s="17" t="e">
        <f t="shared" si="25"/>
        <v>#REF!</v>
      </c>
      <c r="BI34" s="17" t="e">
        <f t="shared" si="21"/>
        <v>#REF!</v>
      </c>
      <c r="BJ34" s="17" t="e">
        <f t="shared" si="21"/>
        <v>#REF!</v>
      </c>
      <c r="BK34" s="17" t="e">
        <f t="shared" si="21"/>
        <v>#REF!</v>
      </c>
      <c r="BL34" s="17" t="e">
        <f t="shared" si="21"/>
        <v>#REF!</v>
      </c>
      <c r="BM34" s="17" t="e">
        <f t="shared" si="21"/>
        <v>#REF!</v>
      </c>
      <c r="BN34" s="17" t="e">
        <f t="shared" si="21"/>
        <v>#REF!</v>
      </c>
      <c r="BO34" s="17" t="e">
        <f t="shared" si="21"/>
        <v>#REF!</v>
      </c>
      <c r="BP34" s="17" t="e">
        <f t="shared" si="21"/>
        <v>#REF!</v>
      </c>
      <c r="BQ34" s="17" t="e">
        <f t="shared" si="21"/>
        <v>#REF!</v>
      </c>
      <c r="BS34" s="17" t="e">
        <f t="shared" si="26"/>
        <v>#REF!</v>
      </c>
      <c r="BT34" s="17" t="e">
        <f t="shared" si="26"/>
        <v>#REF!</v>
      </c>
      <c r="BU34" s="17" t="e">
        <f t="shared" si="26"/>
        <v>#REF!</v>
      </c>
      <c r="BV34" s="17" t="e">
        <f t="shared" si="22"/>
        <v>#REF!</v>
      </c>
      <c r="BW34" s="17" t="e">
        <f t="shared" si="22"/>
        <v>#REF!</v>
      </c>
      <c r="BX34" s="17" t="e">
        <f t="shared" si="22"/>
        <v>#REF!</v>
      </c>
      <c r="BY34" s="17" t="e">
        <f t="shared" si="22"/>
        <v>#REF!</v>
      </c>
      <c r="BZ34" s="17" t="e">
        <f t="shared" si="22"/>
        <v>#REF!</v>
      </c>
      <c r="CA34" s="17" t="e">
        <f t="shared" si="22"/>
        <v>#REF!</v>
      </c>
      <c r="CB34" s="17" t="e">
        <f t="shared" si="22"/>
        <v>#REF!</v>
      </c>
      <c r="CC34" s="17" t="e">
        <f t="shared" si="22"/>
        <v>#REF!</v>
      </c>
      <c r="CD34" s="17" t="e">
        <f t="shared" si="22"/>
        <v>#REF!</v>
      </c>
      <c r="CG34" s="20" t="e">
        <f>IF(AND(SUM($R34:R34)&gt;0,R34=0),AF34,0)</f>
        <v>#REF!</v>
      </c>
      <c r="CH34" s="20" t="e">
        <f>IF(AND(SUM($R34:S34)&gt;0,S34=0),AG34,0)</f>
        <v>#REF!</v>
      </c>
      <c r="CI34" s="20" t="e">
        <f>IF(AND(SUM($R34:T34)&gt;0,T34=0),AH34,0)</f>
        <v>#REF!</v>
      </c>
      <c r="CJ34" s="20" t="e">
        <f>IF(AND(SUM($R34:U34)&gt;0,U34=0),AI34,0)</f>
        <v>#REF!</v>
      </c>
      <c r="CK34" s="20" t="e">
        <f>IF(AND(SUM($R34:V34)&gt;0,V34=0),AJ34,0)</f>
        <v>#REF!</v>
      </c>
      <c r="CL34" s="20" t="e">
        <f>IF(AND(SUM($R34:W34)&gt;0,W34=0),AK34,0)</f>
        <v>#REF!</v>
      </c>
      <c r="CM34" s="20" t="e">
        <f>IF(AND(SUM($R34:X34)&gt;0,X34=0),AL34,0)</f>
        <v>#REF!</v>
      </c>
      <c r="CN34" s="20" t="e">
        <f>IF(AND(SUM($R34:Y34)&gt;0,Y34=0),AM34,0)</f>
        <v>#REF!</v>
      </c>
      <c r="CO34" s="20" t="e">
        <f>IF(AND(SUM($R34:Z34)&gt;0,Z34=0),AN34,0)</f>
        <v>#REF!</v>
      </c>
      <c r="CP34" s="20" t="e">
        <f>IF(AND(SUM($R34:AA34)&gt;0,AA34=0),AO34,0)</f>
        <v>#REF!</v>
      </c>
      <c r="CQ34" s="20" t="e">
        <f>IF(AND(SUM($R34:AB34)&gt;0,AB34=0),AP34,0)</f>
        <v>#REF!</v>
      </c>
      <c r="CR34" s="20" t="e">
        <f>IF(AND(SUM($R34:AC34)&gt;0,AC34=0),AQ34,0)</f>
        <v>#REF!</v>
      </c>
      <c r="CT34" s="14" t="e">
        <f>IF(VLOOKUP($B34,#REF!,COLUMN(#REF!)-COLUMN(#REF!)+1,FALSE)&gt;0.1,VLOOKUP($B34,#REF!,COLUMN(#REF!)-COLUMN(#REF!)+1,FALSE),"")</f>
        <v>#REF!</v>
      </c>
      <c r="CU34" s="14" t="e">
        <f>IF(VLOOKUP($B34,#REF!,COLUMN(#REF!)-COLUMN(#REF!)+1,FALSE)&gt;0.1,VLOOKUP($B34,#REF!,COLUMN(#REF!)-COLUMN(#REF!)+1,FALSE),"")</f>
        <v>#REF!</v>
      </c>
      <c r="CV34" s="14" t="e">
        <f>IF(VLOOKUP($B34,#REF!,COLUMN(#REF!)-COLUMN(#REF!)+1,FALSE)&gt;0.1,VLOOKUP($B34,#REF!,COLUMN(#REF!)-COLUMN(#REF!)+1,FALSE),"")</f>
        <v>#REF!</v>
      </c>
      <c r="CW34" s="14" t="e">
        <f>IF(VLOOKUP($B34,#REF!,COLUMN(#REF!)-COLUMN(#REF!)+1,FALSE)&gt;0.1,VLOOKUP($B34,#REF!,COLUMN(#REF!)-COLUMN(#REF!)+1,FALSE),"")</f>
        <v>#REF!</v>
      </c>
      <c r="CX34" s="14" t="e">
        <f>IF(VLOOKUP($B34,#REF!,COLUMN(#REF!)-COLUMN(#REF!)+1,FALSE)&gt;0.1,VLOOKUP($B34,#REF!,COLUMN(#REF!)-COLUMN(#REF!)+1,FALSE),"")</f>
        <v>#REF!</v>
      </c>
      <c r="CY34" s="14" t="e">
        <f>IF(VLOOKUP($B34,#REF!,COLUMN(#REF!)-COLUMN(#REF!)+1,FALSE)&gt;0.1,VLOOKUP($B34,#REF!,COLUMN(#REF!)-COLUMN(#REF!)+1,FALSE),"")</f>
        <v>#REF!</v>
      </c>
      <c r="CZ34" s="14" t="e">
        <f>IF(VLOOKUP($B34,#REF!,COLUMN(#REF!)-COLUMN(#REF!)+1,FALSE)&gt;0.1,VLOOKUP($B34,#REF!,COLUMN(#REF!)-COLUMN(#REF!)+1,FALSE),"")</f>
        <v>#REF!</v>
      </c>
      <c r="DA34" s="14" t="e">
        <f>IF(VLOOKUP($B34,#REF!,COLUMN(#REF!)-COLUMN(#REF!)+1,FALSE)&gt;0.1,VLOOKUP($B34,#REF!,COLUMN(#REF!)-COLUMN(#REF!)+1,FALSE),"")</f>
        <v>#REF!</v>
      </c>
      <c r="DB34" s="14" t="e">
        <f>IF(VLOOKUP($B34,#REF!,COLUMN(#REF!)-COLUMN(#REF!)+1,FALSE)&gt;0.1,VLOOKUP($B34,#REF!,COLUMN(#REF!)-COLUMN(#REF!)+1,FALSE),"")</f>
        <v>#REF!</v>
      </c>
      <c r="DC34" s="14" t="e">
        <f>IF(VLOOKUP($B34,#REF!,COLUMN(#REF!)-COLUMN(#REF!)+1,FALSE)&gt;0.1,VLOOKUP($B34,#REF!,COLUMN(#REF!)-COLUMN(#REF!)+1,FALSE),"")</f>
        <v>#REF!</v>
      </c>
      <c r="DD34" s="14" t="e">
        <f>IF(VLOOKUP($B34,#REF!,COLUMN(#REF!)-COLUMN(#REF!)+1,FALSE)&gt;0.1,VLOOKUP($B34,#REF!,COLUMN(#REF!)-COLUMN(#REF!)+1,FALSE),"")</f>
        <v>#REF!</v>
      </c>
      <c r="DE34" s="14" t="e">
        <f>IF(VLOOKUP($B34,#REF!,COLUMN(#REF!)-COLUMN(#REF!)+1,FALSE)&gt;0.1,VLOOKUP($B34,#REF!,COLUMN(#REF!)-COLUMN(#REF!)+1,FALSE),"")</f>
        <v>#REF!</v>
      </c>
      <c r="DH34" s="19" t="str">
        <f t="shared" si="7"/>
        <v/>
      </c>
      <c r="DI34" s="19" t="str">
        <f t="shared" si="7"/>
        <v/>
      </c>
      <c r="DJ34" s="19" t="str">
        <f t="shared" si="7"/>
        <v/>
      </c>
      <c r="DK34" s="19" t="str">
        <f t="shared" si="28"/>
        <v/>
      </c>
      <c r="DL34" s="19" t="str">
        <f t="shared" si="28"/>
        <v/>
      </c>
      <c r="DM34" s="19" t="str">
        <f t="shared" si="28"/>
        <v/>
      </c>
      <c r="DN34" s="19" t="str">
        <f t="shared" si="28"/>
        <v/>
      </c>
      <c r="DO34" s="19" t="str">
        <f t="shared" si="28"/>
        <v/>
      </c>
      <c r="DP34" s="19" t="str">
        <f t="shared" si="28"/>
        <v/>
      </c>
      <c r="DQ34" s="19" t="str">
        <f t="shared" si="28"/>
        <v/>
      </c>
      <c r="DR34" s="19" t="str">
        <f t="shared" si="28"/>
        <v/>
      </c>
      <c r="DS34" s="19" t="str">
        <f t="shared" si="28"/>
        <v/>
      </c>
      <c r="DV34" s="15" t="e">
        <f>IF(VLOOKUP($B34,#REF!,COLUMN(#REF!)-COLUMN(#REF!)+1,FALSE)&gt;0.1,VLOOKUP($B34,#REF!,COLUMN(#REF!)-COLUMN(#REF!)+1,FALSE),"")</f>
        <v>#REF!</v>
      </c>
      <c r="DW34" s="15" t="e">
        <f>IF(VLOOKUP($B34,#REF!,COLUMN(#REF!)-COLUMN(#REF!)+1,FALSE)&gt;0.1,VLOOKUP($B34,#REF!,COLUMN(#REF!)-COLUMN(#REF!)+1,FALSE),"")</f>
        <v>#REF!</v>
      </c>
      <c r="DX34" s="15" t="e">
        <f>IF(VLOOKUP($B34,#REF!,COLUMN(#REF!)-COLUMN(#REF!)+1,FALSE)&gt;0.1,VLOOKUP($B34,#REF!,COLUMN(#REF!)-COLUMN(#REF!)+1,FALSE),"")</f>
        <v>#REF!</v>
      </c>
      <c r="DY34" s="15" t="e">
        <f>IF(VLOOKUP($B34,#REF!,COLUMN(#REF!)-COLUMN(#REF!)+1,FALSE)&gt;0.1,VLOOKUP($B34,#REF!,COLUMN(#REF!)-COLUMN(#REF!)+1,FALSE),"")</f>
        <v>#REF!</v>
      </c>
      <c r="DZ34" s="15" t="e">
        <f>IF(VLOOKUP($B34,#REF!,COLUMN(#REF!)-COLUMN(#REF!)+1,FALSE)&gt;0.1,VLOOKUP($B34,#REF!,COLUMN(#REF!)-COLUMN(#REF!)+1,FALSE),"")</f>
        <v>#REF!</v>
      </c>
      <c r="EA34" s="15" t="e">
        <f>IF(VLOOKUP($B34,#REF!,COLUMN(#REF!)-COLUMN(#REF!)+1,FALSE)&gt;0.1,VLOOKUP($B34,#REF!,COLUMN(#REF!)-COLUMN(#REF!)+1,FALSE),"")</f>
        <v>#REF!</v>
      </c>
      <c r="EB34" s="15" t="e">
        <f>IF(VLOOKUP($B34,#REF!,COLUMN(#REF!)-COLUMN(#REF!)+1,FALSE)&gt;0.1,VLOOKUP($B34,#REF!,COLUMN(#REF!)-COLUMN(#REF!)+1,FALSE),"")</f>
        <v>#REF!</v>
      </c>
      <c r="EC34" s="15" t="e">
        <f>IF(VLOOKUP($B34,#REF!,COLUMN(#REF!)-COLUMN(#REF!)+1,FALSE)&gt;0.1,VLOOKUP($B34,#REF!,COLUMN(#REF!)-COLUMN(#REF!)+1,FALSE),"")</f>
        <v>#REF!</v>
      </c>
      <c r="ED34" s="15" t="e">
        <f>IF(VLOOKUP($B34,#REF!,COLUMN(#REF!)-COLUMN(#REF!)+1,FALSE)&gt;0.1,VLOOKUP($B34,#REF!,COLUMN(#REF!)-COLUMN(#REF!)+1,FALSE),"")</f>
        <v>#REF!</v>
      </c>
      <c r="EE34" s="15" t="e">
        <f>IF(VLOOKUP($B34,#REF!,COLUMN(#REF!)-COLUMN(#REF!)+1,FALSE)&gt;0.1,VLOOKUP($B34,#REF!,COLUMN(#REF!)-COLUMN(#REF!)+1,FALSE),"")</f>
        <v>#REF!</v>
      </c>
      <c r="EF34" s="15" t="e">
        <f>IF(VLOOKUP($B34,#REF!,COLUMN(#REF!)-COLUMN(#REF!)+1,FALSE)&gt;0.1,VLOOKUP($B34,#REF!,COLUMN(#REF!)-COLUMN(#REF!)+1,FALSE),"")</f>
        <v>#REF!</v>
      </c>
      <c r="EG34" s="15" t="e">
        <f>IF(VLOOKUP($B34,#REF!,COLUMN(#REF!)-COLUMN(#REF!)+1,FALSE)&gt;0.1,VLOOKUP($B34,#REF!,COLUMN(#REF!)-COLUMN(#REF!)+1,FALSE),"")</f>
        <v>#REF!</v>
      </c>
      <c r="EH34" s="15" t="e">
        <f>IF(VLOOKUP($B34,#REF!,COLUMN(#REF!)-COLUMN(#REF!)+1,FALSE)&gt;0.1,VLOOKUP($B34,#REF!,COLUMN(#REF!)-COLUMN(#REF!)+1,FALSE),"")</f>
        <v>#REF!</v>
      </c>
      <c r="EL34" s="20" t="str">
        <f t="shared" si="13"/>
        <v/>
      </c>
      <c r="EM34" s="20" t="str">
        <f t="shared" si="13"/>
        <v/>
      </c>
      <c r="EN34" s="20" t="str">
        <f t="shared" si="13"/>
        <v/>
      </c>
      <c r="EO34" s="20" t="str">
        <f t="shared" si="13"/>
        <v/>
      </c>
      <c r="EP34" s="20" t="str">
        <f t="shared" si="13"/>
        <v/>
      </c>
      <c r="EQ34" s="20" t="str">
        <f t="shared" si="13"/>
        <v/>
      </c>
      <c r="ER34" s="20" t="str">
        <f t="shared" si="13"/>
        <v/>
      </c>
      <c r="ES34" s="20" t="str">
        <f t="shared" si="13"/>
        <v/>
      </c>
      <c r="ET34" s="20" t="str">
        <f t="shared" si="13"/>
        <v/>
      </c>
      <c r="EU34" s="20" t="str">
        <f t="shared" si="13"/>
        <v/>
      </c>
      <c r="EV34" s="20" t="str">
        <f t="shared" si="13"/>
        <v/>
      </c>
      <c r="EW34" s="20" t="str">
        <f t="shared" si="13"/>
        <v/>
      </c>
      <c r="FC34" s="12" t="s">
        <v>1499</v>
      </c>
      <c r="FD34" s="20" t="e">
        <f t="shared" si="29"/>
        <v>#REF!</v>
      </c>
      <c r="FE34" s="20" t="e">
        <f t="shared" si="29"/>
        <v>#REF!</v>
      </c>
      <c r="FF34" s="20" t="e">
        <f t="shared" si="29"/>
        <v>#REF!</v>
      </c>
      <c r="FG34" s="20" t="e">
        <f t="shared" si="31"/>
        <v>#REF!</v>
      </c>
      <c r="FH34" s="20" t="e">
        <f t="shared" si="30"/>
        <v>#REF!</v>
      </c>
    </row>
    <row r="35" spans="2:164">
      <c r="B35" t="s">
        <v>1246</v>
      </c>
      <c r="C35" s="18">
        <f>VLOOKUP(B35,Financ!A$3:J$157,COLUMN(Financ!$J$21),FALSE)</f>
        <v>45169</v>
      </c>
      <c r="D35" s="16">
        <f ca="1">SUMIF(Financ!$A$3:$A$157,'Full Financ'!$B35,Financ!K$3:K$156)</f>
        <v>412.21325301204814</v>
      </c>
      <c r="E35" s="16">
        <f ca="1">SUMIF(Financ!$A$3:$A$157,'Full Financ'!$B35,Financ!L$3:L$156)</f>
        <v>408.089156626506</v>
      </c>
      <c r="F35" s="16">
        <f ca="1">SUMIF(Financ!$A$3:$A$157,'Full Financ'!$B35,Financ!M$3:M$156)</f>
        <v>419.87228915662655</v>
      </c>
      <c r="G35" s="16">
        <f ca="1">SUMIF(Financ!$A$3:$A$157,'Full Financ'!$B35,Financ!N$3:N$156)</f>
        <v>402.00120481927706</v>
      </c>
      <c r="H35" s="16">
        <f ca="1">SUMIF(Financ!$A$3:$A$157,'Full Financ'!$B35,Financ!O$3:O$156)</f>
        <v>389.13795180722889</v>
      </c>
      <c r="I35" s="16">
        <f ca="1">SUMIF(Financ!$A$3:$A$157,'Full Financ'!$B35,Financ!P$3:P$156)</f>
        <v>274.15421686746981</v>
      </c>
      <c r="J35" s="16">
        <f ca="1">SUMIF(Financ!$A$3:$A$157,'Full Financ'!$B35,Financ!Q$3:Q$156)</f>
        <v>463.46987951807222</v>
      </c>
      <c r="K35" s="16">
        <f ca="1">SUMIF(Financ!$A$3:$A$157,'Full Financ'!$B35,Financ!R$3:R$156)</f>
        <v>481.73373493975902</v>
      </c>
      <c r="L35" s="16">
        <f ca="1">SUMIF(Financ!$A$3:$A$157,'Full Financ'!$B35,Financ!S$3:S$156)</f>
        <v>407.59819277108431</v>
      </c>
      <c r="M35" s="16">
        <f ca="1">SUMIF(Financ!$A$3:$A$157,'Full Financ'!$B35,Financ!T$3:T$156)</f>
        <v>350.94096385542161</v>
      </c>
      <c r="N35" s="16">
        <f ca="1">SUMIF(Financ!$A$3:$A$157,'Full Financ'!$B35,Financ!U$3:U$156)</f>
        <v>450.99939759036141</v>
      </c>
      <c r="O35" s="16">
        <f ca="1">SUMIF(Financ!$A$3:$A$157,'Full Financ'!$B35,Financ!V$3:V$156)</f>
        <v>383.04999999999995</v>
      </c>
      <c r="P35" s="16"/>
      <c r="Q35" t="e">
        <f>VLOOKUP(B35,#REF!,COLUMN(#REF!),FALSE)</f>
        <v>#REF!</v>
      </c>
      <c r="R35" s="17" t="e">
        <f>IF(AND(R$2=$Q$1,$Q35&lt;&gt;0),SUMIF(#REF!,'Full Financ'!$B35,#REF!)*0.98*(S$2-R$2)/($Q35),SUMIF(#REF!,'Full Financ'!$B35,#REF!)*0.98)</f>
        <v>#REF!</v>
      </c>
      <c r="S35" s="17" t="e">
        <f>IF(AND(S$2=$Q$1,$Q35&lt;&gt;0),SUMIF(#REF!,'Full Financ'!$B35,#REF!)*0.98*(T$2-S$2)/($Q35),SUMIF(#REF!,'Full Financ'!$B35,#REF!)*0.98)</f>
        <v>#REF!</v>
      </c>
      <c r="T35" s="17" t="e">
        <f>IF(AND(T$2=$Q$1,$Q35&lt;&gt;0),SUMIF(#REF!,'Full Financ'!$B35,#REF!)*0.98*(U$2-T$2)/($Q35),SUMIF(#REF!,'Full Financ'!$B35,#REF!)*0.98)</f>
        <v>#REF!</v>
      </c>
      <c r="U35" s="17" t="e">
        <f>IF(AND(U$2=$Q$1,$Q35&lt;&gt;0),SUMIF(#REF!,'Full Financ'!$B35,#REF!)*0.98*(V$2-U$2)/($Q35),SUMIF(#REF!,'Full Financ'!$B35,#REF!)*0.98)</f>
        <v>#REF!</v>
      </c>
      <c r="V35" s="17" t="e">
        <f>IF(AND(V$2=$Q$1,$Q35&lt;&gt;0),SUMIF(#REF!,'Full Financ'!$B35,#REF!)*0.98*(W$2-V$2)/($Q35),SUMIF(#REF!,'Full Financ'!$B35,#REF!)*0.98)</f>
        <v>#REF!</v>
      </c>
      <c r="W35" s="17" t="e">
        <f>IF(AND(W$2=$Q$1,$Q35&lt;&gt;0),SUMIF(#REF!,'Full Financ'!$B35,#REF!)*0.98*(X$2-W$2)/($Q35),SUMIF(#REF!,'Full Financ'!$B35,#REF!)*0.98)</f>
        <v>#REF!</v>
      </c>
      <c r="X35" s="17" t="e">
        <f>IF(AND(X$2=$Q$1,$Q35&lt;&gt;0),SUMIF(#REF!,'Full Financ'!$B35,#REF!)*0.98*(Y$2-X$2)/($Q35),SUMIF(#REF!,'Full Financ'!$B35,#REF!)*0.98)</f>
        <v>#REF!</v>
      </c>
      <c r="Y35" s="17" t="e">
        <f>IF(AND(Y$2=$Q$1,$Q35&lt;&gt;0),SUMIF(#REF!,'Full Financ'!$B35,#REF!)*0.98*(Z$2-Y$2)/($Q35),SUMIF(#REF!,'Full Financ'!$B35,#REF!)*0.98)</f>
        <v>#REF!</v>
      </c>
      <c r="Z35" s="17" t="e">
        <f>IF(AND(Z$2=$Q$1,$Q35&lt;&gt;0),SUMIF(#REF!,'Full Financ'!$B35,#REF!)*0.98*(AA$2-Z$2)/($Q35),SUMIF(#REF!,'Full Financ'!$B35,#REF!)*0.98)</f>
        <v>#REF!</v>
      </c>
      <c r="AA35" s="17" t="e">
        <f>IF(AND(AA$2=$Q$1,$Q35&lt;&gt;0),SUMIF(#REF!,'Full Financ'!$B35,#REF!)*0.98*(AB$2-AA$2)/($Q35),SUMIF(#REF!,'Full Financ'!$B35,#REF!)*0.98)</f>
        <v>#REF!</v>
      </c>
      <c r="AB35" s="17" t="e">
        <f>IF(AND(AB$2=$Q$1,$Q35&lt;&gt;0),SUMIF(#REF!,'Full Financ'!$B35,#REF!)*0.98*(AC$2-AB$2)/($Q35),SUMIF(#REF!,'Full Financ'!$B35,#REF!)*0.98)</f>
        <v>#REF!</v>
      </c>
      <c r="AC35" s="17" t="e">
        <f>IF(AND(AC$2=$Q$1,$Q35&lt;&gt;0),SUMIF(#REF!,'Full Financ'!$B35,#REF!)*0.98*(AD$2-AC$2)/($Q35),SUMIF(#REF!,'Full Financ'!$B35,#REF!)*0.98)</f>
        <v>#REF!</v>
      </c>
      <c r="AD35" s="17"/>
      <c r="AF35" s="17" t="e">
        <f t="shared" ca="1" si="24"/>
        <v>#REF!</v>
      </c>
      <c r="AG35" s="17" t="e">
        <f t="shared" ca="1" si="24"/>
        <v>#REF!</v>
      </c>
      <c r="AH35" s="17" t="e">
        <f t="shared" ca="1" si="24"/>
        <v>#REF!</v>
      </c>
      <c r="AI35" s="17" t="e">
        <f t="shared" ca="1" si="20"/>
        <v>#REF!</v>
      </c>
      <c r="AJ35" s="17" t="e">
        <f t="shared" ca="1" si="20"/>
        <v>#REF!</v>
      </c>
      <c r="AK35" s="17" t="e">
        <f t="shared" ca="1" si="20"/>
        <v>#REF!</v>
      </c>
      <c r="AL35" s="17" t="e">
        <f t="shared" ca="1" si="20"/>
        <v>#REF!</v>
      </c>
      <c r="AM35" s="17" t="e">
        <f t="shared" ca="1" si="20"/>
        <v>#REF!</v>
      </c>
      <c r="AN35" s="17" t="e">
        <f t="shared" ca="1" si="20"/>
        <v>#REF!</v>
      </c>
      <c r="AO35" s="17" t="e">
        <f t="shared" ca="1" si="20"/>
        <v>#REF!</v>
      </c>
      <c r="AP35" s="17" t="e">
        <f t="shared" ca="1" si="20"/>
        <v>#REF!</v>
      </c>
      <c r="AQ35" s="17" t="e">
        <f t="shared" ca="1" si="20"/>
        <v>#REF!</v>
      </c>
      <c r="AS35" s="17" t="e">
        <f>IF(SUM($R35:R35)&gt;0,MONTH(AS$2),"")</f>
        <v>#REF!</v>
      </c>
      <c r="AT35" s="17" t="e">
        <f>IF(SUM($R35:S35)&gt;0,MONTH(AT$2),"")</f>
        <v>#REF!</v>
      </c>
      <c r="AU35" s="17" t="e">
        <f>IF(SUM($R35:T35)&gt;0,MONTH(AU$2),"")</f>
        <v>#REF!</v>
      </c>
      <c r="AV35" s="17" t="e">
        <f>IF(SUM($R35:U35)&gt;0,MONTH(AV$2),"")</f>
        <v>#REF!</v>
      </c>
      <c r="AW35" s="17" t="e">
        <f>IF(SUM($R35:V35)&gt;0,MONTH(AW$2),"")</f>
        <v>#REF!</v>
      </c>
      <c r="AX35" s="17" t="e">
        <f>IF(SUM($R35:W35)&gt;0,MONTH(AX$2),"")</f>
        <v>#REF!</v>
      </c>
      <c r="AY35" s="17" t="e">
        <f>IF(SUM($R35:X35)&gt;0,MONTH(AY$2),"")</f>
        <v>#REF!</v>
      </c>
      <c r="AZ35" s="17" t="e">
        <f>IF(SUM($R35:Y35)&gt;0,MONTH(AZ$2),"")</f>
        <v>#REF!</v>
      </c>
      <c r="BA35" s="17" t="e">
        <f>IF(SUM($R35:Z35)&gt;0,MONTH(BA$2),"")</f>
        <v>#REF!</v>
      </c>
      <c r="BB35" s="17" t="e">
        <f>IF(SUM($R35:AA35)&gt;0,MONTH(BB$2),"")</f>
        <v>#REF!</v>
      </c>
      <c r="BC35" s="17" t="e">
        <f>IF(SUM($R35:AB35)&gt;0,MONTH(BC$2),"")</f>
        <v>#REF!</v>
      </c>
      <c r="BD35" s="17" t="e">
        <f>IF(SUM($R35:AC35)&gt;0,MONTH(BD$2),"")</f>
        <v>#REF!</v>
      </c>
      <c r="BE35" s="17" t="e">
        <f t="shared" si="6"/>
        <v>#REF!</v>
      </c>
      <c r="BF35" s="17" t="e">
        <f t="shared" si="25"/>
        <v>#REF!</v>
      </c>
      <c r="BG35" s="17" t="e">
        <f t="shared" si="25"/>
        <v>#REF!</v>
      </c>
      <c r="BH35" s="17" t="e">
        <f t="shared" si="25"/>
        <v>#REF!</v>
      </c>
      <c r="BI35" s="17" t="e">
        <f t="shared" si="21"/>
        <v>#REF!</v>
      </c>
      <c r="BJ35" s="17" t="e">
        <f t="shared" si="21"/>
        <v>#REF!</v>
      </c>
      <c r="BK35" s="17" t="e">
        <f t="shared" si="21"/>
        <v>#REF!</v>
      </c>
      <c r="BL35" s="17" t="e">
        <f t="shared" si="21"/>
        <v>#REF!</v>
      </c>
      <c r="BM35" s="17" t="e">
        <f t="shared" si="21"/>
        <v>#REF!</v>
      </c>
      <c r="BN35" s="17" t="e">
        <f t="shared" si="21"/>
        <v>#REF!</v>
      </c>
      <c r="BO35" s="17" t="e">
        <f t="shared" si="21"/>
        <v>#REF!</v>
      </c>
      <c r="BP35" s="17" t="e">
        <f t="shared" si="21"/>
        <v>#REF!</v>
      </c>
      <c r="BQ35" s="17" t="e">
        <f t="shared" si="21"/>
        <v>#REF!</v>
      </c>
      <c r="BS35" s="17" t="e">
        <f t="shared" si="26"/>
        <v>#REF!</v>
      </c>
      <c r="BT35" s="17" t="e">
        <f t="shared" si="26"/>
        <v>#REF!</v>
      </c>
      <c r="BU35" s="17" t="e">
        <f t="shared" si="26"/>
        <v>#REF!</v>
      </c>
      <c r="BV35" s="17" t="e">
        <f t="shared" si="22"/>
        <v>#REF!</v>
      </c>
      <c r="BW35" s="17" t="e">
        <f t="shared" si="22"/>
        <v>#REF!</v>
      </c>
      <c r="BX35" s="17" t="e">
        <f t="shared" si="22"/>
        <v>#REF!</v>
      </c>
      <c r="BY35" s="17" t="e">
        <f t="shared" si="22"/>
        <v>#REF!</v>
      </c>
      <c r="BZ35" s="17" t="e">
        <f t="shared" si="22"/>
        <v>#REF!</v>
      </c>
      <c r="CA35" s="17" t="e">
        <f t="shared" si="22"/>
        <v>#REF!</v>
      </c>
      <c r="CB35" s="17" t="e">
        <f t="shared" si="22"/>
        <v>#REF!</v>
      </c>
      <c r="CC35" s="17" t="e">
        <f t="shared" si="22"/>
        <v>#REF!</v>
      </c>
      <c r="CD35" s="17" t="e">
        <f t="shared" si="22"/>
        <v>#REF!</v>
      </c>
      <c r="CG35" s="20" t="e">
        <f>IF(AND(SUM($R35:R35)&gt;0,R35=0),AF35,0)</f>
        <v>#REF!</v>
      </c>
      <c r="CH35" s="20" t="e">
        <f>IF(AND(SUM($R35:S35)&gt;0,S35=0),AG35,0)</f>
        <v>#REF!</v>
      </c>
      <c r="CI35" s="20" t="e">
        <f>IF(AND(SUM($R35:T35)&gt;0,T35=0),AH35,0)</f>
        <v>#REF!</v>
      </c>
      <c r="CJ35" s="20" t="e">
        <f>IF(AND(SUM($R35:U35)&gt;0,U35=0),AI35,0)</f>
        <v>#REF!</v>
      </c>
      <c r="CK35" s="20" t="e">
        <f>IF(AND(SUM($R35:V35)&gt;0,V35=0),AJ35,0)</f>
        <v>#REF!</v>
      </c>
      <c r="CL35" s="20" t="e">
        <f>IF(AND(SUM($R35:W35)&gt;0,W35=0),AK35,0)</f>
        <v>#REF!</v>
      </c>
      <c r="CM35" s="20" t="e">
        <f>IF(AND(SUM($R35:X35)&gt;0,X35=0),AL35,0)</f>
        <v>#REF!</v>
      </c>
      <c r="CN35" s="20" t="e">
        <f>IF(AND(SUM($R35:Y35)&gt;0,Y35=0),AM35,0)</f>
        <v>#REF!</v>
      </c>
      <c r="CO35" s="20" t="e">
        <f>IF(AND(SUM($R35:Z35)&gt;0,Z35=0),AN35,0)</f>
        <v>#REF!</v>
      </c>
      <c r="CP35" s="20" t="e">
        <f>IF(AND(SUM($R35:AA35)&gt;0,AA35=0),AO35,0)</f>
        <v>#REF!</v>
      </c>
      <c r="CQ35" s="20" t="e">
        <f>IF(AND(SUM($R35:AB35)&gt;0,AB35=0),AP35,0)</f>
        <v>#REF!</v>
      </c>
      <c r="CR35" s="20" t="e">
        <f>IF(AND(SUM($R35:AC35)&gt;0,AC35=0),AQ35,0)</f>
        <v>#REF!</v>
      </c>
      <c r="CT35" s="14" t="e">
        <f>IF(VLOOKUP($B35,#REF!,COLUMN(#REF!)-COLUMN(#REF!)+1,FALSE)&gt;0.1,VLOOKUP($B35,#REF!,COLUMN(#REF!)-COLUMN(#REF!)+1,FALSE),"")</f>
        <v>#REF!</v>
      </c>
      <c r="CU35" s="14" t="e">
        <f>IF(VLOOKUP($B35,#REF!,COLUMN(#REF!)-COLUMN(#REF!)+1,FALSE)&gt;0.1,VLOOKUP($B35,#REF!,COLUMN(#REF!)-COLUMN(#REF!)+1,FALSE),"")</f>
        <v>#REF!</v>
      </c>
      <c r="CV35" s="14" t="e">
        <f>IF(VLOOKUP($B35,#REF!,COLUMN(#REF!)-COLUMN(#REF!)+1,FALSE)&gt;0.1,VLOOKUP($B35,#REF!,COLUMN(#REF!)-COLUMN(#REF!)+1,FALSE),"")</f>
        <v>#REF!</v>
      </c>
      <c r="CW35" s="14" t="e">
        <f>IF(VLOOKUP($B35,#REF!,COLUMN(#REF!)-COLUMN(#REF!)+1,FALSE)&gt;0.1,VLOOKUP($B35,#REF!,COLUMN(#REF!)-COLUMN(#REF!)+1,FALSE),"")</f>
        <v>#REF!</v>
      </c>
      <c r="CX35" s="14" t="e">
        <f>IF(VLOOKUP($B35,#REF!,COLUMN(#REF!)-COLUMN(#REF!)+1,FALSE)&gt;0.1,VLOOKUP($B35,#REF!,COLUMN(#REF!)-COLUMN(#REF!)+1,FALSE),"")</f>
        <v>#REF!</v>
      </c>
      <c r="CY35" s="14" t="e">
        <f>IF(VLOOKUP($B35,#REF!,COLUMN(#REF!)-COLUMN(#REF!)+1,FALSE)&gt;0.1,VLOOKUP($B35,#REF!,COLUMN(#REF!)-COLUMN(#REF!)+1,FALSE),"")</f>
        <v>#REF!</v>
      </c>
      <c r="CZ35" s="14" t="e">
        <f>IF(VLOOKUP($B35,#REF!,COLUMN(#REF!)-COLUMN(#REF!)+1,FALSE)&gt;0.1,VLOOKUP($B35,#REF!,COLUMN(#REF!)-COLUMN(#REF!)+1,FALSE),"")</f>
        <v>#REF!</v>
      </c>
      <c r="DA35" s="14" t="e">
        <f>IF(VLOOKUP($B35,#REF!,COLUMN(#REF!)-COLUMN(#REF!)+1,FALSE)&gt;0.1,VLOOKUP($B35,#REF!,COLUMN(#REF!)-COLUMN(#REF!)+1,FALSE),"")</f>
        <v>#REF!</v>
      </c>
      <c r="DB35" s="14" t="e">
        <f>IF(VLOOKUP($B35,#REF!,COLUMN(#REF!)-COLUMN(#REF!)+1,FALSE)&gt;0.1,VLOOKUP($B35,#REF!,COLUMN(#REF!)-COLUMN(#REF!)+1,FALSE),"")</f>
        <v>#REF!</v>
      </c>
      <c r="DC35" s="14" t="e">
        <f>IF(VLOOKUP($B35,#REF!,COLUMN(#REF!)-COLUMN(#REF!)+1,FALSE)&gt;0.1,VLOOKUP($B35,#REF!,COLUMN(#REF!)-COLUMN(#REF!)+1,FALSE),"")</f>
        <v>#REF!</v>
      </c>
      <c r="DD35" s="14" t="e">
        <f>IF(VLOOKUP($B35,#REF!,COLUMN(#REF!)-COLUMN(#REF!)+1,FALSE)&gt;0.1,VLOOKUP($B35,#REF!,COLUMN(#REF!)-COLUMN(#REF!)+1,FALSE),"")</f>
        <v>#REF!</v>
      </c>
      <c r="DE35" s="14" t="e">
        <f>IF(VLOOKUP($B35,#REF!,COLUMN(#REF!)-COLUMN(#REF!)+1,FALSE)&gt;0.1,VLOOKUP($B35,#REF!,COLUMN(#REF!)-COLUMN(#REF!)+1,FALSE),"")</f>
        <v>#REF!</v>
      </c>
      <c r="DH35" s="19" t="str">
        <f t="shared" si="7"/>
        <v/>
      </c>
      <c r="DI35" s="19" t="str">
        <f t="shared" si="7"/>
        <v/>
      </c>
      <c r="DJ35" s="19" t="str">
        <f t="shared" si="7"/>
        <v/>
      </c>
      <c r="DK35" s="19" t="str">
        <f t="shared" si="28"/>
        <v/>
      </c>
      <c r="DL35" s="19" t="str">
        <f t="shared" si="28"/>
        <v/>
      </c>
      <c r="DM35" s="19" t="str">
        <f t="shared" si="28"/>
        <v/>
      </c>
      <c r="DN35" s="19" t="str">
        <f t="shared" si="28"/>
        <v/>
      </c>
      <c r="DO35" s="19" t="str">
        <f t="shared" si="28"/>
        <v/>
      </c>
      <c r="DP35" s="19" t="str">
        <f t="shared" si="28"/>
        <v/>
      </c>
      <c r="DQ35" s="19" t="str">
        <f t="shared" si="28"/>
        <v/>
      </c>
      <c r="DR35" s="19" t="str">
        <f t="shared" si="28"/>
        <v/>
      </c>
      <c r="DS35" s="19" t="str">
        <f t="shared" si="28"/>
        <v/>
      </c>
      <c r="DV35" s="15" t="e">
        <f>IF(VLOOKUP($B35,#REF!,COLUMN(#REF!)-COLUMN(#REF!)+1,FALSE)&gt;0.1,VLOOKUP($B35,#REF!,COLUMN(#REF!)-COLUMN(#REF!)+1,FALSE),"")</f>
        <v>#REF!</v>
      </c>
      <c r="DW35" s="15" t="e">
        <f>IF(VLOOKUP($B35,#REF!,COLUMN(#REF!)-COLUMN(#REF!)+1,FALSE)&gt;0.1,VLOOKUP($B35,#REF!,COLUMN(#REF!)-COLUMN(#REF!)+1,FALSE),"")</f>
        <v>#REF!</v>
      </c>
      <c r="DX35" s="15" t="e">
        <f>IF(VLOOKUP($B35,#REF!,COLUMN(#REF!)-COLUMN(#REF!)+1,FALSE)&gt;0.1,VLOOKUP($B35,#REF!,COLUMN(#REF!)-COLUMN(#REF!)+1,FALSE),"")</f>
        <v>#REF!</v>
      </c>
      <c r="DY35" s="15" t="e">
        <f>IF(VLOOKUP($B35,#REF!,COLUMN(#REF!)-COLUMN(#REF!)+1,FALSE)&gt;0.1,VLOOKUP($B35,#REF!,COLUMN(#REF!)-COLUMN(#REF!)+1,FALSE),"")</f>
        <v>#REF!</v>
      </c>
      <c r="DZ35" s="15" t="e">
        <f>IF(VLOOKUP($B35,#REF!,COLUMN(#REF!)-COLUMN(#REF!)+1,FALSE)&gt;0.1,VLOOKUP($B35,#REF!,COLUMN(#REF!)-COLUMN(#REF!)+1,FALSE),"")</f>
        <v>#REF!</v>
      </c>
      <c r="EA35" s="15" t="e">
        <f>IF(VLOOKUP($B35,#REF!,COLUMN(#REF!)-COLUMN(#REF!)+1,FALSE)&gt;0.1,VLOOKUP($B35,#REF!,COLUMN(#REF!)-COLUMN(#REF!)+1,FALSE),"")</f>
        <v>#REF!</v>
      </c>
      <c r="EB35" s="15" t="e">
        <f>IF(VLOOKUP($B35,#REF!,COLUMN(#REF!)-COLUMN(#REF!)+1,FALSE)&gt;0.1,VLOOKUP($B35,#REF!,COLUMN(#REF!)-COLUMN(#REF!)+1,FALSE),"")</f>
        <v>#REF!</v>
      </c>
      <c r="EC35" s="15" t="e">
        <f>IF(VLOOKUP($B35,#REF!,COLUMN(#REF!)-COLUMN(#REF!)+1,FALSE)&gt;0.1,VLOOKUP($B35,#REF!,COLUMN(#REF!)-COLUMN(#REF!)+1,FALSE),"")</f>
        <v>#REF!</v>
      </c>
      <c r="ED35" s="15" t="e">
        <f>IF(VLOOKUP($B35,#REF!,COLUMN(#REF!)-COLUMN(#REF!)+1,FALSE)&gt;0.1,VLOOKUP($B35,#REF!,COLUMN(#REF!)-COLUMN(#REF!)+1,FALSE),"")</f>
        <v>#REF!</v>
      </c>
      <c r="EE35" s="15" t="e">
        <f>IF(VLOOKUP($B35,#REF!,COLUMN(#REF!)-COLUMN(#REF!)+1,FALSE)&gt;0.1,VLOOKUP($B35,#REF!,COLUMN(#REF!)-COLUMN(#REF!)+1,FALSE),"")</f>
        <v>#REF!</v>
      </c>
      <c r="EF35" s="15" t="e">
        <f>IF(VLOOKUP($B35,#REF!,COLUMN(#REF!)-COLUMN(#REF!)+1,FALSE)&gt;0.1,VLOOKUP($B35,#REF!,COLUMN(#REF!)-COLUMN(#REF!)+1,FALSE),"")</f>
        <v>#REF!</v>
      </c>
      <c r="EG35" s="15" t="e">
        <f>IF(VLOOKUP($B35,#REF!,COLUMN(#REF!)-COLUMN(#REF!)+1,FALSE)&gt;0.1,VLOOKUP($B35,#REF!,COLUMN(#REF!)-COLUMN(#REF!)+1,FALSE),"")</f>
        <v>#REF!</v>
      </c>
      <c r="EH35" s="15" t="e">
        <f>IF(VLOOKUP($B35,#REF!,COLUMN(#REF!)-COLUMN(#REF!)+1,FALSE)&gt;0.1,VLOOKUP($B35,#REF!,COLUMN(#REF!)-COLUMN(#REF!)+1,FALSE),"")</f>
        <v>#REF!</v>
      </c>
      <c r="EL35" s="20" t="str">
        <f t="shared" si="13"/>
        <v/>
      </c>
      <c r="EM35" s="20" t="str">
        <f t="shared" si="13"/>
        <v/>
      </c>
      <c r="EN35" s="20" t="str">
        <f t="shared" si="13"/>
        <v/>
      </c>
      <c r="EO35" s="20" t="str">
        <f t="shared" si="13"/>
        <v/>
      </c>
      <c r="EP35" s="20" t="str">
        <f t="shared" si="13"/>
        <v/>
      </c>
      <c r="EQ35" s="20" t="str">
        <f t="shared" si="13"/>
        <v/>
      </c>
      <c r="ER35" s="20" t="str">
        <f t="shared" si="13"/>
        <v/>
      </c>
      <c r="ES35" s="20" t="str">
        <f t="shared" si="13"/>
        <v/>
      </c>
      <c r="ET35" s="20" t="str">
        <f t="shared" si="13"/>
        <v/>
      </c>
      <c r="EU35" s="20" t="str">
        <f t="shared" si="13"/>
        <v/>
      </c>
      <c r="EV35" s="20" t="str">
        <f t="shared" si="13"/>
        <v/>
      </c>
      <c r="EW35" s="20" t="str">
        <f t="shared" si="13"/>
        <v/>
      </c>
      <c r="FC35" s="12" t="s">
        <v>1500</v>
      </c>
      <c r="FD35" s="20" t="e">
        <f t="shared" ca="1" si="29"/>
        <v>#REF!</v>
      </c>
      <c r="FE35" s="20" t="e">
        <f t="shared" ca="1" si="29"/>
        <v>#REF!</v>
      </c>
      <c r="FF35" s="20" t="e">
        <f t="shared" ca="1" si="29"/>
        <v>#REF!</v>
      </c>
      <c r="FG35" s="20" t="e">
        <f t="shared" ca="1" si="31"/>
        <v>#REF!</v>
      </c>
      <c r="FH35" s="20" t="e">
        <f t="shared" ca="1" si="30"/>
        <v>#REF!</v>
      </c>
    </row>
    <row r="36" spans="2:164">
      <c r="B36" t="s">
        <v>1225</v>
      </c>
      <c r="C36" s="18">
        <f>VLOOKUP(B36,Financ!A$3:J$157,COLUMN(Financ!$J$21),FALSE)</f>
        <v>45382</v>
      </c>
      <c r="D36" s="16">
        <f ca="1">SUMIF(Financ!$A$3:$A$157,'Full Financ'!$B36,Financ!K$3:K$156)</f>
        <v>914.11510942760935</v>
      </c>
      <c r="E36" s="16">
        <f ca="1">SUMIF(Financ!$A$3:$A$157,'Full Financ'!$B36,Financ!L$3:L$156)</f>
        <v>812.55787037037032</v>
      </c>
      <c r="F36" s="16">
        <f ca="1">SUMIF(Financ!$A$3:$A$157,'Full Financ'!$B36,Financ!M$3:M$156)</f>
        <v>836.04797979797979</v>
      </c>
      <c r="G36" s="16">
        <f ca="1">SUMIF(Financ!$A$3:$A$157,'Full Financ'!$B36,Financ!N$3:N$156)</f>
        <v>630.83438552188557</v>
      </c>
      <c r="H36" s="16">
        <f ca="1">SUMIF(Financ!$A$3:$A$157,'Full Financ'!$B36,Financ!O$3:O$156)</f>
        <v>627.03598484848487</v>
      </c>
      <c r="I36" s="16">
        <f ca="1">SUMIF(Financ!$A$3:$A$157,'Full Financ'!$B36,Financ!P$3:P$156)</f>
        <v>536.67403198653187</v>
      </c>
      <c r="J36" s="16">
        <f ca="1">SUMIF(Financ!$A$3:$A$157,'Full Financ'!$B36,Financ!Q$3:Q$156)</f>
        <v>632.43371212121212</v>
      </c>
      <c r="K36" s="16">
        <f ca="1">SUMIF(Financ!$A$3:$A$157,'Full Financ'!$B36,Financ!R$3:R$156)</f>
        <v>636.93181818181824</v>
      </c>
      <c r="L36" s="16">
        <f ca="1">SUMIF(Financ!$A$3:$A$157,'Full Financ'!$B36,Financ!S$3:S$156)</f>
        <v>670.51767676767668</v>
      </c>
      <c r="M36" s="16">
        <f ca="1">SUMIF(Financ!$A$3:$A$157,'Full Financ'!$B36,Financ!T$3:T$156)</f>
        <v>745.68602693602691</v>
      </c>
      <c r="N36" s="16">
        <f ca="1">SUMIF(Financ!$A$3:$A$157,'Full Financ'!$B36,Financ!U$3:U$156)</f>
        <v>751.28367003367009</v>
      </c>
      <c r="O36" s="16">
        <f ca="1">SUMIF(Financ!$A$3:$A$157,'Full Financ'!$B36,Financ!V$3:V$156)</f>
        <v>855.33985690235693</v>
      </c>
      <c r="P36" s="16"/>
      <c r="Q36" t="e">
        <f>VLOOKUP(B36,#REF!,COLUMN(#REF!),FALSE)</f>
        <v>#REF!</v>
      </c>
      <c r="R36" s="17" t="e">
        <f>IF(AND(R$2=$Q$1,$Q36&lt;&gt;0),SUMIF(#REF!,'Full Financ'!$B36,#REF!)*0.98*(S$2-R$2)/($Q36),SUMIF(#REF!,'Full Financ'!$B36,#REF!)*0.98)</f>
        <v>#REF!</v>
      </c>
      <c r="S36" s="17" t="e">
        <f>IF(AND(S$2=$Q$1,$Q36&lt;&gt;0),SUMIF(#REF!,'Full Financ'!$B36,#REF!)*0.98*(T$2-S$2)/($Q36),SUMIF(#REF!,'Full Financ'!$B36,#REF!)*0.98)</f>
        <v>#REF!</v>
      </c>
      <c r="T36" s="17" t="e">
        <f>IF(AND(T$2=$Q$1,$Q36&lt;&gt;0),SUMIF(#REF!,'Full Financ'!$B36,#REF!)*0.98*(U$2-T$2)/($Q36),SUMIF(#REF!,'Full Financ'!$B36,#REF!)*0.98)</f>
        <v>#REF!</v>
      </c>
      <c r="U36" s="17" t="e">
        <f>IF(AND(U$2=$Q$1,$Q36&lt;&gt;0),SUMIF(#REF!,'Full Financ'!$B36,#REF!)*0.98*(V$2-U$2)/($Q36),SUMIF(#REF!,'Full Financ'!$B36,#REF!)*0.98)</f>
        <v>#REF!</v>
      </c>
      <c r="V36" s="17" t="e">
        <f>IF(AND(V$2=$Q$1,$Q36&lt;&gt;0),SUMIF(#REF!,'Full Financ'!$B36,#REF!)*0.98*(W$2-V$2)/($Q36),SUMIF(#REF!,'Full Financ'!$B36,#REF!)*0.98)</f>
        <v>#REF!</v>
      </c>
      <c r="W36" s="17" t="e">
        <f>IF(AND(W$2=$Q$1,$Q36&lt;&gt;0),SUMIF(#REF!,'Full Financ'!$B36,#REF!)*0.98*(X$2-W$2)/($Q36),SUMIF(#REF!,'Full Financ'!$B36,#REF!)*0.98)</f>
        <v>#REF!</v>
      </c>
      <c r="X36" s="17" t="e">
        <f>IF(AND(X$2=$Q$1,$Q36&lt;&gt;0),SUMIF(#REF!,'Full Financ'!$B36,#REF!)*0.98*(Y$2-X$2)/($Q36),SUMIF(#REF!,'Full Financ'!$B36,#REF!)*0.98)</f>
        <v>#REF!</v>
      </c>
      <c r="Y36" s="17" t="e">
        <f>IF(AND(Y$2=$Q$1,$Q36&lt;&gt;0),SUMIF(#REF!,'Full Financ'!$B36,#REF!)*0.98*(Z$2-Y$2)/($Q36),SUMIF(#REF!,'Full Financ'!$B36,#REF!)*0.98)</f>
        <v>#REF!</v>
      </c>
      <c r="Z36" s="17" t="e">
        <f>IF(AND(Z$2=$Q$1,$Q36&lt;&gt;0),SUMIF(#REF!,'Full Financ'!$B36,#REF!)*0.98*(AA$2-Z$2)/($Q36),SUMIF(#REF!,'Full Financ'!$B36,#REF!)*0.98)</f>
        <v>#REF!</v>
      </c>
      <c r="AA36" s="17" t="e">
        <f>IF(AND(AA$2=$Q$1,$Q36&lt;&gt;0),SUMIF(#REF!,'Full Financ'!$B36,#REF!)*0.98*(AB$2-AA$2)/($Q36),SUMIF(#REF!,'Full Financ'!$B36,#REF!)*0.98)</f>
        <v>#REF!</v>
      </c>
      <c r="AB36" s="17" t="e">
        <f>IF(AND(AB$2=$Q$1,$Q36&lt;&gt;0),SUMIF(#REF!,'Full Financ'!$B36,#REF!)*0.98*(AC$2-AB$2)/($Q36),SUMIF(#REF!,'Full Financ'!$B36,#REF!)*0.98)</f>
        <v>#REF!</v>
      </c>
      <c r="AC36" s="17" t="e">
        <f>IF(AND(AC$2=$Q$1,$Q36&lt;&gt;0),SUMIF(#REF!,'Full Financ'!$B36,#REF!)*0.98*(AD$2-AC$2)/($Q36),SUMIF(#REF!,'Full Financ'!$B36,#REF!)*0.98)</f>
        <v>#REF!</v>
      </c>
      <c r="AD36" s="17"/>
      <c r="AF36" s="17" t="e">
        <f t="shared" ca="1" si="24"/>
        <v>#REF!</v>
      </c>
      <c r="AG36" s="17" t="e">
        <f t="shared" ca="1" si="24"/>
        <v>#REF!</v>
      </c>
      <c r="AH36" s="17" t="e">
        <f t="shared" ca="1" si="24"/>
        <v>#REF!</v>
      </c>
      <c r="AI36" s="17" t="e">
        <f t="shared" ca="1" si="20"/>
        <v>#REF!</v>
      </c>
      <c r="AJ36" s="17" t="e">
        <f t="shared" ca="1" si="20"/>
        <v>#REF!</v>
      </c>
      <c r="AK36" s="17" t="e">
        <f t="shared" ca="1" si="20"/>
        <v>#REF!</v>
      </c>
      <c r="AL36" s="17" t="e">
        <f t="shared" ca="1" si="20"/>
        <v>#REF!</v>
      </c>
      <c r="AM36" s="17" t="e">
        <f t="shared" ca="1" si="20"/>
        <v>#REF!</v>
      </c>
      <c r="AN36" s="17" t="e">
        <f t="shared" ca="1" si="20"/>
        <v>#REF!</v>
      </c>
      <c r="AO36" s="17" t="e">
        <f t="shared" ca="1" si="20"/>
        <v>#REF!</v>
      </c>
      <c r="AP36" s="17" t="e">
        <f t="shared" ca="1" si="20"/>
        <v>#REF!</v>
      </c>
      <c r="AQ36" s="17" t="e">
        <f t="shared" ca="1" si="20"/>
        <v>#REF!</v>
      </c>
      <c r="AS36" s="17" t="e">
        <f>IF(SUM($R36:R36)&gt;0,MONTH(AS$2),"")</f>
        <v>#REF!</v>
      </c>
      <c r="AT36" s="17" t="e">
        <f>IF(SUM($R36:S36)&gt;0,MONTH(AT$2),"")</f>
        <v>#REF!</v>
      </c>
      <c r="AU36" s="17" t="e">
        <f>IF(SUM($R36:T36)&gt;0,MONTH(AU$2),"")</f>
        <v>#REF!</v>
      </c>
      <c r="AV36" s="17" t="e">
        <f>IF(SUM($R36:U36)&gt;0,MONTH(AV$2),"")</f>
        <v>#REF!</v>
      </c>
      <c r="AW36" s="17" t="e">
        <f>IF(SUM($R36:V36)&gt;0,MONTH(AW$2),"")</f>
        <v>#REF!</v>
      </c>
      <c r="AX36" s="17" t="e">
        <f>IF(SUM($R36:W36)&gt;0,MONTH(AX$2),"")</f>
        <v>#REF!</v>
      </c>
      <c r="AY36" s="17" t="e">
        <f>IF(SUM($R36:X36)&gt;0,MONTH(AY$2),"")</f>
        <v>#REF!</v>
      </c>
      <c r="AZ36" s="17" t="e">
        <f>IF(SUM($R36:Y36)&gt;0,MONTH(AZ$2),"")</f>
        <v>#REF!</v>
      </c>
      <c r="BA36" s="17" t="e">
        <f>IF(SUM($R36:Z36)&gt;0,MONTH(BA$2),"")</f>
        <v>#REF!</v>
      </c>
      <c r="BB36" s="17" t="e">
        <f>IF(SUM($R36:AA36)&gt;0,MONTH(BB$2),"")</f>
        <v>#REF!</v>
      </c>
      <c r="BC36" s="17" t="e">
        <f>IF(SUM($R36:AB36)&gt;0,MONTH(BC$2),"")</f>
        <v>#REF!</v>
      </c>
      <c r="BD36" s="17" t="e">
        <f>IF(SUM($R36:AC36)&gt;0,MONTH(BD$2),"")</f>
        <v>#REF!</v>
      </c>
      <c r="BE36" s="17" t="e">
        <f t="shared" si="6"/>
        <v>#REF!</v>
      </c>
      <c r="BF36" s="17" t="e">
        <f t="shared" si="25"/>
        <v>#REF!</v>
      </c>
      <c r="BG36" s="17" t="e">
        <f t="shared" si="25"/>
        <v>#REF!</v>
      </c>
      <c r="BH36" s="17" t="e">
        <f t="shared" si="25"/>
        <v>#REF!</v>
      </c>
      <c r="BI36" s="17" t="e">
        <f t="shared" si="21"/>
        <v>#REF!</v>
      </c>
      <c r="BJ36" s="17" t="e">
        <f t="shared" si="21"/>
        <v>#REF!</v>
      </c>
      <c r="BK36" s="17" t="e">
        <f t="shared" si="21"/>
        <v>#REF!</v>
      </c>
      <c r="BL36" s="17" t="e">
        <f t="shared" si="21"/>
        <v>#REF!</v>
      </c>
      <c r="BM36" s="17" t="e">
        <f t="shared" si="21"/>
        <v>#REF!</v>
      </c>
      <c r="BN36" s="17" t="e">
        <f t="shared" si="21"/>
        <v>#REF!</v>
      </c>
      <c r="BO36" s="17" t="e">
        <f t="shared" si="21"/>
        <v>#REF!</v>
      </c>
      <c r="BP36" s="17" t="e">
        <f t="shared" si="21"/>
        <v>#REF!</v>
      </c>
      <c r="BQ36" s="17" t="e">
        <f t="shared" si="21"/>
        <v>#REF!</v>
      </c>
      <c r="BS36" s="17" t="e">
        <f t="shared" si="26"/>
        <v>#REF!</v>
      </c>
      <c r="BT36" s="17" t="e">
        <f t="shared" si="26"/>
        <v>#REF!</v>
      </c>
      <c r="BU36" s="17" t="e">
        <f t="shared" si="26"/>
        <v>#REF!</v>
      </c>
      <c r="BV36" s="17" t="e">
        <f t="shared" si="22"/>
        <v>#REF!</v>
      </c>
      <c r="BW36" s="17" t="e">
        <f t="shared" si="22"/>
        <v>#REF!</v>
      </c>
      <c r="BX36" s="17" t="e">
        <f t="shared" si="22"/>
        <v>#REF!</v>
      </c>
      <c r="BY36" s="17" t="e">
        <f t="shared" si="22"/>
        <v>#REF!</v>
      </c>
      <c r="BZ36" s="17" t="e">
        <f t="shared" si="22"/>
        <v>#REF!</v>
      </c>
      <c r="CA36" s="17" t="e">
        <f t="shared" si="22"/>
        <v>#REF!</v>
      </c>
      <c r="CB36" s="17" t="e">
        <f t="shared" si="22"/>
        <v>#REF!</v>
      </c>
      <c r="CC36" s="17" t="e">
        <f t="shared" si="22"/>
        <v>#REF!</v>
      </c>
      <c r="CD36" s="17" t="e">
        <f t="shared" si="22"/>
        <v>#REF!</v>
      </c>
      <c r="CG36" s="20" t="e">
        <f>IF(AND(SUM($R36:R36)&gt;0,R36=0),AF36,0)</f>
        <v>#REF!</v>
      </c>
      <c r="CH36" s="20" t="e">
        <f>IF(AND(SUM($R36:S36)&gt;0,S36=0),AG36,0)</f>
        <v>#REF!</v>
      </c>
      <c r="CI36" s="20" t="e">
        <f>IF(AND(SUM($R36:T36)&gt;0,T36=0),AH36,0)</f>
        <v>#REF!</v>
      </c>
      <c r="CJ36" s="20" t="e">
        <f>IF(AND(SUM($R36:U36)&gt;0,U36=0),AI36,0)</f>
        <v>#REF!</v>
      </c>
      <c r="CK36" s="20" t="e">
        <f>IF(AND(SUM($R36:V36)&gt;0,V36=0),AJ36,0)</f>
        <v>#REF!</v>
      </c>
      <c r="CL36" s="20" t="e">
        <f>IF(AND(SUM($R36:W36)&gt;0,W36=0),AK36,0)</f>
        <v>#REF!</v>
      </c>
      <c r="CM36" s="20" t="e">
        <f>IF(AND(SUM($R36:X36)&gt;0,X36=0),AL36,0)</f>
        <v>#REF!</v>
      </c>
      <c r="CN36" s="20" t="e">
        <f>IF(AND(SUM($R36:Y36)&gt;0,Y36=0),AM36,0)</f>
        <v>#REF!</v>
      </c>
      <c r="CO36" s="20" t="e">
        <f>IF(AND(SUM($R36:Z36)&gt;0,Z36=0),AN36,0)</f>
        <v>#REF!</v>
      </c>
      <c r="CP36" s="20" t="e">
        <f>IF(AND(SUM($R36:AA36)&gt;0,AA36=0),AO36,0)</f>
        <v>#REF!</v>
      </c>
      <c r="CQ36" s="20" t="e">
        <f>IF(AND(SUM($R36:AB36)&gt;0,AB36=0),AP36,0)</f>
        <v>#REF!</v>
      </c>
      <c r="CR36" s="20" t="e">
        <f>IF(AND(SUM($R36:AC36)&gt;0,AC36=0),AQ36,0)</f>
        <v>#REF!</v>
      </c>
      <c r="CT36" s="14" t="e">
        <f>IF(VLOOKUP($B36,#REF!,COLUMN(#REF!)-COLUMN(#REF!)+1,FALSE)&gt;0.1,VLOOKUP($B36,#REF!,COLUMN(#REF!)-COLUMN(#REF!)+1,FALSE),"")</f>
        <v>#REF!</v>
      </c>
      <c r="CU36" s="14" t="e">
        <f>IF(VLOOKUP($B36,#REF!,COLUMN(#REF!)-COLUMN(#REF!)+1,FALSE)&gt;0.1,VLOOKUP($B36,#REF!,COLUMN(#REF!)-COLUMN(#REF!)+1,FALSE),"")</f>
        <v>#REF!</v>
      </c>
      <c r="CV36" s="14" t="e">
        <f>IF(VLOOKUP($B36,#REF!,COLUMN(#REF!)-COLUMN(#REF!)+1,FALSE)&gt;0.1,VLOOKUP($B36,#REF!,COLUMN(#REF!)-COLUMN(#REF!)+1,FALSE),"")</f>
        <v>#REF!</v>
      </c>
      <c r="CW36" s="14" t="e">
        <f>IF(VLOOKUP($B36,#REF!,COLUMN(#REF!)-COLUMN(#REF!)+1,FALSE)&gt;0.1,VLOOKUP($B36,#REF!,COLUMN(#REF!)-COLUMN(#REF!)+1,FALSE),"")</f>
        <v>#REF!</v>
      </c>
      <c r="CX36" s="14" t="e">
        <f>IF(VLOOKUP($B36,#REF!,COLUMN(#REF!)-COLUMN(#REF!)+1,FALSE)&gt;0.1,VLOOKUP($B36,#REF!,COLUMN(#REF!)-COLUMN(#REF!)+1,FALSE),"")</f>
        <v>#REF!</v>
      </c>
      <c r="CY36" s="14" t="e">
        <f>IF(VLOOKUP($B36,#REF!,COLUMN(#REF!)-COLUMN(#REF!)+1,FALSE)&gt;0.1,VLOOKUP($B36,#REF!,COLUMN(#REF!)-COLUMN(#REF!)+1,FALSE),"")</f>
        <v>#REF!</v>
      </c>
      <c r="CZ36" s="14" t="e">
        <f>IF(VLOOKUP($B36,#REF!,COLUMN(#REF!)-COLUMN(#REF!)+1,FALSE)&gt;0.1,VLOOKUP($B36,#REF!,COLUMN(#REF!)-COLUMN(#REF!)+1,FALSE),"")</f>
        <v>#REF!</v>
      </c>
      <c r="DA36" s="14" t="e">
        <f>IF(VLOOKUP($B36,#REF!,COLUMN(#REF!)-COLUMN(#REF!)+1,FALSE)&gt;0.1,VLOOKUP($B36,#REF!,COLUMN(#REF!)-COLUMN(#REF!)+1,FALSE),"")</f>
        <v>#REF!</v>
      </c>
      <c r="DB36" s="14" t="e">
        <f>IF(VLOOKUP($B36,#REF!,COLUMN(#REF!)-COLUMN(#REF!)+1,FALSE)&gt;0.1,VLOOKUP($B36,#REF!,COLUMN(#REF!)-COLUMN(#REF!)+1,FALSE),"")</f>
        <v>#REF!</v>
      </c>
      <c r="DC36" s="14" t="e">
        <f>IF(VLOOKUP($B36,#REF!,COLUMN(#REF!)-COLUMN(#REF!)+1,FALSE)&gt;0.1,VLOOKUP($B36,#REF!,COLUMN(#REF!)-COLUMN(#REF!)+1,FALSE),"")</f>
        <v>#REF!</v>
      </c>
      <c r="DD36" s="14" t="e">
        <f>IF(VLOOKUP($B36,#REF!,COLUMN(#REF!)-COLUMN(#REF!)+1,FALSE)&gt;0.1,VLOOKUP($B36,#REF!,COLUMN(#REF!)-COLUMN(#REF!)+1,FALSE),"")</f>
        <v>#REF!</v>
      </c>
      <c r="DE36" s="14" t="e">
        <f>IF(VLOOKUP($B36,#REF!,COLUMN(#REF!)-COLUMN(#REF!)+1,FALSE)&gt;0.1,VLOOKUP($B36,#REF!,COLUMN(#REF!)-COLUMN(#REF!)+1,FALSE),"")</f>
        <v>#REF!</v>
      </c>
      <c r="DH36" s="19" t="str">
        <f t="shared" si="7"/>
        <v/>
      </c>
      <c r="DI36" s="19" t="str">
        <f t="shared" si="7"/>
        <v/>
      </c>
      <c r="DJ36" s="19" t="str">
        <f t="shared" si="7"/>
        <v/>
      </c>
      <c r="DK36" s="19" t="str">
        <f t="shared" si="28"/>
        <v/>
      </c>
      <c r="DL36" s="19" t="str">
        <f t="shared" si="28"/>
        <v/>
      </c>
      <c r="DM36" s="19" t="str">
        <f t="shared" si="28"/>
        <v/>
      </c>
      <c r="DN36" s="19" t="str">
        <f t="shared" si="28"/>
        <v/>
      </c>
      <c r="DO36" s="19" t="str">
        <f t="shared" si="28"/>
        <v/>
      </c>
      <c r="DP36" s="19" t="str">
        <f t="shared" si="28"/>
        <v/>
      </c>
      <c r="DQ36" s="19" t="str">
        <f t="shared" si="28"/>
        <v/>
      </c>
      <c r="DR36" s="19" t="str">
        <f t="shared" si="28"/>
        <v/>
      </c>
      <c r="DS36" s="19" t="str">
        <f t="shared" si="28"/>
        <v/>
      </c>
      <c r="DV36" s="15" t="e">
        <f>IF(VLOOKUP($B36,#REF!,COLUMN(#REF!)-COLUMN(#REF!)+1,FALSE)&gt;0.1,VLOOKUP($B36,#REF!,COLUMN(#REF!)-COLUMN(#REF!)+1,FALSE),"")</f>
        <v>#REF!</v>
      </c>
      <c r="DW36" s="15" t="e">
        <f>IF(VLOOKUP($B36,#REF!,COLUMN(#REF!)-COLUMN(#REF!)+1,FALSE)&gt;0.1,VLOOKUP($B36,#REF!,COLUMN(#REF!)-COLUMN(#REF!)+1,FALSE),"")</f>
        <v>#REF!</v>
      </c>
      <c r="DX36" s="15" t="e">
        <f>IF(VLOOKUP($B36,#REF!,COLUMN(#REF!)-COLUMN(#REF!)+1,FALSE)&gt;0.1,VLOOKUP($B36,#REF!,COLUMN(#REF!)-COLUMN(#REF!)+1,FALSE),"")</f>
        <v>#REF!</v>
      </c>
      <c r="DY36" s="15" t="e">
        <f>IF(VLOOKUP($B36,#REF!,COLUMN(#REF!)-COLUMN(#REF!)+1,FALSE)&gt;0.1,VLOOKUP($B36,#REF!,COLUMN(#REF!)-COLUMN(#REF!)+1,FALSE),"")</f>
        <v>#REF!</v>
      </c>
      <c r="DZ36" s="15" t="e">
        <f>IF(VLOOKUP($B36,#REF!,COLUMN(#REF!)-COLUMN(#REF!)+1,FALSE)&gt;0.1,VLOOKUP($B36,#REF!,COLUMN(#REF!)-COLUMN(#REF!)+1,FALSE),"")</f>
        <v>#REF!</v>
      </c>
      <c r="EA36" s="15" t="e">
        <f>IF(VLOOKUP($B36,#REF!,COLUMN(#REF!)-COLUMN(#REF!)+1,FALSE)&gt;0.1,VLOOKUP($B36,#REF!,COLUMN(#REF!)-COLUMN(#REF!)+1,FALSE),"")</f>
        <v>#REF!</v>
      </c>
      <c r="EB36" s="15" t="e">
        <f>IF(VLOOKUP($B36,#REF!,COLUMN(#REF!)-COLUMN(#REF!)+1,FALSE)&gt;0.1,VLOOKUP($B36,#REF!,COLUMN(#REF!)-COLUMN(#REF!)+1,FALSE),"")</f>
        <v>#REF!</v>
      </c>
      <c r="EC36" s="15" t="e">
        <f>IF(VLOOKUP($B36,#REF!,COLUMN(#REF!)-COLUMN(#REF!)+1,FALSE)&gt;0.1,VLOOKUP($B36,#REF!,COLUMN(#REF!)-COLUMN(#REF!)+1,FALSE),"")</f>
        <v>#REF!</v>
      </c>
      <c r="ED36" s="15" t="e">
        <f>IF(VLOOKUP($B36,#REF!,COLUMN(#REF!)-COLUMN(#REF!)+1,FALSE)&gt;0.1,VLOOKUP($B36,#REF!,COLUMN(#REF!)-COLUMN(#REF!)+1,FALSE),"")</f>
        <v>#REF!</v>
      </c>
      <c r="EE36" s="15" t="e">
        <f>IF(VLOOKUP($B36,#REF!,COLUMN(#REF!)-COLUMN(#REF!)+1,FALSE)&gt;0.1,VLOOKUP($B36,#REF!,COLUMN(#REF!)-COLUMN(#REF!)+1,FALSE),"")</f>
        <v>#REF!</v>
      </c>
      <c r="EF36" s="15" t="e">
        <f>IF(VLOOKUP($B36,#REF!,COLUMN(#REF!)-COLUMN(#REF!)+1,FALSE)&gt;0.1,VLOOKUP($B36,#REF!,COLUMN(#REF!)-COLUMN(#REF!)+1,FALSE),"")</f>
        <v>#REF!</v>
      </c>
      <c r="EG36" s="15" t="e">
        <f>IF(VLOOKUP($B36,#REF!,COLUMN(#REF!)-COLUMN(#REF!)+1,FALSE)&gt;0.1,VLOOKUP($B36,#REF!,COLUMN(#REF!)-COLUMN(#REF!)+1,FALSE),"")</f>
        <v>#REF!</v>
      </c>
      <c r="EH36" s="15" t="e">
        <f>IF(VLOOKUP($B36,#REF!,COLUMN(#REF!)-COLUMN(#REF!)+1,FALSE)&gt;0.1,VLOOKUP($B36,#REF!,COLUMN(#REF!)-COLUMN(#REF!)+1,FALSE),"")</f>
        <v>#REF!</v>
      </c>
      <c r="EL36" s="20" t="str">
        <f t="shared" si="13"/>
        <v/>
      </c>
      <c r="EM36" s="20" t="str">
        <f t="shared" si="13"/>
        <v/>
      </c>
      <c r="EN36" s="20" t="str">
        <f t="shared" si="13"/>
        <v/>
      </c>
      <c r="EO36" s="20" t="str">
        <f t="shared" si="13"/>
        <v/>
      </c>
      <c r="EP36" s="20" t="str">
        <f t="shared" si="13"/>
        <v/>
      </c>
      <c r="EQ36" s="20" t="str">
        <f t="shared" si="13"/>
        <v/>
      </c>
      <c r="ER36" s="20" t="str">
        <f t="shared" si="13"/>
        <v/>
      </c>
      <c r="ES36" s="20" t="str">
        <f t="shared" si="13"/>
        <v/>
      </c>
      <c r="ET36" s="20" t="str">
        <f t="shared" si="13"/>
        <v/>
      </c>
      <c r="EU36" s="20" t="str">
        <f t="shared" si="13"/>
        <v/>
      </c>
      <c r="EV36" s="20" t="str">
        <f t="shared" si="13"/>
        <v/>
      </c>
      <c r="EW36" s="20" t="str">
        <f t="shared" si="13"/>
        <v/>
      </c>
    </row>
    <row r="37" spans="2:164">
      <c r="B37" t="s">
        <v>1208</v>
      </c>
      <c r="C37" s="18">
        <f>VLOOKUP(B37,Financ!A$3:J$157,COLUMN(Financ!$J$21),FALSE)</f>
        <v>44530</v>
      </c>
      <c r="D37" s="16">
        <f ca="1">SUMIF(Financ!$A$3:$A$157,'Full Financ'!$B37,Financ!K$3:K$156)</f>
        <v>531.51751505199786</v>
      </c>
      <c r="E37" s="16">
        <f ca="1">SUMIF(Financ!$A$3:$A$157,'Full Financ'!$B37,Financ!L$3:L$156)</f>
        <v>493.55911330049258</v>
      </c>
      <c r="F37" s="16">
        <f ca="1">SUMIF(Financ!$A$3:$A$157,'Full Financ'!$B37,Financ!M$3:M$156)</f>
        <v>491.46141215106729</v>
      </c>
      <c r="G37" s="16">
        <f ca="1">SUMIF(Financ!$A$3:$A$157,'Full Financ'!$B37,Financ!N$3:N$156)</f>
        <v>526.22331691297211</v>
      </c>
      <c r="H37" s="16">
        <f ca="1">SUMIF(Financ!$A$3:$A$157,'Full Financ'!$B37,Financ!O$3:O$156)</f>
        <v>504.74685276409417</v>
      </c>
      <c r="I37" s="16">
        <f ca="1">SUMIF(Financ!$A$3:$A$157,'Full Financ'!$B37,Financ!P$3:P$156)</f>
        <v>456.89928845101258</v>
      </c>
      <c r="J37" s="16">
        <f ca="1">SUMIF(Financ!$A$3:$A$157,'Full Financ'!$B37,Financ!Q$3:Q$156)</f>
        <v>538.90941434044885</v>
      </c>
      <c r="K37" s="16">
        <f ca="1">SUMIF(Financ!$A$3:$A$157,'Full Financ'!$B37,Financ!R$3:R$156)</f>
        <v>556.88970990695123</v>
      </c>
      <c r="L37" s="16">
        <f ca="1">SUMIF(Financ!$A$3:$A$157,'Full Financ'!$B37,Financ!S$3:S$156)</f>
        <v>503.84783798576899</v>
      </c>
      <c r="M37" s="16">
        <f ca="1">SUMIF(Financ!$A$3:$A$157,'Full Financ'!$B37,Financ!T$3:T$156)</f>
        <v>565.08073344280251</v>
      </c>
      <c r="N37" s="16">
        <f ca="1">SUMIF(Financ!$A$3:$A$157,'Full Financ'!$B37,Financ!U$3:U$156)</f>
        <v>580.96332785987966</v>
      </c>
      <c r="O37" s="16">
        <f ca="1">SUMIF(Financ!$A$3:$A$157,'Full Financ'!$B37,Financ!V$3:V$156)</f>
        <v>552.19485495347556</v>
      </c>
      <c r="P37" s="16"/>
      <c r="Q37" t="e">
        <f>VLOOKUP(B37,#REF!,COLUMN(#REF!),FALSE)</f>
        <v>#REF!</v>
      </c>
      <c r="R37" s="17" t="e">
        <f>IF(AND(R$2=$Q$1,$Q37&lt;&gt;0),SUMIF(#REF!,'Full Financ'!$B37,#REF!)*0.98*(S$2-R$2)/($Q37),SUMIF(#REF!,'Full Financ'!$B37,#REF!)*0.98)</f>
        <v>#REF!</v>
      </c>
      <c r="S37" s="17" t="e">
        <f>IF(AND(S$2=$Q$1,$Q37&lt;&gt;0),SUMIF(#REF!,'Full Financ'!$B37,#REF!)*0.98*(T$2-S$2)/($Q37),SUMIF(#REF!,'Full Financ'!$B37,#REF!)*0.98)</f>
        <v>#REF!</v>
      </c>
      <c r="T37" s="17" t="e">
        <f>IF(AND(T$2=$Q$1,$Q37&lt;&gt;0),SUMIF(#REF!,'Full Financ'!$B37,#REF!)*0.98*(U$2-T$2)/($Q37),SUMIF(#REF!,'Full Financ'!$B37,#REF!)*0.98)</f>
        <v>#REF!</v>
      </c>
      <c r="U37" s="17" t="e">
        <f>IF(AND(U$2=$Q$1,$Q37&lt;&gt;0),SUMIF(#REF!,'Full Financ'!$B37,#REF!)*0.98*(V$2-U$2)/($Q37),SUMIF(#REF!,'Full Financ'!$B37,#REF!)*0.98)</f>
        <v>#REF!</v>
      </c>
      <c r="V37" s="17" t="e">
        <f>IF(AND(V$2=$Q$1,$Q37&lt;&gt;0),SUMIF(#REF!,'Full Financ'!$B37,#REF!)*0.98*(W$2-V$2)/($Q37),SUMIF(#REF!,'Full Financ'!$B37,#REF!)*0.98)</f>
        <v>#REF!</v>
      </c>
      <c r="W37" s="17" t="e">
        <f>IF(AND(W$2=$Q$1,$Q37&lt;&gt;0),SUMIF(#REF!,'Full Financ'!$B37,#REF!)*0.98*(X$2-W$2)/($Q37),SUMIF(#REF!,'Full Financ'!$B37,#REF!)*0.98)</f>
        <v>#REF!</v>
      </c>
      <c r="X37" s="17" t="e">
        <f>IF(AND(X$2=$Q$1,$Q37&lt;&gt;0),SUMIF(#REF!,'Full Financ'!$B37,#REF!)*0.98*(Y$2-X$2)/($Q37),SUMIF(#REF!,'Full Financ'!$B37,#REF!)*0.98)</f>
        <v>#REF!</v>
      </c>
      <c r="Y37" s="17" t="e">
        <f>IF(AND(Y$2=$Q$1,$Q37&lt;&gt;0),SUMIF(#REF!,'Full Financ'!$B37,#REF!)*0.98*(Z$2-Y$2)/($Q37),SUMIF(#REF!,'Full Financ'!$B37,#REF!)*0.98)</f>
        <v>#REF!</v>
      </c>
      <c r="Z37" s="17" t="e">
        <f>IF(AND(Z$2=$Q$1,$Q37&lt;&gt;0),SUMIF(#REF!,'Full Financ'!$B37,#REF!)*0.98*(AA$2-Z$2)/($Q37),SUMIF(#REF!,'Full Financ'!$B37,#REF!)*0.98)</f>
        <v>#REF!</v>
      </c>
      <c r="AA37" s="17" t="e">
        <f>IF(AND(AA$2=$Q$1,$Q37&lt;&gt;0),SUMIF(#REF!,'Full Financ'!$B37,#REF!)*0.98*(AB$2-AA$2)/($Q37),SUMIF(#REF!,'Full Financ'!$B37,#REF!)*0.98)</f>
        <v>#REF!</v>
      </c>
      <c r="AB37" s="17" t="e">
        <f>IF(AND(AB$2=$Q$1,$Q37&lt;&gt;0),SUMIF(#REF!,'Full Financ'!$B37,#REF!)*0.98*(AC$2-AB$2)/($Q37),SUMIF(#REF!,'Full Financ'!$B37,#REF!)*0.98)</f>
        <v>#REF!</v>
      </c>
      <c r="AC37" s="17" t="e">
        <f>IF(AND(AC$2=$Q$1,$Q37&lt;&gt;0),SUMIF(#REF!,'Full Financ'!$B37,#REF!)*0.98*(AD$2-AC$2)/($Q37),SUMIF(#REF!,'Full Financ'!$B37,#REF!)*0.98)</f>
        <v>#REF!</v>
      </c>
      <c r="AD37" s="17"/>
      <c r="AF37" s="17" t="e">
        <f t="shared" ca="1" si="24"/>
        <v>#REF!</v>
      </c>
      <c r="AG37" s="17" t="e">
        <f t="shared" ca="1" si="24"/>
        <v>#REF!</v>
      </c>
      <c r="AH37" s="17" t="e">
        <f t="shared" ca="1" si="24"/>
        <v>#REF!</v>
      </c>
      <c r="AI37" s="17" t="e">
        <f t="shared" ca="1" si="20"/>
        <v>#REF!</v>
      </c>
      <c r="AJ37" s="17" t="e">
        <f t="shared" ca="1" si="20"/>
        <v>#REF!</v>
      </c>
      <c r="AK37" s="17" t="e">
        <f t="shared" ca="1" si="20"/>
        <v>#REF!</v>
      </c>
      <c r="AL37" s="17" t="e">
        <f t="shared" ca="1" si="20"/>
        <v>#REF!</v>
      </c>
      <c r="AM37" s="17" t="e">
        <f t="shared" ca="1" si="20"/>
        <v>#REF!</v>
      </c>
      <c r="AN37" s="17" t="e">
        <f t="shared" ca="1" si="20"/>
        <v>#REF!</v>
      </c>
      <c r="AO37" s="17" t="e">
        <f t="shared" ca="1" si="20"/>
        <v>#REF!</v>
      </c>
      <c r="AP37" s="17" t="e">
        <f t="shared" ca="1" si="20"/>
        <v>#REF!</v>
      </c>
      <c r="AQ37" s="17" t="e">
        <f t="shared" ca="1" si="20"/>
        <v>#REF!</v>
      </c>
      <c r="AS37" s="17" t="e">
        <f>IF(SUM($R37:R37)&gt;0,MONTH(AS$2),"")</f>
        <v>#REF!</v>
      </c>
      <c r="AT37" s="17" t="e">
        <f>IF(SUM($R37:S37)&gt;0,MONTH(AT$2),"")</f>
        <v>#REF!</v>
      </c>
      <c r="AU37" s="17" t="e">
        <f>IF(SUM($R37:T37)&gt;0,MONTH(AU$2),"")</f>
        <v>#REF!</v>
      </c>
      <c r="AV37" s="17" t="e">
        <f>IF(SUM($R37:U37)&gt;0,MONTH(AV$2),"")</f>
        <v>#REF!</v>
      </c>
      <c r="AW37" s="17" t="e">
        <f>IF(SUM($R37:V37)&gt;0,MONTH(AW$2),"")</f>
        <v>#REF!</v>
      </c>
      <c r="AX37" s="17" t="e">
        <f>IF(SUM($R37:W37)&gt;0,MONTH(AX$2),"")</f>
        <v>#REF!</v>
      </c>
      <c r="AY37" s="17" t="e">
        <f>IF(SUM($R37:X37)&gt;0,MONTH(AY$2),"")</f>
        <v>#REF!</v>
      </c>
      <c r="AZ37" s="17" t="e">
        <f>IF(SUM($R37:Y37)&gt;0,MONTH(AZ$2),"")</f>
        <v>#REF!</v>
      </c>
      <c r="BA37" s="17" t="e">
        <f>IF(SUM($R37:Z37)&gt;0,MONTH(BA$2),"")</f>
        <v>#REF!</v>
      </c>
      <c r="BB37" s="17" t="e">
        <f>IF(SUM($R37:AA37)&gt;0,MONTH(BB$2),"")</f>
        <v>#REF!</v>
      </c>
      <c r="BC37" s="17" t="e">
        <f>IF(SUM($R37:AB37)&gt;0,MONTH(BC$2),"")</f>
        <v>#REF!</v>
      </c>
      <c r="BD37" s="17" t="e">
        <f>IF(SUM($R37:AC37)&gt;0,MONTH(BD$2),"")</f>
        <v>#REF!</v>
      </c>
      <c r="BE37" s="17" t="e">
        <f t="shared" si="6"/>
        <v>#REF!</v>
      </c>
      <c r="BF37" s="17" t="e">
        <f t="shared" si="25"/>
        <v>#REF!</v>
      </c>
      <c r="BG37" s="17" t="e">
        <f t="shared" si="25"/>
        <v>#REF!</v>
      </c>
      <c r="BH37" s="17" t="e">
        <f t="shared" si="25"/>
        <v>#REF!</v>
      </c>
      <c r="BI37" s="17" t="e">
        <f t="shared" si="21"/>
        <v>#REF!</v>
      </c>
      <c r="BJ37" s="17" t="e">
        <f t="shared" si="21"/>
        <v>#REF!</v>
      </c>
      <c r="BK37" s="17" t="e">
        <f t="shared" si="21"/>
        <v>#REF!</v>
      </c>
      <c r="BL37" s="17" t="e">
        <f t="shared" si="21"/>
        <v>#REF!</v>
      </c>
      <c r="BM37" s="17" t="e">
        <f t="shared" si="21"/>
        <v>#REF!</v>
      </c>
      <c r="BN37" s="17" t="e">
        <f t="shared" si="21"/>
        <v>#REF!</v>
      </c>
      <c r="BO37" s="17" t="e">
        <f t="shared" si="21"/>
        <v>#REF!</v>
      </c>
      <c r="BP37" s="17" t="e">
        <f t="shared" si="21"/>
        <v>#REF!</v>
      </c>
      <c r="BQ37" s="17" t="e">
        <f t="shared" si="21"/>
        <v>#REF!</v>
      </c>
      <c r="BS37" s="17" t="e">
        <f t="shared" si="26"/>
        <v>#REF!</v>
      </c>
      <c r="BT37" s="17" t="e">
        <f t="shared" si="26"/>
        <v>#REF!</v>
      </c>
      <c r="BU37" s="17" t="e">
        <f t="shared" si="26"/>
        <v>#REF!</v>
      </c>
      <c r="BV37" s="17" t="e">
        <f t="shared" si="22"/>
        <v>#REF!</v>
      </c>
      <c r="BW37" s="17" t="e">
        <f t="shared" si="22"/>
        <v>#REF!</v>
      </c>
      <c r="BX37" s="17" t="e">
        <f t="shared" si="22"/>
        <v>#REF!</v>
      </c>
      <c r="BY37" s="17" t="e">
        <f t="shared" si="22"/>
        <v>#REF!</v>
      </c>
      <c r="BZ37" s="17" t="e">
        <f t="shared" si="22"/>
        <v>#REF!</v>
      </c>
      <c r="CA37" s="17" t="e">
        <f t="shared" si="22"/>
        <v>#REF!</v>
      </c>
      <c r="CB37" s="17" t="e">
        <f t="shared" si="22"/>
        <v>#REF!</v>
      </c>
      <c r="CC37" s="17" t="e">
        <f t="shared" si="22"/>
        <v>#REF!</v>
      </c>
      <c r="CD37" s="17" t="e">
        <f t="shared" si="22"/>
        <v>#REF!</v>
      </c>
      <c r="CG37" s="20" t="e">
        <f>IF(AND(SUM($R37:R37)&gt;0,R37=0),AF37,0)</f>
        <v>#REF!</v>
      </c>
      <c r="CH37" s="20" t="e">
        <f>IF(AND(SUM($R37:S37)&gt;0,S37=0),AG37,0)</f>
        <v>#REF!</v>
      </c>
      <c r="CI37" s="20" t="e">
        <f>IF(AND(SUM($R37:T37)&gt;0,T37=0),AH37,0)</f>
        <v>#REF!</v>
      </c>
      <c r="CJ37" s="20" t="e">
        <f>IF(AND(SUM($R37:U37)&gt;0,U37=0),AI37,0)</f>
        <v>#REF!</v>
      </c>
      <c r="CK37" s="20" t="e">
        <f>IF(AND(SUM($R37:V37)&gt;0,V37=0),AJ37,0)</f>
        <v>#REF!</v>
      </c>
      <c r="CL37" s="20" t="e">
        <f>IF(AND(SUM($R37:W37)&gt;0,W37=0),AK37,0)</f>
        <v>#REF!</v>
      </c>
      <c r="CM37" s="20" t="e">
        <f>IF(AND(SUM($R37:X37)&gt;0,X37=0),AL37,0)</f>
        <v>#REF!</v>
      </c>
      <c r="CN37" s="20" t="e">
        <f>IF(AND(SUM($R37:Y37)&gt;0,Y37=0),AM37,0)</f>
        <v>#REF!</v>
      </c>
      <c r="CO37" s="20" t="e">
        <f>IF(AND(SUM($R37:Z37)&gt;0,Z37=0),AN37,0)</f>
        <v>#REF!</v>
      </c>
      <c r="CP37" s="20" t="e">
        <f>IF(AND(SUM($R37:AA37)&gt;0,AA37=0),AO37,0)</f>
        <v>#REF!</v>
      </c>
      <c r="CQ37" s="20" t="e">
        <f>IF(AND(SUM($R37:AB37)&gt;0,AB37=0),AP37,0)</f>
        <v>#REF!</v>
      </c>
      <c r="CR37" s="20" t="e">
        <f>IF(AND(SUM($R37:AC37)&gt;0,AC37=0),AQ37,0)</f>
        <v>#REF!</v>
      </c>
      <c r="CT37" s="14" t="e">
        <f>IF(VLOOKUP($B37,#REF!,COLUMN(#REF!)-COLUMN(#REF!)+1,FALSE)&gt;0.1,VLOOKUP($B37,#REF!,COLUMN(#REF!)-COLUMN(#REF!)+1,FALSE),"")</f>
        <v>#REF!</v>
      </c>
      <c r="CU37" s="14" t="e">
        <f>IF(VLOOKUP($B37,#REF!,COLUMN(#REF!)-COLUMN(#REF!)+1,FALSE)&gt;0.1,VLOOKUP($B37,#REF!,COLUMN(#REF!)-COLUMN(#REF!)+1,FALSE),"")</f>
        <v>#REF!</v>
      </c>
      <c r="CV37" s="14" t="e">
        <f>IF(VLOOKUP($B37,#REF!,COLUMN(#REF!)-COLUMN(#REF!)+1,FALSE)&gt;0.1,VLOOKUP($B37,#REF!,COLUMN(#REF!)-COLUMN(#REF!)+1,FALSE),"")</f>
        <v>#REF!</v>
      </c>
      <c r="CW37" s="14" t="e">
        <f>IF(VLOOKUP($B37,#REF!,COLUMN(#REF!)-COLUMN(#REF!)+1,FALSE)&gt;0.1,VLOOKUP($B37,#REF!,COLUMN(#REF!)-COLUMN(#REF!)+1,FALSE),"")</f>
        <v>#REF!</v>
      </c>
      <c r="CX37" s="14" t="e">
        <f>IF(VLOOKUP($B37,#REF!,COLUMN(#REF!)-COLUMN(#REF!)+1,FALSE)&gt;0.1,VLOOKUP($B37,#REF!,COLUMN(#REF!)-COLUMN(#REF!)+1,FALSE),"")</f>
        <v>#REF!</v>
      </c>
      <c r="CY37" s="14" t="e">
        <f>IF(VLOOKUP($B37,#REF!,COLUMN(#REF!)-COLUMN(#REF!)+1,FALSE)&gt;0.1,VLOOKUP($B37,#REF!,COLUMN(#REF!)-COLUMN(#REF!)+1,FALSE),"")</f>
        <v>#REF!</v>
      </c>
      <c r="CZ37" s="14" t="e">
        <f>IF(VLOOKUP($B37,#REF!,COLUMN(#REF!)-COLUMN(#REF!)+1,FALSE)&gt;0.1,VLOOKUP($B37,#REF!,COLUMN(#REF!)-COLUMN(#REF!)+1,FALSE),"")</f>
        <v>#REF!</v>
      </c>
      <c r="DA37" s="14" t="e">
        <f>IF(VLOOKUP($B37,#REF!,COLUMN(#REF!)-COLUMN(#REF!)+1,FALSE)&gt;0.1,VLOOKUP($B37,#REF!,COLUMN(#REF!)-COLUMN(#REF!)+1,FALSE),"")</f>
        <v>#REF!</v>
      </c>
      <c r="DB37" s="14" t="e">
        <f>IF(VLOOKUP($B37,#REF!,COLUMN(#REF!)-COLUMN(#REF!)+1,FALSE)&gt;0.1,VLOOKUP($B37,#REF!,COLUMN(#REF!)-COLUMN(#REF!)+1,FALSE),"")</f>
        <v>#REF!</v>
      </c>
      <c r="DC37" s="14" t="e">
        <f>IF(VLOOKUP($B37,#REF!,COLUMN(#REF!)-COLUMN(#REF!)+1,FALSE)&gt;0.1,VLOOKUP($B37,#REF!,COLUMN(#REF!)-COLUMN(#REF!)+1,FALSE),"")</f>
        <v>#REF!</v>
      </c>
      <c r="DD37" s="14" t="e">
        <f>IF(VLOOKUP($B37,#REF!,COLUMN(#REF!)-COLUMN(#REF!)+1,FALSE)&gt;0.1,VLOOKUP($B37,#REF!,COLUMN(#REF!)-COLUMN(#REF!)+1,FALSE),"")</f>
        <v>#REF!</v>
      </c>
      <c r="DE37" s="14" t="e">
        <f>IF(VLOOKUP($B37,#REF!,COLUMN(#REF!)-COLUMN(#REF!)+1,FALSE)&gt;0.1,VLOOKUP($B37,#REF!,COLUMN(#REF!)-COLUMN(#REF!)+1,FALSE),"")</f>
        <v>#REF!</v>
      </c>
      <c r="DH37" s="19" t="str">
        <f t="shared" si="7"/>
        <v/>
      </c>
      <c r="DI37" s="19" t="str">
        <f t="shared" si="7"/>
        <v/>
      </c>
      <c r="DJ37" s="19" t="str">
        <f t="shared" si="7"/>
        <v/>
      </c>
      <c r="DK37" s="19" t="str">
        <f t="shared" si="28"/>
        <v/>
      </c>
      <c r="DL37" s="19" t="str">
        <f t="shared" si="28"/>
        <v/>
      </c>
      <c r="DM37" s="19" t="str">
        <f t="shared" si="28"/>
        <v/>
      </c>
      <c r="DN37" s="19" t="str">
        <f t="shared" si="28"/>
        <v/>
      </c>
      <c r="DO37" s="19" t="str">
        <f t="shared" si="28"/>
        <v/>
      </c>
      <c r="DP37" s="19" t="str">
        <f t="shared" si="28"/>
        <v/>
      </c>
      <c r="DQ37" s="19" t="str">
        <f t="shared" si="28"/>
        <v/>
      </c>
      <c r="DR37" s="19" t="str">
        <f t="shared" si="28"/>
        <v/>
      </c>
      <c r="DS37" s="19" t="str">
        <f t="shared" si="28"/>
        <v/>
      </c>
      <c r="DV37" s="15" t="e">
        <f>IF(VLOOKUP($B37,#REF!,COLUMN(#REF!)-COLUMN(#REF!)+1,FALSE)&gt;0.1,VLOOKUP($B37,#REF!,COLUMN(#REF!)-COLUMN(#REF!)+1,FALSE),"")</f>
        <v>#REF!</v>
      </c>
      <c r="DW37" s="15" t="e">
        <f>IF(VLOOKUP($B37,#REF!,COLUMN(#REF!)-COLUMN(#REF!)+1,FALSE)&gt;0.1,VLOOKUP($B37,#REF!,COLUMN(#REF!)-COLUMN(#REF!)+1,FALSE),"")</f>
        <v>#REF!</v>
      </c>
      <c r="DX37" s="15" t="e">
        <f>IF(VLOOKUP($B37,#REF!,COLUMN(#REF!)-COLUMN(#REF!)+1,FALSE)&gt;0.1,VLOOKUP($B37,#REF!,COLUMN(#REF!)-COLUMN(#REF!)+1,FALSE),"")</f>
        <v>#REF!</v>
      </c>
      <c r="DY37" s="15" t="e">
        <f>IF(VLOOKUP($B37,#REF!,COLUMN(#REF!)-COLUMN(#REF!)+1,FALSE)&gt;0.1,VLOOKUP($B37,#REF!,COLUMN(#REF!)-COLUMN(#REF!)+1,FALSE),"")</f>
        <v>#REF!</v>
      </c>
      <c r="DZ37" s="15" t="e">
        <f>IF(VLOOKUP($B37,#REF!,COLUMN(#REF!)-COLUMN(#REF!)+1,FALSE)&gt;0.1,VLOOKUP($B37,#REF!,COLUMN(#REF!)-COLUMN(#REF!)+1,FALSE),"")</f>
        <v>#REF!</v>
      </c>
      <c r="EA37" s="15" t="e">
        <f>IF(VLOOKUP($B37,#REF!,COLUMN(#REF!)-COLUMN(#REF!)+1,FALSE)&gt;0.1,VLOOKUP($B37,#REF!,COLUMN(#REF!)-COLUMN(#REF!)+1,FALSE),"")</f>
        <v>#REF!</v>
      </c>
      <c r="EB37" s="15" t="e">
        <f>IF(VLOOKUP($B37,#REF!,COLUMN(#REF!)-COLUMN(#REF!)+1,FALSE)&gt;0.1,VLOOKUP($B37,#REF!,COLUMN(#REF!)-COLUMN(#REF!)+1,FALSE),"")</f>
        <v>#REF!</v>
      </c>
      <c r="EC37" s="15" t="e">
        <f>IF(VLOOKUP($B37,#REF!,COLUMN(#REF!)-COLUMN(#REF!)+1,FALSE)&gt;0.1,VLOOKUP($B37,#REF!,COLUMN(#REF!)-COLUMN(#REF!)+1,FALSE),"")</f>
        <v>#REF!</v>
      </c>
      <c r="ED37" s="15" t="e">
        <f>IF(VLOOKUP($B37,#REF!,COLUMN(#REF!)-COLUMN(#REF!)+1,FALSE)&gt;0.1,VLOOKUP($B37,#REF!,COLUMN(#REF!)-COLUMN(#REF!)+1,FALSE),"")</f>
        <v>#REF!</v>
      </c>
      <c r="EE37" s="15" t="e">
        <f>IF(VLOOKUP($B37,#REF!,COLUMN(#REF!)-COLUMN(#REF!)+1,FALSE)&gt;0.1,VLOOKUP($B37,#REF!,COLUMN(#REF!)-COLUMN(#REF!)+1,FALSE),"")</f>
        <v>#REF!</v>
      </c>
      <c r="EF37" s="15" t="e">
        <f>IF(VLOOKUP($B37,#REF!,COLUMN(#REF!)-COLUMN(#REF!)+1,FALSE)&gt;0.1,VLOOKUP($B37,#REF!,COLUMN(#REF!)-COLUMN(#REF!)+1,FALSE),"")</f>
        <v>#REF!</v>
      </c>
      <c r="EG37" s="15" t="e">
        <f>IF(VLOOKUP($B37,#REF!,COLUMN(#REF!)-COLUMN(#REF!)+1,FALSE)&gt;0.1,VLOOKUP($B37,#REF!,COLUMN(#REF!)-COLUMN(#REF!)+1,FALSE),"")</f>
        <v>#REF!</v>
      </c>
      <c r="EH37" s="15" t="e">
        <f>IF(VLOOKUP($B37,#REF!,COLUMN(#REF!)-COLUMN(#REF!)+1,FALSE)&gt;0.1,VLOOKUP($B37,#REF!,COLUMN(#REF!)-COLUMN(#REF!)+1,FALSE),"")</f>
        <v>#REF!</v>
      </c>
      <c r="EL37" s="20" t="str">
        <f t="shared" si="13"/>
        <v/>
      </c>
      <c r="EM37" s="20" t="str">
        <f t="shared" si="13"/>
        <v/>
      </c>
      <c r="EN37" s="20" t="str">
        <f t="shared" si="13"/>
        <v/>
      </c>
      <c r="EO37" s="20" t="str">
        <f t="shared" si="13"/>
        <v/>
      </c>
      <c r="EP37" s="20" t="str">
        <f t="shared" si="13"/>
        <v/>
      </c>
      <c r="EQ37" s="20" t="str">
        <f t="shared" si="13"/>
        <v/>
      </c>
      <c r="ER37" s="20" t="str">
        <f t="shared" si="13"/>
        <v/>
      </c>
      <c r="ES37" s="20" t="str">
        <f t="shared" si="13"/>
        <v/>
      </c>
      <c r="ET37" s="20" t="str">
        <f t="shared" si="13"/>
        <v/>
      </c>
      <c r="EU37" s="20" t="str">
        <f t="shared" si="13"/>
        <v/>
      </c>
      <c r="EV37" s="20" t="str">
        <f t="shared" si="13"/>
        <v/>
      </c>
      <c r="EW37" s="20" t="str">
        <f t="shared" si="13"/>
        <v/>
      </c>
    </row>
    <row r="38" spans="2:164">
      <c r="B38" t="s">
        <v>1228</v>
      </c>
      <c r="C38" s="18">
        <f>VLOOKUP(B38,Financ!A$3:J$157,COLUMN(Financ!$J$21),FALSE)</f>
        <v>45291</v>
      </c>
      <c r="D38" s="16">
        <f ca="1">SUMIF(Financ!$A$3:$A$157,'Full Financ'!$B38,Financ!K$3:K$156)</f>
        <v>1174.8244244973791</v>
      </c>
      <c r="E38" s="16">
        <f ca="1">SUMIF(Financ!$A$3:$A$157,'Full Financ'!$B38,Financ!L$3:L$156)</f>
        <v>1038.8918717936003</v>
      </c>
      <c r="F38" s="16">
        <f ca="1">SUMIF(Financ!$A$3:$A$157,'Full Financ'!$B38,Financ!M$3:M$156)</f>
        <v>1034.8160982836368</v>
      </c>
      <c r="G38" s="16">
        <f ca="1">SUMIF(Financ!$A$3:$A$157,'Full Financ'!$B38,Financ!N$3:N$156)</f>
        <v>897.2405037037679</v>
      </c>
      <c r="H38" s="16">
        <f ca="1">SUMIF(Financ!$A$3:$A$157,'Full Financ'!$B38,Financ!O$3:O$156)</f>
        <v>769.15832675318802</v>
      </c>
      <c r="I38" s="16">
        <f ca="1">SUMIF(Financ!$A$3:$A$157,'Full Financ'!$B38,Financ!P$3:P$156)</f>
        <v>716.12144265152995</v>
      </c>
      <c r="J38" s="16">
        <f ca="1">SUMIF(Financ!$A$3:$A$157,'Full Financ'!$B38,Financ!Q$3:Q$156)</f>
        <v>761.26610585995616</v>
      </c>
      <c r="K38" s="16">
        <f ca="1">SUMIF(Financ!$A$3:$A$157,'Full Financ'!$B38,Financ!R$3:R$156)</f>
        <v>913.25247106433949</v>
      </c>
      <c r="L38" s="16">
        <f ca="1">SUMIF(Financ!$A$3:$A$157,'Full Financ'!$B38,Financ!S$3:S$156)</f>
        <v>987.09314010169555</v>
      </c>
      <c r="M38" s="16">
        <f ca="1">SUMIF(Financ!$A$3:$A$157,'Full Financ'!$B38,Financ!T$3:T$156)</f>
        <v>1115.6856527638206</v>
      </c>
      <c r="N38" s="16">
        <f ca="1">SUMIF(Financ!$A$3:$A$157,'Full Financ'!$B38,Financ!U$3:U$156)</f>
        <v>1210.0089075506039</v>
      </c>
      <c r="O38" s="16">
        <f ca="1">SUMIF(Financ!$A$3:$A$157,'Full Financ'!$B38,Financ!V$3:V$156)</f>
        <v>1207.9710207956218</v>
      </c>
      <c r="P38" s="16"/>
      <c r="Q38" t="e">
        <f>VLOOKUP(B38,#REF!,COLUMN(#REF!),FALSE)</f>
        <v>#REF!</v>
      </c>
      <c r="R38" s="17" t="e">
        <f>IF(AND(R$2=$Q$1,$Q38&lt;&gt;0),SUMIF(#REF!,'Full Financ'!$B38,#REF!)*0.98*(S$2-R$2)/($Q38),SUMIF(#REF!,'Full Financ'!$B38,#REF!)*0.98)</f>
        <v>#REF!</v>
      </c>
      <c r="S38" s="17" t="e">
        <f>IF(AND(S$2=$Q$1,$Q38&lt;&gt;0),SUMIF(#REF!,'Full Financ'!$B38,#REF!)*0.98*(T$2-S$2)/($Q38),SUMIF(#REF!,'Full Financ'!$B38,#REF!)*0.98)</f>
        <v>#REF!</v>
      </c>
      <c r="T38" s="17" t="e">
        <f>IF(AND(T$2=$Q$1,$Q38&lt;&gt;0),SUMIF(#REF!,'Full Financ'!$B38,#REF!)*0.98*(U$2-T$2)/($Q38),SUMIF(#REF!,'Full Financ'!$B38,#REF!)*0.98)</f>
        <v>#REF!</v>
      </c>
      <c r="U38" s="17" t="e">
        <f>IF(AND(U$2=$Q$1,$Q38&lt;&gt;0),SUMIF(#REF!,'Full Financ'!$B38,#REF!)*0.98*(V$2-U$2)/($Q38),SUMIF(#REF!,'Full Financ'!$B38,#REF!)*0.98)</f>
        <v>#REF!</v>
      </c>
      <c r="V38" s="17" t="e">
        <f>IF(AND(V$2=$Q$1,$Q38&lt;&gt;0),SUMIF(#REF!,'Full Financ'!$B38,#REF!)*0.98*(W$2-V$2)/($Q38),SUMIF(#REF!,'Full Financ'!$B38,#REF!)*0.98)</f>
        <v>#REF!</v>
      </c>
      <c r="W38" s="17" t="e">
        <f>IF(AND(W$2=$Q$1,$Q38&lt;&gt;0),SUMIF(#REF!,'Full Financ'!$B38,#REF!)*0.98*(X$2-W$2)/($Q38),SUMIF(#REF!,'Full Financ'!$B38,#REF!)*0.98)</f>
        <v>#REF!</v>
      </c>
      <c r="X38" s="17" t="e">
        <f>IF(AND(X$2=$Q$1,$Q38&lt;&gt;0),SUMIF(#REF!,'Full Financ'!$B38,#REF!)*0.98*(Y$2-X$2)/($Q38),SUMIF(#REF!,'Full Financ'!$B38,#REF!)*0.98)</f>
        <v>#REF!</v>
      </c>
      <c r="Y38" s="17" t="e">
        <f>IF(AND(Y$2=$Q$1,$Q38&lt;&gt;0),SUMIF(#REF!,'Full Financ'!$B38,#REF!)*0.98*(Z$2-Y$2)/($Q38),SUMIF(#REF!,'Full Financ'!$B38,#REF!)*0.98)</f>
        <v>#REF!</v>
      </c>
      <c r="Z38" s="17" t="e">
        <f>IF(AND(Z$2=$Q$1,$Q38&lt;&gt;0),SUMIF(#REF!,'Full Financ'!$B38,#REF!)*0.98*(AA$2-Z$2)/($Q38),SUMIF(#REF!,'Full Financ'!$B38,#REF!)*0.98)</f>
        <v>#REF!</v>
      </c>
      <c r="AA38" s="17" t="e">
        <f>IF(AND(AA$2=$Q$1,$Q38&lt;&gt;0),SUMIF(#REF!,'Full Financ'!$B38,#REF!)*0.98*(AB$2-AA$2)/($Q38),SUMIF(#REF!,'Full Financ'!$B38,#REF!)*0.98)</f>
        <v>#REF!</v>
      </c>
      <c r="AB38" s="17" t="e">
        <f>IF(AND(AB$2=$Q$1,$Q38&lt;&gt;0),SUMIF(#REF!,'Full Financ'!$B38,#REF!)*0.98*(AC$2-AB$2)/($Q38),SUMIF(#REF!,'Full Financ'!$B38,#REF!)*0.98)</f>
        <v>#REF!</v>
      </c>
      <c r="AC38" s="17" t="e">
        <f>IF(AND(AC$2=$Q$1,$Q38&lt;&gt;0),SUMIF(#REF!,'Full Financ'!$B38,#REF!)*0.98*(AD$2-AC$2)/($Q38),SUMIF(#REF!,'Full Financ'!$B38,#REF!)*0.98)</f>
        <v>#REF!</v>
      </c>
      <c r="AD38" s="17"/>
      <c r="AF38" s="17" t="e">
        <f t="shared" ca="1" si="24"/>
        <v>#REF!</v>
      </c>
      <c r="AG38" s="17" t="e">
        <f t="shared" ca="1" si="24"/>
        <v>#REF!</v>
      </c>
      <c r="AH38" s="17" t="e">
        <f t="shared" ca="1" si="24"/>
        <v>#REF!</v>
      </c>
      <c r="AI38" s="17" t="e">
        <f t="shared" ca="1" si="20"/>
        <v>#REF!</v>
      </c>
      <c r="AJ38" s="17" t="e">
        <f t="shared" ca="1" si="20"/>
        <v>#REF!</v>
      </c>
      <c r="AK38" s="17" t="e">
        <f t="shared" ca="1" si="20"/>
        <v>#REF!</v>
      </c>
      <c r="AL38" s="17" t="e">
        <f t="shared" ca="1" si="20"/>
        <v>#REF!</v>
      </c>
      <c r="AM38" s="17" t="e">
        <f t="shared" ca="1" si="20"/>
        <v>#REF!</v>
      </c>
      <c r="AN38" s="17" t="e">
        <f t="shared" ca="1" si="20"/>
        <v>#REF!</v>
      </c>
      <c r="AO38" s="17" t="e">
        <f t="shared" ca="1" si="20"/>
        <v>#REF!</v>
      </c>
      <c r="AP38" s="17" t="e">
        <f t="shared" ca="1" si="20"/>
        <v>#REF!</v>
      </c>
      <c r="AQ38" s="17" t="e">
        <f t="shared" ca="1" si="20"/>
        <v>#REF!</v>
      </c>
      <c r="AS38" s="17" t="e">
        <f>IF(SUM($R38:R38)&gt;0,MONTH(AS$2),"")</f>
        <v>#REF!</v>
      </c>
      <c r="AT38" s="17" t="e">
        <f>IF(SUM($R38:S38)&gt;0,MONTH(AT$2),"")</f>
        <v>#REF!</v>
      </c>
      <c r="AU38" s="17" t="e">
        <f>IF(SUM($R38:T38)&gt;0,MONTH(AU$2),"")</f>
        <v>#REF!</v>
      </c>
      <c r="AV38" s="17" t="e">
        <f>IF(SUM($R38:U38)&gt;0,MONTH(AV$2),"")</f>
        <v>#REF!</v>
      </c>
      <c r="AW38" s="17" t="e">
        <f>IF(SUM($R38:V38)&gt;0,MONTH(AW$2),"")</f>
        <v>#REF!</v>
      </c>
      <c r="AX38" s="17" t="e">
        <f>IF(SUM($R38:W38)&gt;0,MONTH(AX$2),"")</f>
        <v>#REF!</v>
      </c>
      <c r="AY38" s="17" t="e">
        <f>IF(SUM($R38:X38)&gt;0,MONTH(AY$2),"")</f>
        <v>#REF!</v>
      </c>
      <c r="AZ38" s="17" t="e">
        <f>IF(SUM($R38:Y38)&gt;0,MONTH(AZ$2),"")</f>
        <v>#REF!</v>
      </c>
      <c r="BA38" s="17" t="e">
        <f>IF(SUM($R38:Z38)&gt;0,MONTH(BA$2),"")</f>
        <v>#REF!</v>
      </c>
      <c r="BB38" s="17" t="e">
        <f>IF(SUM($R38:AA38)&gt;0,MONTH(BB$2),"")</f>
        <v>#REF!</v>
      </c>
      <c r="BC38" s="17" t="e">
        <f>IF(SUM($R38:AB38)&gt;0,MONTH(BC$2),"")</f>
        <v>#REF!</v>
      </c>
      <c r="BD38" s="17" t="e">
        <f>IF(SUM($R38:AC38)&gt;0,MONTH(BD$2),"")</f>
        <v>#REF!</v>
      </c>
      <c r="BE38" s="17" t="e">
        <f t="shared" si="6"/>
        <v>#REF!</v>
      </c>
      <c r="BF38" s="17" t="e">
        <f t="shared" si="25"/>
        <v>#REF!</v>
      </c>
      <c r="BG38" s="17" t="e">
        <f t="shared" si="25"/>
        <v>#REF!</v>
      </c>
      <c r="BH38" s="17" t="e">
        <f t="shared" si="25"/>
        <v>#REF!</v>
      </c>
      <c r="BI38" s="17" t="e">
        <f t="shared" si="21"/>
        <v>#REF!</v>
      </c>
      <c r="BJ38" s="17" t="e">
        <f t="shared" si="21"/>
        <v>#REF!</v>
      </c>
      <c r="BK38" s="17" t="e">
        <f t="shared" si="21"/>
        <v>#REF!</v>
      </c>
      <c r="BL38" s="17" t="e">
        <f t="shared" si="21"/>
        <v>#REF!</v>
      </c>
      <c r="BM38" s="17" t="e">
        <f t="shared" si="21"/>
        <v>#REF!</v>
      </c>
      <c r="BN38" s="17" t="e">
        <f t="shared" si="21"/>
        <v>#REF!</v>
      </c>
      <c r="BO38" s="17" t="e">
        <f t="shared" si="21"/>
        <v>#REF!</v>
      </c>
      <c r="BP38" s="17" t="e">
        <f t="shared" si="21"/>
        <v>#REF!</v>
      </c>
      <c r="BQ38" s="17" t="e">
        <f t="shared" si="21"/>
        <v>#REF!</v>
      </c>
      <c r="BS38" s="17" t="e">
        <f t="shared" si="26"/>
        <v>#REF!</v>
      </c>
      <c r="BT38" s="17" t="e">
        <f t="shared" si="26"/>
        <v>#REF!</v>
      </c>
      <c r="BU38" s="17" t="e">
        <f t="shared" si="26"/>
        <v>#REF!</v>
      </c>
      <c r="BV38" s="17" t="e">
        <f t="shared" si="22"/>
        <v>#REF!</v>
      </c>
      <c r="BW38" s="17" t="e">
        <f t="shared" si="22"/>
        <v>#REF!</v>
      </c>
      <c r="BX38" s="17" t="e">
        <f t="shared" si="22"/>
        <v>#REF!</v>
      </c>
      <c r="BY38" s="17" t="e">
        <f t="shared" si="22"/>
        <v>#REF!</v>
      </c>
      <c r="BZ38" s="17" t="e">
        <f t="shared" si="22"/>
        <v>#REF!</v>
      </c>
      <c r="CA38" s="17" t="e">
        <f t="shared" si="22"/>
        <v>#REF!</v>
      </c>
      <c r="CB38" s="17" t="e">
        <f t="shared" si="22"/>
        <v>#REF!</v>
      </c>
      <c r="CC38" s="17" t="e">
        <f t="shared" si="22"/>
        <v>#REF!</v>
      </c>
      <c r="CD38" s="17" t="e">
        <f t="shared" si="22"/>
        <v>#REF!</v>
      </c>
      <c r="CG38" s="20" t="e">
        <f>IF(AND(SUM($R38:R38)&gt;0,R38=0),AF38,0)</f>
        <v>#REF!</v>
      </c>
      <c r="CH38" s="20" t="e">
        <f>IF(AND(SUM($R38:S38)&gt;0,S38=0),AG38,0)</f>
        <v>#REF!</v>
      </c>
      <c r="CI38" s="20" t="e">
        <f>IF(AND(SUM($R38:T38)&gt;0,T38=0),AH38,0)</f>
        <v>#REF!</v>
      </c>
      <c r="CJ38" s="20" t="e">
        <f>IF(AND(SUM($R38:U38)&gt;0,U38=0),AI38,0)</f>
        <v>#REF!</v>
      </c>
      <c r="CK38" s="20" t="e">
        <f>IF(AND(SUM($R38:V38)&gt;0,V38=0),AJ38,0)</f>
        <v>#REF!</v>
      </c>
      <c r="CL38" s="20" t="e">
        <f>IF(AND(SUM($R38:W38)&gt;0,W38=0),AK38,0)</f>
        <v>#REF!</v>
      </c>
      <c r="CM38" s="20" t="e">
        <f>IF(AND(SUM($R38:X38)&gt;0,X38=0),AL38,0)</f>
        <v>#REF!</v>
      </c>
      <c r="CN38" s="20" t="e">
        <f>IF(AND(SUM($R38:Y38)&gt;0,Y38=0),AM38,0)</f>
        <v>#REF!</v>
      </c>
      <c r="CO38" s="20" t="e">
        <f>IF(AND(SUM($R38:Z38)&gt;0,Z38=0),AN38,0)</f>
        <v>#REF!</v>
      </c>
      <c r="CP38" s="20" t="e">
        <f>IF(AND(SUM($R38:AA38)&gt;0,AA38=0),AO38,0)</f>
        <v>#REF!</v>
      </c>
      <c r="CQ38" s="20" t="e">
        <f>IF(AND(SUM($R38:AB38)&gt;0,AB38=0),AP38,0)</f>
        <v>#REF!</v>
      </c>
      <c r="CR38" s="20" t="e">
        <f>IF(AND(SUM($R38:AC38)&gt;0,AC38=0),AQ38,0)</f>
        <v>#REF!</v>
      </c>
      <c r="CT38" s="14" t="e">
        <f>IF(VLOOKUP($B38,#REF!,COLUMN(#REF!)-COLUMN(#REF!)+1,FALSE)&gt;0.1,VLOOKUP($B38,#REF!,COLUMN(#REF!)-COLUMN(#REF!)+1,FALSE),"")</f>
        <v>#REF!</v>
      </c>
      <c r="CU38" s="14" t="e">
        <f>IF(VLOOKUP($B38,#REF!,COLUMN(#REF!)-COLUMN(#REF!)+1,FALSE)&gt;0.1,VLOOKUP($B38,#REF!,COLUMN(#REF!)-COLUMN(#REF!)+1,FALSE),"")</f>
        <v>#REF!</v>
      </c>
      <c r="CV38" s="14" t="e">
        <f>IF(VLOOKUP($B38,#REF!,COLUMN(#REF!)-COLUMN(#REF!)+1,FALSE)&gt;0.1,VLOOKUP($B38,#REF!,COLUMN(#REF!)-COLUMN(#REF!)+1,FALSE),"")</f>
        <v>#REF!</v>
      </c>
      <c r="CW38" s="14" t="e">
        <f>IF(VLOOKUP($B38,#REF!,COLUMN(#REF!)-COLUMN(#REF!)+1,FALSE)&gt;0.1,VLOOKUP($B38,#REF!,COLUMN(#REF!)-COLUMN(#REF!)+1,FALSE),"")</f>
        <v>#REF!</v>
      </c>
      <c r="CX38" s="14" t="e">
        <f>IF(VLOOKUP($B38,#REF!,COLUMN(#REF!)-COLUMN(#REF!)+1,FALSE)&gt;0.1,VLOOKUP($B38,#REF!,COLUMN(#REF!)-COLUMN(#REF!)+1,FALSE),"")</f>
        <v>#REF!</v>
      </c>
      <c r="CY38" s="14" t="e">
        <f>IF(VLOOKUP($B38,#REF!,COLUMN(#REF!)-COLUMN(#REF!)+1,FALSE)&gt;0.1,VLOOKUP($B38,#REF!,COLUMN(#REF!)-COLUMN(#REF!)+1,FALSE),"")</f>
        <v>#REF!</v>
      </c>
      <c r="CZ38" s="14" t="e">
        <f>IF(VLOOKUP($B38,#REF!,COLUMN(#REF!)-COLUMN(#REF!)+1,FALSE)&gt;0.1,VLOOKUP($B38,#REF!,COLUMN(#REF!)-COLUMN(#REF!)+1,FALSE),"")</f>
        <v>#REF!</v>
      </c>
      <c r="DA38" s="14" t="e">
        <f>IF(VLOOKUP($B38,#REF!,COLUMN(#REF!)-COLUMN(#REF!)+1,FALSE)&gt;0.1,VLOOKUP($B38,#REF!,COLUMN(#REF!)-COLUMN(#REF!)+1,FALSE),"")</f>
        <v>#REF!</v>
      </c>
      <c r="DB38" s="14" t="e">
        <f>IF(VLOOKUP($B38,#REF!,COLUMN(#REF!)-COLUMN(#REF!)+1,FALSE)&gt;0.1,VLOOKUP($B38,#REF!,COLUMN(#REF!)-COLUMN(#REF!)+1,FALSE),"")</f>
        <v>#REF!</v>
      </c>
      <c r="DC38" s="14" t="e">
        <f>IF(VLOOKUP($B38,#REF!,COLUMN(#REF!)-COLUMN(#REF!)+1,FALSE)&gt;0.1,VLOOKUP($B38,#REF!,COLUMN(#REF!)-COLUMN(#REF!)+1,FALSE),"")</f>
        <v>#REF!</v>
      </c>
      <c r="DD38" s="14" t="e">
        <f>IF(VLOOKUP($B38,#REF!,COLUMN(#REF!)-COLUMN(#REF!)+1,FALSE)&gt;0.1,VLOOKUP($B38,#REF!,COLUMN(#REF!)-COLUMN(#REF!)+1,FALSE),"")</f>
        <v>#REF!</v>
      </c>
      <c r="DE38" s="14" t="e">
        <f>IF(VLOOKUP($B38,#REF!,COLUMN(#REF!)-COLUMN(#REF!)+1,FALSE)&gt;0.1,VLOOKUP($B38,#REF!,COLUMN(#REF!)-COLUMN(#REF!)+1,FALSE),"")</f>
        <v>#REF!</v>
      </c>
      <c r="DH38" s="19" t="str">
        <f t="shared" si="7"/>
        <v/>
      </c>
      <c r="DI38" s="19" t="str">
        <f t="shared" si="7"/>
        <v/>
      </c>
      <c r="DJ38" s="19" t="str">
        <f t="shared" si="7"/>
        <v/>
      </c>
      <c r="DK38" s="19" t="str">
        <f t="shared" si="28"/>
        <v/>
      </c>
      <c r="DL38" s="19" t="str">
        <f t="shared" si="28"/>
        <v/>
      </c>
      <c r="DM38" s="19" t="str">
        <f t="shared" si="28"/>
        <v/>
      </c>
      <c r="DN38" s="19" t="str">
        <f t="shared" si="28"/>
        <v/>
      </c>
      <c r="DO38" s="19" t="str">
        <f t="shared" si="28"/>
        <v/>
      </c>
      <c r="DP38" s="19" t="str">
        <f t="shared" si="28"/>
        <v/>
      </c>
      <c r="DQ38" s="19" t="str">
        <f t="shared" si="28"/>
        <v/>
      </c>
      <c r="DR38" s="19" t="str">
        <f t="shared" si="28"/>
        <v/>
      </c>
      <c r="DS38" s="19" t="str">
        <f t="shared" si="28"/>
        <v/>
      </c>
      <c r="DV38" s="15" t="e">
        <f>IF(VLOOKUP($B38,#REF!,COLUMN(#REF!)-COLUMN(#REF!)+1,FALSE)&gt;0.1,VLOOKUP($B38,#REF!,COLUMN(#REF!)-COLUMN(#REF!)+1,FALSE),"")</f>
        <v>#REF!</v>
      </c>
      <c r="DW38" s="15" t="e">
        <f>IF(VLOOKUP($B38,#REF!,COLUMN(#REF!)-COLUMN(#REF!)+1,FALSE)&gt;0.1,VLOOKUP($B38,#REF!,COLUMN(#REF!)-COLUMN(#REF!)+1,FALSE),"")</f>
        <v>#REF!</v>
      </c>
      <c r="DX38" s="15" t="e">
        <f>IF(VLOOKUP($B38,#REF!,COLUMN(#REF!)-COLUMN(#REF!)+1,FALSE)&gt;0.1,VLOOKUP($B38,#REF!,COLUMN(#REF!)-COLUMN(#REF!)+1,FALSE),"")</f>
        <v>#REF!</v>
      </c>
      <c r="DY38" s="15" t="e">
        <f>IF(VLOOKUP($B38,#REF!,COLUMN(#REF!)-COLUMN(#REF!)+1,FALSE)&gt;0.1,VLOOKUP($B38,#REF!,COLUMN(#REF!)-COLUMN(#REF!)+1,FALSE),"")</f>
        <v>#REF!</v>
      </c>
      <c r="DZ38" s="15" t="e">
        <f>IF(VLOOKUP($B38,#REF!,COLUMN(#REF!)-COLUMN(#REF!)+1,FALSE)&gt;0.1,VLOOKUP($B38,#REF!,COLUMN(#REF!)-COLUMN(#REF!)+1,FALSE),"")</f>
        <v>#REF!</v>
      </c>
      <c r="EA38" s="15" t="e">
        <f>IF(VLOOKUP($B38,#REF!,COLUMN(#REF!)-COLUMN(#REF!)+1,FALSE)&gt;0.1,VLOOKUP($B38,#REF!,COLUMN(#REF!)-COLUMN(#REF!)+1,FALSE),"")</f>
        <v>#REF!</v>
      </c>
      <c r="EB38" s="15" t="e">
        <f>IF(VLOOKUP($B38,#REF!,COLUMN(#REF!)-COLUMN(#REF!)+1,FALSE)&gt;0.1,VLOOKUP($B38,#REF!,COLUMN(#REF!)-COLUMN(#REF!)+1,FALSE),"")</f>
        <v>#REF!</v>
      </c>
      <c r="EC38" s="15" t="e">
        <f>IF(VLOOKUP($B38,#REF!,COLUMN(#REF!)-COLUMN(#REF!)+1,FALSE)&gt;0.1,VLOOKUP($B38,#REF!,COLUMN(#REF!)-COLUMN(#REF!)+1,FALSE),"")</f>
        <v>#REF!</v>
      </c>
      <c r="ED38" s="15" t="e">
        <f>IF(VLOOKUP($B38,#REF!,COLUMN(#REF!)-COLUMN(#REF!)+1,FALSE)&gt;0.1,VLOOKUP($B38,#REF!,COLUMN(#REF!)-COLUMN(#REF!)+1,FALSE),"")</f>
        <v>#REF!</v>
      </c>
      <c r="EE38" s="15" t="e">
        <f>IF(VLOOKUP($B38,#REF!,COLUMN(#REF!)-COLUMN(#REF!)+1,FALSE)&gt;0.1,VLOOKUP($B38,#REF!,COLUMN(#REF!)-COLUMN(#REF!)+1,FALSE),"")</f>
        <v>#REF!</v>
      </c>
      <c r="EF38" s="15" t="e">
        <f>IF(VLOOKUP($B38,#REF!,COLUMN(#REF!)-COLUMN(#REF!)+1,FALSE)&gt;0.1,VLOOKUP($B38,#REF!,COLUMN(#REF!)-COLUMN(#REF!)+1,FALSE),"")</f>
        <v>#REF!</v>
      </c>
      <c r="EG38" s="15" t="e">
        <f>IF(VLOOKUP($B38,#REF!,COLUMN(#REF!)-COLUMN(#REF!)+1,FALSE)&gt;0.1,VLOOKUP($B38,#REF!,COLUMN(#REF!)-COLUMN(#REF!)+1,FALSE),"")</f>
        <v>#REF!</v>
      </c>
      <c r="EH38" s="15" t="e">
        <f>IF(VLOOKUP($B38,#REF!,COLUMN(#REF!)-COLUMN(#REF!)+1,FALSE)&gt;0.1,VLOOKUP($B38,#REF!,COLUMN(#REF!)-COLUMN(#REF!)+1,FALSE),"")</f>
        <v>#REF!</v>
      </c>
      <c r="EL38" s="20" t="str">
        <f t="shared" si="13"/>
        <v/>
      </c>
      <c r="EM38" s="20" t="str">
        <f t="shared" si="13"/>
        <v/>
      </c>
      <c r="EN38" s="20" t="str">
        <f t="shared" si="13"/>
        <v/>
      </c>
      <c r="EO38" s="20" t="str">
        <f t="shared" si="13"/>
        <v/>
      </c>
      <c r="EP38" s="20" t="str">
        <f t="shared" si="13"/>
        <v/>
      </c>
      <c r="EQ38" s="20" t="str">
        <f t="shared" si="13"/>
        <v/>
      </c>
      <c r="ER38" s="20" t="str">
        <f t="shared" si="13"/>
        <v/>
      </c>
      <c r="ES38" s="20" t="str">
        <f t="shared" si="13"/>
        <v/>
      </c>
      <c r="ET38" s="20" t="str">
        <f t="shared" si="13"/>
        <v/>
      </c>
      <c r="EU38" s="20" t="str">
        <f t="shared" si="13"/>
        <v/>
      </c>
      <c r="EV38" s="20" t="str">
        <f t="shared" si="13"/>
        <v/>
      </c>
      <c r="EW38" s="20" t="str">
        <f t="shared" si="13"/>
        <v/>
      </c>
    </row>
    <row r="39" spans="2:164">
      <c r="B39" t="s">
        <v>1240</v>
      </c>
      <c r="C39" s="18">
        <f>VLOOKUP(B39,Financ!A$3:J$157,COLUMN(Financ!$J$21),FALSE)</f>
        <v>45138</v>
      </c>
      <c r="D39" s="16">
        <f ca="1">SUMIF(Financ!$A$3:$A$157,'Full Financ'!$B39,Financ!K$3:K$156)</f>
        <v>1146.7162380288803</v>
      </c>
      <c r="E39" s="16">
        <f ca="1">SUMIF(Financ!$A$3:$A$157,'Full Financ'!$B39,Financ!L$3:L$156)</f>
        <v>855.79537057361802</v>
      </c>
      <c r="F39" s="16">
        <f ca="1">SUMIF(Financ!$A$3:$A$157,'Full Financ'!$B39,Financ!M$3:M$156)</f>
        <v>1020.3831473403754</v>
      </c>
      <c r="G39" s="16">
        <f ca="1">SUMIF(Financ!$A$3:$A$157,'Full Financ'!$B39,Financ!N$3:N$156)</f>
        <v>977.09394503524959</v>
      </c>
      <c r="H39" s="16">
        <f ca="1">SUMIF(Financ!$A$3:$A$157,'Full Financ'!$B39,Financ!O$3:O$156)</f>
        <v>902.50043578441557</v>
      </c>
      <c r="I39" s="16">
        <f ca="1">SUMIF(Financ!$A$3:$A$157,'Full Financ'!$B39,Financ!P$3:P$156)</f>
        <v>772.1183611711308</v>
      </c>
      <c r="J39" s="16">
        <f ca="1">SUMIF(Financ!$A$3:$A$157,'Full Financ'!$B39,Financ!Q$3:Q$156)</f>
        <v>944.98342031580785</v>
      </c>
      <c r="K39" s="16">
        <f ca="1">SUMIF(Financ!$A$3:$A$157,'Full Financ'!$B39,Financ!R$3:R$156)</f>
        <v>1042.1184218323378</v>
      </c>
      <c r="L39" s="16">
        <f ca="1">SUMIF(Financ!$A$3:$A$157,'Full Financ'!$B39,Financ!S$3:S$156)</f>
        <v>979.13188862032712</v>
      </c>
      <c r="M39" s="16">
        <f ca="1">SUMIF(Financ!$A$3:$A$157,'Full Financ'!$B39,Financ!T$3:T$156)</f>
        <v>1162.4342544074061</v>
      </c>
      <c r="N39" s="16">
        <f ca="1">SUMIF(Financ!$A$3:$A$157,'Full Financ'!$B39,Financ!U$3:U$156)</f>
        <v>1020.2307360573911</v>
      </c>
      <c r="O39" s="16">
        <f ca="1">SUMIF(Financ!$A$3:$A$157,'Full Financ'!$B39,Financ!V$3:V$156)</f>
        <v>1046.7798413045855</v>
      </c>
      <c r="P39" s="16"/>
      <c r="Q39" t="e">
        <f>VLOOKUP(B39,#REF!,COLUMN(#REF!),FALSE)</f>
        <v>#REF!</v>
      </c>
      <c r="R39" s="17" t="e">
        <f>IF(AND(R$2=$Q$1,$Q39&lt;&gt;0),SUMIF(#REF!,'Full Financ'!$B39,#REF!)*0.98*(S$2-R$2)/($Q39),SUMIF(#REF!,'Full Financ'!$B39,#REF!)*0.98)</f>
        <v>#REF!</v>
      </c>
      <c r="S39" s="17" t="e">
        <f>IF(AND(S$2=$Q$1,$Q39&lt;&gt;0),SUMIF(#REF!,'Full Financ'!$B39,#REF!)*0.98*(T$2-S$2)/($Q39),SUMIF(#REF!,'Full Financ'!$B39,#REF!)*0.98)</f>
        <v>#REF!</v>
      </c>
      <c r="T39" s="17" t="e">
        <f>IF(AND(T$2=$Q$1,$Q39&lt;&gt;0),SUMIF(#REF!,'Full Financ'!$B39,#REF!)*0.98*(U$2-T$2)/($Q39),SUMIF(#REF!,'Full Financ'!$B39,#REF!)*0.98)</f>
        <v>#REF!</v>
      </c>
      <c r="U39" s="17" t="e">
        <f>IF(AND(U$2=$Q$1,$Q39&lt;&gt;0),SUMIF(#REF!,'Full Financ'!$B39,#REF!)*0.98*(V$2-U$2)/($Q39),SUMIF(#REF!,'Full Financ'!$B39,#REF!)*0.98)</f>
        <v>#REF!</v>
      </c>
      <c r="V39" s="17" t="e">
        <f>IF(AND(V$2=$Q$1,$Q39&lt;&gt;0),SUMIF(#REF!,'Full Financ'!$B39,#REF!)*0.98*(W$2-V$2)/($Q39),SUMIF(#REF!,'Full Financ'!$B39,#REF!)*0.98)</f>
        <v>#REF!</v>
      </c>
      <c r="W39" s="17" t="e">
        <f>IF(AND(W$2=$Q$1,$Q39&lt;&gt;0),SUMIF(#REF!,'Full Financ'!$B39,#REF!)*0.98*(X$2-W$2)/($Q39),SUMIF(#REF!,'Full Financ'!$B39,#REF!)*0.98)</f>
        <v>#REF!</v>
      </c>
      <c r="X39" s="17" t="e">
        <f>IF(AND(X$2=$Q$1,$Q39&lt;&gt;0),SUMIF(#REF!,'Full Financ'!$B39,#REF!)*0.98*(Y$2-X$2)/($Q39),SUMIF(#REF!,'Full Financ'!$B39,#REF!)*0.98)</f>
        <v>#REF!</v>
      </c>
      <c r="Y39" s="17" t="e">
        <f>IF(AND(Y$2=$Q$1,$Q39&lt;&gt;0),SUMIF(#REF!,'Full Financ'!$B39,#REF!)*0.98*(Z$2-Y$2)/($Q39),SUMIF(#REF!,'Full Financ'!$B39,#REF!)*0.98)</f>
        <v>#REF!</v>
      </c>
      <c r="Z39" s="17" t="e">
        <f>IF(AND(Z$2=$Q$1,$Q39&lt;&gt;0),SUMIF(#REF!,'Full Financ'!$B39,#REF!)*0.98*(AA$2-Z$2)/($Q39),SUMIF(#REF!,'Full Financ'!$B39,#REF!)*0.98)</f>
        <v>#REF!</v>
      </c>
      <c r="AA39" s="17" t="e">
        <f>IF(AND(AA$2=$Q$1,$Q39&lt;&gt;0),SUMIF(#REF!,'Full Financ'!$B39,#REF!)*0.98*(AB$2-AA$2)/($Q39),SUMIF(#REF!,'Full Financ'!$B39,#REF!)*0.98)</f>
        <v>#REF!</v>
      </c>
      <c r="AB39" s="17" t="e">
        <f>IF(AND(AB$2=$Q$1,$Q39&lt;&gt;0),SUMIF(#REF!,'Full Financ'!$B39,#REF!)*0.98*(AC$2-AB$2)/($Q39),SUMIF(#REF!,'Full Financ'!$B39,#REF!)*0.98)</f>
        <v>#REF!</v>
      </c>
      <c r="AC39" s="17" t="e">
        <f>IF(AND(AC$2=$Q$1,$Q39&lt;&gt;0),SUMIF(#REF!,'Full Financ'!$B39,#REF!)*0.98*(AD$2-AC$2)/($Q39),SUMIF(#REF!,'Full Financ'!$B39,#REF!)*0.98)</f>
        <v>#REF!</v>
      </c>
      <c r="AD39" s="17"/>
      <c r="AF39" s="17" t="e">
        <f t="shared" ca="1" si="24"/>
        <v>#REF!</v>
      </c>
      <c r="AG39" s="17" t="e">
        <f t="shared" ca="1" si="24"/>
        <v>#REF!</v>
      </c>
      <c r="AH39" s="17" t="e">
        <f t="shared" ca="1" si="24"/>
        <v>#REF!</v>
      </c>
      <c r="AI39" s="17" t="e">
        <f t="shared" ca="1" si="20"/>
        <v>#REF!</v>
      </c>
      <c r="AJ39" s="17" t="e">
        <f t="shared" ca="1" si="20"/>
        <v>#REF!</v>
      </c>
      <c r="AK39" s="17" t="e">
        <f t="shared" ca="1" si="20"/>
        <v>#REF!</v>
      </c>
      <c r="AL39" s="17" t="e">
        <f t="shared" ca="1" si="20"/>
        <v>#REF!</v>
      </c>
      <c r="AM39" s="17" t="e">
        <f t="shared" ca="1" si="20"/>
        <v>#REF!</v>
      </c>
      <c r="AN39" s="17" t="e">
        <f t="shared" ca="1" si="20"/>
        <v>#REF!</v>
      </c>
      <c r="AO39" s="17" t="e">
        <f t="shared" ca="1" si="20"/>
        <v>#REF!</v>
      </c>
      <c r="AP39" s="17" t="e">
        <f t="shared" ca="1" si="20"/>
        <v>#REF!</v>
      </c>
      <c r="AQ39" s="17" t="e">
        <f t="shared" ca="1" si="20"/>
        <v>#REF!</v>
      </c>
      <c r="AS39" s="17" t="e">
        <f>IF(SUM($R39:R39)&gt;0,MONTH(AS$2),"")</f>
        <v>#REF!</v>
      </c>
      <c r="AT39" s="17" t="e">
        <f>IF(SUM($R39:S39)&gt;0,MONTH(AT$2),"")</f>
        <v>#REF!</v>
      </c>
      <c r="AU39" s="17" t="e">
        <f>IF(SUM($R39:T39)&gt;0,MONTH(AU$2),"")</f>
        <v>#REF!</v>
      </c>
      <c r="AV39" s="17" t="e">
        <f>IF(SUM($R39:U39)&gt;0,MONTH(AV$2),"")</f>
        <v>#REF!</v>
      </c>
      <c r="AW39" s="17" t="e">
        <f>IF(SUM($R39:V39)&gt;0,MONTH(AW$2),"")</f>
        <v>#REF!</v>
      </c>
      <c r="AX39" s="17" t="e">
        <f>IF(SUM($R39:W39)&gt;0,MONTH(AX$2),"")</f>
        <v>#REF!</v>
      </c>
      <c r="AY39" s="17" t="e">
        <f>IF(SUM($R39:X39)&gt;0,MONTH(AY$2),"")</f>
        <v>#REF!</v>
      </c>
      <c r="AZ39" s="17" t="e">
        <f>IF(SUM($R39:Y39)&gt;0,MONTH(AZ$2),"")</f>
        <v>#REF!</v>
      </c>
      <c r="BA39" s="17" t="e">
        <f>IF(SUM($R39:Z39)&gt;0,MONTH(BA$2),"")</f>
        <v>#REF!</v>
      </c>
      <c r="BB39" s="17" t="e">
        <f>IF(SUM($R39:AA39)&gt;0,MONTH(BB$2),"")</f>
        <v>#REF!</v>
      </c>
      <c r="BC39" s="17" t="e">
        <f>IF(SUM($R39:AB39)&gt;0,MONTH(BC$2),"")</f>
        <v>#REF!</v>
      </c>
      <c r="BD39" s="17" t="e">
        <f>IF(SUM($R39:AC39)&gt;0,MONTH(BD$2),"")</f>
        <v>#REF!</v>
      </c>
      <c r="BE39" s="17" t="e">
        <f t="shared" si="6"/>
        <v>#REF!</v>
      </c>
      <c r="BF39" s="17" t="e">
        <f t="shared" si="25"/>
        <v>#REF!</v>
      </c>
      <c r="BG39" s="17" t="e">
        <f t="shared" si="25"/>
        <v>#REF!</v>
      </c>
      <c r="BH39" s="17" t="e">
        <f t="shared" si="25"/>
        <v>#REF!</v>
      </c>
      <c r="BI39" s="17" t="e">
        <f t="shared" si="21"/>
        <v>#REF!</v>
      </c>
      <c r="BJ39" s="17" t="e">
        <f t="shared" si="21"/>
        <v>#REF!</v>
      </c>
      <c r="BK39" s="17" t="e">
        <f t="shared" si="21"/>
        <v>#REF!</v>
      </c>
      <c r="BL39" s="17" t="e">
        <f t="shared" si="21"/>
        <v>#REF!</v>
      </c>
      <c r="BM39" s="17" t="e">
        <f t="shared" si="21"/>
        <v>#REF!</v>
      </c>
      <c r="BN39" s="17" t="e">
        <f t="shared" si="21"/>
        <v>#REF!</v>
      </c>
      <c r="BO39" s="17" t="e">
        <f t="shared" si="21"/>
        <v>#REF!</v>
      </c>
      <c r="BP39" s="17" t="e">
        <f t="shared" si="21"/>
        <v>#REF!</v>
      </c>
      <c r="BQ39" s="17" t="e">
        <f t="shared" si="21"/>
        <v>#REF!</v>
      </c>
      <c r="BS39" s="17" t="e">
        <f t="shared" si="26"/>
        <v>#REF!</v>
      </c>
      <c r="BT39" s="17" t="e">
        <f t="shared" si="26"/>
        <v>#REF!</v>
      </c>
      <c r="BU39" s="17" t="e">
        <f t="shared" si="26"/>
        <v>#REF!</v>
      </c>
      <c r="BV39" s="17" t="e">
        <f t="shared" si="22"/>
        <v>#REF!</v>
      </c>
      <c r="BW39" s="17" t="e">
        <f t="shared" si="22"/>
        <v>#REF!</v>
      </c>
      <c r="BX39" s="17" t="e">
        <f t="shared" si="22"/>
        <v>#REF!</v>
      </c>
      <c r="BY39" s="17" t="e">
        <f t="shared" si="22"/>
        <v>#REF!</v>
      </c>
      <c r="BZ39" s="17" t="e">
        <f t="shared" si="22"/>
        <v>#REF!</v>
      </c>
      <c r="CA39" s="17" t="e">
        <f t="shared" si="22"/>
        <v>#REF!</v>
      </c>
      <c r="CB39" s="17" t="e">
        <f t="shared" si="22"/>
        <v>#REF!</v>
      </c>
      <c r="CC39" s="17" t="e">
        <f t="shared" si="22"/>
        <v>#REF!</v>
      </c>
      <c r="CD39" s="17" t="e">
        <f t="shared" si="22"/>
        <v>#REF!</v>
      </c>
      <c r="CG39" s="20" t="e">
        <f>IF(AND(SUM($R39:R39)&gt;0,R39=0),AF39,0)</f>
        <v>#REF!</v>
      </c>
      <c r="CH39" s="20" t="e">
        <f>IF(AND(SUM($R39:S39)&gt;0,S39=0),AG39,0)</f>
        <v>#REF!</v>
      </c>
      <c r="CI39" s="20" t="e">
        <f>IF(AND(SUM($R39:T39)&gt;0,T39=0),AH39,0)</f>
        <v>#REF!</v>
      </c>
      <c r="CJ39" s="20" t="e">
        <f>IF(AND(SUM($R39:U39)&gt;0,U39=0),AI39,0)</f>
        <v>#REF!</v>
      </c>
      <c r="CK39" s="20" t="e">
        <f>IF(AND(SUM($R39:V39)&gt;0,V39=0),AJ39,0)</f>
        <v>#REF!</v>
      </c>
      <c r="CL39" s="20" t="e">
        <f>IF(AND(SUM($R39:W39)&gt;0,W39=0),AK39,0)</f>
        <v>#REF!</v>
      </c>
      <c r="CM39" s="20" t="e">
        <f>IF(AND(SUM($R39:X39)&gt;0,X39=0),AL39,0)</f>
        <v>#REF!</v>
      </c>
      <c r="CN39" s="20" t="e">
        <f>IF(AND(SUM($R39:Y39)&gt;0,Y39=0),AM39,0)</f>
        <v>#REF!</v>
      </c>
      <c r="CO39" s="20" t="e">
        <f>IF(AND(SUM($R39:Z39)&gt;0,Z39=0),AN39,0)</f>
        <v>#REF!</v>
      </c>
      <c r="CP39" s="20" t="e">
        <f>IF(AND(SUM($R39:AA39)&gt;0,AA39=0),AO39,0)</f>
        <v>#REF!</v>
      </c>
      <c r="CQ39" s="20" t="e">
        <f>IF(AND(SUM($R39:AB39)&gt;0,AB39=0),AP39,0)</f>
        <v>#REF!</v>
      </c>
      <c r="CR39" s="20" t="e">
        <f>IF(AND(SUM($R39:AC39)&gt;0,AC39=0),AQ39,0)</f>
        <v>#REF!</v>
      </c>
      <c r="CT39" s="14" t="e">
        <f>IF(VLOOKUP($B39,#REF!,COLUMN(#REF!)-COLUMN(#REF!)+1,FALSE)&gt;0.1,VLOOKUP($B39,#REF!,COLUMN(#REF!)-COLUMN(#REF!)+1,FALSE),"")</f>
        <v>#REF!</v>
      </c>
      <c r="CU39" s="14" t="e">
        <f>IF(VLOOKUP($B39,#REF!,COLUMN(#REF!)-COLUMN(#REF!)+1,FALSE)&gt;0.1,VLOOKUP($B39,#REF!,COLUMN(#REF!)-COLUMN(#REF!)+1,FALSE),"")</f>
        <v>#REF!</v>
      </c>
      <c r="CV39" s="14" t="e">
        <f>IF(VLOOKUP($B39,#REF!,COLUMN(#REF!)-COLUMN(#REF!)+1,FALSE)&gt;0.1,VLOOKUP($B39,#REF!,COLUMN(#REF!)-COLUMN(#REF!)+1,FALSE),"")</f>
        <v>#REF!</v>
      </c>
      <c r="CW39" s="14" t="e">
        <f>IF(VLOOKUP($B39,#REF!,COLUMN(#REF!)-COLUMN(#REF!)+1,FALSE)&gt;0.1,VLOOKUP($B39,#REF!,COLUMN(#REF!)-COLUMN(#REF!)+1,FALSE),"")</f>
        <v>#REF!</v>
      </c>
      <c r="CX39" s="14" t="e">
        <f>IF(VLOOKUP($B39,#REF!,COLUMN(#REF!)-COLUMN(#REF!)+1,FALSE)&gt;0.1,VLOOKUP($B39,#REF!,COLUMN(#REF!)-COLUMN(#REF!)+1,FALSE),"")</f>
        <v>#REF!</v>
      </c>
      <c r="CY39" s="14" t="e">
        <f>IF(VLOOKUP($B39,#REF!,COLUMN(#REF!)-COLUMN(#REF!)+1,FALSE)&gt;0.1,VLOOKUP($B39,#REF!,COLUMN(#REF!)-COLUMN(#REF!)+1,FALSE),"")</f>
        <v>#REF!</v>
      </c>
      <c r="CZ39" s="14" t="e">
        <f>IF(VLOOKUP($B39,#REF!,COLUMN(#REF!)-COLUMN(#REF!)+1,FALSE)&gt;0.1,VLOOKUP($B39,#REF!,COLUMN(#REF!)-COLUMN(#REF!)+1,FALSE),"")</f>
        <v>#REF!</v>
      </c>
      <c r="DA39" s="14" t="e">
        <f>IF(VLOOKUP($B39,#REF!,COLUMN(#REF!)-COLUMN(#REF!)+1,FALSE)&gt;0.1,VLOOKUP($B39,#REF!,COLUMN(#REF!)-COLUMN(#REF!)+1,FALSE),"")</f>
        <v>#REF!</v>
      </c>
      <c r="DB39" s="14" t="e">
        <f>IF(VLOOKUP($B39,#REF!,COLUMN(#REF!)-COLUMN(#REF!)+1,FALSE)&gt;0.1,VLOOKUP($B39,#REF!,COLUMN(#REF!)-COLUMN(#REF!)+1,FALSE),"")</f>
        <v>#REF!</v>
      </c>
      <c r="DC39" s="14" t="e">
        <f>IF(VLOOKUP($B39,#REF!,COLUMN(#REF!)-COLUMN(#REF!)+1,FALSE)&gt;0.1,VLOOKUP($B39,#REF!,COLUMN(#REF!)-COLUMN(#REF!)+1,FALSE),"")</f>
        <v>#REF!</v>
      </c>
      <c r="DD39" s="14" t="e">
        <f>IF(VLOOKUP($B39,#REF!,COLUMN(#REF!)-COLUMN(#REF!)+1,FALSE)&gt;0.1,VLOOKUP($B39,#REF!,COLUMN(#REF!)-COLUMN(#REF!)+1,FALSE),"")</f>
        <v>#REF!</v>
      </c>
      <c r="DE39" s="14" t="e">
        <f>IF(VLOOKUP($B39,#REF!,COLUMN(#REF!)-COLUMN(#REF!)+1,FALSE)&gt;0.1,VLOOKUP($B39,#REF!,COLUMN(#REF!)-COLUMN(#REF!)+1,FALSE),"")</f>
        <v>#REF!</v>
      </c>
      <c r="DH39" s="19" t="str">
        <f t="shared" si="7"/>
        <v/>
      </c>
      <c r="DI39" s="19" t="str">
        <f t="shared" si="7"/>
        <v/>
      </c>
      <c r="DJ39" s="19" t="str">
        <f t="shared" si="7"/>
        <v/>
      </c>
      <c r="DK39" s="19" t="str">
        <f t="shared" si="28"/>
        <v/>
      </c>
      <c r="DL39" s="19" t="str">
        <f t="shared" si="28"/>
        <v/>
      </c>
      <c r="DM39" s="19" t="str">
        <f t="shared" si="28"/>
        <v/>
      </c>
      <c r="DN39" s="19" t="str">
        <f t="shared" si="28"/>
        <v/>
      </c>
      <c r="DO39" s="19" t="str">
        <f t="shared" si="28"/>
        <v/>
      </c>
      <c r="DP39" s="19" t="str">
        <f t="shared" si="28"/>
        <v/>
      </c>
      <c r="DQ39" s="19" t="str">
        <f t="shared" si="28"/>
        <v/>
      </c>
      <c r="DR39" s="19" t="str">
        <f t="shared" si="28"/>
        <v/>
      </c>
      <c r="DS39" s="19" t="str">
        <f t="shared" si="28"/>
        <v/>
      </c>
      <c r="DV39" s="15" t="e">
        <f>IF(VLOOKUP($B39,#REF!,COLUMN(#REF!)-COLUMN(#REF!)+1,FALSE)&gt;0.1,VLOOKUP($B39,#REF!,COLUMN(#REF!)-COLUMN(#REF!)+1,FALSE),"")</f>
        <v>#REF!</v>
      </c>
      <c r="DW39" s="15" t="e">
        <f>IF(VLOOKUP($B39,#REF!,COLUMN(#REF!)-COLUMN(#REF!)+1,FALSE)&gt;0.1,VLOOKUP($B39,#REF!,COLUMN(#REF!)-COLUMN(#REF!)+1,FALSE),"")</f>
        <v>#REF!</v>
      </c>
      <c r="DX39" s="15" t="e">
        <f>IF(VLOOKUP($B39,#REF!,COLUMN(#REF!)-COLUMN(#REF!)+1,FALSE)&gt;0.1,VLOOKUP($B39,#REF!,COLUMN(#REF!)-COLUMN(#REF!)+1,FALSE),"")</f>
        <v>#REF!</v>
      </c>
      <c r="DY39" s="15" t="e">
        <f>IF(VLOOKUP($B39,#REF!,COLUMN(#REF!)-COLUMN(#REF!)+1,FALSE)&gt;0.1,VLOOKUP($B39,#REF!,COLUMN(#REF!)-COLUMN(#REF!)+1,FALSE),"")</f>
        <v>#REF!</v>
      </c>
      <c r="DZ39" s="15" t="e">
        <f>IF(VLOOKUP($B39,#REF!,COLUMN(#REF!)-COLUMN(#REF!)+1,FALSE)&gt;0.1,VLOOKUP($B39,#REF!,COLUMN(#REF!)-COLUMN(#REF!)+1,FALSE),"")</f>
        <v>#REF!</v>
      </c>
      <c r="EA39" s="15" t="e">
        <f>IF(VLOOKUP($B39,#REF!,COLUMN(#REF!)-COLUMN(#REF!)+1,FALSE)&gt;0.1,VLOOKUP($B39,#REF!,COLUMN(#REF!)-COLUMN(#REF!)+1,FALSE),"")</f>
        <v>#REF!</v>
      </c>
      <c r="EB39" s="15" t="e">
        <f>IF(VLOOKUP($B39,#REF!,COLUMN(#REF!)-COLUMN(#REF!)+1,FALSE)&gt;0.1,VLOOKUP($B39,#REF!,COLUMN(#REF!)-COLUMN(#REF!)+1,FALSE),"")</f>
        <v>#REF!</v>
      </c>
      <c r="EC39" s="15" t="e">
        <f>IF(VLOOKUP($B39,#REF!,COLUMN(#REF!)-COLUMN(#REF!)+1,FALSE)&gt;0.1,VLOOKUP($B39,#REF!,COLUMN(#REF!)-COLUMN(#REF!)+1,FALSE),"")</f>
        <v>#REF!</v>
      </c>
      <c r="ED39" s="15" t="e">
        <f>IF(VLOOKUP($B39,#REF!,COLUMN(#REF!)-COLUMN(#REF!)+1,FALSE)&gt;0.1,VLOOKUP($B39,#REF!,COLUMN(#REF!)-COLUMN(#REF!)+1,FALSE),"")</f>
        <v>#REF!</v>
      </c>
      <c r="EE39" s="15" t="e">
        <f>IF(VLOOKUP($B39,#REF!,COLUMN(#REF!)-COLUMN(#REF!)+1,FALSE)&gt;0.1,VLOOKUP($B39,#REF!,COLUMN(#REF!)-COLUMN(#REF!)+1,FALSE),"")</f>
        <v>#REF!</v>
      </c>
      <c r="EF39" s="15" t="e">
        <f>IF(VLOOKUP($B39,#REF!,COLUMN(#REF!)-COLUMN(#REF!)+1,FALSE)&gt;0.1,VLOOKUP($B39,#REF!,COLUMN(#REF!)-COLUMN(#REF!)+1,FALSE),"")</f>
        <v>#REF!</v>
      </c>
      <c r="EG39" s="15" t="e">
        <f>IF(VLOOKUP($B39,#REF!,COLUMN(#REF!)-COLUMN(#REF!)+1,FALSE)&gt;0.1,VLOOKUP($B39,#REF!,COLUMN(#REF!)-COLUMN(#REF!)+1,FALSE),"")</f>
        <v>#REF!</v>
      </c>
      <c r="EH39" s="15" t="e">
        <f>IF(VLOOKUP($B39,#REF!,COLUMN(#REF!)-COLUMN(#REF!)+1,FALSE)&gt;0.1,VLOOKUP($B39,#REF!,COLUMN(#REF!)-COLUMN(#REF!)+1,FALSE),"")</f>
        <v>#REF!</v>
      </c>
      <c r="EL39" s="20" t="str">
        <f t="shared" si="13"/>
        <v/>
      </c>
      <c r="EM39" s="20" t="str">
        <f t="shared" si="13"/>
        <v/>
      </c>
      <c r="EN39" s="20" t="str">
        <f t="shared" si="13"/>
        <v/>
      </c>
      <c r="EO39" s="20" t="str">
        <f t="shared" si="13"/>
        <v/>
      </c>
      <c r="EP39" s="20" t="str">
        <f t="shared" si="13"/>
        <v/>
      </c>
      <c r="EQ39" s="20" t="str">
        <f t="shared" si="13"/>
        <v/>
      </c>
      <c r="ER39" s="20" t="str">
        <f t="shared" si="13"/>
        <v/>
      </c>
      <c r="ES39" s="20" t="str">
        <f t="shared" si="13"/>
        <v/>
      </c>
      <c r="ET39" s="20" t="str">
        <f t="shared" si="13"/>
        <v/>
      </c>
      <c r="EU39" s="20" t="str">
        <f t="shared" si="13"/>
        <v/>
      </c>
      <c r="EV39" s="20" t="str">
        <f t="shared" si="13"/>
        <v/>
      </c>
      <c r="EW39" s="20" t="str">
        <f t="shared" si="13"/>
        <v/>
      </c>
    </row>
    <row r="40" spans="2:164">
      <c r="B40" t="s">
        <v>1291</v>
      </c>
      <c r="C40" s="18">
        <f>VLOOKUP(B40,Financ!A$3:J$157,COLUMN(Financ!$J$21),FALSE)</f>
        <v>45627</v>
      </c>
      <c r="D40" s="16">
        <f ca="1">SUMIF(Financ!$A$3:$A$157,'Full Financ'!$B40,Financ!K$3:K$156)</f>
        <v>1033.5975099999998</v>
      </c>
      <c r="E40" s="16">
        <f ca="1">SUMIF(Financ!$A$3:$A$157,'Full Financ'!$B40,Financ!L$3:L$156)</f>
        <v>1033.5975099999998</v>
      </c>
      <c r="F40" s="16">
        <f ca="1">SUMIF(Financ!$A$3:$A$157,'Full Financ'!$B40,Financ!M$3:M$156)</f>
        <v>1033.5975099999998</v>
      </c>
      <c r="G40" s="16">
        <f ca="1">SUMIF(Financ!$A$3:$A$157,'Full Financ'!$B40,Financ!N$3:N$156)</f>
        <v>1033.5975099999998</v>
      </c>
      <c r="H40" s="16">
        <f ca="1">SUMIF(Financ!$A$3:$A$157,'Full Financ'!$B40,Financ!O$3:O$156)</f>
        <v>1033.5975099999998</v>
      </c>
      <c r="I40" s="16">
        <f ca="1">SUMIF(Financ!$A$3:$A$157,'Full Financ'!$B40,Financ!P$3:P$156)</f>
        <v>1033.5975099999998</v>
      </c>
      <c r="J40" s="16">
        <f ca="1">SUMIF(Financ!$A$3:$A$157,'Full Financ'!$B40,Financ!Q$3:Q$156)</f>
        <v>1033.5975099999998</v>
      </c>
      <c r="K40" s="16">
        <f ca="1">SUMIF(Financ!$A$3:$A$157,'Full Financ'!$B40,Financ!R$3:R$156)</f>
        <v>1033.5975099999998</v>
      </c>
      <c r="L40" s="16">
        <f ca="1">SUMIF(Financ!$A$3:$A$157,'Full Financ'!$B40,Financ!S$3:S$156)</f>
        <v>1033.5975099999998</v>
      </c>
      <c r="M40" s="16">
        <f ca="1">SUMIF(Financ!$A$3:$A$157,'Full Financ'!$B40,Financ!T$3:T$156)</f>
        <v>1033.5975099999998</v>
      </c>
      <c r="N40" s="16">
        <f ca="1">SUMIF(Financ!$A$3:$A$157,'Full Financ'!$B40,Financ!U$3:U$156)</f>
        <v>1033.5975099999998</v>
      </c>
      <c r="O40" s="16">
        <f ca="1">SUMIF(Financ!$A$3:$A$157,'Full Financ'!$B40,Financ!V$3:V$156)</f>
        <v>1033.5975099999998</v>
      </c>
      <c r="P40" s="16"/>
      <c r="Q40" t="e">
        <f>VLOOKUP(B40,#REF!,COLUMN(#REF!),FALSE)</f>
        <v>#REF!</v>
      </c>
      <c r="R40" s="17" t="e">
        <f>IF(AND(R$2=$Q$1,$Q40&lt;&gt;0),SUMIF(#REF!,'Full Financ'!$B40,#REF!)*0.98*(S$2-R$2)/($Q40),SUMIF(#REF!,'Full Financ'!$B40,#REF!)*0.98)</f>
        <v>#REF!</v>
      </c>
      <c r="S40" s="17" t="e">
        <f>IF(AND(S$2=$Q$1,$Q40&lt;&gt;0),SUMIF(#REF!,'Full Financ'!$B40,#REF!)*0.98*(T$2-S$2)/($Q40),SUMIF(#REF!,'Full Financ'!$B40,#REF!)*0.98)</f>
        <v>#REF!</v>
      </c>
      <c r="T40" s="17" t="e">
        <f>IF(AND(T$2=$Q$1,$Q40&lt;&gt;0),SUMIF(#REF!,'Full Financ'!$B40,#REF!)*0.98*(U$2-T$2)/($Q40),SUMIF(#REF!,'Full Financ'!$B40,#REF!)*0.98)</f>
        <v>#REF!</v>
      </c>
      <c r="U40" s="17" t="e">
        <f>IF(AND(U$2=$Q$1,$Q40&lt;&gt;0),SUMIF(#REF!,'Full Financ'!$B40,#REF!)*0.98*(V$2-U$2)/($Q40),SUMIF(#REF!,'Full Financ'!$B40,#REF!)*0.98)</f>
        <v>#REF!</v>
      </c>
      <c r="V40" s="17" t="e">
        <f>IF(AND(V$2=$Q$1,$Q40&lt;&gt;0),SUMIF(#REF!,'Full Financ'!$B40,#REF!)*0.98*(W$2-V$2)/($Q40),SUMIF(#REF!,'Full Financ'!$B40,#REF!)*0.98)</f>
        <v>#REF!</v>
      </c>
      <c r="W40" s="17" t="e">
        <f>IF(AND(W$2=$Q$1,$Q40&lt;&gt;0),SUMIF(#REF!,'Full Financ'!$B40,#REF!)*0.98*(X$2-W$2)/($Q40),SUMIF(#REF!,'Full Financ'!$B40,#REF!)*0.98)</f>
        <v>#REF!</v>
      </c>
      <c r="X40" s="17" t="e">
        <f>IF(AND(X$2=$Q$1,$Q40&lt;&gt;0),SUMIF(#REF!,'Full Financ'!$B40,#REF!)*0.98*(Y$2-X$2)/($Q40),SUMIF(#REF!,'Full Financ'!$B40,#REF!)*0.98)</f>
        <v>#REF!</v>
      </c>
      <c r="Y40" s="17" t="e">
        <f>IF(AND(Y$2=$Q$1,$Q40&lt;&gt;0),SUMIF(#REF!,'Full Financ'!$B40,#REF!)*0.98*(Z$2-Y$2)/($Q40),SUMIF(#REF!,'Full Financ'!$B40,#REF!)*0.98)</f>
        <v>#REF!</v>
      </c>
      <c r="Z40" s="17" t="e">
        <f>IF(AND(Z$2=$Q$1,$Q40&lt;&gt;0),SUMIF(#REF!,'Full Financ'!$B40,#REF!)*0.98*(AA$2-Z$2)/($Q40),SUMIF(#REF!,'Full Financ'!$B40,#REF!)*0.98)</f>
        <v>#REF!</v>
      </c>
      <c r="AA40" s="17" t="e">
        <f>IF(AND(AA$2=$Q$1,$Q40&lt;&gt;0),SUMIF(#REF!,'Full Financ'!$B40,#REF!)*0.98*(AB$2-AA$2)/($Q40),SUMIF(#REF!,'Full Financ'!$B40,#REF!)*0.98)</f>
        <v>#REF!</v>
      </c>
      <c r="AB40" s="17" t="e">
        <f>IF(AND(AB$2=$Q$1,$Q40&lt;&gt;0),SUMIF(#REF!,'Full Financ'!$B40,#REF!)*0.98*(AC$2-AB$2)/($Q40),SUMIF(#REF!,'Full Financ'!$B40,#REF!)*0.98)</f>
        <v>#REF!</v>
      </c>
      <c r="AC40" s="17" t="e">
        <f>IF(AND(AC$2=$Q$1,$Q40&lt;&gt;0),SUMIF(#REF!,'Full Financ'!$B40,#REF!)*0.98*(AD$2-AC$2)/($Q40),SUMIF(#REF!,'Full Financ'!$B40,#REF!)*0.98)</f>
        <v>#REF!</v>
      </c>
      <c r="AD40" s="17"/>
      <c r="AF40" s="17" t="e">
        <f t="shared" ca="1" si="24"/>
        <v>#REF!</v>
      </c>
      <c r="AG40" s="17" t="e">
        <f t="shared" ca="1" si="24"/>
        <v>#REF!</v>
      </c>
      <c r="AH40" s="17" t="e">
        <f t="shared" ca="1" si="24"/>
        <v>#REF!</v>
      </c>
      <c r="AI40" s="17" t="e">
        <f t="shared" ca="1" si="20"/>
        <v>#REF!</v>
      </c>
      <c r="AJ40" s="17" t="e">
        <f t="shared" ca="1" si="20"/>
        <v>#REF!</v>
      </c>
      <c r="AK40" s="17" t="e">
        <f t="shared" ca="1" si="20"/>
        <v>#REF!</v>
      </c>
      <c r="AL40" s="17" t="e">
        <f t="shared" ca="1" si="20"/>
        <v>#REF!</v>
      </c>
      <c r="AM40" s="17" t="e">
        <f t="shared" ca="1" si="20"/>
        <v>#REF!</v>
      </c>
      <c r="AN40" s="17" t="e">
        <f t="shared" ca="1" si="20"/>
        <v>#REF!</v>
      </c>
      <c r="AO40" s="17" t="e">
        <f t="shared" ca="1" si="20"/>
        <v>#REF!</v>
      </c>
      <c r="AP40" s="17" t="e">
        <f t="shared" ca="1" si="20"/>
        <v>#REF!</v>
      </c>
      <c r="AQ40" s="17" t="e">
        <f t="shared" ca="1" si="20"/>
        <v>#REF!</v>
      </c>
      <c r="AS40" s="17" t="e">
        <f>IF(SUM($R40:R40)&gt;0,MONTH(AS$2),"")</f>
        <v>#REF!</v>
      </c>
      <c r="AT40" s="17" t="e">
        <f>IF(SUM($R40:S40)&gt;0,MONTH(AT$2),"")</f>
        <v>#REF!</v>
      </c>
      <c r="AU40" s="17" t="e">
        <f>IF(SUM($R40:T40)&gt;0,MONTH(AU$2),"")</f>
        <v>#REF!</v>
      </c>
      <c r="AV40" s="17" t="e">
        <f>IF(SUM($R40:U40)&gt;0,MONTH(AV$2),"")</f>
        <v>#REF!</v>
      </c>
      <c r="AW40" s="17" t="e">
        <f>IF(SUM($R40:V40)&gt;0,MONTH(AW$2),"")</f>
        <v>#REF!</v>
      </c>
      <c r="AX40" s="17" t="e">
        <f>IF(SUM($R40:W40)&gt;0,MONTH(AX$2),"")</f>
        <v>#REF!</v>
      </c>
      <c r="AY40" s="17" t="e">
        <f>IF(SUM($R40:X40)&gt;0,MONTH(AY$2),"")</f>
        <v>#REF!</v>
      </c>
      <c r="AZ40" s="17" t="e">
        <f>IF(SUM($R40:Y40)&gt;0,MONTH(AZ$2),"")</f>
        <v>#REF!</v>
      </c>
      <c r="BA40" s="17" t="e">
        <f>IF(SUM($R40:Z40)&gt;0,MONTH(BA$2),"")</f>
        <v>#REF!</v>
      </c>
      <c r="BB40" s="17" t="e">
        <f>IF(SUM($R40:AA40)&gt;0,MONTH(BB$2),"")</f>
        <v>#REF!</v>
      </c>
      <c r="BC40" s="17" t="e">
        <f>IF(SUM($R40:AB40)&gt;0,MONTH(BC$2),"")</f>
        <v>#REF!</v>
      </c>
      <c r="BD40" s="17" t="e">
        <f>IF(SUM($R40:AC40)&gt;0,MONTH(BD$2),"")</f>
        <v>#REF!</v>
      </c>
      <c r="BE40" s="17" t="e">
        <f t="shared" si="6"/>
        <v>#REF!</v>
      </c>
      <c r="BF40" s="17" t="e">
        <f t="shared" si="25"/>
        <v>#REF!</v>
      </c>
      <c r="BG40" s="17" t="e">
        <f t="shared" si="25"/>
        <v>#REF!</v>
      </c>
      <c r="BH40" s="17" t="e">
        <f t="shared" si="25"/>
        <v>#REF!</v>
      </c>
      <c r="BI40" s="17" t="e">
        <f t="shared" si="21"/>
        <v>#REF!</v>
      </c>
      <c r="BJ40" s="17" t="e">
        <f t="shared" si="21"/>
        <v>#REF!</v>
      </c>
      <c r="BK40" s="17" t="e">
        <f t="shared" si="21"/>
        <v>#REF!</v>
      </c>
      <c r="BL40" s="17" t="e">
        <f t="shared" si="21"/>
        <v>#REF!</v>
      </c>
      <c r="BM40" s="17" t="e">
        <f t="shared" si="21"/>
        <v>#REF!</v>
      </c>
      <c r="BN40" s="17" t="e">
        <f t="shared" si="21"/>
        <v>#REF!</v>
      </c>
      <c r="BO40" s="17" t="e">
        <f t="shared" si="21"/>
        <v>#REF!</v>
      </c>
      <c r="BP40" s="17" t="e">
        <f t="shared" si="21"/>
        <v>#REF!</v>
      </c>
      <c r="BQ40" s="17" t="e">
        <f t="shared" si="21"/>
        <v>#REF!</v>
      </c>
      <c r="BS40" s="17" t="e">
        <f t="shared" si="26"/>
        <v>#REF!</v>
      </c>
      <c r="BT40" s="17" t="e">
        <f t="shared" si="26"/>
        <v>#REF!</v>
      </c>
      <c r="BU40" s="17" t="e">
        <f t="shared" si="26"/>
        <v>#REF!</v>
      </c>
      <c r="BV40" s="17" t="e">
        <f t="shared" si="22"/>
        <v>#REF!</v>
      </c>
      <c r="BW40" s="17" t="e">
        <f t="shared" si="22"/>
        <v>#REF!</v>
      </c>
      <c r="BX40" s="17" t="e">
        <f t="shared" si="22"/>
        <v>#REF!</v>
      </c>
      <c r="BY40" s="17" t="e">
        <f t="shared" si="22"/>
        <v>#REF!</v>
      </c>
      <c r="BZ40" s="17" t="e">
        <f t="shared" si="22"/>
        <v>#REF!</v>
      </c>
      <c r="CA40" s="17" t="e">
        <f t="shared" si="22"/>
        <v>#REF!</v>
      </c>
      <c r="CB40" s="17" t="e">
        <f t="shared" si="22"/>
        <v>#REF!</v>
      </c>
      <c r="CC40" s="17" t="e">
        <f t="shared" si="22"/>
        <v>#REF!</v>
      </c>
      <c r="CD40" s="17" t="e">
        <f t="shared" si="22"/>
        <v>#REF!</v>
      </c>
      <c r="CG40" s="20" t="e">
        <f>IF(AND(SUM($R40:R40)&gt;0,R40=0),AF40,0)</f>
        <v>#REF!</v>
      </c>
      <c r="CH40" s="20" t="e">
        <f>IF(AND(SUM($R40:S40)&gt;0,S40=0),AG40,0)</f>
        <v>#REF!</v>
      </c>
      <c r="CI40" s="20" t="e">
        <f>IF(AND(SUM($R40:T40)&gt;0,T40=0),AH40,0)</f>
        <v>#REF!</v>
      </c>
      <c r="CJ40" s="20" t="e">
        <f>IF(AND(SUM($R40:U40)&gt;0,U40=0),AI40,0)</f>
        <v>#REF!</v>
      </c>
      <c r="CK40" s="20" t="e">
        <f>IF(AND(SUM($R40:V40)&gt;0,V40=0),AJ40,0)</f>
        <v>#REF!</v>
      </c>
      <c r="CL40" s="20" t="e">
        <f>IF(AND(SUM($R40:W40)&gt;0,W40=0),AK40,0)</f>
        <v>#REF!</v>
      </c>
      <c r="CM40" s="20" t="e">
        <f>IF(AND(SUM($R40:X40)&gt;0,X40=0),AL40,0)</f>
        <v>#REF!</v>
      </c>
      <c r="CN40" s="20" t="e">
        <f>IF(AND(SUM($R40:Y40)&gt;0,Y40=0),AM40,0)</f>
        <v>#REF!</v>
      </c>
      <c r="CO40" s="20" t="e">
        <f>IF(AND(SUM($R40:Z40)&gt;0,Z40=0),AN40,0)</f>
        <v>#REF!</v>
      </c>
      <c r="CP40" s="20" t="e">
        <f>IF(AND(SUM($R40:AA40)&gt;0,AA40=0),AO40,0)</f>
        <v>#REF!</v>
      </c>
      <c r="CQ40" s="20" t="e">
        <f>IF(AND(SUM($R40:AB40)&gt;0,AB40=0),AP40,0)</f>
        <v>#REF!</v>
      </c>
      <c r="CR40" s="20" t="e">
        <f>IF(AND(SUM($R40:AC40)&gt;0,AC40=0),AQ40,0)</f>
        <v>#REF!</v>
      </c>
      <c r="CT40" s="14" t="e">
        <f>IF(VLOOKUP($B40,#REF!,COLUMN(#REF!)-COLUMN(#REF!)+1,FALSE)&gt;0.1,VLOOKUP($B40,#REF!,COLUMN(#REF!)-COLUMN(#REF!)+1,FALSE),"")</f>
        <v>#REF!</v>
      </c>
      <c r="CU40" s="14" t="e">
        <f>IF(VLOOKUP($B40,#REF!,COLUMN(#REF!)-COLUMN(#REF!)+1,FALSE)&gt;0.1,VLOOKUP($B40,#REF!,COLUMN(#REF!)-COLUMN(#REF!)+1,FALSE),"")</f>
        <v>#REF!</v>
      </c>
      <c r="CV40" s="14" t="e">
        <f>IF(VLOOKUP($B40,#REF!,COLUMN(#REF!)-COLUMN(#REF!)+1,FALSE)&gt;0.1,VLOOKUP($B40,#REF!,COLUMN(#REF!)-COLUMN(#REF!)+1,FALSE),"")</f>
        <v>#REF!</v>
      </c>
      <c r="CW40" s="14" t="e">
        <f>IF(VLOOKUP($B40,#REF!,COLUMN(#REF!)-COLUMN(#REF!)+1,FALSE)&gt;0.1,VLOOKUP($B40,#REF!,COLUMN(#REF!)-COLUMN(#REF!)+1,FALSE),"")</f>
        <v>#REF!</v>
      </c>
      <c r="CX40" s="14" t="e">
        <f>IF(VLOOKUP($B40,#REF!,COLUMN(#REF!)-COLUMN(#REF!)+1,FALSE)&gt;0.1,VLOOKUP($B40,#REF!,COLUMN(#REF!)-COLUMN(#REF!)+1,FALSE),"")</f>
        <v>#REF!</v>
      </c>
      <c r="CY40" s="14" t="e">
        <f>IF(VLOOKUP($B40,#REF!,COLUMN(#REF!)-COLUMN(#REF!)+1,FALSE)&gt;0.1,VLOOKUP($B40,#REF!,COLUMN(#REF!)-COLUMN(#REF!)+1,FALSE),"")</f>
        <v>#REF!</v>
      </c>
      <c r="CZ40" s="14" t="e">
        <f>IF(VLOOKUP($B40,#REF!,COLUMN(#REF!)-COLUMN(#REF!)+1,FALSE)&gt;0.1,VLOOKUP($B40,#REF!,COLUMN(#REF!)-COLUMN(#REF!)+1,FALSE),"")</f>
        <v>#REF!</v>
      </c>
      <c r="DA40" s="14" t="e">
        <f>IF(VLOOKUP($B40,#REF!,COLUMN(#REF!)-COLUMN(#REF!)+1,FALSE)&gt;0.1,VLOOKUP($B40,#REF!,COLUMN(#REF!)-COLUMN(#REF!)+1,FALSE),"")</f>
        <v>#REF!</v>
      </c>
      <c r="DB40" s="14" t="e">
        <f>IF(VLOOKUP($B40,#REF!,COLUMN(#REF!)-COLUMN(#REF!)+1,FALSE)&gt;0.1,VLOOKUP($B40,#REF!,COLUMN(#REF!)-COLUMN(#REF!)+1,FALSE),"")</f>
        <v>#REF!</v>
      </c>
      <c r="DC40" s="14" t="e">
        <f>IF(VLOOKUP($B40,#REF!,COLUMN(#REF!)-COLUMN(#REF!)+1,FALSE)&gt;0.1,VLOOKUP($B40,#REF!,COLUMN(#REF!)-COLUMN(#REF!)+1,FALSE),"")</f>
        <v>#REF!</v>
      </c>
      <c r="DD40" s="14" t="e">
        <f>IF(VLOOKUP($B40,#REF!,COLUMN(#REF!)-COLUMN(#REF!)+1,FALSE)&gt;0.1,VLOOKUP($B40,#REF!,COLUMN(#REF!)-COLUMN(#REF!)+1,FALSE),"")</f>
        <v>#REF!</v>
      </c>
      <c r="DE40" s="14" t="e">
        <f>IF(VLOOKUP($B40,#REF!,COLUMN(#REF!)-COLUMN(#REF!)+1,FALSE)&gt;0.1,VLOOKUP($B40,#REF!,COLUMN(#REF!)-COLUMN(#REF!)+1,FALSE),"")</f>
        <v>#REF!</v>
      </c>
      <c r="DH40" s="19" t="str">
        <f t="shared" si="7"/>
        <v/>
      </c>
      <c r="DI40" s="19" t="str">
        <f t="shared" si="7"/>
        <v/>
      </c>
      <c r="DJ40" s="19" t="str">
        <f t="shared" si="7"/>
        <v/>
      </c>
      <c r="DK40" s="19" t="str">
        <f t="shared" si="28"/>
        <v/>
      </c>
      <c r="DL40" s="19" t="str">
        <f t="shared" si="28"/>
        <v/>
      </c>
      <c r="DM40" s="19" t="str">
        <f t="shared" si="28"/>
        <v/>
      </c>
      <c r="DN40" s="19" t="str">
        <f t="shared" si="28"/>
        <v/>
      </c>
      <c r="DO40" s="19" t="str">
        <f t="shared" si="28"/>
        <v/>
      </c>
      <c r="DP40" s="19" t="str">
        <f t="shared" si="28"/>
        <v/>
      </c>
      <c r="DQ40" s="19" t="str">
        <f t="shared" si="28"/>
        <v/>
      </c>
      <c r="DR40" s="19" t="str">
        <f t="shared" si="28"/>
        <v/>
      </c>
      <c r="DS40" s="19" t="str">
        <f t="shared" si="28"/>
        <v/>
      </c>
      <c r="DV40" s="15" t="e">
        <f>IF(VLOOKUP($B40,#REF!,COLUMN(#REF!)-COLUMN(#REF!)+1,FALSE)&gt;0.1,VLOOKUP($B40,#REF!,COLUMN(#REF!)-COLUMN(#REF!)+1,FALSE),"")</f>
        <v>#REF!</v>
      </c>
      <c r="DW40" s="15" t="e">
        <f>IF(VLOOKUP($B40,#REF!,COLUMN(#REF!)-COLUMN(#REF!)+1,FALSE)&gt;0.1,VLOOKUP($B40,#REF!,COLUMN(#REF!)-COLUMN(#REF!)+1,FALSE),"")</f>
        <v>#REF!</v>
      </c>
      <c r="DX40" s="15" t="e">
        <f>IF(VLOOKUP($B40,#REF!,COLUMN(#REF!)-COLUMN(#REF!)+1,FALSE)&gt;0.1,VLOOKUP($B40,#REF!,COLUMN(#REF!)-COLUMN(#REF!)+1,FALSE),"")</f>
        <v>#REF!</v>
      </c>
      <c r="DY40" s="15" t="e">
        <f>IF(VLOOKUP($B40,#REF!,COLUMN(#REF!)-COLUMN(#REF!)+1,FALSE)&gt;0.1,VLOOKUP($B40,#REF!,COLUMN(#REF!)-COLUMN(#REF!)+1,FALSE),"")</f>
        <v>#REF!</v>
      </c>
      <c r="DZ40" s="15" t="e">
        <f>IF(VLOOKUP($B40,#REF!,COLUMN(#REF!)-COLUMN(#REF!)+1,FALSE)&gt;0.1,VLOOKUP($B40,#REF!,COLUMN(#REF!)-COLUMN(#REF!)+1,FALSE),"")</f>
        <v>#REF!</v>
      </c>
      <c r="EA40" s="15" t="e">
        <f>IF(VLOOKUP($B40,#REF!,COLUMN(#REF!)-COLUMN(#REF!)+1,FALSE)&gt;0.1,VLOOKUP($B40,#REF!,COLUMN(#REF!)-COLUMN(#REF!)+1,FALSE),"")</f>
        <v>#REF!</v>
      </c>
      <c r="EB40" s="15" t="e">
        <f>IF(VLOOKUP($B40,#REF!,COLUMN(#REF!)-COLUMN(#REF!)+1,FALSE)&gt;0.1,VLOOKUP($B40,#REF!,COLUMN(#REF!)-COLUMN(#REF!)+1,FALSE),"")</f>
        <v>#REF!</v>
      </c>
      <c r="EC40" s="15" t="e">
        <f>IF(VLOOKUP($B40,#REF!,COLUMN(#REF!)-COLUMN(#REF!)+1,FALSE)&gt;0.1,VLOOKUP($B40,#REF!,COLUMN(#REF!)-COLUMN(#REF!)+1,FALSE),"")</f>
        <v>#REF!</v>
      </c>
      <c r="ED40" s="15" t="e">
        <f>IF(VLOOKUP($B40,#REF!,COLUMN(#REF!)-COLUMN(#REF!)+1,FALSE)&gt;0.1,VLOOKUP($B40,#REF!,COLUMN(#REF!)-COLUMN(#REF!)+1,FALSE),"")</f>
        <v>#REF!</v>
      </c>
      <c r="EE40" s="15" t="e">
        <f>IF(VLOOKUP($B40,#REF!,COLUMN(#REF!)-COLUMN(#REF!)+1,FALSE)&gt;0.1,VLOOKUP($B40,#REF!,COLUMN(#REF!)-COLUMN(#REF!)+1,FALSE),"")</f>
        <v>#REF!</v>
      </c>
      <c r="EF40" s="15" t="e">
        <f>IF(VLOOKUP($B40,#REF!,COLUMN(#REF!)-COLUMN(#REF!)+1,FALSE)&gt;0.1,VLOOKUP($B40,#REF!,COLUMN(#REF!)-COLUMN(#REF!)+1,FALSE),"")</f>
        <v>#REF!</v>
      </c>
      <c r="EG40" s="15" t="e">
        <f>IF(VLOOKUP($B40,#REF!,COLUMN(#REF!)-COLUMN(#REF!)+1,FALSE)&gt;0.1,VLOOKUP($B40,#REF!,COLUMN(#REF!)-COLUMN(#REF!)+1,FALSE),"")</f>
        <v>#REF!</v>
      </c>
      <c r="EH40" s="15" t="e">
        <f>IF(VLOOKUP($B40,#REF!,COLUMN(#REF!)-COLUMN(#REF!)+1,FALSE)&gt;0.1,VLOOKUP($B40,#REF!,COLUMN(#REF!)-COLUMN(#REF!)+1,FALSE),"")</f>
        <v>#REF!</v>
      </c>
      <c r="EL40" s="20" t="str">
        <f t="shared" si="13"/>
        <v/>
      </c>
      <c r="EM40" s="20" t="str">
        <f t="shared" si="13"/>
        <v/>
      </c>
      <c r="EN40" s="20" t="str">
        <f t="shared" si="13"/>
        <v/>
      </c>
      <c r="EO40" s="20" t="str">
        <f t="shared" ref="EO40:EW68" si="32">IF(ISNUMBER(DY40),(DY40-1)*G40,"")</f>
        <v/>
      </c>
      <c r="EP40" s="20" t="str">
        <f t="shared" si="32"/>
        <v/>
      </c>
      <c r="EQ40" s="20" t="str">
        <f t="shared" si="32"/>
        <v/>
      </c>
      <c r="ER40" s="20" t="str">
        <f t="shared" si="32"/>
        <v/>
      </c>
      <c r="ES40" s="20" t="str">
        <f t="shared" si="32"/>
        <v/>
      </c>
      <c r="ET40" s="20" t="str">
        <f t="shared" si="32"/>
        <v/>
      </c>
      <c r="EU40" s="20" t="str">
        <f t="shared" si="32"/>
        <v/>
      </c>
      <c r="EV40" s="20" t="str">
        <f t="shared" si="32"/>
        <v/>
      </c>
      <c r="EW40" s="20" t="str">
        <f t="shared" si="32"/>
        <v/>
      </c>
    </row>
    <row r="41" spans="2:164">
      <c r="B41" t="s">
        <v>1335</v>
      </c>
      <c r="C41" s="18">
        <f>VLOOKUP(B41,Financ!A$3:J$157,COLUMN(Financ!$J$21),FALSE)</f>
        <v>45748</v>
      </c>
      <c r="D41" s="16">
        <f ca="1">SUMIF(Financ!$A$3:$A$157,'Full Financ'!$B41,Financ!K$3:K$156)</f>
        <v>0</v>
      </c>
      <c r="E41" s="16">
        <f ca="1">SUMIF(Financ!$A$3:$A$157,'Full Financ'!$B41,Financ!L$3:L$156)</f>
        <v>0</v>
      </c>
      <c r="F41" s="16">
        <f ca="1">SUMIF(Financ!$A$3:$A$157,'Full Financ'!$B41,Financ!M$3:M$156)</f>
        <v>0</v>
      </c>
      <c r="G41" s="16">
        <f ca="1">SUMIF(Financ!$A$3:$A$157,'Full Financ'!$B41,Financ!N$3:N$156)</f>
        <v>107.05162356321837</v>
      </c>
      <c r="H41" s="16">
        <f ca="1">SUMIF(Financ!$A$3:$A$157,'Full Financ'!$B41,Financ!O$3:O$156)</f>
        <v>152.93089080459768</v>
      </c>
      <c r="I41" s="16">
        <f ca="1">SUMIF(Financ!$A$3:$A$157,'Full Financ'!$B41,Financ!P$3:P$156)</f>
        <v>152.93089080459768</v>
      </c>
      <c r="J41" s="16">
        <f ca="1">SUMIF(Financ!$A$3:$A$157,'Full Financ'!$B41,Financ!Q$3:Q$156)</f>
        <v>152.93089080459768</v>
      </c>
      <c r="K41" s="16">
        <f ca="1">SUMIF(Financ!$A$3:$A$157,'Full Financ'!$B41,Financ!R$3:R$156)</f>
        <v>152.93089080459768</v>
      </c>
      <c r="L41" s="16">
        <f ca="1">SUMIF(Financ!$A$3:$A$157,'Full Financ'!$B41,Financ!S$3:S$156)</f>
        <v>152.93089080459768</v>
      </c>
      <c r="M41" s="16">
        <f ca="1">SUMIF(Financ!$A$3:$A$157,'Full Financ'!$B41,Financ!T$3:T$156)</f>
        <v>152.93089080459768</v>
      </c>
      <c r="N41" s="16">
        <f ca="1">SUMIF(Financ!$A$3:$A$157,'Full Financ'!$B41,Financ!U$3:U$156)</f>
        <v>152.93089080459768</v>
      </c>
      <c r="O41" s="16">
        <f ca="1">SUMIF(Financ!$A$3:$A$157,'Full Financ'!$B41,Financ!V$3:V$156)</f>
        <v>152.93089080459768</v>
      </c>
      <c r="P41" s="16"/>
      <c r="Q41" t="e">
        <f>VLOOKUP(B41,#REF!,COLUMN(#REF!),FALSE)</f>
        <v>#REF!</v>
      </c>
      <c r="R41" s="17" t="e">
        <f>IF(AND(R$2=$Q$1,$Q41&lt;&gt;0),SUMIF(#REF!,'Full Financ'!$B41,#REF!)*0.98*(S$2-R$2)/($Q41),SUMIF(#REF!,'Full Financ'!$B41,#REF!)*0.98)</f>
        <v>#REF!</v>
      </c>
      <c r="S41" s="17" t="e">
        <f>IF(AND(S$2=$Q$1,$Q41&lt;&gt;0),SUMIF(#REF!,'Full Financ'!$B41,#REF!)*0.98*(T$2-S$2)/($Q41),SUMIF(#REF!,'Full Financ'!$B41,#REF!)*0.98)</f>
        <v>#REF!</v>
      </c>
      <c r="T41" s="17" t="e">
        <f>IF(AND(T$2=$Q$1,$Q41&lt;&gt;0),SUMIF(#REF!,'Full Financ'!$B41,#REF!)*0.98*(U$2-T$2)/($Q41),SUMIF(#REF!,'Full Financ'!$B41,#REF!)*0.98)</f>
        <v>#REF!</v>
      </c>
      <c r="U41" s="17" t="e">
        <f>IF(AND(U$2=$Q$1,$Q41&lt;&gt;0),SUMIF(#REF!,'Full Financ'!$B41,#REF!)*0.98*(V$2-U$2)/($Q41),SUMIF(#REF!,'Full Financ'!$B41,#REF!)*0.98)</f>
        <v>#REF!</v>
      </c>
      <c r="V41" s="17" t="e">
        <f>IF(AND(V$2=$Q$1,$Q41&lt;&gt;0),SUMIF(#REF!,'Full Financ'!$B41,#REF!)*0.98*(W$2-V$2)/($Q41),SUMIF(#REF!,'Full Financ'!$B41,#REF!)*0.98)</f>
        <v>#REF!</v>
      </c>
      <c r="W41" s="17" t="e">
        <f>IF(AND(W$2=$Q$1,$Q41&lt;&gt;0),SUMIF(#REF!,'Full Financ'!$B41,#REF!)*0.98*(X$2-W$2)/($Q41),SUMIF(#REF!,'Full Financ'!$B41,#REF!)*0.98)</f>
        <v>#REF!</v>
      </c>
      <c r="X41" s="17" t="e">
        <f>IF(AND(X$2=$Q$1,$Q41&lt;&gt;0),SUMIF(#REF!,'Full Financ'!$B41,#REF!)*0.98*(Y$2-X$2)/($Q41),SUMIF(#REF!,'Full Financ'!$B41,#REF!)*0.98)</f>
        <v>#REF!</v>
      </c>
      <c r="Y41" s="17" t="e">
        <f>IF(AND(Y$2=$Q$1,$Q41&lt;&gt;0),SUMIF(#REF!,'Full Financ'!$B41,#REF!)*0.98*(Z$2-Y$2)/($Q41),SUMIF(#REF!,'Full Financ'!$B41,#REF!)*0.98)</f>
        <v>#REF!</v>
      </c>
      <c r="Z41" s="17" t="e">
        <f>IF(AND(Z$2=$Q$1,$Q41&lt;&gt;0),SUMIF(#REF!,'Full Financ'!$B41,#REF!)*0.98*(AA$2-Z$2)/($Q41),SUMIF(#REF!,'Full Financ'!$B41,#REF!)*0.98)</f>
        <v>#REF!</v>
      </c>
      <c r="AA41" s="17" t="e">
        <f>IF(AND(AA$2=$Q$1,$Q41&lt;&gt;0),SUMIF(#REF!,'Full Financ'!$B41,#REF!)*0.98*(AB$2-AA$2)/($Q41),SUMIF(#REF!,'Full Financ'!$B41,#REF!)*0.98)</f>
        <v>#REF!</v>
      </c>
      <c r="AB41" s="17" t="e">
        <f>IF(AND(AB$2=$Q$1,$Q41&lt;&gt;0),SUMIF(#REF!,'Full Financ'!$B41,#REF!)*0.98*(AC$2-AB$2)/($Q41),SUMIF(#REF!,'Full Financ'!$B41,#REF!)*0.98)</f>
        <v>#REF!</v>
      </c>
      <c r="AC41" s="17" t="e">
        <f>IF(AND(AC$2=$Q$1,$Q41&lt;&gt;0),SUMIF(#REF!,'Full Financ'!$B41,#REF!)*0.98*(AD$2-AC$2)/($Q41),SUMIF(#REF!,'Full Financ'!$B41,#REF!)*0.98)</f>
        <v>#REF!</v>
      </c>
      <c r="AD41" s="17"/>
      <c r="AF41" s="17" t="e">
        <f t="shared" ca="1" si="24"/>
        <v>#REF!</v>
      </c>
      <c r="AG41" s="17" t="e">
        <f t="shared" ca="1" si="24"/>
        <v>#REF!</v>
      </c>
      <c r="AH41" s="17" t="e">
        <f t="shared" ca="1" si="24"/>
        <v>#REF!</v>
      </c>
      <c r="AI41" s="17" t="e">
        <f t="shared" ca="1" si="20"/>
        <v>#REF!</v>
      </c>
      <c r="AJ41" s="17" t="e">
        <f t="shared" ca="1" si="20"/>
        <v>#REF!</v>
      </c>
      <c r="AK41" s="17" t="e">
        <f t="shared" ca="1" si="20"/>
        <v>#REF!</v>
      </c>
      <c r="AL41" s="17" t="e">
        <f t="shared" ca="1" si="20"/>
        <v>#REF!</v>
      </c>
      <c r="AM41" s="17" t="e">
        <f t="shared" ca="1" si="20"/>
        <v>#REF!</v>
      </c>
      <c r="AN41" s="17" t="e">
        <f t="shared" ca="1" si="20"/>
        <v>#REF!</v>
      </c>
      <c r="AO41" s="17" t="e">
        <f t="shared" ca="1" si="20"/>
        <v>#REF!</v>
      </c>
      <c r="AP41" s="17" t="e">
        <f t="shared" ca="1" si="20"/>
        <v>#REF!</v>
      </c>
      <c r="AQ41" s="17" t="e">
        <f t="shared" ca="1" si="20"/>
        <v>#REF!</v>
      </c>
      <c r="AS41" s="17" t="e">
        <f>IF(SUM($R41:R41)&gt;0,MONTH(AS$2),"")</f>
        <v>#REF!</v>
      </c>
      <c r="AT41" s="17" t="e">
        <f>IF(SUM($R41:S41)&gt;0,MONTH(AT$2),"")</f>
        <v>#REF!</v>
      </c>
      <c r="AU41" s="17" t="e">
        <f>IF(SUM($R41:T41)&gt;0,MONTH(AU$2),"")</f>
        <v>#REF!</v>
      </c>
      <c r="AV41" s="17" t="e">
        <f>IF(SUM($R41:U41)&gt;0,MONTH(AV$2),"")</f>
        <v>#REF!</v>
      </c>
      <c r="AW41" s="17" t="e">
        <f>IF(SUM($R41:V41)&gt;0,MONTH(AW$2),"")</f>
        <v>#REF!</v>
      </c>
      <c r="AX41" s="17" t="e">
        <f>IF(SUM($R41:W41)&gt;0,MONTH(AX$2),"")</f>
        <v>#REF!</v>
      </c>
      <c r="AY41" s="17" t="e">
        <f>IF(SUM($R41:X41)&gt;0,MONTH(AY$2),"")</f>
        <v>#REF!</v>
      </c>
      <c r="AZ41" s="17" t="e">
        <f>IF(SUM($R41:Y41)&gt;0,MONTH(AZ$2),"")</f>
        <v>#REF!</v>
      </c>
      <c r="BA41" s="17" t="e">
        <f>IF(SUM($R41:Z41)&gt;0,MONTH(BA$2),"")</f>
        <v>#REF!</v>
      </c>
      <c r="BB41" s="17" t="e">
        <f>IF(SUM($R41:AA41)&gt;0,MONTH(BB$2),"")</f>
        <v>#REF!</v>
      </c>
      <c r="BC41" s="17" t="e">
        <f>IF(SUM($R41:AB41)&gt;0,MONTH(BC$2),"")</f>
        <v>#REF!</v>
      </c>
      <c r="BD41" s="17" t="e">
        <f>IF(SUM($R41:AC41)&gt;0,MONTH(BD$2),"")</f>
        <v>#REF!</v>
      </c>
      <c r="BE41" s="17" t="e">
        <f t="shared" si="6"/>
        <v>#REF!</v>
      </c>
      <c r="BF41" s="17" t="e">
        <f t="shared" si="25"/>
        <v>#REF!</v>
      </c>
      <c r="BG41" s="17" t="e">
        <f t="shared" si="25"/>
        <v>#REF!</v>
      </c>
      <c r="BH41" s="17" t="e">
        <f t="shared" si="25"/>
        <v>#REF!</v>
      </c>
      <c r="BI41" s="17" t="e">
        <f t="shared" si="21"/>
        <v>#REF!</v>
      </c>
      <c r="BJ41" s="17" t="e">
        <f t="shared" si="21"/>
        <v>#REF!</v>
      </c>
      <c r="BK41" s="17" t="e">
        <f t="shared" si="21"/>
        <v>#REF!</v>
      </c>
      <c r="BL41" s="17" t="e">
        <f t="shared" si="21"/>
        <v>#REF!</v>
      </c>
      <c r="BM41" s="17" t="e">
        <f t="shared" si="21"/>
        <v>#REF!</v>
      </c>
      <c r="BN41" s="17" t="e">
        <f t="shared" si="21"/>
        <v>#REF!</v>
      </c>
      <c r="BO41" s="17" t="e">
        <f t="shared" si="21"/>
        <v>#REF!</v>
      </c>
      <c r="BP41" s="17" t="e">
        <f t="shared" si="21"/>
        <v>#REF!</v>
      </c>
      <c r="BQ41" s="17" t="e">
        <f t="shared" si="21"/>
        <v>#REF!</v>
      </c>
      <c r="BS41" s="17" t="e">
        <f t="shared" si="26"/>
        <v>#REF!</v>
      </c>
      <c r="BT41" s="17" t="e">
        <f t="shared" si="26"/>
        <v>#REF!</v>
      </c>
      <c r="BU41" s="17" t="e">
        <f t="shared" si="26"/>
        <v>#REF!</v>
      </c>
      <c r="BV41" s="17" t="e">
        <f t="shared" si="22"/>
        <v>#REF!</v>
      </c>
      <c r="BW41" s="17" t="e">
        <f t="shared" si="22"/>
        <v>#REF!</v>
      </c>
      <c r="BX41" s="17" t="e">
        <f t="shared" si="22"/>
        <v>#REF!</v>
      </c>
      <c r="BY41" s="17" t="e">
        <f t="shared" si="22"/>
        <v>#REF!</v>
      </c>
      <c r="BZ41" s="17" t="e">
        <f t="shared" si="22"/>
        <v>#REF!</v>
      </c>
      <c r="CA41" s="17" t="e">
        <f t="shared" si="22"/>
        <v>#REF!</v>
      </c>
      <c r="CB41" s="17" t="e">
        <f t="shared" si="22"/>
        <v>#REF!</v>
      </c>
      <c r="CC41" s="17" t="e">
        <f t="shared" si="22"/>
        <v>#REF!</v>
      </c>
      <c r="CD41" s="17" t="e">
        <f t="shared" si="22"/>
        <v>#REF!</v>
      </c>
      <c r="CG41" s="20" t="e">
        <f>IF(AND(SUM($R41:R41)&gt;0,R41=0),AF41,0)</f>
        <v>#REF!</v>
      </c>
      <c r="CH41" s="20" t="e">
        <f>IF(AND(SUM($R41:S41)&gt;0,S41=0),AG41,0)</f>
        <v>#REF!</v>
      </c>
      <c r="CI41" s="20" t="e">
        <f>IF(AND(SUM($R41:T41)&gt;0,T41=0),AH41,0)</f>
        <v>#REF!</v>
      </c>
      <c r="CJ41" s="20" t="e">
        <f>IF(AND(SUM($R41:U41)&gt;0,U41=0),AI41,0)</f>
        <v>#REF!</v>
      </c>
      <c r="CK41" s="20" t="e">
        <f>IF(AND(SUM($R41:V41)&gt;0,V41=0),AJ41,0)</f>
        <v>#REF!</v>
      </c>
      <c r="CL41" s="20" t="e">
        <f>IF(AND(SUM($R41:W41)&gt;0,W41=0),AK41,0)</f>
        <v>#REF!</v>
      </c>
      <c r="CM41" s="20" t="e">
        <f>IF(AND(SUM($R41:X41)&gt;0,X41=0),AL41,0)</f>
        <v>#REF!</v>
      </c>
      <c r="CN41" s="20" t="e">
        <f>IF(AND(SUM($R41:Y41)&gt;0,Y41=0),AM41,0)</f>
        <v>#REF!</v>
      </c>
      <c r="CO41" s="20" t="e">
        <f>IF(AND(SUM($R41:Z41)&gt;0,Z41=0),AN41,0)</f>
        <v>#REF!</v>
      </c>
      <c r="CP41" s="20" t="e">
        <f>IF(AND(SUM($R41:AA41)&gt;0,AA41=0),AO41,0)</f>
        <v>#REF!</v>
      </c>
      <c r="CQ41" s="20" t="e">
        <f>IF(AND(SUM($R41:AB41)&gt;0,AB41=0),AP41,0)</f>
        <v>#REF!</v>
      </c>
      <c r="CR41" s="20" t="e">
        <f>IF(AND(SUM($R41:AC41)&gt;0,AC41=0),AQ41,0)</f>
        <v>#REF!</v>
      </c>
      <c r="CT41" s="14" t="e">
        <f>IF(VLOOKUP($B41,#REF!,COLUMN(#REF!)-COLUMN(#REF!)+1,FALSE)&gt;0.1,VLOOKUP($B41,#REF!,COLUMN(#REF!)-COLUMN(#REF!)+1,FALSE),"")</f>
        <v>#REF!</v>
      </c>
      <c r="CU41" s="14" t="e">
        <f>IF(VLOOKUP($B41,#REF!,COLUMN(#REF!)-COLUMN(#REF!)+1,FALSE)&gt;0.1,VLOOKUP($B41,#REF!,COLUMN(#REF!)-COLUMN(#REF!)+1,FALSE),"")</f>
        <v>#REF!</v>
      </c>
      <c r="CV41" s="14" t="e">
        <f>IF(VLOOKUP($B41,#REF!,COLUMN(#REF!)-COLUMN(#REF!)+1,FALSE)&gt;0.1,VLOOKUP($B41,#REF!,COLUMN(#REF!)-COLUMN(#REF!)+1,FALSE),"")</f>
        <v>#REF!</v>
      </c>
      <c r="CW41" s="14" t="e">
        <f>IF(VLOOKUP($B41,#REF!,COLUMN(#REF!)-COLUMN(#REF!)+1,FALSE)&gt;0.1,VLOOKUP($B41,#REF!,COLUMN(#REF!)-COLUMN(#REF!)+1,FALSE),"")</f>
        <v>#REF!</v>
      </c>
      <c r="CX41" s="14" t="e">
        <f>IF(VLOOKUP($B41,#REF!,COLUMN(#REF!)-COLUMN(#REF!)+1,FALSE)&gt;0.1,VLOOKUP($B41,#REF!,COLUMN(#REF!)-COLUMN(#REF!)+1,FALSE),"")</f>
        <v>#REF!</v>
      </c>
      <c r="CY41" s="14" t="e">
        <f>IF(VLOOKUP($B41,#REF!,COLUMN(#REF!)-COLUMN(#REF!)+1,FALSE)&gt;0.1,VLOOKUP($B41,#REF!,COLUMN(#REF!)-COLUMN(#REF!)+1,FALSE),"")</f>
        <v>#REF!</v>
      </c>
      <c r="CZ41" s="14" t="e">
        <f>IF(VLOOKUP($B41,#REF!,COLUMN(#REF!)-COLUMN(#REF!)+1,FALSE)&gt;0.1,VLOOKUP($B41,#REF!,COLUMN(#REF!)-COLUMN(#REF!)+1,FALSE),"")</f>
        <v>#REF!</v>
      </c>
      <c r="DA41" s="14" t="e">
        <f>IF(VLOOKUP($B41,#REF!,COLUMN(#REF!)-COLUMN(#REF!)+1,FALSE)&gt;0.1,VLOOKUP($B41,#REF!,COLUMN(#REF!)-COLUMN(#REF!)+1,FALSE),"")</f>
        <v>#REF!</v>
      </c>
      <c r="DB41" s="14" t="e">
        <f>IF(VLOOKUP($B41,#REF!,COLUMN(#REF!)-COLUMN(#REF!)+1,FALSE)&gt;0.1,VLOOKUP($B41,#REF!,COLUMN(#REF!)-COLUMN(#REF!)+1,FALSE),"")</f>
        <v>#REF!</v>
      </c>
      <c r="DC41" s="14" t="e">
        <f>IF(VLOOKUP($B41,#REF!,COLUMN(#REF!)-COLUMN(#REF!)+1,FALSE)&gt;0.1,VLOOKUP($B41,#REF!,COLUMN(#REF!)-COLUMN(#REF!)+1,FALSE),"")</f>
        <v>#REF!</v>
      </c>
      <c r="DD41" s="14" t="e">
        <f>IF(VLOOKUP($B41,#REF!,COLUMN(#REF!)-COLUMN(#REF!)+1,FALSE)&gt;0.1,VLOOKUP($B41,#REF!,COLUMN(#REF!)-COLUMN(#REF!)+1,FALSE),"")</f>
        <v>#REF!</v>
      </c>
      <c r="DE41" s="14" t="e">
        <f>IF(VLOOKUP($B41,#REF!,COLUMN(#REF!)-COLUMN(#REF!)+1,FALSE)&gt;0.1,VLOOKUP($B41,#REF!,COLUMN(#REF!)-COLUMN(#REF!)+1,FALSE),"")</f>
        <v>#REF!</v>
      </c>
      <c r="DH41" s="19" t="str">
        <f t="shared" si="7"/>
        <v/>
      </c>
      <c r="DI41" s="19" t="str">
        <f t="shared" si="7"/>
        <v/>
      </c>
      <c r="DJ41" s="19" t="str">
        <f t="shared" si="7"/>
        <v/>
      </c>
      <c r="DK41" s="19" t="str">
        <f t="shared" si="28"/>
        <v/>
      </c>
      <c r="DL41" s="19" t="str">
        <f t="shared" si="28"/>
        <v/>
      </c>
      <c r="DM41" s="19" t="str">
        <f t="shared" si="28"/>
        <v/>
      </c>
      <c r="DN41" s="19" t="str">
        <f t="shared" si="28"/>
        <v/>
      </c>
      <c r="DO41" s="19" t="str">
        <f t="shared" si="28"/>
        <v/>
      </c>
      <c r="DP41" s="19" t="str">
        <f t="shared" si="28"/>
        <v/>
      </c>
      <c r="DQ41" s="19" t="str">
        <f t="shared" si="28"/>
        <v/>
      </c>
      <c r="DR41" s="19" t="str">
        <f t="shared" si="28"/>
        <v/>
      </c>
      <c r="DS41" s="19" t="str">
        <f t="shared" si="28"/>
        <v/>
      </c>
      <c r="DV41" s="15" t="e">
        <f>IF(VLOOKUP($B41,#REF!,COLUMN(#REF!)-COLUMN(#REF!)+1,FALSE)&gt;0.1,VLOOKUP($B41,#REF!,COLUMN(#REF!)-COLUMN(#REF!)+1,FALSE),"")</f>
        <v>#REF!</v>
      </c>
      <c r="DW41" s="15" t="e">
        <f>IF(VLOOKUP($B41,#REF!,COLUMN(#REF!)-COLUMN(#REF!)+1,FALSE)&gt;0.1,VLOOKUP($B41,#REF!,COLUMN(#REF!)-COLUMN(#REF!)+1,FALSE),"")</f>
        <v>#REF!</v>
      </c>
      <c r="DX41" s="15" t="e">
        <f>IF(VLOOKUP($B41,#REF!,COLUMN(#REF!)-COLUMN(#REF!)+1,FALSE)&gt;0.1,VLOOKUP($B41,#REF!,COLUMN(#REF!)-COLUMN(#REF!)+1,FALSE),"")</f>
        <v>#REF!</v>
      </c>
      <c r="DY41" s="15" t="e">
        <f>IF(VLOOKUP($B41,#REF!,COLUMN(#REF!)-COLUMN(#REF!)+1,FALSE)&gt;0.1,VLOOKUP($B41,#REF!,COLUMN(#REF!)-COLUMN(#REF!)+1,FALSE),"")</f>
        <v>#REF!</v>
      </c>
      <c r="DZ41" s="15" t="e">
        <f>IF(VLOOKUP($B41,#REF!,COLUMN(#REF!)-COLUMN(#REF!)+1,FALSE)&gt;0.1,VLOOKUP($B41,#REF!,COLUMN(#REF!)-COLUMN(#REF!)+1,FALSE),"")</f>
        <v>#REF!</v>
      </c>
      <c r="EA41" s="15" t="e">
        <f>IF(VLOOKUP($B41,#REF!,COLUMN(#REF!)-COLUMN(#REF!)+1,FALSE)&gt;0.1,VLOOKUP($B41,#REF!,COLUMN(#REF!)-COLUMN(#REF!)+1,FALSE),"")</f>
        <v>#REF!</v>
      </c>
      <c r="EB41" s="15" t="e">
        <f>IF(VLOOKUP($B41,#REF!,COLUMN(#REF!)-COLUMN(#REF!)+1,FALSE)&gt;0.1,VLOOKUP($B41,#REF!,COLUMN(#REF!)-COLUMN(#REF!)+1,FALSE),"")</f>
        <v>#REF!</v>
      </c>
      <c r="EC41" s="15" t="e">
        <f>IF(VLOOKUP($B41,#REF!,COLUMN(#REF!)-COLUMN(#REF!)+1,FALSE)&gt;0.1,VLOOKUP($B41,#REF!,COLUMN(#REF!)-COLUMN(#REF!)+1,FALSE),"")</f>
        <v>#REF!</v>
      </c>
      <c r="ED41" s="15" t="e">
        <f>IF(VLOOKUP($B41,#REF!,COLUMN(#REF!)-COLUMN(#REF!)+1,FALSE)&gt;0.1,VLOOKUP($B41,#REF!,COLUMN(#REF!)-COLUMN(#REF!)+1,FALSE),"")</f>
        <v>#REF!</v>
      </c>
      <c r="EE41" s="15" t="e">
        <f>IF(VLOOKUP($B41,#REF!,COLUMN(#REF!)-COLUMN(#REF!)+1,FALSE)&gt;0.1,VLOOKUP($B41,#REF!,COLUMN(#REF!)-COLUMN(#REF!)+1,FALSE),"")</f>
        <v>#REF!</v>
      </c>
      <c r="EF41" s="15" t="e">
        <f>IF(VLOOKUP($B41,#REF!,COLUMN(#REF!)-COLUMN(#REF!)+1,FALSE)&gt;0.1,VLOOKUP($B41,#REF!,COLUMN(#REF!)-COLUMN(#REF!)+1,FALSE),"")</f>
        <v>#REF!</v>
      </c>
      <c r="EG41" s="15" t="e">
        <f>IF(VLOOKUP($B41,#REF!,COLUMN(#REF!)-COLUMN(#REF!)+1,FALSE)&gt;0.1,VLOOKUP($B41,#REF!,COLUMN(#REF!)-COLUMN(#REF!)+1,FALSE),"")</f>
        <v>#REF!</v>
      </c>
      <c r="EH41" s="15" t="e">
        <f>IF(VLOOKUP($B41,#REF!,COLUMN(#REF!)-COLUMN(#REF!)+1,FALSE)&gt;0.1,VLOOKUP($B41,#REF!,COLUMN(#REF!)-COLUMN(#REF!)+1,FALSE),"")</f>
        <v>#REF!</v>
      </c>
      <c r="EL41" s="20" t="str">
        <f t="shared" ref="EL41:EQ97" si="33">IF(ISNUMBER(DV41),(DV41-1)*D41,"")</f>
        <v/>
      </c>
      <c r="EM41" s="20" t="str">
        <f t="shared" si="33"/>
        <v/>
      </c>
      <c r="EN41" s="20" t="str">
        <f t="shared" si="33"/>
        <v/>
      </c>
      <c r="EO41" s="20" t="str">
        <f t="shared" si="32"/>
        <v/>
      </c>
      <c r="EP41" s="20" t="str">
        <f t="shared" si="32"/>
        <v/>
      </c>
      <c r="EQ41" s="20" t="str">
        <f t="shared" si="32"/>
        <v/>
      </c>
      <c r="ER41" s="20" t="str">
        <f t="shared" si="32"/>
        <v/>
      </c>
      <c r="ES41" s="20" t="str">
        <f t="shared" si="32"/>
        <v/>
      </c>
      <c r="ET41" s="20" t="str">
        <f t="shared" si="32"/>
        <v/>
      </c>
      <c r="EU41" s="20" t="str">
        <f t="shared" si="32"/>
        <v/>
      </c>
      <c r="EV41" s="20" t="str">
        <f t="shared" si="32"/>
        <v/>
      </c>
      <c r="EW41" s="20" t="str">
        <f t="shared" si="32"/>
        <v/>
      </c>
    </row>
    <row r="42" spans="2:164">
      <c r="B42" t="s">
        <v>1378</v>
      </c>
      <c r="C42" s="18">
        <f>VLOOKUP(B42,Financ!A$3:J$157,COLUMN(Financ!$J$21),FALSE)</f>
        <v>45716</v>
      </c>
      <c r="D42" s="16">
        <f ca="1">SUMIF(Financ!$A$3:$A$157,'Full Financ'!$B42,Financ!K$3:K$156)</f>
        <v>0</v>
      </c>
      <c r="E42" s="16">
        <f ca="1">SUMIF(Financ!$A$3:$A$157,'Full Financ'!$B42,Financ!L$3:L$156)</f>
        <v>972.72500000000002</v>
      </c>
      <c r="F42" s="16">
        <f ca="1">SUMIF(Financ!$A$3:$A$157,'Full Financ'!$B42,Financ!M$3:M$156)</f>
        <v>972.72500000000002</v>
      </c>
      <c r="G42" s="16">
        <f ca="1">SUMIF(Financ!$A$3:$A$157,'Full Financ'!$B42,Financ!N$3:N$156)</f>
        <v>972.72500000000002</v>
      </c>
      <c r="H42" s="16">
        <f ca="1">SUMIF(Financ!$A$3:$A$157,'Full Financ'!$B42,Financ!O$3:O$156)</f>
        <v>972.72500000000002</v>
      </c>
      <c r="I42" s="16">
        <f ca="1">SUMIF(Financ!$A$3:$A$157,'Full Financ'!$B42,Financ!P$3:P$156)</f>
        <v>972.72500000000002</v>
      </c>
      <c r="J42" s="16">
        <f ca="1">SUMIF(Financ!$A$3:$A$157,'Full Financ'!$B42,Financ!Q$3:Q$156)</f>
        <v>972.72500000000002</v>
      </c>
      <c r="K42" s="16">
        <f ca="1">SUMIF(Financ!$A$3:$A$157,'Full Financ'!$B42,Financ!R$3:R$156)</f>
        <v>972.72500000000002</v>
      </c>
      <c r="L42" s="16">
        <f ca="1">SUMIF(Financ!$A$3:$A$157,'Full Financ'!$B42,Financ!S$3:S$156)</f>
        <v>972.72500000000002</v>
      </c>
      <c r="M42" s="16">
        <f ca="1">SUMIF(Financ!$A$3:$A$157,'Full Financ'!$B42,Financ!T$3:T$156)</f>
        <v>972.72500000000002</v>
      </c>
      <c r="N42" s="16">
        <f ca="1">SUMIF(Financ!$A$3:$A$157,'Full Financ'!$B42,Financ!U$3:U$156)</f>
        <v>972.72500000000002</v>
      </c>
      <c r="O42" s="16">
        <f ca="1">SUMIF(Financ!$A$3:$A$157,'Full Financ'!$B42,Financ!V$3:V$156)</f>
        <v>972.72500000000002</v>
      </c>
      <c r="P42" s="16"/>
      <c r="Q42" t="e">
        <f>VLOOKUP(B42,#REF!,COLUMN(#REF!),FALSE)</f>
        <v>#REF!</v>
      </c>
      <c r="R42" s="17" t="e">
        <f>IF(AND(R$2=$Q$1,$Q42&lt;&gt;0),SUMIF(#REF!,'Full Financ'!$B42,#REF!)*0.98*(S$2-R$2)/($Q42),SUMIF(#REF!,'Full Financ'!$B42,#REF!)*0.98)</f>
        <v>#REF!</v>
      </c>
      <c r="S42" s="17" t="e">
        <f>IF(AND(S$2=$Q$1,$Q42&lt;&gt;0),SUMIF(#REF!,'Full Financ'!$B42,#REF!)*0.98*(T$2-S$2)/($Q42),SUMIF(#REF!,'Full Financ'!$B42,#REF!)*0.98)</f>
        <v>#REF!</v>
      </c>
      <c r="T42" s="17" t="e">
        <f>IF(AND(T$2=$Q$1,$Q42&lt;&gt;0),SUMIF(#REF!,'Full Financ'!$B42,#REF!)*0.98*(U$2-T$2)/($Q42),SUMIF(#REF!,'Full Financ'!$B42,#REF!)*0.98)</f>
        <v>#REF!</v>
      </c>
      <c r="U42" s="17" t="e">
        <f>IF(AND(U$2=$Q$1,$Q42&lt;&gt;0),SUMIF(#REF!,'Full Financ'!$B42,#REF!)*0.98*(V$2-U$2)/($Q42),SUMIF(#REF!,'Full Financ'!$B42,#REF!)*0.98)</f>
        <v>#REF!</v>
      </c>
      <c r="V42" s="17" t="e">
        <f>IF(AND(V$2=$Q$1,$Q42&lt;&gt;0),SUMIF(#REF!,'Full Financ'!$B42,#REF!)*0.98*(W$2-V$2)/($Q42),SUMIF(#REF!,'Full Financ'!$B42,#REF!)*0.98)</f>
        <v>#REF!</v>
      </c>
      <c r="W42" s="17" t="e">
        <f>IF(AND(W$2=$Q$1,$Q42&lt;&gt;0),SUMIF(#REF!,'Full Financ'!$B42,#REF!)*0.98*(X$2-W$2)/($Q42),SUMIF(#REF!,'Full Financ'!$B42,#REF!)*0.98)</f>
        <v>#REF!</v>
      </c>
      <c r="X42" s="17" t="e">
        <f>IF(AND(X$2=$Q$1,$Q42&lt;&gt;0),SUMIF(#REF!,'Full Financ'!$B42,#REF!)*0.98*(Y$2-X$2)/($Q42),SUMIF(#REF!,'Full Financ'!$B42,#REF!)*0.98)</f>
        <v>#REF!</v>
      </c>
      <c r="Y42" s="17" t="e">
        <f>IF(AND(Y$2=$Q$1,$Q42&lt;&gt;0),SUMIF(#REF!,'Full Financ'!$B42,#REF!)*0.98*(Z$2-Y$2)/($Q42),SUMIF(#REF!,'Full Financ'!$B42,#REF!)*0.98)</f>
        <v>#REF!</v>
      </c>
      <c r="Z42" s="17" t="e">
        <f>IF(AND(Z$2=$Q$1,$Q42&lt;&gt;0),SUMIF(#REF!,'Full Financ'!$B42,#REF!)*0.98*(AA$2-Z$2)/($Q42),SUMIF(#REF!,'Full Financ'!$B42,#REF!)*0.98)</f>
        <v>#REF!</v>
      </c>
      <c r="AA42" s="17" t="e">
        <f>IF(AND(AA$2=$Q$1,$Q42&lt;&gt;0),SUMIF(#REF!,'Full Financ'!$B42,#REF!)*0.98*(AB$2-AA$2)/($Q42),SUMIF(#REF!,'Full Financ'!$B42,#REF!)*0.98)</f>
        <v>#REF!</v>
      </c>
      <c r="AB42" s="17" t="e">
        <f>IF(AND(AB$2=$Q$1,$Q42&lt;&gt;0),SUMIF(#REF!,'Full Financ'!$B42,#REF!)*0.98*(AC$2-AB$2)/($Q42),SUMIF(#REF!,'Full Financ'!$B42,#REF!)*0.98)</f>
        <v>#REF!</v>
      </c>
      <c r="AC42" s="17" t="e">
        <f>IF(AND(AC$2=$Q$1,$Q42&lt;&gt;0),SUMIF(#REF!,'Full Financ'!$B42,#REF!)*0.98*(AD$2-AC$2)/($Q42),SUMIF(#REF!,'Full Financ'!$B42,#REF!)*0.98)</f>
        <v>#REF!</v>
      </c>
      <c r="AD42" s="17"/>
      <c r="AF42" s="17" t="e">
        <f t="shared" ca="1" si="24"/>
        <v>#REF!</v>
      </c>
      <c r="AG42" s="17" t="e">
        <f t="shared" ca="1" si="24"/>
        <v>#REF!</v>
      </c>
      <c r="AH42" s="17" t="e">
        <f t="shared" ca="1" si="24"/>
        <v>#REF!</v>
      </c>
      <c r="AI42" s="17" t="e">
        <f t="shared" ca="1" si="20"/>
        <v>#REF!</v>
      </c>
      <c r="AJ42" s="17" t="e">
        <f t="shared" ca="1" si="20"/>
        <v>#REF!</v>
      </c>
      <c r="AK42" s="17" t="e">
        <f t="shared" ca="1" si="20"/>
        <v>#REF!</v>
      </c>
      <c r="AL42" s="17" t="e">
        <f t="shared" ca="1" si="20"/>
        <v>#REF!</v>
      </c>
      <c r="AM42" s="17" t="e">
        <f t="shared" ca="1" si="20"/>
        <v>#REF!</v>
      </c>
      <c r="AN42" s="17" t="e">
        <f t="shared" ca="1" si="20"/>
        <v>#REF!</v>
      </c>
      <c r="AO42" s="17" t="e">
        <f t="shared" ca="1" si="20"/>
        <v>#REF!</v>
      </c>
      <c r="AP42" s="17" t="e">
        <f t="shared" ca="1" si="20"/>
        <v>#REF!</v>
      </c>
      <c r="AQ42" s="17" t="e">
        <f t="shared" ca="1" si="20"/>
        <v>#REF!</v>
      </c>
      <c r="AS42" s="17" t="e">
        <f>IF(SUM($R42:R42)&gt;0,MONTH(AS$2),"")</f>
        <v>#REF!</v>
      </c>
      <c r="AT42" s="17" t="e">
        <f>IF(SUM($R42:S42)&gt;0,MONTH(AT$2),"")</f>
        <v>#REF!</v>
      </c>
      <c r="AU42" s="17" t="e">
        <f>IF(SUM($R42:T42)&gt;0,MONTH(AU$2),"")</f>
        <v>#REF!</v>
      </c>
      <c r="AV42" s="17" t="e">
        <f>IF(SUM($R42:U42)&gt;0,MONTH(AV$2),"")</f>
        <v>#REF!</v>
      </c>
      <c r="AW42" s="17" t="e">
        <f>IF(SUM($R42:V42)&gt;0,MONTH(AW$2),"")</f>
        <v>#REF!</v>
      </c>
      <c r="AX42" s="17" t="e">
        <f>IF(SUM($R42:W42)&gt;0,MONTH(AX$2),"")</f>
        <v>#REF!</v>
      </c>
      <c r="AY42" s="17" t="e">
        <f>IF(SUM($R42:X42)&gt;0,MONTH(AY$2),"")</f>
        <v>#REF!</v>
      </c>
      <c r="AZ42" s="17" t="e">
        <f>IF(SUM($R42:Y42)&gt;0,MONTH(AZ$2),"")</f>
        <v>#REF!</v>
      </c>
      <c r="BA42" s="17" t="e">
        <f>IF(SUM($R42:Z42)&gt;0,MONTH(BA$2),"")</f>
        <v>#REF!</v>
      </c>
      <c r="BB42" s="17" t="e">
        <f>IF(SUM($R42:AA42)&gt;0,MONTH(BB$2),"")</f>
        <v>#REF!</v>
      </c>
      <c r="BC42" s="17" t="e">
        <f>IF(SUM($R42:AB42)&gt;0,MONTH(BC$2),"")</f>
        <v>#REF!</v>
      </c>
      <c r="BD42" s="17" t="e">
        <f>IF(SUM($R42:AC42)&gt;0,MONTH(BD$2),"")</f>
        <v>#REF!</v>
      </c>
      <c r="BE42" s="17" t="e">
        <f t="shared" si="6"/>
        <v>#REF!</v>
      </c>
      <c r="BF42" s="17" t="e">
        <f t="shared" si="25"/>
        <v>#REF!</v>
      </c>
      <c r="BG42" s="17" t="e">
        <f t="shared" si="25"/>
        <v>#REF!</v>
      </c>
      <c r="BH42" s="17" t="e">
        <f t="shared" si="25"/>
        <v>#REF!</v>
      </c>
      <c r="BI42" s="17" t="e">
        <f t="shared" si="21"/>
        <v>#REF!</v>
      </c>
      <c r="BJ42" s="17" t="e">
        <f t="shared" si="21"/>
        <v>#REF!</v>
      </c>
      <c r="BK42" s="17" t="e">
        <f t="shared" si="21"/>
        <v>#REF!</v>
      </c>
      <c r="BL42" s="17" t="e">
        <f t="shared" si="21"/>
        <v>#REF!</v>
      </c>
      <c r="BM42" s="17" t="e">
        <f t="shared" si="21"/>
        <v>#REF!</v>
      </c>
      <c r="BN42" s="17" t="e">
        <f t="shared" si="21"/>
        <v>#REF!</v>
      </c>
      <c r="BO42" s="17" t="e">
        <f t="shared" si="21"/>
        <v>#REF!</v>
      </c>
      <c r="BP42" s="17" t="e">
        <f t="shared" si="21"/>
        <v>#REF!</v>
      </c>
      <c r="BQ42" s="17" t="e">
        <f t="shared" si="21"/>
        <v>#REF!</v>
      </c>
      <c r="BS42" s="17" t="e">
        <f t="shared" si="26"/>
        <v>#REF!</v>
      </c>
      <c r="BT42" s="17" t="e">
        <f t="shared" si="26"/>
        <v>#REF!</v>
      </c>
      <c r="BU42" s="17" t="e">
        <f t="shared" si="26"/>
        <v>#REF!</v>
      </c>
      <c r="BV42" s="17" t="e">
        <f t="shared" si="22"/>
        <v>#REF!</v>
      </c>
      <c r="BW42" s="17" t="e">
        <f t="shared" si="22"/>
        <v>#REF!</v>
      </c>
      <c r="BX42" s="17" t="e">
        <f t="shared" si="22"/>
        <v>#REF!</v>
      </c>
      <c r="BY42" s="17" t="e">
        <f t="shared" si="22"/>
        <v>#REF!</v>
      </c>
      <c r="BZ42" s="17" t="e">
        <f t="shared" si="22"/>
        <v>#REF!</v>
      </c>
      <c r="CA42" s="17" t="e">
        <f t="shared" si="22"/>
        <v>#REF!</v>
      </c>
      <c r="CB42" s="17" t="e">
        <f t="shared" si="22"/>
        <v>#REF!</v>
      </c>
      <c r="CC42" s="17" t="e">
        <f t="shared" si="22"/>
        <v>#REF!</v>
      </c>
      <c r="CD42" s="17" t="e">
        <f t="shared" si="22"/>
        <v>#REF!</v>
      </c>
      <c r="CG42" s="20" t="e">
        <f>IF(AND(SUM($R42:R42)&gt;0,R42=0),AF42,0)</f>
        <v>#REF!</v>
      </c>
      <c r="CH42" s="20" t="e">
        <f>IF(AND(SUM($R42:S42)&gt;0,S42=0),AG42,0)</f>
        <v>#REF!</v>
      </c>
      <c r="CI42" s="20" t="e">
        <f>IF(AND(SUM($R42:T42)&gt;0,T42=0),AH42,0)</f>
        <v>#REF!</v>
      </c>
      <c r="CJ42" s="20" t="e">
        <f>IF(AND(SUM($R42:U42)&gt;0,U42=0),AI42,0)</f>
        <v>#REF!</v>
      </c>
      <c r="CK42" s="20" t="e">
        <f>IF(AND(SUM($R42:V42)&gt;0,V42=0),AJ42,0)</f>
        <v>#REF!</v>
      </c>
      <c r="CL42" s="20" t="e">
        <f>IF(AND(SUM($R42:W42)&gt;0,W42=0),AK42,0)</f>
        <v>#REF!</v>
      </c>
      <c r="CM42" s="20" t="e">
        <f>IF(AND(SUM($R42:X42)&gt;0,X42=0),AL42,0)</f>
        <v>#REF!</v>
      </c>
      <c r="CN42" s="20" t="e">
        <f>IF(AND(SUM($R42:Y42)&gt;0,Y42=0),AM42,0)</f>
        <v>#REF!</v>
      </c>
      <c r="CO42" s="20" t="e">
        <f>IF(AND(SUM($R42:Z42)&gt;0,Z42=0),AN42,0)</f>
        <v>#REF!</v>
      </c>
      <c r="CP42" s="20" t="e">
        <f>IF(AND(SUM($R42:AA42)&gt;0,AA42=0),AO42,0)</f>
        <v>#REF!</v>
      </c>
      <c r="CQ42" s="20" t="e">
        <f>IF(AND(SUM($R42:AB42)&gt;0,AB42=0),AP42,0)</f>
        <v>#REF!</v>
      </c>
      <c r="CR42" s="20" t="e">
        <f>IF(AND(SUM($R42:AC42)&gt;0,AC42=0),AQ42,0)</f>
        <v>#REF!</v>
      </c>
      <c r="CT42" s="14" t="e">
        <f>IF(VLOOKUP($B42,#REF!,COLUMN(#REF!)-COLUMN(#REF!)+1,FALSE)&gt;0.1,VLOOKUP($B42,#REF!,COLUMN(#REF!)-COLUMN(#REF!)+1,FALSE),"")</f>
        <v>#REF!</v>
      </c>
      <c r="CU42" s="14" t="e">
        <f>IF(VLOOKUP($B42,#REF!,COLUMN(#REF!)-COLUMN(#REF!)+1,FALSE)&gt;0.1,VLOOKUP($B42,#REF!,COLUMN(#REF!)-COLUMN(#REF!)+1,FALSE),"")</f>
        <v>#REF!</v>
      </c>
      <c r="CV42" s="14" t="e">
        <f>IF(VLOOKUP($B42,#REF!,COLUMN(#REF!)-COLUMN(#REF!)+1,FALSE)&gt;0.1,VLOOKUP($B42,#REF!,COLUMN(#REF!)-COLUMN(#REF!)+1,FALSE),"")</f>
        <v>#REF!</v>
      </c>
      <c r="CW42" s="14" t="e">
        <f>IF(VLOOKUP($B42,#REF!,COLUMN(#REF!)-COLUMN(#REF!)+1,FALSE)&gt;0.1,VLOOKUP($B42,#REF!,COLUMN(#REF!)-COLUMN(#REF!)+1,FALSE),"")</f>
        <v>#REF!</v>
      </c>
      <c r="CX42" s="14" t="e">
        <f>IF(VLOOKUP($B42,#REF!,COLUMN(#REF!)-COLUMN(#REF!)+1,FALSE)&gt;0.1,VLOOKUP($B42,#REF!,COLUMN(#REF!)-COLUMN(#REF!)+1,FALSE),"")</f>
        <v>#REF!</v>
      </c>
      <c r="CY42" s="14" t="e">
        <f>IF(VLOOKUP($B42,#REF!,COLUMN(#REF!)-COLUMN(#REF!)+1,FALSE)&gt;0.1,VLOOKUP($B42,#REF!,COLUMN(#REF!)-COLUMN(#REF!)+1,FALSE),"")</f>
        <v>#REF!</v>
      </c>
      <c r="CZ42" s="14" t="e">
        <f>IF(VLOOKUP($B42,#REF!,COLUMN(#REF!)-COLUMN(#REF!)+1,FALSE)&gt;0.1,VLOOKUP($B42,#REF!,COLUMN(#REF!)-COLUMN(#REF!)+1,FALSE),"")</f>
        <v>#REF!</v>
      </c>
      <c r="DA42" s="14" t="e">
        <f>IF(VLOOKUP($B42,#REF!,COLUMN(#REF!)-COLUMN(#REF!)+1,FALSE)&gt;0.1,VLOOKUP($B42,#REF!,COLUMN(#REF!)-COLUMN(#REF!)+1,FALSE),"")</f>
        <v>#REF!</v>
      </c>
      <c r="DB42" s="14" t="e">
        <f>IF(VLOOKUP($B42,#REF!,COLUMN(#REF!)-COLUMN(#REF!)+1,FALSE)&gt;0.1,VLOOKUP($B42,#REF!,COLUMN(#REF!)-COLUMN(#REF!)+1,FALSE),"")</f>
        <v>#REF!</v>
      </c>
      <c r="DC42" s="14" t="e">
        <f>IF(VLOOKUP($B42,#REF!,COLUMN(#REF!)-COLUMN(#REF!)+1,FALSE)&gt;0.1,VLOOKUP($B42,#REF!,COLUMN(#REF!)-COLUMN(#REF!)+1,FALSE),"")</f>
        <v>#REF!</v>
      </c>
      <c r="DD42" s="14" t="e">
        <f>IF(VLOOKUP($B42,#REF!,COLUMN(#REF!)-COLUMN(#REF!)+1,FALSE)&gt;0.1,VLOOKUP($B42,#REF!,COLUMN(#REF!)-COLUMN(#REF!)+1,FALSE),"")</f>
        <v>#REF!</v>
      </c>
      <c r="DE42" s="14" t="e">
        <f>IF(VLOOKUP($B42,#REF!,COLUMN(#REF!)-COLUMN(#REF!)+1,FALSE)&gt;0.1,VLOOKUP($B42,#REF!,COLUMN(#REF!)-COLUMN(#REF!)+1,FALSE),"")</f>
        <v>#REF!</v>
      </c>
      <c r="DH42" s="19" t="str">
        <f t="shared" si="7"/>
        <v/>
      </c>
      <c r="DI42" s="19" t="str">
        <f t="shared" si="7"/>
        <v/>
      </c>
      <c r="DJ42" s="19" t="str">
        <f t="shared" si="7"/>
        <v/>
      </c>
      <c r="DK42" s="19" t="str">
        <f t="shared" si="28"/>
        <v/>
      </c>
      <c r="DL42" s="19" t="str">
        <f t="shared" si="28"/>
        <v/>
      </c>
      <c r="DM42" s="19" t="str">
        <f t="shared" si="28"/>
        <v/>
      </c>
      <c r="DN42" s="19" t="str">
        <f t="shared" si="28"/>
        <v/>
      </c>
      <c r="DO42" s="19" t="str">
        <f t="shared" si="28"/>
        <v/>
      </c>
      <c r="DP42" s="19" t="str">
        <f t="shared" si="28"/>
        <v/>
      </c>
      <c r="DQ42" s="19" t="str">
        <f t="shared" si="28"/>
        <v/>
      </c>
      <c r="DR42" s="19" t="str">
        <f t="shared" si="28"/>
        <v/>
      </c>
      <c r="DS42" s="19" t="str">
        <f t="shared" si="28"/>
        <v/>
      </c>
      <c r="DV42" s="15" t="e">
        <f>IF(VLOOKUP($B42,#REF!,COLUMN(#REF!)-COLUMN(#REF!)+1,FALSE)&gt;0.1,VLOOKUP($B42,#REF!,COLUMN(#REF!)-COLUMN(#REF!)+1,FALSE),"")</f>
        <v>#REF!</v>
      </c>
      <c r="DW42" s="15" t="e">
        <f>IF(VLOOKUP($B42,#REF!,COLUMN(#REF!)-COLUMN(#REF!)+1,FALSE)&gt;0.1,VLOOKUP($B42,#REF!,COLUMN(#REF!)-COLUMN(#REF!)+1,FALSE),"")</f>
        <v>#REF!</v>
      </c>
      <c r="DX42" s="15" t="e">
        <f>IF(VLOOKUP($B42,#REF!,COLUMN(#REF!)-COLUMN(#REF!)+1,FALSE)&gt;0.1,VLOOKUP($B42,#REF!,COLUMN(#REF!)-COLUMN(#REF!)+1,FALSE),"")</f>
        <v>#REF!</v>
      </c>
      <c r="DY42" s="15" t="e">
        <f>IF(VLOOKUP($B42,#REF!,COLUMN(#REF!)-COLUMN(#REF!)+1,FALSE)&gt;0.1,VLOOKUP($B42,#REF!,COLUMN(#REF!)-COLUMN(#REF!)+1,FALSE),"")</f>
        <v>#REF!</v>
      </c>
      <c r="DZ42" s="15" t="e">
        <f>IF(VLOOKUP($B42,#REF!,COLUMN(#REF!)-COLUMN(#REF!)+1,FALSE)&gt;0.1,VLOOKUP($B42,#REF!,COLUMN(#REF!)-COLUMN(#REF!)+1,FALSE),"")</f>
        <v>#REF!</v>
      </c>
      <c r="EA42" s="15" t="e">
        <f>IF(VLOOKUP($B42,#REF!,COLUMN(#REF!)-COLUMN(#REF!)+1,FALSE)&gt;0.1,VLOOKUP($B42,#REF!,COLUMN(#REF!)-COLUMN(#REF!)+1,FALSE),"")</f>
        <v>#REF!</v>
      </c>
      <c r="EB42" s="15" t="e">
        <f>IF(VLOOKUP($B42,#REF!,COLUMN(#REF!)-COLUMN(#REF!)+1,FALSE)&gt;0.1,VLOOKUP($B42,#REF!,COLUMN(#REF!)-COLUMN(#REF!)+1,FALSE),"")</f>
        <v>#REF!</v>
      </c>
      <c r="EC42" s="15" t="e">
        <f>IF(VLOOKUP($B42,#REF!,COLUMN(#REF!)-COLUMN(#REF!)+1,FALSE)&gt;0.1,VLOOKUP($B42,#REF!,COLUMN(#REF!)-COLUMN(#REF!)+1,FALSE),"")</f>
        <v>#REF!</v>
      </c>
      <c r="ED42" s="15" t="e">
        <f>IF(VLOOKUP($B42,#REF!,COLUMN(#REF!)-COLUMN(#REF!)+1,FALSE)&gt;0.1,VLOOKUP($B42,#REF!,COLUMN(#REF!)-COLUMN(#REF!)+1,FALSE),"")</f>
        <v>#REF!</v>
      </c>
      <c r="EE42" s="15" t="e">
        <f>IF(VLOOKUP($B42,#REF!,COLUMN(#REF!)-COLUMN(#REF!)+1,FALSE)&gt;0.1,VLOOKUP($B42,#REF!,COLUMN(#REF!)-COLUMN(#REF!)+1,FALSE),"")</f>
        <v>#REF!</v>
      </c>
      <c r="EF42" s="15" t="e">
        <f>IF(VLOOKUP($B42,#REF!,COLUMN(#REF!)-COLUMN(#REF!)+1,FALSE)&gt;0.1,VLOOKUP($B42,#REF!,COLUMN(#REF!)-COLUMN(#REF!)+1,FALSE),"")</f>
        <v>#REF!</v>
      </c>
      <c r="EG42" s="15" t="e">
        <f>IF(VLOOKUP($B42,#REF!,COLUMN(#REF!)-COLUMN(#REF!)+1,FALSE)&gt;0.1,VLOOKUP($B42,#REF!,COLUMN(#REF!)-COLUMN(#REF!)+1,FALSE),"")</f>
        <v>#REF!</v>
      </c>
      <c r="EH42" s="15" t="e">
        <f>IF(VLOOKUP($B42,#REF!,COLUMN(#REF!)-COLUMN(#REF!)+1,FALSE)&gt;0.1,VLOOKUP($B42,#REF!,COLUMN(#REF!)-COLUMN(#REF!)+1,FALSE),"")</f>
        <v>#REF!</v>
      </c>
      <c r="EL42" s="20" t="str">
        <f t="shared" si="33"/>
        <v/>
      </c>
      <c r="EM42" s="20" t="str">
        <f t="shared" si="33"/>
        <v/>
      </c>
      <c r="EN42" s="20" t="str">
        <f t="shared" si="33"/>
        <v/>
      </c>
      <c r="EO42" s="20" t="str">
        <f t="shared" si="32"/>
        <v/>
      </c>
      <c r="EP42" s="20" t="str">
        <f t="shared" si="32"/>
        <v/>
      </c>
      <c r="EQ42" s="20" t="str">
        <f t="shared" si="32"/>
        <v/>
      </c>
      <c r="ER42" s="20" t="str">
        <f t="shared" si="32"/>
        <v/>
      </c>
      <c r="ES42" s="20" t="str">
        <f t="shared" si="32"/>
        <v/>
      </c>
      <c r="ET42" s="20" t="str">
        <f t="shared" si="32"/>
        <v/>
      </c>
      <c r="EU42" s="20" t="str">
        <f t="shared" si="32"/>
        <v/>
      </c>
      <c r="EV42" s="20" t="str">
        <f t="shared" si="32"/>
        <v/>
      </c>
      <c r="EW42" s="20" t="str">
        <f t="shared" si="32"/>
        <v/>
      </c>
    </row>
    <row r="43" spans="2:164">
      <c r="B43" t="s">
        <v>1212</v>
      </c>
      <c r="C43" s="18">
        <f>VLOOKUP(B43,Financ!A$3:J$157,COLUMN(Financ!$J$21),FALSE)</f>
        <v>45016</v>
      </c>
      <c r="D43" s="16">
        <f ca="1">SUMIF(Financ!$A$3:$A$157,'Full Financ'!$B43,Financ!K$3:K$156)</f>
        <v>1166.9834297229008</v>
      </c>
      <c r="E43" s="16">
        <f ca="1">SUMIF(Financ!$A$3:$A$157,'Full Financ'!$B43,Financ!L$3:L$156)</f>
        <v>865.55366622919507</v>
      </c>
      <c r="F43" s="16">
        <f ca="1">SUMIF(Financ!$A$3:$A$157,'Full Financ'!$B43,Financ!M$3:M$156)</f>
        <v>957.5891263077342</v>
      </c>
      <c r="G43" s="16">
        <f ca="1">SUMIF(Financ!$A$3:$A$157,'Full Financ'!$B43,Financ!N$3:N$156)</f>
        <v>636.04057824020902</v>
      </c>
      <c r="H43" s="16">
        <f ca="1">SUMIF(Financ!$A$3:$A$157,'Full Financ'!$B43,Financ!O$3:O$156)</f>
        <v>752.04834810360171</v>
      </c>
      <c r="I43" s="16">
        <f ca="1">SUMIF(Financ!$A$3:$A$157,'Full Financ'!$B43,Financ!P$3:P$156)</f>
        <v>665.86835770301354</v>
      </c>
      <c r="J43" s="16">
        <f ca="1">SUMIF(Financ!$A$3:$A$157,'Full Financ'!$B43,Financ!Q$3:Q$156)</f>
        <v>736.58398499084228</v>
      </c>
      <c r="K43" s="16">
        <f ca="1">SUMIF(Financ!$A$3:$A$157,'Full Financ'!$B43,Financ!R$3:R$156)</f>
        <v>875.16264428061743</v>
      </c>
      <c r="L43" s="16">
        <f ca="1">SUMIF(Financ!$A$3:$A$157,'Full Financ'!$B43,Financ!S$3:S$156)</f>
        <v>847.93733339317487</v>
      </c>
      <c r="M43" s="16">
        <f ca="1">SUMIF(Financ!$A$3:$A$157,'Full Financ'!$B43,Financ!T$3:T$156)</f>
        <v>1000.7291299268097</v>
      </c>
      <c r="N43" s="16">
        <f ca="1">SUMIF(Financ!$A$3:$A$157,'Full Financ'!$B43,Financ!U$3:U$156)</f>
        <v>1086.9091203273979</v>
      </c>
      <c r="O43" s="16">
        <f ca="1">SUMIF(Financ!$A$3:$A$157,'Full Financ'!$B43,Financ!V$3:V$156)</f>
        <v>1013.7412189537786</v>
      </c>
      <c r="P43" s="16"/>
      <c r="Q43" t="e">
        <f>VLOOKUP(B43,#REF!,COLUMN(#REF!),FALSE)</f>
        <v>#REF!</v>
      </c>
      <c r="R43" s="17" t="e">
        <f>IF(AND(R$2=$Q$1,$Q43&lt;&gt;0),SUMIF(#REF!,'Full Financ'!$B43,#REF!)*0.98*(S$2-R$2)/($Q43),SUMIF(#REF!,'Full Financ'!$B43,#REF!)*0.98)</f>
        <v>#REF!</v>
      </c>
      <c r="S43" s="17" t="e">
        <f>IF(AND(S$2=$Q$1,$Q43&lt;&gt;0),SUMIF(#REF!,'Full Financ'!$B43,#REF!)*0.98*(T$2-S$2)/($Q43),SUMIF(#REF!,'Full Financ'!$B43,#REF!)*0.98)</f>
        <v>#REF!</v>
      </c>
      <c r="T43" s="17" t="e">
        <f>IF(AND(T$2=$Q$1,$Q43&lt;&gt;0),SUMIF(#REF!,'Full Financ'!$B43,#REF!)*0.98*(U$2-T$2)/($Q43),SUMIF(#REF!,'Full Financ'!$B43,#REF!)*0.98)</f>
        <v>#REF!</v>
      </c>
      <c r="U43" s="17" t="e">
        <f>IF(AND(U$2=$Q$1,$Q43&lt;&gt;0),SUMIF(#REF!,'Full Financ'!$B43,#REF!)*0.98*(V$2-U$2)/($Q43),SUMIF(#REF!,'Full Financ'!$B43,#REF!)*0.98)</f>
        <v>#REF!</v>
      </c>
      <c r="V43" s="17" t="e">
        <f>IF(AND(V$2=$Q$1,$Q43&lt;&gt;0),SUMIF(#REF!,'Full Financ'!$B43,#REF!)*0.98*(W$2-V$2)/($Q43),SUMIF(#REF!,'Full Financ'!$B43,#REF!)*0.98)</f>
        <v>#REF!</v>
      </c>
      <c r="W43" s="17" t="e">
        <f>IF(AND(W$2=$Q$1,$Q43&lt;&gt;0),SUMIF(#REF!,'Full Financ'!$B43,#REF!)*0.98*(X$2-W$2)/($Q43),SUMIF(#REF!,'Full Financ'!$B43,#REF!)*0.98)</f>
        <v>#REF!</v>
      </c>
      <c r="X43" s="17" t="e">
        <f>IF(AND(X$2=$Q$1,$Q43&lt;&gt;0),SUMIF(#REF!,'Full Financ'!$B43,#REF!)*0.98*(Y$2-X$2)/($Q43),SUMIF(#REF!,'Full Financ'!$B43,#REF!)*0.98)</f>
        <v>#REF!</v>
      </c>
      <c r="Y43" s="17" t="e">
        <f>IF(AND(Y$2=$Q$1,$Q43&lt;&gt;0),SUMIF(#REF!,'Full Financ'!$B43,#REF!)*0.98*(Z$2-Y$2)/($Q43),SUMIF(#REF!,'Full Financ'!$B43,#REF!)*0.98)</f>
        <v>#REF!</v>
      </c>
      <c r="Z43" s="17" t="e">
        <f>IF(AND(Z$2=$Q$1,$Q43&lt;&gt;0),SUMIF(#REF!,'Full Financ'!$B43,#REF!)*0.98*(AA$2-Z$2)/($Q43),SUMIF(#REF!,'Full Financ'!$B43,#REF!)*0.98)</f>
        <v>#REF!</v>
      </c>
      <c r="AA43" s="17" t="e">
        <f>IF(AND(AA$2=$Q$1,$Q43&lt;&gt;0),SUMIF(#REF!,'Full Financ'!$B43,#REF!)*0.98*(AB$2-AA$2)/($Q43),SUMIF(#REF!,'Full Financ'!$B43,#REF!)*0.98)</f>
        <v>#REF!</v>
      </c>
      <c r="AB43" s="17" t="e">
        <f>IF(AND(AB$2=$Q$1,$Q43&lt;&gt;0),SUMIF(#REF!,'Full Financ'!$B43,#REF!)*0.98*(AC$2-AB$2)/($Q43),SUMIF(#REF!,'Full Financ'!$B43,#REF!)*0.98)</f>
        <v>#REF!</v>
      </c>
      <c r="AC43" s="17" t="e">
        <f>IF(AND(AC$2=$Q$1,$Q43&lt;&gt;0),SUMIF(#REF!,'Full Financ'!$B43,#REF!)*0.98*(AD$2-AC$2)/($Q43),SUMIF(#REF!,'Full Financ'!$B43,#REF!)*0.98)</f>
        <v>#REF!</v>
      </c>
      <c r="AD43" s="17"/>
      <c r="AF43" s="17" t="e">
        <f t="shared" ca="1" si="24"/>
        <v>#REF!</v>
      </c>
      <c r="AG43" s="17" t="e">
        <f t="shared" ca="1" si="24"/>
        <v>#REF!</v>
      </c>
      <c r="AH43" s="17" t="e">
        <f t="shared" ca="1" si="24"/>
        <v>#REF!</v>
      </c>
      <c r="AI43" s="17" t="e">
        <f t="shared" ca="1" si="20"/>
        <v>#REF!</v>
      </c>
      <c r="AJ43" s="17" t="e">
        <f t="shared" ca="1" si="20"/>
        <v>#REF!</v>
      </c>
      <c r="AK43" s="17" t="e">
        <f t="shared" ca="1" si="20"/>
        <v>#REF!</v>
      </c>
      <c r="AL43" s="17" t="e">
        <f t="shared" ca="1" si="20"/>
        <v>#REF!</v>
      </c>
      <c r="AM43" s="17" t="e">
        <f t="shared" ca="1" si="20"/>
        <v>#REF!</v>
      </c>
      <c r="AN43" s="17" t="e">
        <f t="shared" ca="1" si="20"/>
        <v>#REF!</v>
      </c>
      <c r="AO43" s="17" t="e">
        <f t="shared" ca="1" si="20"/>
        <v>#REF!</v>
      </c>
      <c r="AP43" s="17" t="e">
        <f t="shared" ca="1" si="20"/>
        <v>#REF!</v>
      </c>
      <c r="AQ43" s="17" t="e">
        <f t="shared" ca="1" si="20"/>
        <v>#REF!</v>
      </c>
      <c r="AS43" s="17" t="e">
        <f>IF(SUM($R43:R43)&gt;0,MONTH(AS$2),"")</f>
        <v>#REF!</v>
      </c>
      <c r="AT43" s="17" t="e">
        <f>IF(SUM($R43:S43)&gt;0,MONTH(AT$2),"")</f>
        <v>#REF!</v>
      </c>
      <c r="AU43" s="17" t="e">
        <f>IF(SUM($R43:T43)&gt;0,MONTH(AU$2),"")</f>
        <v>#REF!</v>
      </c>
      <c r="AV43" s="17" t="e">
        <f>IF(SUM($R43:U43)&gt;0,MONTH(AV$2),"")</f>
        <v>#REF!</v>
      </c>
      <c r="AW43" s="17" t="e">
        <f>IF(SUM($R43:V43)&gt;0,MONTH(AW$2),"")</f>
        <v>#REF!</v>
      </c>
      <c r="AX43" s="17" t="e">
        <f>IF(SUM($R43:W43)&gt;0,MONTH(AX$2),"")</f>
        <v>#REF!</v>
      </c>
      <c r="AY43" s="17" t="e">
        <f>IF(SUM($R43:X43)&gt;0,MONTH(AY$2),"")</f>
        <v>#REF!</v>
      </c>
      <c r="AZ43" s="17" t="e">
        <f>IF(SUM($R43:Y43)&gt;0,MONTH(AZ$2),"")</f>
        <v>#REF!</v>
      </c>
      <c r="BA43" s="17" t="e">
        <f>IF(SUM($R43:Z43)&gt;0,MONTH(BA$2),"")</f>
        <v>#REF!</v>
      </c>
      <c r="BB43" s="17" t="e">
        <f>IF(SUM($R43:AA43)&gt;0,MONTH(BB$2),"")</f>
        <v>#REF!</v>
      </c>
      <c r="BC43" s="17" t="e">
        <f>IF(SUM($R43:AB43)&gt;0,MONTH(BC$2),"")</f>
        <v>#REF!</v>
      </c>
      <c r="BD43" s="17" t="e">
        <f>IF(SUM($R43:AC43)&gt;0,MONTH(BD$2),"")</f>
        <v>#REF!</v>
      </c>
      <c r="BE43" s="17" t="e">
        <f t="shared" si="6"/>
        <v>#REF!</v>
      </c>
      <c r="BF43" s="17" t="e">
        <f t="shared" si="25"/>
        <v>#REF!</v>
      </c>
      <c r="BG43" s="17" t="e">
        <f t="shared" si="25"/>
        <v>#REF!</v>
      </c>
      <c r="BH43" s="17" t="e">
        <f t="shared" si="25"/>
        <v>#REF!</v>
      </c>
      <c r="BI43" s="17" t="e">
        <f t="shared" si="21"/>
        <v>#REF!</v>
      </c>
      <c r="BJ43" s="17" t="e">
        <f t="shared" si="21"/>
        <v>#REF!</v>
      </c>
      <c r="BK43" s="17" t="e">
        <f t="shared" si="21"/>
        <v>#REF!</v>
      </c>
      <c r="BL43" s="17" t="e">
        <f t="shared" si="21"/>
        <v>#REF!</v>
      </c>
      <c r="BM43" s="17" t="e">
        <f t="shared" si="21"/>
        <v>#REF!</v>
      </c>
      <c r="BN43" s="17" t="e">
        <f t="shared" si="21"/>
        <v>#REF!</v>
      </c>
      <c r="BO43" s="17" t="e">
        <f t="shared" si="21"/>
        <v>#REF!</v>
      </c>
      <c r="BP43" s="17" t="e">
        <f t="shared" si="21"/>
        <v>#REF!</v>
      </c>
      <c r="BQ43" s="17" t="e">
        <f t="shared" si="21"/>
        <v>#REF!</v>
      </c>
      <c r="BS43" s="17" t="e">
        <f t="shared" si="26"/>
        <v>#REF!</v>
      </c>
      <c r="BT43" s="17" t="e">
        <f t="shared" si="26"/>
        <v>#REF!</v>
      </c>
      <c r="BU43" s="17" t="e">
        <f t="shared" si="26"/>
        <v>#REF!</v>
      </c>
      <c r="BV43" s="17" t="e">
        <f t="shared" si="22"/>
        <v>#REF!</v>
      </c>
      <c r="BW43" s="17" t="e">
        <f t="shared" si="22"/>
        <v>#REF!</v>
      </c>
      <c r="BX43" s="17" t="e">
        <f t="shared" si="22"/>
        <v>#REF!</v>
      </c>
      <c r="BY43" s="17" t="e">
        <f t="shared" si="22"/>
        <v>#REF!</v>
      </c>
      <c r="BZ43" s="17" t="e">
        <f t="shared" si="22"/>
        <v>#REF!</v>
      </c>
      <c r="CA43" s="17" t="e">
        <f t="shared" si="22"/>
        <v>#REF!</v>
      </c>
      <c r="CB43" s="17" t="e">
        <f t="shared" si="22"/>
        <v>#REF!</v>
      </c>
      <c r="CC43" s="17" t="e">
        <f t="shared" si="22"/>
        <v>#REF!</v>
      </c>
      <c r="CD43" s="17" t="e">
        <f t="shared" si="22"/>
        <v>#REF!</v>
      </c>
      <c r="CG43" s="20" t="e">
        <f>IF(AND(SUM($R43:R43)&gt;0,R43=0),AF43,0)</f>
        <v>#REF!</v>
      </c>
      <c r="CH43" s="20" t="e">
        <f>IF(AND(SUM($R43:S43)&gt;0,S43=0),AG43,0)</f>
        <v>#REF!</v>
      </c>
      <c r="CI43" s="20" t="e">
        <f>IF(AND(SUM($R43:T43)&gt;0,T43=0),AH43,0)</f>
        <v>#REF!</v>
      </c>
      <c r="CJ43" s="20" t="e">
        <f>IF(AND(SUM($R43:U43)&gt;0,U43=0),AI43,0)</f>
        <v>#REF!</v>
      </c>
      <c r="CK43" s="20" t="e">
        <f>IF(AND(SUM($R43:V43)&gt;0,V43=0),AJ43,0)</f>
        <v>#REF!</v>
      </c>
      <c r="CL43" s="20" t="e">
        <f>IF(AND(SUM($R43:W43)&gt;0,W43=0),AK43,0)</f>
        <v>#REF!</v>
      </c>
      <c r="CM43" s="20" t="e">
        <f>IF(AND(SUM($R43:X43)&gt;0,X43=0),AL43,0)</f>
        <v>#REF!</v>
      </c>
      <c r="CN43" s="20" t="e">
        <f>IF(AND(SUM($R43:Y43)&gt;0,Y43=0),AM43,0)</f>
        <v>#REF!</v>
      </c>
      <c r="CO43" s="20" t="e">
        <f>IF(AND(SUM($R43:Z43)&gt;0,Z43=0),AN43,0)</f>
        <v>#REF!</v>
      </c>
      <c r="CP43" s="20" t="e">
        <f>IF(AND(SUM($R43:AA43)&gt;0,AA43=0),AO43,0)</f>
        <v>#REF!</v>
      </c>
      <c r="CQ43" s="20" t="e">
        <f>IF(AND(SUM($R43:AB43)&gt;0,AB43=0),AP43,0)</f>
        <v>#REF!</v>
      </c>
      <c r="CR43" s="20" t="e">
        <f>IF(AND(SUM($R43:AC43)&gt;0,AC43=0),AQ43,0)</f>
        <v>#REF!</v>
      </c>
      <c r="CT43" s="14" t="e">
        <f>IF(VLOOKUP($B43,#REF!,COLUMN(#REF!)-COLUMN(#REF!)+1,FALSE)&gt;0.1,VLOOKUP($B43,#REF!,COLUMN(#REF!)-COLUMN(#REF!)+1,FALSE),"")</f>
        <v>#REF!</v>
      </c>
      <c r="CU43" s="14" t="e">
        <f>IF(VLOOKUP($B43,#REF!,COLUMN(#REF!)-COLUMN(#REF!)+1,FALSE)&gt;0.1,VLOOKUP($B43,#REF!,COLUMN(#REF!)-COLUMN(#REF!)+1,FALSE),"")</f>
        <v>#REF!</v>
      </c>
      <c r="CV43" s="14" t="e">
        <f>IF(VLOOKUP($B43,#REF!,COLUMN(#REF!)-COLUMN(#REF!)+1,FALSE)&gt;0.1,VLOOKUP($B43,#REF!,COLUMN(#REF!)-COLUMN(#REF!)+1,FALSE),"")</f>
        <v>#REF!</v>
      </c>
      <c r="CW43" s="14" t="e">
        <f>IF(VLOOKUP($B43,#REF!,COLUMN(#REF!)-COLUMN(#REF!)+1,FALSE)&gt;0.1,VLOOKUP($B43,#REF!,COLUMN(#REF!)-COLUMN(#REF!)+1,FALSE),"")</f>
        <v>#REF!</v>
      </c>
      <c r="CX43" s="14" t="e">
        <f>IF(VLOOKUP($B43,#REF!,COLUMN(#REF!)-COLUMN(#REF!)+1,FALSE)&gt;0.1,VLOOKUP($B43,#REF!,COLUMN(#REF!)-COLUMN(#REF!)+1,FALSE),"")</f>
        <v>#REF!</v>
      </c>
      <c r="CY43" s="14" t="e">
        <f>IF(VLOOKUP($B43,#REF!,COLUMN(#REF!)-COLUMN(#REF!)+1,FALSE)&gt;0.1,VLOOKUP($B43,#REF!,COLUMN(#REF!)-COLUMN(#REF!)+1,FALSE),"")</f>
        <v>#REF!</v>
      </c>
      <c r="CZ43" s="14" t="e">
        <f>IF(VLOOKUP($B43,#REF!,COLUMN(#REF!)-COLUMN(#REF!)+1,FALSE)&gt;0.1,VLOOKUP($B43,#REF!,COLUMN(#REF!)-COLUMN(#REF!)+1,FALSE),"")</f>
        <v>#REF!</v>
      </c>
      <c r="DA43" s="14" t="e">
        <f>IF(VLOOKUP($B43,#REF!,COLUMN(#REF!)-COLUMN(#REF!)+1,FALSE)&gt;0.1,VLOOKUP($B43,#REF!,COLUMN(#REF!)-COLUMN(#REF!)+1,FALSE),"")</f>
        <v>#REF!</v>
      </c>
      <c r="DB43" s="14" t="e">
        <f>IF(VLOOKUP($B43,#REF!,COLUMN(#REF!)-COLUMN(#REF!)+1,FALSE)&gt;0.1,VLOOKUP($B43,#REF!,COLUMN(#REF!)-COLUMN(#REF!)+1,FALSE),"")</f>
        <v>#REF!</v>
      </c>
      <c r="DC43" s="14" t="e">
        <f>IF(VLOOKUP($B43,#REF!,COLUMN(#REF!)-COLUMN(#REF!)+1,FALSE)&gt;0.1,VLOOKUP($B43,#REF!,COLUMN(#REF!)-COLUMN(#REF!)+1,FALSE),"")</f>
        <v>#REF!</v>
      </c>
      <c r="DD43" s="14" t="e">
        <f>IF(VLOOKUP($B43,#REF!,COLUMN(#REF!)-COLUMN(#REF!)+1,FALSE)&gt;0.1,VLOOKUP($B43,#REF!,COLUMN(#REF!)-COLUMN(#REF!)+1,FALSE),"")</f>
        <v>#REF!</v>
      </c>
      <c r="DE43" s="14" t="e">
        <f>IF(VLOOKUP($B43,#REF!,COLUMN(#REF!)-COLUMN(#REF!)+1,FALSE)&gt;0.1,VLOOKUP($B43,#REF!,COLUMN(#REF!)-COLUMN(#REF!)+1,FALSE),"")</f>
        <v>#REF!</v>
      </c>
      <c r="DH43" s="19" t="str">
        <f t="shared" si="7"/>
        <v/>
      </c>
      <c r="DI43" s="19" t="str">
        <f t="shared" si="7"/>
        <v/>
      </c>
      <c r="DJ43" s="19" t="str">
        <f t="shared" si="7"/>
        <v/>
      </c>
      <c r="DK43" s="19" t="str">
        <f t="shared" si="28"/>
        <v/>
      </c>
      <c r="DL43" s="19" t="str">
        <f t="shared" si="28"/>
        <v/>
      </c>
      <c r="DM43" s="19" t="str">
        <f t="shared" si="28"/>
        <v/>
      </c>
      <c r="DN43" s="19" t="str">
        <f t="shared" si="28"/>
        <v/>
      </c>
      <c r="DO43" s="19" t="str">
        <f t="shared" si="28"/>
        <v/>
      </c>
      <c r="DP43" s="19" t="str">
        <f t="shared" si="28"/>
        <v/>
      </c>
      <c r="DQ43" s="19" t="str">
        <f t="shared" si="28"/>
        <v/>
      </c>
      <c r="DR43" s="19" t="str">
        <f t="shared" si="28"/>
        <v/>
      </c>
      <c r="DS43" s="19" t="str">
        <f t="shared" si="28"/>
        <v/>
      </c>
      <c r="DV43" s="15" t="e">
        <f>IF(VLOOKUP($B43,#REF!,COLUMN(#REF!)-COLUMN(#REF!)+1,FALSE)&gt;0.1,VLOOKUP($B43,#REF!,COLUMN(#REF!)-COLUMN(#REF!)+1,FALSE),"")</f>
        <v>#REF!</v>
      </c>
      <c r="DW43" s="15" t="e">
        <f>IF(VLOOKUP($B43,#REF!,COLUMN(#REF!)-COLUMN(#REF!)+1,FALSE)&gt;0.1,VLOOKUP($B43,#REF!,COLUMN(#REF!)-COLUMN(#REF!)+1,FALSE),"")</f>
        <v>#REF!</v>
      </c>
      <c r="DX43" s="15" t="e">
        <f>IF(VLOOKUP($B43,#REF!,COLUMN(#REF!)-COLUMN(#REF!)+1,FALSE)&gt;0.1,VLOOKUP($B43,#REF!,COLUMN(#REF!)-COLUMN(#REF!)+1,FALSE),"")</f>
        <v>#REF!</v>
      </c>
      <c r="DY43" s="15" t="e">
        <f>IF(VLOOKUP($B43,#REF!,COLUMN(#REF!)-COLUMN(#REF!)+1,FALSE)&gt;0.1,VLOOKUP($B43,#REF!,COLUMN(#REF!)-COLUMN(#REF!)+1,FALSE),"")</f>
        <v>#REF!</v>
      </c>
      <c r="DZ43" s="15" t="e">
        <f>IF(VLOOKUP($B43,#REF!,COLUMN(#REF!)-COLUMN(#REF!)+1,FALSE)&gt;0.1,VLOOKUP($B43,#REF!,COLUMN(#REF!)-COLUMN(#REF!)+1,FALSE),"")</f>
        <v>#REF!</v>
      </c>
      <c r="EA43" s="15" t="e">
        <f>IF(VLOOKUP($B43,#REF!,COLUMN(#REF!)-COLUMN(#REF!)+1,FALSE)&gt;0.1,VLOOKUP($B43,#REF!,COLUMN(#REF!)-COLUMN(#REF!)+1,FALSE),"")</f>
        <v>#REF!</v>
      </c>
      <c r="EB43" s="15" t="e">
        <f>IF(VLOOKUP($B43,#REF!,COLUMN(#REF!)-COLUMN(#REF!)+1,FALSE)&gt;0.1,VLOOKUP($B43,#REF!,COLUMN(#REF!)-COLUMN(#REF!)+1,FALSE),"")</f>
        <v>#REF!</v>
      </c>
      <c r="EC43" s="15" t="e">
        <f>IF(VLOOKUP($B43,#REF!,COLUMN(#REF!)-COLUMN(#REF!)+1,FALSE)&gt;0.1,VLOOKUP($B43,#REF!,COLUMN(#REF!)-COLUMN(#REF!)+1,FALSE),"")</f>
        <v>#REF!</v>
      </c>
      <c r="ED43" s="15" t="e">
        <f>IF(VLOOKUP($B43,#REF!,COLUMN(#REF!)-COLUMN(#REF!)+1,FALSE)&gt;0.1,VLOOKUP($B43,#REF!,COLUMN(#REF!)-COLUMN(#REF!)+1,FALSE),"")</f>
        <v>#REF!</v>
      </c>
      <c r="EE43" s="15" t="e">
        <f>IF(VLOOKUP($B43,#REF!,COLUMN(#REF!)-COLUMN(#REF!)+1,FALSE)&gt;0.1,VLOOKUP($B43,#REF!,COLUMN(#REF!)-COLUMN(#REF!)+1,FALSE),"")</f>
        <v>#REF!</v>
      </c>
      <c r="EF43" s="15" t="e">
        <f>IF(VLOOKUP($B43,#REF!,COLUMN(#REF!)-COLUMN(#REF!)+1,FALSE)&gt;0.1,VLOOKUP($B43,#REF!,COLUMN(#REF!)-COLUMN(#REF!)+1,FALSE),"")</f>
        <v>#REF!</v>
      </c>
      <c r="EG43" s="15" t="e">
        <f>IF(VLOOKUP($B43,#REF!,COLUMN(#REF!)-COLUMN(#REF!)+1,FALSE)&gt;0.1,VLOOKUP($B43,#REF!,COLUMN(#REF!)-COLUMN(#REF!)+1,FALSE),"")</f>
        <v>#REF!</v>
      </c>
      <c r="EH43" s="15" t="e">
        <f>IF(VLOOKUP($B43,#REF!,COLUMN(#REF!)-COLUMN(#REF!)+1,FALSE)&gt;0.1,VLOOKUP($B43,#REF!,COLUMN(#REF!)-COLUMN(#REF!)+1,FALSE),"")</f>
        <v>#REF!</v>
      </c>
      <c r="EL43" s="20" t="str">
        <f t="shared" si="33"/>
        <v/>
      </c>
      <c r="EM43" s="20" t="str">
        <f t="shared" si="33"/>
        <v/>
      </c>
      <c r="EN43" s="20" t="str">
        <f t="shared" si="33"/>
        <v/>
      </c>
      <c r="EO43" s="20" t="str">
        <f t="shared" si="32"/>
        <v/>
      </c>
      <c r="EP43" s="20" t="str">
        <f t="shared" si="32"/>
        <v/>
      </c>
      <c r="EQ43" s="20" t="str">
        <f t="shared" si="32"/>
        <v/>
      </c>
      <c r="ER43" s="20" t="str">
        <f t="shared" si="32"/>
        <v/>
      </c>
      <c r="ES43" s="20" t="str">
        <f t="shared" si="32"/>
        <v/>
      </c>
      <c r="ET43" s="20" t="str">
        <f t="shared" si="32"/>
        <v/>
      </c>
      <c r="EU43" s="20" t="str">
        <f t="shared" si="32"/>
        <v/>
      </c>
      <c r="EV43" s="20" t="str">
        <f t="shared" si="32"/>
        <v/>
      </c>
      <c r="EW43" s="20" t="str">
        <f t="shared" si="32"/>
        <v/>
      </c>
    </row>
    <row r="44" spans="2:164">
      <c r="B44" t="s">
        <v>1402</v>
      </c>
      <c r="C44" s="18">
        <f>VLOOKUP(B44,Financ!A$3:J$157,COLUMN(Financ!$J$21),FALSE)</f>
        <v>45962</v>
      </c>
      <c r="D44" s="16">
        <f ca="1">SUMIF(Financ!$A$3:$A$157,'Full Financ'!$B44,Financ!K$3:K$156)</f>
        <v>0</v>
      </c>
      <c r="E44" s="16">
        <f ca="1">SUMIF(Financ!$A$3:$A$157,'Full Financ'!$B44,Financ!L$3:L$156)</f>
        <v>0</v>
      </c>
      <c r="F44" s="16">
        <f ca="1">SUMIF(Financ!$A$3:$A$157,'Full Financ'!$B44,Financ!M$3:M$156)</f>
        <v>0</v>
      </c>
      <c r="G44" s="16">
        <f ca="1">SUMIF(Financ!$A$3:$A$157,'Full Financ'!$B44,Financ!N$3:N$156)</f>
        <v>0</v>
      </c>
      <c r="H44" s="16">
        <f ca="1">SUMIF(Financ!$A$3:$A$157,'Full Financ'!$B44,Financ!O$3:O$156)</f>
        <v>0</v>
      </c>
      <c r="I44" s="16">
        <f ca="1">SUMIF(Financ!$A$3:$A$157,'Full Financ'!$B44,Financ!P$3:P$156)</f>
        <v>0</v>
      </c>
      <c r="J44" s="16">
        <f ca="1">SUMIF(Financ!$A$3:$A$157,'Full Financ'!$B44,Financ!Q$3:Q$156)</f>
        <v>0</v>
      </c>
      <c r="K44" s="16">
        <f ca="1">SUMIF(Financ!$A$3:$A$157,'Full Financ'!$B44,Financ!R$3:R$156)</f>
        <v>0</v>
      </c>
      <c r="L44" s="16">
        <f ca="1">SUMIF(Financ!$A$3:$A$157,'Full Financ'!$B44,Financ!S$3:S$156)</f>
        <v>0</v>
      </c>
      <c r="M44" s="16">
        <f ca="1">SUMIF(Financ!$A$3:$A$157,'Full Financ'!$B44,Financ!T$3:T$156)</f>
        <v>0</v>
      </c>
      <c r="N44" s="16">
        <f ca="1">SUMIF(Financ!$A$3:$A$157,'Full Financ'!$B44,Financ!U$3:U$156)</f>
        <v>194.54499999999999</v>
      </c>
      <c r="O44" s="16">
        <f ca="1">SUMIF(Financ!$A$3:$A$157,'Full Financ'!$B44,Financ!V$3:V$156)</f>
        <v>194.54499999999999</v>
      </c>
      <c r="P44" s="16"/>
      <c r="Q44" t="e">
        <f>VLOOKUP(B44,#REF!,COLUMN(#REF!),FALSE)</f>
        <v>#REF!</v>
      </c>
      <c r="R44" s="17" t="e">
        <f>IF(AND(R$2=$Q$1,$Q44&lt;&gt;0),SUMIF(#REF!,'Full Financ'!$B44,#REF!)*0.98*(S$2-R$2)/($Q44),SUMIF(#REF!,'Full Financ'!$B44,#REF!)*0.98)</f>
        <v>#REF!</v>
      </c>
      <c r="S44" s="17" t="e">
        <f>IF(AND(S$2=$Q$1,$Q44&lt;&gt;0),SUMIF(#REF!,'Full Financ'!$B44,#REF!)*0.98*(T$2-S$2)/($Q44),SUMIF(#REF!,'Full Financ'!$B44,#REF!)*0.98)</f>
        <v>#REF!</v>
      </c>
      <c r="T44" s="17" t="e">
        <f>IF(AND(T$2=$Q$1,$Q44&lt;&gt;0),SUMIF(#REF!,'Full Financ'!$B44,#REF!)*0.98*(U$2-T$2)/($Q44),SUMIF(#REF!,'Full Financ'!$B44,#REF!)*0.98)</f>
        <v>#REF!</v>
      </c>
      <c r="U44" s="17" t="e">
        <f>IF(AND(U$2=$Q$1,$Q44&lt;&gt;0),SUMIF(#REF!,'Full Financ'!$B44,#REF!)*0.98*(V$2-U$2)/($Q44),SUMIF(#REF!,'Full Financ'!$B44,#REF!)*0.98)</f>
        <v>#REF!</v>
      </c>
      <c r="V44" s="17" t="e">
        <f>IF(AND(V$2=$Q$1,$Q44&lt;&gt;0),SUMIF(#REF!,'Full Financ'!$B44,#REF!)*0.98*(W$2-V$2)/($Q44),SUMIF(#REF!,'Full Financ'!$B44,#REF!)*0.98)</f>
        <v>#REF!</v>
      </c>
      <c r="W44" s="17" t="e">
        <f>IF(AND(W$2=$Q$1,$Q44&lt;&gt;0),SUMIF(#REF!,'Full Financ'!$B44,#REF!)*0.98*(X$2-W$2)/($Q44),SUMIF(#REF!,'Full Financ'!$B44,#REF!)*0.98)</f>
        <v>#REF!</v>
      </c>
      <c r="X44" s="17" t="e">
        <f>IF(AND(X$2=$Q$1,$Q44&lt;&gt;0),SUMIF(#REF!,'Full Financ'!$B44,#REF!)*0.98*(Y$2-X$2)/($Q44),SUMIF(#REF!,'Full Financ'!$B44,#REF!)*0.98)</f>
        <v>#REF!</v>
      </c>
      <c r="Y44" s="17" t="e">
        <f>IF(AND(Y$2=$Q$1,$Q44&lt;&gt;0),SUMIF(#REF!,'Full Financ'!$B44,#REF!)*0.98*(Z$2-Y$2)/($Q44),SUMIF(#REF!,'Full Financ'!$B44,#REF!)*0.98)</f>
        <v>#REF!</v>
      </c>
      <c r="Z44" s="17" t="e">
        <f>IF(AND(Z$2=$Q$1,$Q44&lt;&gt;0),SUMIF(#REF!,'Full Financ'!$B44,#REF!)*0.98*(AA$2-Z$2)/($Q44),SUMIF(#REF!,'Full Financ'!$B44,#REF!)*0.98)</f>
        <v>#REF!</v>
      </c>
      <c r="AA44" s="17" t="e">
        <f>IF(AND(AA$2=$Q$1,$Q44&lt;&gt;0),SUMIF(#REF!,'Full Financ'!$B44,#REF!)*0.98*(AB$2-AA$2)/($Q44),SUMIF(#REF!,'Full Financ'!$B44,#REF!)*0.98)</f>
        <v>#REF!</v>
      </c>
      <c r="AB44" s="17" t="e">
        <f>IF(AND(AB$2=$Q$1,$Q44&lt;&gt;0),SUMIF(#REF!,'Full Financ'!$B44,#REF!)*0.98*(AC$2-AB$2)/($Q44),SUMIF(#REF!,'Full Financ'!$B44,#REF!)*0.98)</f>
        <v>#REF!</v>
      </c>
      <c r="AC44" s="17" t="e">
        <f>IF(AND(AC$2=$Q$1,$Q44&lt;&gt;0),SUMIF(#REF!,'Full Financ'!$B44,#REF!)*0.98*(AD$2-AC$2)/($Q44),SUMIF(#REF!,'Full Financ'!$B44,#REF!)*0.98)</f>
        <v>#REF!</v>
      </c>
      <c r="AD44" s="17"/>
      <c r="AF44" s="17" t="e">
        <f t="shared" ca="1" si="24"/>
        <v>#REF!</v>
      </c>
      <c r="AG44" s="17" t="e">
        <f t="shared" ca="1" si="24"/>
        <v>#REF!</v>
      </c>
      <c r="AH44" s="17" t="e">
        <f t="shared" ca="1" si="24"/>
        <v>#REF!</v>
      </c>
      <c r="AI44" s="17" t="e">
        <f t="shared" ca="1" si="20"/>
        <v>#REF!</v>
      </c>
      <c r="AJ44" s="17" t="e">
        <f t="shared" ca="1" si="20"/>
        <v>#REF!</v>
      </c>
      <c r="AK44" s="17" t="e">
        <f t="shared" ca="1" si="20"/>
        <v>#REF!</v>
      </c>
      <c r="AL44" s="17" t="e">
        <f t="shared" ca="1" si="20"/>
        <v>#REF!</v>
      </c>
      <c r="AM44" s="17" t="e">
        <f t="shared" ca="1" si="20"/>
        <v>#REF!</v>
      </c>
      <c r="AN44" s="17" t="e">
        <f t="shared" ca="1" si="20"/>
        <v>#REF!</v>
      </c>
      <c r="AO44" s="17" t="e">
        <f t="shared" ca="1" si="20"/>
        <v>#REF!</v>
      </c>
      <c r="AP44" s="17" t="e">
        <f t="shared" ca="1" si="20"/>
        <v>#REF!</v>
      </c>
      <c r="AQ44" s="17" t="e">
        <f t="shared" ca="1" si="20"/>
        <v>#REF!</v>
      </c>
      <c r="AS44" s="17" t="e">
        <f>IF(SUM($R44:R44)&gt;0,MONTH(AS$2),"")</f>
        <v>#REF!</v>
      </c>
      <c r="AT44" s="17" t="e">
        <f>IF(SUM($R44:S44)&gt;0,MONTH(AT$2),"")</f>
        <v>#REF!</v>
      </c>
      <c r="AU44" s="17" t="e">
        <f>IF(SUM($R44:T44)&gt;0,MONTH(AU$2),"")</f>
        <v>#REF!</v>
      </c>
      <c r="AV44" s="17" t="e">
        <f>IF(SUM($R44:U44)&gt;0,MONTH(AV$2),"")</f>
        <v>#REF!</v>
      </c>
      <c r="AW44" s="17" t="e">
        <f>IF(SUM($R44:V44)&gt;0,MONTH(AW$2),"")</f>
        <v>#REF!</v>
      </c>
      <c r="AX44" s="17" t="e">
        <f>IF(SUM($R44:W44)&gt;0,MONTH(AX$2),"")</f>
        <v>#REF!</v>
      </c>
      <c r="AY44" s="17" t="e">
        <f>IF(SUM($R44:X44)&gt;0,MONTH(AY$2),"")</f>
        <v>#REF!</v>
      </c>
      <c r="AZ44" s="17" t="e">
        <f>IF(SUM($R44:Y44)&gt;0,MONTH(AZ$2),"")</f>
        <v>#REF!</v>
      </c>
      <c r="BA44" s="17" t="e">
        <f>IF(SUM($R44:Z44)&gt;0,MONTH(BA$2),"")</f>
        <v>#REF!</v>
      </c>
      <c r="BB44" s="17" t="e">
        <f>IF(SUM($R44:AA44)&gt;0,MONTH(BB$2),"")</f>
        <v>#REF!</v>
      </c>
      <c r="BC44" s="17" t="e">
        <f>IF(SUM($R44:AB44)&gt;0,MONTH(BC$2),"")</f>
        <v>#REF!</v>
      </c>
      <c r="BD44" s="17" t="e">
        <f>IF(SUM($R44:AC44)&gt;0,MONTH(BD$2),"")</f>
        <v>#REF!</v>
      </c>
      <c r="BE44" s="17" t="e">
        <f t="shared" si="6"/>
        <v>#REF!</v>
      </c>
      <c r="BF44" s="17" t="e">
        <f t="shared" si="25"/>
        <v>#REF!</v>
      </c>
      <c r="BG44" s="17" t="e">
        <f t="shared" si="25"/>
        <v>#REF!</v>
      </c>
      <c r="BH44" s="17" t="e">
        <f t="shared" si="25"/>
        <v>#REF!</v>
      </c>
      <c r="BI44" s="17" t="e">
        <f t="shared" si="21"/>
        <v>#REF!</v>
      </c>
      <c r="BJ44" s="17" t="e">
        <f t="shared" si="21"/>
        <v>#REF!</v>
      </c>
      <c r="BK44" s="17" t="e">
        <f t="shared" si="21"/>
        <v>#REF!</v>
      </c>
      <c r="BL44" s="17" t="e">
        <f t="shared" si="21"/>
        <v>#REF!</v>
      </c>
      <c r="BM44" s="17" t="e">
        <f t="shared" si="21"/>
        <v>#REF!</v>
      </c>
      <c r="BN44" s="17" t="e">
        <f t="shared" si="21"/>
        <v>#REF!</v>
      </c>
      <c r="BO44" s="17" t="e">
        <f t="shared" si="21"/>
        <v>#REF!</v>
      </c>
      <c r="BP44" s="17" t="e">
        <f t="shared" si="21"/>
        <v>#REF!</v>
      </c>
      <c r="BQ44" s="17" t="e">
        <f t="shared" si="21"/>
        <v>#REF!</v>
      </c>
      <c r="BS44" s="17" t="e">
        <f t="shared" si="26"/>
        <v>#REF!</v>
      </c>
      <c r="BT44" s="17" t="e">
        <f t="shared" si="26"/>
        <v>#REF!</v>
      </c>
      <c r="BU44" s="17" t="e">
        <f t="shared" si="26"/>
        <v>#REF!</v>
      </c>
      <c r="BV44" s="17" t="e">
        <f t="shared" si="22"/>
        <v>#REF!</v>
      </c>
      <c r="BW44" s="17" t="e">
        <f t="shared" si="22"/>
        <v>#REF!</v>
      </c>
      <c r="BX44" s="17" t="e">
        <f t="shared" si="22"/>
        <v>#REF!</v>
      </c>
      <c r="BY44" s="17" t="e">
        <f t="shared" si="22"/>
        <v>#REF!</v>
      </c>
      <c r="BZ44" s="17" t="e">
        <f t="shared" si="22"/>
        <v>#REF!</v>
      </c>
      <c r="CA44" s="17" t="e">
        <f t="shared" si="22"/>
        <v>#REF!</v>
      </c>
      <c r="CB44" s="17" t="e">
        <f t="shared" si="22"/>
        <v>#REF!</v>
      </c>
      <c r="CC44" s="17" t="e">
        <f t="shared" si="22"/>
        <v>#REF!</v>
      </c>
      <c r="CD44" s="17" t="e">
        <f t="shared" si="22"/>
        <v>#REF!</v>
      </c>
      <c r="CG44" s="20" t="e">
        <f>IF(AND(SUM($R44:R44)&gt;0,R44=0),AF44,0)</f>
        <v>#REF!</v>
      </c>
      <c r="CH44" s="20" t="e">
        <f>IF(AND(SUM($R44:S44)&gt;0,S44=0),AG44,0)</f>
        <v>#REF!</v>
      </c>
      <c r="CI44" s="20" t="e">
        <f>IF(AND(SUM($R44:T44)&gt;0,T44=0),AH44,0)</f>
        <v>#REF!</v>
      </c>
      <c r="CJ44" s="20" t="e">
        <f>IF(AND(SUM($R44:U44)&gt;0,U44=0),AI44,0)</f>
        <v>#REF!</v>
      </c>
      <c r="CK44" s="20" t="e">
        <f>IF(AND(SUM($R44:V44)&gt;0,V44=0),AJ44,0)</f>
        <v>#REF!</v>
      </c>
      <c r="CL44" s="20" t="e">
        <f>IF(AND(SUM($R44:W44)&gt;0,W44=0),AK44,0)</f>
        <v>#REF!</v>
      </c>
      <c r="CM44" s="20" t="e">
        <f>IF(AND(SUM($R44:X44)&gt;0,X44=0),AL44,0)</f>
        <v>#REF!</v>
      </c>
      <c r="CN44" s="20" t="e">
        <f>IF(AND(SUM($R44:Y44)&gt;0,Y44=0),AM44,0)</f>
        <v>#REF!</v>
      </c>
      <c r="CO44" s="20" t="e">
        <f>IF(AND(SUM($R44:Z44)&gt;0,Z44=0),AN44,0)</f>
        <v>#REF!</v>
      </c>
      <c r="CP44" s="20" t="e">
        <f>IF(AND(SUM($R44:AA44)&gt;0,AA44=0),AO44,0)</f>
        <v>#REF!</v>
      </c>
      <c r="CQ44" s="20" t="e">
        <f>IF(AND(SUM($R44:AB44)&gt;0,AB44=0),AP44,0)</f>
        <v>#REF!</v>
      </c>
      <c r="CR44" s="20" t="e">
        <f>IF(AND(SUM($R44:AC44)&gt;0,AC44=0),AQ44,0)</f>
        <v>#REF!</v>
      </c>
      <c r="CT44" s="14" t="e">
        <f>IF(VLOOKUP($B44,#REF!,COLUMN(#REF!)-COLUMN(#REF!)+1,FALSE)&gt;0.1,VLOOKUP($B44,#REF!,COLUMN(#REF!)-COLUMN(#REF!)+1,FALSE),"")</f>
        <v>#REF!</v>
      </c>
      <c r="CU44" s="14" t="e">
        <f>IF(VLOOKUP($B44,#REF!,COLUMN(#REF!)-COLUMN(#REF!)+1,FALSE)&gt;0.1,VLOOKUP($B44,#REF!,COLUMN(#REF!)-COLUMN(#REF!)+1,FALSE),"")</f>
        <v>#REF!</v>
      </c>
      <c r="CV44" s="14" t="e">
        <f>IF(VLOOKUP($B44,#REF!,COLUMN(#REF!)-COLUMN(#REF!)+1,FALSE)&gt;0.1,VLOOKUP($B44,#REF!,COLUMN(#REF!)-COLUMN(#REF!)+1,FALSE),"")</f>
        <v>#REF!</v>
      </c>
      <c r="CW44" s="14" t="e">
        <f>IF(VLOOKUP($B44,#REF!,COLUMN(#REF!)-COLUMN(#REF!)+1,FALSE)&gt;0.1,VLOOKUP($B44,#REF!,COLUMN(#REF!)-COLUMN(#REF!)+1,FALSE),"")</f>
        <v>#REF!</v>
      </c>
      <c r="CX44" s="14" t="e">
        <f>IF(VLOOKUP($B44,#REF!,COLUMN(#REF!)-COLUMN(#REF!)+1,FALSE)&gt;0.1,VLOOKUP($B44,#REF!,COLUMN(#REF!)-COLUMN(#REF!)+1,FALSE),"")</f>
        <v>#REF!</v>
      </c>
      <c r="CY44" s="14" t="e">
        <f>IF(VLOOKUP($B44,#REF!,COLUMN(#REF!)-COLUMN(#REF!)+1,FALSE)&gt;0.1,VLOOKUP($B44,#REF!,COLUMN(#REF!)-COLUMN(#REF!)+1,FALSE),"")</f>
        <v>#REF!</v>
      </c>
      <c r="CZ44" s="14" t="e">
        <f>IF(VLOOKUP($B44,#REF!,COLUMN(#REF!)-COLUMN(#REF!)+1,FALSE)&gt;0.1,VLOOKUP($B44,#REF!,COLUMN(#REF!)-COLUMN(#REF!)+1,FALSE),"")</f>
        <v>#REF!</v>
      </c>
      <c r="DA44" s="14" t="e">
        <f>IF(VLOOKUP($B44,#REF!,COLUMN(#REF!)-COLUMN(#REF!)+1,FALSE)&gt;0.1,VLOOKUP($B44,#REF!,COLUMN(#REF!)-COLUMN(#REF!)+1,FALSE),"")</f>
        <v>#REF!</v>
      </c>
      <c r="DB44" s="14" t="e">
        <f>IF(VLOOKUP($B44,#REF!,COLUMN(#REF!)-COLUMN(#REF!)+1,FALSE)&gt;0.1,VLOOKUP($B44,#REF!,COLUMN(#REF!)-COLUMN(#REF!)+1,FALSE),"")</f>
        <v>#REF!</v>
      </c>
      <c r="DC44" s="14" t="e">
        <f>IF(VLOOKUP($B44,#REF!,COLUMN(#REF!)-COLUMN(#REF!)+1,FALSE)&gt;0.1,VLOOKUP($B44,#REF!,COLUMN(#REF!)-COLUMN(#REF!)+1,FALSE),"")</f>
        <v>#REF!</v>
      </c>
      <c r="DD44" s="14" t="e">
        <f>IF(VLOOKUP($B44,#REF!,COLUMN(#REF!)-COLUMN(#REF!)+1,FALSE)&gt;0.1,VLOOKUP($B44,#REF!,COLUMN(#REF!)-COLUMN(#REF!)+1,FALSE),"")</f>
        <v>#REF!</v>
      </c>
      <c r="DE44" s="14" t="e">
        <f>IF(VLOOKUP($B44,#REF!,COLUMN(#REF!)-COLUMN(#REF!)+1,FALSE)&gt;0.1,VLOOKUP($B44,#REF!,COLUMN(#REF!)-COLUMN(#REF!)+1,FALSE),"")</f>
        <v>#REF!</v>
      </c>
      <c r="DH44" s="19" t="str">
        <f t="shared" si="7"/>
        <v/>
      </c>
      <c r="DI44" s="19" t="str">
        <f t="shared" si="7"/>
        <v/>
      </c>
      <c r="DJ44" s="19" t="str">
        <f t="shared" si="7"/>
        <v/>
      </c>
      <c r="DK44" s="19" t="str">
        <f t="shared" si="28"/>
        <v/>
      </c>
      <c r="DL44" s="19" t="str">
        <f t="shared" si="28"/>
        <v/>
      </c>
      <c r="DM44" s="19" t="str">
        <f t="shared" si="28"/>
        <v/>
      </c>
      <c r="DN44" s="19" t="str">
        <f t="shared" si="28"/>
        <v/>
      </c>
      <c r="DO44" s="19" t="str">
        <f t="shared" si="28"/>
        <v/>
      </c>
      <c r="DP44" s="19" t="str">
        <f t="shared" si="28"/>
        <v/>
      </c>
      <c r="DQ44" s="19" t="str">
        <f t="shared" si="28"/>
        <v/>
      </c>
      <c r="DR44" s="19" t="str">
        <f t="shared" si="28"/>
        <v/>
      </c>
      <c r="DS44" s="19" t="str">
        <f t="shared" si="28"/>
        <v/>
      </c>
      <c r="DV44" s="15" t="e">
        <f>IF(VLOOKUP($B44,#REF!,COLUMN(#REF!)-COLUMN(#REF!)+1,FALSE)&gt;0.1,VLOOKUP($B44,#REF!,COLUMN(#REF!)-COLUMN(#REF!)+1,FALSE),"")</f>
        <v>#REF!</v>
      </c>
      <c r="DW44" s="15" t="e">
        <f>IF(VLOOKUP($B44,#REF!,COLUMN(#REF!)-COLUMN(#REF!)+1,FALSE)&gt;0.1,VLOOKUP($B44,#REF!,COLUMN(#REF!)-COLUMN(#REF!)+1,FALSE),"")</f>
        <v>#REF!</v>
      </c>
      <c r="DX44" s="15" t="e">
        <f>IF(VLOOKUP($B44,#REF!,COLUMN(#REF!)-COLUMN(#REF!)+1,FALSE)&gt;0.1,VLOOKUP($B44,#REF!,COLUMN(#REF!)-COLUMN(#REF!)+1,FALSE),"")</f>
        <v>#REF!</v>
      </c>
      <c r="DY44" s="15" t="e">
        <f>IF(VLOOKUP($B44,#REF!,COLUMN(#REF!)-COLUMN(#REF!)+1,FALSE)&gt;0.1,VLOOKUP($B44,#REF!,COLUMN(#REF!)-COLUMN(#REF!)+1,FALSE),"")</f>
        <v>#REF!</v>
      </c>
      <c r="DZ44" s="15" t="e">
        <f>IF(VLOOKUP($B44,#REF!,COLUMN(#REF!)-COLUMN(#REF!)+1,FALSE)&gt;0.1,VLOOKUP($B44,#REF!,COLUMN(#REF!)-COLUMN(#REF!)+1,FALSE),"")</f>
        <v>#REF!</v>
      </c>
      <c r="EA44" s="15" t="e">
        <f>IF(VLOOKUP($B44,#REF!,COLUMN(#REF!)-COLUMN(#REF!)+1,FALSE)&gt;0.1,VLOOKUP($B44,#REF!,COLUMN(#REF!)-COLUMN(#REF!)+1,FALSE),"")</f>
        <v>#REF!</v>
      </c>
      <c r="EB44" s="15" t="e">
        <f>IF(VLOOKUP($B44,#REF!,COLUMN(#REF!)-COLUMN(#REF!)+1,FALSE)&gt;0.1,VLOOKUP($B44,#REF!,COLUMN(#REF!)-COLUMN(#REF!)+1,FALSE),"")</f>
        <v>#REF!</v>
      </c>
      <c r="EC44" s="15" t="e">
        <f>IF(VLOOKUP($B44,#REF!,COLUMN(#REF!)-COLUMN(#REF!)+1,FALSE)&gt;0.1,VLOOKUP($B44,#REF!,COLUMN(#REF!)-COLUMN(#REF!)+1,FALSE),"")</f>
        <v>#REF!</v>
      </c>
      <c r="ED44" s="15" t="e">
        <f>IF(VLOOKUP($B44,#REF!,COLUMN(#REF!)-COLUMN(#REF!)+1,FALSE)&gt;0.1,VLOOKUP($B44,#REF!,COLUMN(#REF!)-COLUMN(#REF!)+1,FALSE),"")</f>
        <v>#REF!</v>
      </c>
      <c r="EE44" s="15" t="e">
        <f>IF(VLOOKUP($B44,#REF!,COLUMN(#REF!)-COLUMN(#REF!)+1,FALSE)&gt;0.1,VLOOKUP($B44,#REF!,COLUMN(#REF!)-COLUMN(#REF!)+1,FALSE),"")</f>
        <v>#REF!</v>
      </c>
      <c r="EF44" s="15" t="e">
        <f>IF(VLOOKUP($B44,#REF!,COLUMN(#REF!)-COLUMN(#REF!)+1,FALSE)&gt;0.1,VLOOKUP($B44,#REF!,COLUMN(#REF!)-COLUMN(#REF!)+1,FALSE),"")</f>
        <v>#REF!</v>
      </c>
      <c r="EG44" s="15" t="e">
        <f>IF(VLOOKUP($B44,#REF!,COLUMN(#REF!)-COLUMN(#REF!)+1,FALSE)&gt;0.1,VLOOKUP($B44,#REF!,COLUMN(#REF!)-COLUMN(#REF!)+1,FALSE),"")</f>
        <v>#REF!</v>
      </c>
      <c r="EH44" s="15" t="e">
        <f>IF(VLOOKUP($B44,#REF!,COLUMN(#REF!)-COLUMN(#REF!)+1,FALSE)&gt;0.1,VLOOKUP($B44,#REF!,COLUMN(#REF!)-COLUMN(#REF!)+1,FALSE),"")</f>
        <v>#REF!</v>
      </c>
      <c r="EL44" s="20" t="str">
        <f t="shared" si="33"/>
        <v/>
      </c>
      <c r="EM44" s="20" t="str">
        <f t="shared" si="33"/>
        <v/>
      </c>
      <c r="EN44" s="20" t="str">
        <f t="shared" si="33"/>
        <v/>
      </c>
      <c r="EO44" s="20" t="str">
        <f t="shared" si="32"/>
        <v/>
      </c>
      <c r="EP44" s="20" t="str">
        <f t="shared" si="32"/>
        <v/>
      </c>
      <c r="EQ44" s="20" t="str">
        <f t="shared" si="32"/>
        <v/>
      </c>
      <c r="ER44" s="20" t="str">
        <f t="shared" si="32"/>
        <v/>
      </c>
      <c r="ES44" s="20" t="str">
        <f t="shared" si="32"/>
        <v/>
      </c>
      <c r="ET44" s="20" t="str">
        <f t="shared" si="32"/>
        <v/>
      </c>
      <c r="EU44" s="20" t="str">
        <f t="shared" si="32"/>
        <v/>
      </c>
      <c r="EV44" s="20" t="str">
        <f t="shared" si="32"/>
        <v/>
      </c>
      <c r="EW44" s="20" t="str">
        <f t="shared" si="32"/>
        <v/>
      </c>
    </row>
    <row r="45" spans="2:164">
      <c r="B45" t="s">
        <v>1301</v>
      </c>
      <c r="C45" s="18">
        <f>VLOOKUP(B45,Financ!A$3:J$157,COLUMN(Financ!$J$21),FALSE)</f>
        <v>45717</v>
      </c>
      <c r="D45" s="16">
        <f ca="1">SUMIF(Financ!$A$3:$A$157,'Full Financ'!$B45,Financ!K$3:K$156)</f>
        <v>0</v>
      </c>
      <c r="E45" s="16">
        <f ca="1">SUMIF(Financ!$A$3:$A$157,'Full Financ'!$B45,Financ!L$3:L$156)</f>
        <v>0</v>
      </c>
      <c r="F45" s="16">
        <f ca="1">SUMIF(Financ!$A$3:$A$157,'Full Financ'!$B45,Financ!M$3:M$156)</f>
        <v>335.21599999999995</v>
      </c>
      <c r="G45" s="16">
        <f ca="1">SUMIF(Financ!$A$3:$A$157,'Full Financ'!$B45,Financ!N$3:N$156)</f>
        <v>478.88</v>
      </c>
      <c r="H45" s="16">
        <f ca="1">SUMIF(Financ!$A$3:$A$157,'Full Financ'!$B45,Financ!O$3:O$156)</f>
        <v>478.88</v>
      </c>
      <c r="I45" s="16">
        <f ca="1">SUMIF(Financ!$A$3:$A$157,'Full Financ'!$B45,Financ!P$3:P$156)</f>
        <v>478.88</v>
      </c>
      <c r="J45" s="16">
        <f ca="1">SUMIF(Financ!$A$3:$A$157,'Full Financ'!$B45,Financ!Q$3:Q$156)</f>
        <v>478.88</v>
      </c>
      <c r="K45" s="16">
        <f ca="1">SUMIF(Financ!$A$3:$A$157,'Full Financ'!$B45,Financ!R$3:R$156)</f>
        <v>478.88</v>
      </c>
      <c r="L45" s="16">
        <f ca="1">SUMIF(Financ!$A$3:$A$157,'Full Financ'!$B45,Financ!S$3:S$156)</f>
        <v>478.88</v>
      </c>
      <c r="M45" s="16">
        <f ca="1">SUMIF(Financ!$A$3:$A$157,'Full Financ'!$B45,Financ!T$3:T$156)</f>
        <v>478.88</v>
      </c>
      <c r="N45" s="16">
        <f ca="1">SUMIF(Financ!$A$3:$A$157,'Full Financ'!$B45,Financ!U$3:U$156)</f>
        <v>478.88</v>
      </c>
      <c r="O45" s="16">
        <f ca="1">SUMIF(Financ!$A$3:$A$157,'Full Financ'!$B45,Financ!V$3:V$156)</f>
        <v>478.88</v>
      </c>
      <c r="P45" s="16"/>
      <c r="Q45" t="e">
        <f>VLOOKUP(B45,#REF!,COLUMN(#REF!),FALSE)</f>
        <v>#REF!</v>
      </c>
      <c r="R45" s="17" t="e">
        <f>IF(AND(R$2=$Q$1,$Q45&lt;&gt;0),SUMIF(#REF!,'Full Financ'!$B45,#REF!)*0.98*(S$2-R$2)/($Q45),SUMIF(#REF!,'Full Financ'!$B45,#REF!)*0.98)</f>
        <v>#REF!</v>
      </c>
      <c r="S45" s="17" t="e">
        <f>IF(AND(S$2=$Q$1,$Q45&lt;&gt;0),SUMIF(#REF!,'Full Financ'!$B45,#REF!)*0.98*(T$2-S$2)/($Q45),SUMIF(#REF!,'Full Financ'!$B45,#REF!)*0.98)</f>
        <v>#REF!</v>
      </c>
      <c r="T45" s="17" t="e">
        <f>IF(AND(T$2=$Q$1,$Q45&lt;&gt;0),SUMIF(#REF!,'Full Financ'!$B45,#REF!)*0.98*(U$2-T$2)/($Q45),SUMIF(#REF!,'Full Financ'!$B45,#REF!)*0.98)</f>
        <v>#REF!</v>
      </c>
      <c r="U45" s="17" t="e">
        <f>IF(AND(U$2=$Q$1,$Q45&lt;&gt;0),SUMIF(#REF!,'Full Financ'!$B45,#REF!)*0.98*(V$2-U$2)/($Q45),SUMIF(#REF!,'Full Financ'!$B45,#REF!)*0.98)</f>
        <v>#REF!</v>
      </c>
      <c r="V45" s="17" t="e">
        <f>IF(AND(V$2=$Q$1,$Q45&lt;&gt;0),SUMIF(#REF!,'Full Financ'!$B45,#REF!)*0.98*(W$2-V$2)/($Q45),SUMIF(#REF!,'Full Financ'!$B45,#REF!)*0.98)</f>
        <v>#REF!</v>
      </c>
      <c r="W45" s="17" t="e">
        <f>IF(AND(W$2=$Q$1,$Q45&lt;&gt;0),SUMIF(#REF!,'Full Financ'!$B45,#REF!)*0.98*(X$2-W$2)/($Q45),SUMIF(#REF!,'Full Financ'!$B45,#REF!)*0.98)</f>
        <v>#REF!</v>
      </c>
      <c r="X45" s="17" t="e">
        <f>IF(AND(X$2=$Q$1,$Q45&lt;&gt;0),SUMIF(#REF!,'Full Financ'!$B45,#REF!)*0.98*(Y$2-X$2)/($Q45),SUMIF(#REF!,'Full Financ'!$B45,#REF!)*0.98)</f>
        <v>#REF!</v>
      </c>
      <c r="Y45" s="17" t="e">
        <f>IF(AND(Y$2=$Q$1,$Q45&lt;&gt;0),SUMIF(#REF!,'Full Financ'!$B45,#REF!)*0.98*(Z$2-Y$2)/($Q45),SUMIF(#REF!,'Full Financ'!$B45,#REF!)*0.98)</f>
        <v>#REF!</v>
      </c>
      <c r="Z45" s="17" t="e">
        <f>IF(AND(Z$2=$Q$1,$Q45&lt;&gt;0),SUMIF(#REF!,'Full Financ'!$B45,#REF!)*0.98*(AA$2-Z$2)/($Q45),SUMIF(#REF!,'Full Financ'!$B45,#REF!)*0.98)</f>
        <v>#REF!</v>
      </c>
      <c r="AA45" s="17" t="e">
        <f>IF(AND(AA$2=$Q$1,$Q45&lt;&gt;0),SUMIF(#REF!,'Full Financ'!$B45,#REF!)*0.98*(AB$2-AA$2)/($Q45),SUMIF(#REF!,'Full Financ'!$B45,#REF!)*0.98)</f>
        <v>#REF!</v>
      </c>
      <c r="AB45" s="17" t="e">
        <f>IF(AND(AB$2=$Q$1,$Q45&lt;&gt;0),SUMIF(#REF!,'Full Financ'!$B45,#REF!)*0.98*(AC$2-AB$2)/($Q45),SUMIF(#REF!,'Full Financ'!$B45,#REF!)*0.98)</f>
        <v>#REF!</v>
      </c>
      <c r="AC45" s="17" t="e">
        <f>IF(AND(AC$2=$Q$1,$Q45&lt;&gt;0),SUMIF(#REF!,'Full Financ'!$B45,#REF!)*0.98*(AD$2-AC$2)/($Q45),SUMIF(#REF!,'Full Financ'!$B45,#REF!)*0.98)</f>
        <v>#REF!</v>
      </c>
      <c r="AD45" s="17"/>
      <c r="AF45" s="17" t="e">
        <f t="shared" ca="1" si="24"/>
        <v>#REF!</v>
      </c>
      <c r="AG45" s="17" t="e">
        <f t="shared" ca="1" si="24"/>
        <v>#REF!</v>
      </c>
      <c r="AH45" s="17" t="e">
        <f t="shared" ca="1" si="24"/>
        <v>#REF!</v>
      </c>
      <c r="AI45" s="17" t="e">
        <f t="shared" ca="1" si="20"/>
        <v>#REF!</v>
      </c>
      <c r="AJ45" s="17" t="e">
        <f t="shared" ca="1" si="20"/>
        <v>#REF!</v>
      </c>
      <c r="AK45" s="17" t="e">
        <f t="shared" ca="1" si="20"/>
        <v>#REF!</v>
      </c>
      <c r="AL45" s="17" t="e">
        <f t="shared" ca="1" si="20"/>
        <v>#REF!</v>
      </c>
      <c r="AM45" s="17" t="e">
        <f t="shared" ca="1" si="20"/>
        <v>#REF!</v>
      </c>
      <c r="AN45" s="17" t="e">
        <f t="shared" ca="1" si="20"/>
        <v>#REF!</v>
      </c>
      <c r="AO45" s="17" t="e">
        <f t="shared" ca="1" si="20"/>
        <v>#REF!</v>
      </c>
      <c r="AP45" s="17" t="e">
        <f t="shared" ca="1" si="20"/>
        <v>#REF!</v>
      </c>
      <c r="AQ45" s="17" t="e">
        <f t="shared" ca="1" si="20"/>
        <v>#REF!</v>
      </c>
      <c r="AS45" s="17" t="e">
        <f>IF(SUM($R45:R45)&gt;0,MONTH(AS$2),"")</f>
        <v>#REF!</v>
      </c>
      <c r="AT45" s="17" t="e">
        <f>IF(SUM($R45:S45)&gt;0,MONTH(AT$2),"")</f>
        <v>#REF!</v>
      </c>
      <c r="AU45" s="17" t="e">
        <f>IF(SUM($R45:T45)&gt;0,MONTH(AU$2),"")</f>
        <v>#REF!</v>
      </c>
      <c r="AV45" s="17" t="e">
        <f>IF(SUM($R45:U45)&gt;0,MONTH(AV$2),"")</f>
        <v>#REF!</v>
      </c>
      <c r="AW45" s="17" t="e">
        <f>IF(SUM($R45:V45)&gt;0,MONTH(AW$2),"")</f>
        <v>#REF!</v>
      </c>
      <c r="AX45" s="17" t="e">
        <f>IF(SUM($R45:W45)&gt;0,MONTH(AX$2),"")</f>
        <v>#REF!</v>
      </c>
      <c r="AY45" s="17" t="e">
        <f>IF(SUM($R45:X45)&gt;0,MONTH(AY$2),"")</f>
        <v>#REF!</v>
      </c>
      <c r="AZ45" s="17" t="e">
        <f>IF(SUM($R45:Y45)&gt;0,MONTH(AZ$2),"")</f>
        <v>#REF!</v>
      </c>
      <c r="BA45" s="17" t="e">
        <f>IF(SUM($R45:Z45)&gt;0,MONTH(BA$2),"")</f>
        <v>#REF!</v>
      </c>
      <c r="BB45" s="17" t="e">
        <f>IF(SUM($R45:AA45)&gt;0,MONTH(BB$2),"")</f>
        <v>#REF!</v>
      </c>
      <c r="BC45" s="17" t="e">
        <f>IF(SUM($R45:AB45)&gt;0,MONTH(BC$2),"")</f>
        <v>#REF!</v>
      </c>
      <c r="BD45" s="17" t="e">
        <f>IF(SUM($R45:AC45)&gt;0,MONTH(BD$2),"")</f>
        <v>#REF!</v>
      </c>
      <c r="BE45" s="17" t="e">
        <f t="shared" si="6"/>
        <v>#REF!</v>
      </c>
      <c r="BF45" s="17" t="e">
        <f t="shared" si="25"/>
        <v>#REF!</v>
      </c>
      <c r="BG45" s="17" t="e">
        <f t="shared" si="25"/>
        <v>#REF!</v>
      </c>
      <c r="BH45" s="17" t="e">
        <f t="shared" si="25"/>
        <v>#REF!</v>
      </c>
      <c r="BI45" s="17" t="e">
        <f t="shared" si="21"/>
        <v>#REF!</v>
      </c>
      <c r="BJ45" s="17" t="e">
        <f t="shared" si="21"/>
        <v>#REF!</v>
      </c>
      <c r="BK45" s="17" t="e">
        <f t="shared" si="21"/>
        <v>#REF!</v>
      </c>
      <c r="BL45" s="17" t="e">
        <f t="shared" si="21"/>
        <v>#REF!</v>
      </c>
      <c r="BM45" s="17" t="e">
        <f t="shared" si="21"/>
        <v>#REF!</v>
      </c>
      <c r="BN45" s="17" t="e">
        <f t="shared" si="21"/>
        <v>#REF!</v>
      </c>
      <c r="BO45" s="17" t="e">
        <f t="shared" si="21"/>
        <v>#REF!</v>
      </c>
      <c r="BP45" s="17" t="e">
        <f t="shared" si="21"/>
        <v>#REF!</v>
      </c>
      <c r="BQ45" s="17" t="e">
        <f t="shared" si="21"/>
        <v>#REF!</v>
      </c>
      <c r="BS45" s="17" t="e">
        <f t="shared" si="26"/>
        <v>#REF!</v>
      </c>
      <c r="BT45" s="17" t="e">
        <f t="shared" si="26"/>
        <v>#REF!</v>
      </c>
      <c r="BU45" s="17" t="e">
        <f t="shared" si="26"/>
        <v>#REF!</v>
      </c>
      <c r="BV45" s="17" t="e">
        <f t="shared" si="22"/>
        <v>#REF!</v>
      </c>
      <c r="BW45" s="17" t="e">
        <f t="shared" si="22"/>
        <v>#REF!</v>
      </c>
      <c r="BX45" s="17" t="e">
        <f t="shared" si="22"/>
        <v>#REF!</v>
      </c>
      <c r="BY45" s="17" t="e">
        <f t="shared" si="22"/>
        <v>#REF!</v>
      </c>
      <c r="BZ45" s="17" t="e">
        <f t="shared" si="22"/>
        <v>#REF!</v>
      </c>
      <c r="CA45" s="17" t="e">
        <f t="shared" si="22"/>
        <v>#REF!</v>
      </c>
      <c r="CB45" s="17" t="e">
        <f t="shared" si="22"/>
        <v>#REF!</v>
      </c>
      <c r="CC45" s="17" t="e">
        <f t="shared" si="22"/>
        <v>#REF!</v>
      </c>
      <c r="CD45" s="17" t="e">
        <f t="shared" si="22"/>
        <v>#REF!</v>
      </c>
      <c r="CG45" s="20" t="e">
        <f>IF(AND(SUM($R45:R45)&gt;0,R45=0),AF45,0)</f>
        <v>#REF!</v>
      </c>
      <c r="CH45" s="20" t="e">
        <f>IF(AND(SUM($R45:S45)&gt;0,S45=0),AG45,0)</f>
        <v>#REF!</v>
      </c>
      <c r="CI45" s="20" t="e">
        <f>IF(AND(SUM($R45:T45)&gt;0,T45=0),AH45,0)</f>
        <v>#REF!</v>
      </c>
      <c r="CJ45" s="20" t="e">
        <f>IF(AND(SUM($R45:U45)&gt;0,U45=0),AI45,0)</f>
        <v>#REF!</v>
      </c>
      <c r="CK45" s="20" t="e">
        <f>IF(AND(SUM($R45:V45)&gt;0,V45=0),AJ45,0)</f>
        <v>#REF!</v>
      </c>
      <c r="CL45" s="20" t="e">
        <f>IF(AND(SUM($R45:W45)&gt;0,W45=0),AK45,0)</f>
        <v>#REF!</v>
      </c>
      <c r="CM45" s="20" t="e">
        <f>IF(AND(SUM($R45:X45)&gt;0,X45=0),AL45,0)</f>
        <v>#REF!</v>
      </c>
      <c r="CN45" s="20" t="e">
        <f>IF(AND(SUM($R45:Y45)&gt;0,Y45=0),AM45,0)</f>
        <v>#REF!</v>
      </c>
      <c r="CO45" s="20" t="e">
        <f>IF(AND(SUM($R45:Z45)&gt;0,Z45=0),AN45,0)</f>
        <v>#REF!</v>
      </c>
      <c r="CP45" s="20" t="e">
        <f>IF(AND(SUM($R45:AA45)&gt;0,AA45=0),AO45,0)</f>
        <v>#REF!</v>
      </c>
      <c r="CQ45" s="20" t="e">
        <f>IF(AND(SUM($R45:AB45)&gt;0,AB45=0),AP45,0)</f>
        <v>#REF!</v>
      </c>
      <c r="CR45" s="20" t="e">
        <f>IF(AND(SUM($R45:AC45)&gt;0,AC45=0),AQ45,0)</f>
        <v>#REF!</v>
      </c>
      <c r="CT45" s="14" t="e">
        <f>IF(VLOOKUP($B45,#REF!,COLUMN(#REF!)-COLUMN(#REF!)+1,FALSE)&gt;0.1,VLOOKUP($B45,#REF!,COLUMN(#REF!)-COLUMN(#REF!)+1,FALSE),"")</f>
        <v>#REF!</v>
      </c>
      <c r="CU45" s="14" t="e">
        <f>IF(VLOOKUP($B45,#REF!,COLUMN(#REF!)-COLUMN(#REF!)+1,FALSE)&gt;0.1,VLOOKUP($B45,#REF!,COLUMN(#REF!)-COLUMN(#REF!)+1,FALSE),"")</f>
        <v>#REF!</v>
      </c>
      <c r="CV45" s="14" t="e">
        <f>IF(VLOOKUP($B45,#REF!,COLUMN(#REF!)-COLUMN(#REF!)+1,FALSE)&gt;0.1,VLOOKUP($B45,#REF!,COLUMN(#REF!)-COLUMN(#REF!)+1,FALSE),"")</f>
        <v>#REF!</v>
      </c>
      <c r="CW45" s="14" t="e">
        <f>IF(VLOOKUP($B45,#REF!,COLUMN(#REF!)-COLUMN(#REF!)+1,FALSE)&gt;0.1,VLOOKUP($B45,#REF!,COLUMN(#REF!)-COLUMN(#REF!)+1,FALSE),"")</f>
        <v>#REF!</v>
      </c>
      <c r="CX45" s="14" t="e">
        <f>IF(VLOOKUP($B45,#REF!,COLUMN(#REF!)-COLUMN(#REF!)+1,FALSE)&gt;0.1,VLOOKUP($B45,#REF!,COLUMN(#REF!)-COLUMN(#REF!)+1,FALSE),"")</f>
        <v>#REF!</v>
      </c>
      <c r="CY45" s="14" t="e">
        <f>IF(VLOOKUP($B45,#REF!,COLUMN(#REF!)-COLUMN(#REF!)+1,FALSE)&gt;0.1,VLOOKUP($B45,#REF!,COLUMN(#REF!)-COLUMN(#REF!)+1,FALSE),"")</f>
        <v>#REF!</v>
      </c>
      <c r="CZ45" s="14" t="e">
        <f>IF(VLOOKUP($B45,#REF!,COLUMN(#REF!)-COLUMN(#REF!)+1,FALSE)&gt;0.1,VLOOKUP($B45,#REF!,COLUMN(#REF!)-COLUMN(#REF!)+1,FALSE),"")</f>
        <v>#REF!</v>
      </c>
      <c r="DA45" s="14" t="e">
        <f>IF(VLOOKUP($B45,#REF!,COLUMN(#REF!)-COLUMN(#REF!)+1,FALSE)&gt;0.1,VLOOKUP($B45,#REF!,COLUMN(#REF!)-COLUMN(#REF!)+1,FALSE),"")</f>
        <v>#REF!</v>
      </c>
      <c r="DB45" s="14" t="e">
        <f>IF(VLOOKUP($B45,#REF!,COLUMN(#REF!)-COLUMN(#REF!)+1,FALSE)&gt;0.1,VLOOKUP($B45,#REF!,COLUMN(#REF!)-COLUMN(#REF!)+1,FALSE),"")</f>
        <v>#REF!</v>
      </c>
      <c r="DC45" s="14" t="e">
        <f>IF(VLOOKUP($B45,#REF!,COLUMN(#REF!)-COLUMN(#REF!)+1,FALSE)&gt;0.1,VLOOKUP($B45,#REF!,COLUMN(#REF!)-COLUMN(#REF!)+1,FALSE),"")</f>
        <v>#REF!</v>
      </c>
      <c r="DD45" s="14" t="e">
        <f>IF(VLOOKUP($B45,#REF!,COLUMN(#REF!)-COLUMN(#REF!)+1,FALSE)&gt;0.1,VLOOKUP($B45,#REF!,COLUMN(#REF!)-COLUMN(#REF!)+1,FALSE),"")</f>
        <v>#REF!</v>
      </c>
      <c r="DE45" s="14" t="e">
        <f>IF(VLOOKUP($B45,#REF!,COLUMN(#REF!)-COLUMN(#REF!)+1,FALSE)&gt;0.1,VLOOKUP($B45,#REF!,COLUMN(#REF!)-COLUMN(#REF!)+1,FALSE),"")</f>
        <v>#REF!</v>
      </c>
      <c r="DH45" s="19" t="str">
        <f t="shared" si="7"/>
        <v/>
      </c>
      <c r="DI45" s="19" t="str">
        <f t="shared" si="7"/>
        <v/>
      </c>
      <c r="DJ45" s="19" t="str">
        <f t="shared" si="7"/>
        <v/>
      </c>
      <c r="DK45" s="19" t="str">
        <f t="shared" si="28"/>
        <v/>
      </c>
      <c r="DL45" s="19" t="str">
        <f t="shared" si="28"/>
        <v/>
      </c>
      <c r="DM45" s="19" t="str">
        <f t="shared" si="28"/>
        <v/>
      </c>
      <c r="DN45" s="19" t="str">
        <f t="shared" si="28"/>
        <v/>
      </c>
      <c r="DO45" s="19" t="str">
        <f t="shared" si="28"/>
        <v/>
      </c>
      <c r="DP45" s="19" t="str">
        <f t="shared" si="28"/>
        <v/>
      </c>
      <c r="DQ45" s="19" t="str">
        <f t="shared" si="28"/>
        <v/>
      </c>
      <c r="DR45" s="19" t="str">
        <f t="shared" si="28"/>
        <v/>
      </c>
      <c r="DS45" s="19" t="str">
        <f t="shared" si="28"/>
        <v/>
      </c>
      <c r="DV45" s="15" t="e">
        <f>IF(VLOOKUP($B45,#REF!,COLUMN(#REF!)-COLUMN(#REF!)+1,FALSE)&gt;0.1,VLOOKUP($B45,#REF!,COLUMN(#REF!)-COLUMN(#REF!)+1,FALSE),"")</f>
        <v>#REF!</v>
      </c>
      <c r="DW45" s="15" t="e">
        <f>IF(VLOOKUP($B45,#REF!,COLUMN(#REF!)-COLUMN(#REF!)+1,FALSE)&gt;0.1,VLOOKUP($B45,#REF!,COLUMN(#REF!)-COLUMN(#REF!)+1,FALSE),"")</f>
        <v>#REF!</v>
      </c>
      <c r="DX45" s="15" t="e">
        <f>IF(VLOOKUP($B45,#REF!,COLUMN(#REF!)-COLUMN(#REF!)+1,FALSE)&gt;0.1,VLOOKUP($B45,#REF!,COLUMN(#REF!)-COLUMN(#REF!)+1,FALSE),"")</f>
        <v>#REF!</v>
      </c>
      <c r="DY45" s="15" t="e">
        <f>IF(VLOOKUP($B45,#REF!,COLUMN(#REF!)-COLUMN(#REF!)+1,FALSE)&gt;0.1,VLOOKUP($B45,#REF!,COLUMN(#REF!)-COLUMN(#REF!)+1,FALSE),"")</f>
        <v>#REF!</v>
      </c>
      <c r="DZ45" s="15" t="e">
        <f>IF(VLOOKUP($B45,#REF!,COLUMN(#REF!)-COLUMN(#REF!)+1,FALSE)&gt;0.1,VLOOKUP($B45,#REF!,COLUMN(#REF!)-COLUMN(#REF!)+1,FALSE),"")</f>
        <v>#REF!</v>
      </c>
      <c r="EA45" s="15" t="e">
        <f>IF(VLOOKUP($B45,#REF!,COLUMN(#REF!)-COLUMN(#REF!)+1,FALSE)&gt;0.1,VLOOKUP($B45,#REF!,COLUMN(#REF!)-COLUMN(#REF!)+1,FALSE),"")</f>
        <v>#REF!</v>
      </c>
      <c r="EB45" s="15" t="e">
        <f>IF(VLOOKUP($B45,#REF!,COLUMN(#REF!)-COLUMN(#REF!)+1,FALSE)&gt;0.1,VLOOKUP($B45,#REF!,COLUMN(#REF!)-COLUMN(#REF!)+1,FALSE),"")</f>
        <v>#REF!</v>
      </c>
      <c r="EC45" s="15" t="e">
        <f>IF(VLOOKUP($B45,#REF!,COLUMN(#REF!)-COLUMN(#REF!)+1,FALSE)&gt;0.1,VLOOKUP($B45,#REF!,COLUMN(#REF!)-COLUMN(#REF!)+1,FALSE),"")</f>
        <v>#REF!</v>
      </c>
      <c r="ED45" s="15" t="e">
        <f>IF(VLOOKUP($B45,#REF!,COLUMN(#REF!)-COLUMN(#REF!)+1,FALSE)&gt;0.1,VLOOKUP($B45,#REF!,COLUMN(#REF!)-COLUMN(#REF!)+1,FALSE),"")</f>
        <v>#REF!</v>
      </c>
      <c r="EE45" s="15" t="e">
        <f>IF(VLOOKUP($B45,#REF!,COLUMN(#REF!)-COLUMN(#REF!)+1,FALSE)&gt;0.1,VLOOKUP($B45,#REF!,COLUMN(#REF!)-COLUMN(#REF!)+1,FALSE),"")</f>
        <v>#REF!</v>
      </c>
      <c r="EF45" s="15" t="e">
        <f>IF(VLOOKUP($B45,#REF!,COLUMN(#REF!)-COLUMN(#REF!)+1,FALSE)&gt;0.1,VLOOKUP($B45,#REF!,COLUMN(#REF!)-COLUMN(#REF!)+1,FALSE),"")</f>
        <v>#REF!</v>
      </c>
      <c r="EG45" s="15" t="e">
        <f>IF(VLOOKUP($B45,#REF!,COLUMN(#REF!)-COLUMN(#REF!)+1,FALSE)&gt;0.1,VLOOKUP($B45,#REF!,COLUMN(#REF!)-COLUMN(#REF!)+1,FALSE),"")</f>
        <v>#REF!</v>
      </c>
      <c r="EH45" s="15" t="e">
        <f>IF(VLOOKUP($B45,#REF!,COLUMN(#REF!)-COLUMN(#REF!)+1,FALSE)&gt;0.1,VLOOKUP($B45,#REF!,COLUMN(#REF!)-COLUMN(#REF!)+1,FALSE),"")</f>
        <v>#REF!</v>
      </c>
      <c r="EL45" s="20" t="str">
        <f t="shared" si="33"/>
        <v/>
      </c>
      <c r="EM45" s="20" t="str">
        <f t="shared" si="33"/>
        <v/>
      </c>
      <c r="EN45" s="20" t="str">
        <f t="shared" si="33"/>
        <v/>
      </c>
      <c r="EO45" s="20" t="str">
        <f t="shared" si="32"/>
        <v/>
      </c>
      <c r="EP45" s="20" t="str">
        <f t="shared" si="32"/>
        <v/>
      </c>
      <c r="EQ45" s="20" t="str">
        <f t="shared" si="32"/>
        <v/>
      </c>
      <c r="ER45" s="20" t="str">
        <f t="shared" si="32"/>
        <v/>
      </c>
      <c r="ES45" s="20" t="str">
        <f t="shared" si="32"/>
        <v/>
      </c>
      <c r="ET45" s="20" t="str">
        <f t="shared" si="32"/>
        <v/>
      </c>
      <c r="EU45" s="20" t="str">
        <f t="shared" si="32"/>
        <v/>
      </c>
      <c r="EV45" s="20" t="str">
        <f t="shared" si="32"/>
        <v/>
      </c>
      <c r="EW45" s="20" t="str">
        <f t="shared" si="32"/>
        <v/>
      </c>
    </row>
    <row r="46" spans="2:164">
      <c r="B46" t="s">
        <v>1371</v>
      </c>
      <c r="C46" s="18">
        <f>VLOOKUP(B46,Financ!A$3:J$157,COLUMN(Financ!$J$21),FALSE)</f>
        <v>45992</v>
      </c>
      <c r="D46" s="16">
        <f ca="1">SUMIF(Financ!$A$3:$A$157,'Full Financ'!$B46,Financ!K$3:K$156)</f>
        <v>0</v>
      </c>
      <c r="E46" s="16">
        <f ca="1">SUMIF(Financ!$A$3:$A$157,'Full Financ'!$B46,Financ!L$3:L$156)</f>
        <v>0</v>
      </c>
      <c r="F46" s="16">
        <f ca="1">SUMIF(Financ!$A$3:$A$157,'Full Financ'!$B46,Financ!M$3:M$156)</f>
        <v>0</v>
      </c>
      <c r="G46" s="16">
        <f ca="1">SUMIF(Financ!$A$3:$A$157,'Full Financ'!$B46,Financ!N$3:N$156)</f>
        <v>0</v>
      </c>
      <c r="H46" s="16">
        <f ca="1">SUMIF(Financ!$A$3:$A$157,'Full Financ'!$B46,Financ!O$3:O$156)</f>
        <v>0</v>
      </c>
      <c r="I46" s="16">
        <f ca="1">SUMIF(Financ!$A$3:$A$157,'Full Financ'!$B46,Financ!P$3:P$156)</f>
        <v>0</v>
      </c>
      <c r="J46" s="16">
        <f ca="1">SUMIF(Financ!$A$3:$A$157,'Full Financ'!$B46,Financ!Q$3:Q$156)</f>
        <v>0</v>
      </c>
      <c r="K46" s="16">
        <f ca="1">SUMIF(Financ!$A$3:$A$157,'Full Financ'!$B46,Financ!R$3:R$156)</f>
        <v>0</v>
      </c>
      <c r="L46" s="16">
        <f ca="1">SUMIF(Financ!$A$3:$A$157,'Full Financ'!$B46,Financ!S$3:S$156)</f>
        <v>0</v>
      </c>
      <c r="M46" s="16">
        <f ca="1">SUMIF(Financ!$A$3:$A$157,'Full Financ'!$B46,Financ!T$3:T$156)</f>
        <v>0</v>
      </c>
      <c r="N46" s="16">
        <f ca="1">SUMIF(Financ!$A$3:$A$157,'Full Financ'!$B46,Financ!U$3:U$156)</f>
        <v>0</v>
      </c>
      <c r="O46" s="16">
        <f ca="1">SUMIF(Financ!$A$3:$A$157,'Full Financ'!$B46,Financ!V$3:V$156)</f>
        <v>972.72500000000002</v>
      </c>
      <c r="P46" s="16"/>
      <c r="Q46" t="e">
        <f>VLOOKUP(B46,#REF!,COLUMN(#REF!),FALSE)</f>
        <v>#REF!</v>
      </c>
      <c r="R46" s="17" t="e">
        <f>IF(AND(R$2=$Q$1,$Q46&lt;&gt;0),SUMIF(#REF!,'Full Financ'!$B46,#REF!)*0.98*(S$2-R$2)/($Q46),SUMIF(#REF!,'Full Financ'!$B46,#REF!)*0.98)</f>
        <v>#REF!</v>
      </c>
      <c r="S46" s="17" t="e">
        <f>IF(AND(S$2=$Q$1,$Q46&lt;&gt;0),SUMIF(#REF!,'Full Financ'!$B46,#REF!)*0.98*(T$2-S$2)/($Q46),SUMIF(#REF!,'Full Financ'!$B46,#REF!)*0.98)</f>
        <v>#REF!</v>
      </c>
      <c r="T46" s="17" t="e">
        <f>IF(AND(T$2=$Q$1,$Q46&lt;&gt;0),SUMIF(#REF!,'Full Financ'!$B46,#REF!)*0.98*(U$2-T$2)/($Q46),SUMIF(#REF!,'Full Financ'!$B46,#REF!)*0.98)</f>
        <v>#REF!</v>
      </c>
      <c r="U46" s="17" t="e">
        <f>IF(AND(U$2=$Q$1,$Q46&lt;&gt;0),SUMIF(#REF!,'Full Financ'!$B46,#REF!)*0.98*(V$2-U$2)/($Q46),SUMIF(#REF!,'Full Financ'!$B46,#REF!)*0.98)</f>
        <v>#REF!</v>
      </c>
      <c r="V46" s="17" t="e">
        <f>IF(AND(V$2=$Q$1,$Q46&lt;&gt;0),SUMIF(#REF!,'Full Financ'!$B46,#REF!)*0.98*(W$2-V$2)/($Q46),SUMIF(#REF!,'Full Financ'!$B46,#REF!)*0.98)</f>
        <v>#REF!</v>
      </c>
      <c r="W46" s="17" t="e">
        <f>IF(AND(W$2=$Q$1,$Q46&lt;&gt;0),SUMIF(#REF!,'Full Financ'!$B46,#REF!)*0.98*(X$2-W$2)/($Q46),SUMIF(#REF!,'Full Financ'!$B46,#REF!)*0.98)</f>
        <v>#REF!</v>
      </c>
      <c r="X46" s="17" t="e">
        <f>IF(AND(X$2=$Q$1,$Q46&lt;&gt;0),SUMIF(#REF!,'Full Financ'!$B46,#REF!)*0.98*(Y$2-X$2)/($Q46),SUMIF(#REF!,'Full Financ'!$B46,#REF!)*0.98)</f>
        <v>#REF!</v>
      </c>
      <c r="Y46" s="17" t="e">
        <f>IF(AND(Y$2=$Q$1,$Q46&lt;&gt;0),SUMIF(#REF!,'Full Financ'!$B46,#REF!)*0.98*(Z$2-Y$2)/($Q46),SUMIF(#REF!,'Full Financ'!$B46,#REF!)*0.98)</f>
        <v>#REF!</v>
      </c>
      <c r="Z46" s="17" t="e">
        <f>IF(AND(Z$2=$Q$1,$Q46&lt;&gt;0),SUMIF(#REF!,'Full Financ'!$B46,#REF!)*0.98*(AA$2-Z$2)/($Q46),SUMIF(#REF!,'Full Financ'!$B46,#REF!)*0.98)</f>
        <v>#REF!</v>
      </c>
      <c r="AA46" s="17" t="e">
        <f>IF(AND(AA$2=$Q$1,$Q46&lt;&gt;0),SUMIF(#REF!,'Full Financ'!$B46,#REF!)*0.98*(AB$2-AA$2)/($Q46),SUMIF(#REF!,'Full Financ'!$B46,#REF!)*0.98)</f>
        <v>#REF!</v>
      </c>
      <c r="AB46" s="17" t="e">
        <f>IF(AND(AB$2=$Q$1,$Q46&lt;&gt;0),SUMIF(#REF!,'Full Financ'!$B46,#REF!)*0.98*(AC$2-AB$2)/($Q46),SUMIF(#REF!,'Full Financ'!$B46,#REF!)*0.98)</f>
        <v>#REF!</v>
      </c>
      <c r="AC46" s="17" t="e">
        <f>IF(AND(AC$2=$Q$1,$Q46&lt;&gt;0),SUMIF(#REF!,'Full Financ'!$B46,#REF!)*0.98*(AD$2-AC$2)/($Q46),SUMIF(#REF!,'Full Financ'!$B46,#REF!)*0.98)</f>
        <v>#REF!</v>
      </c>
      <c r="AD46" s="17"/>
      <c r="AF46" s="17" t="e">
        <f t="shared" ca="1" si="24"/>
        <v>#REF!</v>
      </c>
      <c r="AG46" s="17" t="e">
        <f t="shared" ca="1" si="24"/>
        <v>#REF!</v>
      </c>
      <c r="AH46" s="17" t="e">
        <f t="shared" ca="1" si="24"/>
        <v>#REF!</v>
      </c>
      <c r="AI46" s="17" t="e">
        <f t="shared" ca="1" si="20"/>
        <v>#REF!</v>
      </c>
      <c r="AJ46" s="17" t="e">
        <f t="shared" ca="1" si="20"/>
        <v>#REF!</v>
      </c>
      <c r="AK46" s="17" t="e">
        <f t="shared" ca="1" si="20"/>
        <v>#REF!</v>
      </c>
      <c r="AL46" s="17" t="e">
        <f t="shared" ca="1" si="20"/>
        <v>#REF!</v>
      </c>
      <c r="AM46" s="17" t="e">
        <f t="shared" ca="1" si="20"/>
        <v>#REF!</v>
      </c>
      <c r="AN46" s="17" t="e">
        <f t="shared" ca="1" si="20"/>
        <v>#REF!</v>
      </c>
      <c r="AO46" s="17" t="e">
        <f t="shared" ca="1" si="20"/>
        <v>#REF!</v>
      </c>
      <c r="AP46" s="17" t="e">
        <f t="shared" ca="1" si="20"/>
        <v>#REF!</v>
      </c>
      <c r="AQ46" s="17" t="e">
        <f t="shared" ca="1" si="20"/>
        <v>#REF!</v>
      </c>
      <c r="AS46" s="17" t="e">
        <f>IF(SUM($R46:R46)&gt;0,MONTH(AS$2),"")</f>
        <v>#REF!</v>
      </c>
      <c r="AT46" s="17" t="e">
        <f>IF(SUM($R46:S46)&gt;0,MONTH(AT$2),"")</f>
        <v>#REF!</v>
      </c>
      <c r="AU46" s="17" t="e">
        <f>IF(SUM($R46:T46)&gt;0,MONTH(AU$2),"")</f>
        <v>#REF!</v>
      </c>
      <c r="AV46" s="17" t="e">
        <f>IF(SUM($R46:U46)&gt;0,MONTH(AV$2),"")</f>
        <v>#REF!</v>
      </c>
      <c r="AW46" s="17" t="e">
        <f>IF(SUM($R46:V46)&gt;0,MONTH(AW$2),"")</f>
        <v>#REF!</v>
      </c>
      <c r="AX46" s="17" t="e">
        <f>IF(SUM($R46:W46)&gt;0,MONTH(AX$2),"")</f>
        <v>#REF!</v>
      </c>
      <c r="AY46" s="17" t="e">
        <f>IF(SUM($R46:X46)&gt;0,MONTH(AY$2),"")</f>
        <v>#REF!</v>
      </c>
      <c r="AZ46" s="17" t="e">
        <f>IF(SUM($R46:Y46)&gt;0,MONTH(AZ$2),"")</f>
        <v>#REF!</v>
      </c>
      <c r="BA46" s="17" t="e">
        <f>IF(SUM($R46:Z46)&gt;0,MONTH(BA$2),"")</f>
        <v>#REF!</v>
      </c>
      <c r="BB46" s="17" t="e">
        <f>IF(SUM($R46:AA46)&gt;0,MONTH(BB$2),"")</f>
        <v>#REF!</v>
      </c>
      <c r="BC46" s="17" t="e">
        <f>IF(SUM($R46:AB46)&gt;0,MONTH(BC$2),"")</f>
        <v>#REF!</v>
      </c>
      <c r="BD46" s="17" t="e">
        <f>IF(SUM($R46:AC46)&gt;0,MONTH(BD$2),"")</f>
        <v>#REF!</v>
      </c>
      <c r="BE46" s="17" t="e">
        <f t="shared" si="6"/>
        <v>#REF!</v>
      </c>
      <c r="BF46" s="17" t="e">
        <f t="shared" si="25"/>
        <v>#REF!</v>
      </c>
      <c r="BG46" s="17" t="e">
        <f t="shared" si="25"/>
        <v>#REF!</v>
      </c>
      <c r="BH46" s="17" t="e">
        <f t="shared" si="25"/>
        <v>#REF!</v>
      </c>
      <c r="BI46" s="17" t="e">
        <f t="shared" si="21"/>
        <v>#REF!</v>
      </c>
      <c r="BJ46" s="17" t="e">
        <f t="shared" si="21"/>
        <v>#REF!</v>
      </c>
      <c r="BK46" s="17" t="e">
        <f t="shared" si="21"/>
        <v>#REF!</v>
      </c>
      <c r="BL46" s="17" t="e">
        <f t="shared" si="21"/>
        <v>#REF!</v>
      </c>
      <c r="BM46" s="17" t="e">
        <f t="shared" si="21"/>
        <v>#REF!</v>
      </c>
      <c r="BN46" s="17" t="e">
        <f t="shared" si="21"/>
        <v>#REF!</v>
      </c>
      <c r="BO46" s="17" t="e">
        <f t="shared" si="21"/>
        <v>#REF!</v>
      </c>
      <c r="BP46" s="17" t="e">
        <f t="shared" si="21"/>
        <v>#REF!</v>
      </c>
      <c r="BQ46" s="17" t="e">
        <f t="shared" si="21"/>
        <v>#REF!</v>
      </c>
      <c r="BS46" s="17" t="e">
        <f t="shared" si="26"/>
        <v>#REF!</v>
      </c>
      <c r="BT46" s="17" t="e">
        <f t="shared" si="26"/>
        <v>#REF!</v>
      </c>
      <c r="BU46" s="17" t="e">
        <f t="shared" si="26"/>
        <v>#REF!</v>
      </c>
      <c r="BV46" s="17" t="e">
        <f t="shared" si="22"/>
        <v>#REF!</v>
      </c>
      <c r="BW46" s="17" t="e">
        <f t="shared" si="22"/>
        <v>#REF!</v>
      </c>
      <c r="BX46" s="17" t="e">
        <f t="shared" si="22"/>
        <v>#REF!</v>
      </c>
      <c r="BY46" s="17" t="e">
        <f t="shared" si="22"/>
        <v>#REF!</v>
      </c>
      <c r="BZ46" s="17" t="e">
        <f t="shared" si="22"/>
        <v>#REF!</v>
      </c>
      <c r="CA46" s="17" t="e">
        <f t="shared" si="22"/>
        <v>#REF!</v>
      </c>
      <c r="CB46" s="17" t="e">
        <f t="shared" si="22"/>
        <v>#REF!</v>
      </c>
      <c r="CC46" s="17" t="e">
        <f t="shared" si="22"/>
        <v>#REF!</v>
      </c>
      <c r="CD46" s="17" t="e">
        <f t="shared" si="22"/>
        <v>#REF!</v>
      </c>
      <c r="CG46" s="20" t="e">
        <f>IF(AND(SUM($R46:R46)&gt;0,R46=0),AF46,0)</f>
        <v>#REF!</v>
      </c>
      <c r="CH46" s="20" t="e">
        <f>IF(AND(SUM($R46:S46)&gt;0,S46=0),AG46,0)</f>
        <v>#REF!</v>
      </c>
      <c r="CI46" s="20" t="e">
        <f>IF(AND(SUM($R46:T46)&gt;0,T46=0),AH46,0)</f>
        <v>#REF!</v>
      </c>
      <c r="CJ46" s="20" t="e">
        <f>IF(AND(SUM($R46:U46)&gt;0,U46=0),AI46,0)</f>
        <v>#REF!</v>
      </c>
      <c r="CK46" s="20" t="e">
        <f>IF(AND(SUM($R46:V46)&gt;0,V46=0),AJ46,0)</f>
        <v>#REF!</v>
      </c>
      <c r="CL46" s="20" t="e">
        <f>IF(AND(SUM($R46:W46)&gt;0,W46=0),AK46,0)</f>
        <v>#REF!</v>
      </c>
      <c r="CM46" s="20" t="e">
        <f>IF(AND(SUM($R46:X46)&gt;0,X46=0),AL46,0)</f>
        <v>#REF!</v>
      </c>
      <c r="CN46" s="20" t="e">
        <f>IF(AND(SUM($R46:Y46)&gt;0,Y46=0),AM46,0)</f>
        <v>#REF!</v>
      </c>
      <c r="CO46" s="20" t="e">
        <f>IF(AND(SUM($R46:Z46)&gt;0,Z46=0),AN46,0)</f>
        <v>#REF!</v>
      </c>
      <c r="CP46" s="20" t="e">
        <f>IF(AND(SUM($R46:AA46)&gt;0,AA46=0),AO46,0)</f>
        <v>#REF!</v>
      </c>
      <c r="CQ46" s="20" t="e">
        <f>IF(AND(SUM($R46:AB46)&gt;0,AB46=0),AP46,0)</f>
        <v>#REF!</v>
      </c>
      <c r="CR46" s="20" t="e">
        <f>IF(AND(SUM($R46:AC46)&gt;0,AC46=0),AQ46,0)</f>
        <v>#REF!</v>
      </c>
      <c r="CT46" s="14" t="e">
        <f>IF(VLOOKUP($B46,#REF!,COLUMN(#REF!)-COLUMN(#REF!)+1,FALSE)&gt;0.1,VLOOKUP($B46,#REF!,COLUMN(#REF!)-COLUMN(#REF!)+1,FALSE),"")</f>
        <v>#REF!</v>
      </c>
      <c r="CU46" s="14" t="e">
        <f>IF(VLOOKUP($B46,#REF!,COLUMN(#REF!)-COLUMN(#REF!)+1,FALSE)&gt;0.1,VLOOKUP($B46,#REF!,COLUMN(#REF!)-COLUMN(#REF!)+1,FALSE),"")</f>
        <v>#REF!</v>
      </c>
      <c r="CV46" s="14" t="e">
        <f>IF(VLOOKUP($B46,#REF!,COLUMN(#REF!)-COLUMN(#REF!)+1,FALSE)&gt;0.1,VLOOKUP($B46,#REF!,COLUMN(#REF!)-COLUMN(#REF!)+1,FALSE),"")</f>
        <v>#REF!</v>
      </c>
      <c r="CW46" s="14" t="e">
        <f>IF(VLOOKUP($B46,#REF!,COLUMN(#REF!)-COLUMN(#REF!)+1,FALSE)&gt;0.1,VLOOKUP($B46,#REF!,COLUMN(#REF!)-COLUMN(#REF!)+1,FALSE),"")</f>
        <v>#REF!</v>
      </c>
      <c r="CX46" s="14" t="e">
        <f>IF(VLOOKUP($B46,#REF!,COLUMN(#REF!)-COLUMN(#REF!)+1,FALSE)&gt;0.1,VLOOKUP($B46,#REF!,COLUMN(#REF!)-COLUMN(#REF!)+1,FALSE),"")</f>
        <v>#REF!</v>
      </c>
      <c r="CY46" s="14" t="e">
        <f>IF(VLOOKUP($B46,#REF!,COLUMN(#REF!)-COLUMN(#REF!)+1,FALSE)&gt;0.1,VLOOKUP($B46,#REF!,COLUMN(#REF!)-COLUMN(#REF!)+1,FALSE),"")</f>
        <v>#REF!</v>
      </c>
      <c r="CZ46" s="14" t="e">
        <f>IF(VLOOKUP($B46,#REF!,COLUMN(#REF!)-COLUMN(#REF!)+1,FALSE)&gt;0.1,VLOOKUP($B46,#REF!,COLUMN(#REF!)-COLUMN(#REF!)+1,FALSE),"")</f>
        <v>#REF!</v>
      </c>
      <c r="DA46" s="14" t="e">
        <f>IF(VLOOKUP($B46,#REF!,COLUMN(#REF!)-COLUMN(#REF!)+1,FALSE)&gt;0.1,VLOOKUP($B46,#REF!,COLUMN(#REF!)-COLUMN(#REF!)+1,FALSE),"")</f>
        <v>#REF!</v>
      </c>
      <c r="DB46" s="14" t="e">
        <f>IF(VLOOKUP($B46,#REF!,COLUMN(#REF!)-COLUMN(#REF!)+1,FALSE)&gt;0.1,VLOOKUP($B46,#REF!,COLUMN(#REF!)-COLUMN(#REF!)+1,FALSE),"")</f>
        <v>#REF!</v>
      </c>
      <c r="DC46" s="14" t="e">
        <f>IF(VLOOKUP($B46,#REF!,COLUMN(#REF!)-COLUMN(#REF!)+1,FALSE)&gt;0.1,VLOOKUP($B46,#REF!,COLUMN(#REF!)-COLUMN(#REF!)+1,FALSE),"")</f>
        <v>#REF!</v>
      </c>
      <c r="DD46" s="14" t="e">
        <f>IF(VLOOKUP($B46,#REF!,COLUMN(#REF!)-COLUMN(#REF!)+1,FALSE)&gt;0.1,VLOOKUP($B46,#REF!,COLUMN(#REF!)-COLUMN(#REF!)+1,FALSE),"")</f>
        <v>#REF!</v>
      </c>
      <c r="DE46" s="14" t="e">
        <f>IF(VLOOKUP($B46,#REF!,COLUMN(#REF!)-COLUMN(#REF!)+1,FALSE)&gt;0.1,VLOOKUP($B46,#REF!,COLUMN(#REF!)-COLUMN(#REF!)+1,FALSE),"")</f>
        <v>#REF!</v>
      </c>
      <c r="DH46" s="19" t="str">
        <f t="shared" si="7"/>
        <v/>
      </c>
      <c r="DI46" s="19" t="str">
        <f t="shared" si="7"/>
        <v/>
      </c>
      <c r="DJ46" s="19" t="str">
        <f t="shared" si="7"/>
        <v/>
      </c>
      <c r="DK46" s="19" t="str">
        <f t="shared" si="28"/>
        <v/>
      </c>
      <c r="DL46" s="19" t="str">
        <f t="shared" si="28"/>
        <v/>
      </c>
      <c r="DM46" s="19" t="str">
        <f t="shared" si="28"/>
        <v/>
      </c>
      <c r="DN46" s="19" t="str">
        <f t="shared" si="28"/>
        <v/>
      </c>
      <c r="DO46" s="19" t="str">
        <f t="shared" si="28"/>
        <v/>
      </c>
      <c r="DP46" s="19" t="str">
        <f t="shared" si="28"/>
        <v/>
      </c>
      <c r="DQ46" s="19" t="str">
        <f t="shared" si="28"/>
        <v/>
      </c>
      <c r="DR46" s="19" t="str">
        <f t="shared" si="28"/>
        <v/>
      </c>
      <c r="DS46" s="19" t="str">
        <f t="shared" si="28"/>
        <v/>
      </c>
      <c r="DV46" s="15" t="e">
        <f>IF(VLOOKUP($B46,#REF!,COLUMN(#REF!)-COLUMN(#REF!)+1,FALSE)&gt;0.1,VLOOKUP($B46,#REF!,COLUMN(#REF!)-COLUMN(#REF!)+1,FALSE),"")</f>
        <v>#REF!</v>
      </c>
      <c r="DW46" s="15" t="e">
        <f>IF(VLOOKUP($B46,#REF!,COLUMN(#REF!)-COLUMN(#REF!)+1,FALSE)&gt;0.1,VLOOKUP($B46,#REF!,COLUMN(#REF!)-COLUMN(#REF!)+1,FALSE),"")</f>
        <v>#REF!</v>
      </c>
      <c r="DX46" s="15" t="e">
        <f>IF(VLOOKUP($B46,#REF!,COLUMN(#REF!)-COLUMN(#REF!)+1,FALSE)&gt;0.1,VLOOKUP($B46,#REF!,COLUMN(#REF!)-COLUMN(#REF!)+1,FALSE),"")</f>
        <v>#REF!</v>
      </c>
      <c r="DY46" s="15" t="e">
        <f>IF(VLOOKUP($B46,#REF!,COLUMN(#REF!)-COLUMN(#REF!)+1,FALSE)&gt;0.1,VLOOKUP($B46,#REF!,COLUMN(#REF!)-COLUMN(#REF!)+1,FALSE),"")</f>
        <v>#REF!</v>
      </c>
      <c r="DZ46" s="15" t="e">
        <f>IF(VLOOKUP($B46,#REF!,COLUMN(#REF!)-COLUMN(#REF!)+1,FALSE)&gt;0.1,VLOOKUP($B46,#REF!,COLUMN(#REF!)-COLUMN(#REF!)+1,FALSE),"")</f>
        <v>#REF!</v>
      </c>
      <c r="EA46" s="15" t="e">
        <f>IF(VLOOKUP($B46,#REF!,COLUMN(#REF!)-COLUMN(#REF!)+1,FALSE)&gt;0.1,VLOOKUP($B46,#REF!,COLUMN(#REF!)-COLUMN(#REF!)+1,FALSE),"")</f>
        <v>#REF!</v>
      </c>
      <c r="EB46" s="15" t="e">
        <f>IF(VLOOKUP($B46,#REF!,COLUMN(#REF!)-COLUMN(#REF!)+1,FALSE)&gt;0.1,VLOOKUP($B46,#REF!,COLUMN(#REF!)-COLUMN(#REF!)+1,FALSE),"")</f>
        <v>#REF!</v>
      </c>
      <c r="EC46" s="15" t="e">
        <f>IF(VLOOKUP($B46,#REF!,COLUMN(#REF!)-COLUMN(#REF!)+1,FALSE)&gt;0.1,VLOOKUP($B46,#REF!,COLUMN(#REF!)-COLUMN(#REF!)+1,FALSE),"")</f>
        <v>#REF!</v>
      </c>
      <c r="ED46" s="15" t="e">
        <f>IF(VLOOKUP($B46,#REF!,COLUMN(#REF!)-COLUMN(#REF!)+1,FALSE)&gt;0.1,VLOOKUP($B46,#REF!,COLUMN(#REF!)-COLUMN(#REF!)+1,FALSE),"")</f>
        <v>#REF!</v>
      </c>
      <c r="EE46" s="15" t="e">
        <f>IF(VLOOKUP($B46,#REF!,COLUMN(#REF!)-COLUMN(#REF!)+1,FALSE)&gt;0.1,VLOOKUP($B46,#REF!,COLUMN(#REF!)-COLUMN(#REF!)+1,FALSE),"")</f>
        <v>#REF!</v>
      </c>
      <c r="EF46" s="15" t="e">
        <f>IF(VLOOKUP($B46,#REF!,COLUMN(#REF!)-COLUMN(#REF!)+1,FALSE)&gt;0.1,VLOOKUP($B46,#REF!,COLUMN(#REF!)-COLUMN(#REF!)+1,FALSE),"")</f>
        <v>#REF!</v>
      </c>
      <c r="EG46" s="15" t="e">
        <f>IF(VLOOKUP($B46,#REF!,COLUMN(#REF!)-COLUMN(#REF!)+1,FALSE)&gt;0.1,VLOOKUP($B46,#REF!,COLUMN(#REF!)-COLUMN(#REF!)+1,FALSE),"")</f>
        <v>#REF!</v>
      </c>
      <c r="EH46" s="15" t="e">
        <f>IF(VLOOKUP($B46,#REF!,COLUMN(#REF!)-COLUMN(#REF!)+1,FALSE)&gt;0.1,VLOOKUP($B46,#REF!,COLUMN(#REF!)-COLUMN(#REF!)+1,FALSE),"")</f>
        <v>#REF!</v>
      </c>
      <c r="EL46" s="20" t="str">
        <f t="shared" si="33"/>
        <v/>
      </c>
      <c r="EM46" s="20" t="str">
        <f t="shared" si="33"/>
        <v/>
      </c>
      <c r="EN46" s="20" t="str">
        <f t="shared" si="33"/>
        <v/>
      </c>
      <c r="EO46" s="20" t="str">
        <f t="shared" si="32"/>
        <v/>
      </c>
      <c r="EP46" s="20" t="str">
        <f t="shared" si="32"/>
        <v/>
      </c>
      <c r="EQ46" s="20" t="str">
        <f t="shared" si="32"/>
        <v/>
      </c>
      <c r="ER46" s="20" t="str">
        <f t="shared" si="32"/>
        <v/>
      </c>
      <c r="ES46" s="20" t="str">
        <f t="shared" si="32"/>
        <v/>
      </c>
      <c r="ET46" s="20" t="str">
        <f t="shared" si="32"/>
        <v/>
      </c>
      <c r="EU46" s="20" t="str">
        <f t="shared" si="32"/>
        <v/>
      </c>
      <c r="EV46" s="20" t="str">
        <f t="shared" si="32"/>
        <v/>
      </c>
      <c r="EW46" s="20" t="str">
        <f t="shared" si="32"/>
        <v/>
      </c>
    </row>
    <row r="47" spans="2:164">
      <c r="B47" t="s">
        <v>1343</v>
      </c>
      <c r="C47" s="18">
        <f>VLOOKUP(B47,Financ!A$3:J$157,COLUMN(Financ!$J$21),FALSE)</f>
        <v>45473</v>
      </c>
      <c r="D47" s="16">
        <f ca="1">SUMIF(Financ!$A$3:$A$157,'Full Financ'!$B47,Financ!K$3:K$156)</f>
        <v>220.20833333333334</v>
      </c>
      <c r="E47" s="16">
        <f ca="1">SUMIF(Financ!$A$3:$A$157,'Full Financ'!$B47,Financ!L$3:L$156)</f>
        <v>220.20833333333334</v>
      </c>
      <c r="F47" s="16">
        <f ca="1">SUMIF(Financ!$A$3:$A$157,'Full Financ'!$B47,Financ!M$3:M$156)</f>
        <v>220.20833333333334</v>
      </c>
      <c r="G47" s="16">
        <f ca="1">SUMIF(Financ!$A$3:$A$157,'Full Financ'!$B47,Financ!N$3:N$156)</f>
        <v>220.20833333333334</v>
      </c>
      <c r="H47" s="16">
        <f ca="1">SUMIF(Financ!$A$3:$A$157,'Full Financ'!$B47,Financ!O$3:O$156)</f>
        <v>220.20833333333334</v>
      </c>
      <c r="I47" s="16">
        <f ca="1">SUMIF(Financ!$A$3:$A$157,'Full Financ'!$B47,Financ!P$3:P$156)</f>
        <v>220.20833333333334</v>
      </c>
      <c r="J47" s="16">
        <f ca="1">SUMIF(Financ!$A$3:$A$157,'Full Financ'!$B47,Financ!Q$3:Q$156)</f>
        <v>220.20833333333334</v>
      </c>
      <c r="K47" s="16">
        <f ca="1">SUMIF(Financ!$A$3:$A$157,'Full Financ'!$B47,Financ!R$3:R$156)</f>
        <v>220.20833333333334</v>
      </c>
      <c r="L47" s="16">
        <f ca="1">SUMIF(Financ!$A$3:$A$157,'Full Financ'!$B47,Financ!S$3:S$156)</f>
        <v>220.20833333333334</v>
      </c>
      <c r="M47" s="16">
        <f ca="1">SUMIF(Financ!$A$3:$A$157,'Full Financ'!$B47,Financ!T$3:T$156)</f>
        <v>220.20833333333334</v>
      </c>
      <c r="N47" s="16">
        <f ca="1">SUMIF(Financ!$A$3:$A$157,'Full Financ'!$B47,Financ!U$3:U$156)</f>
        <v>220.20833333333334</v>
      </c>
      <c r="O47" s="16">
        <f ca="1">SUMIF(Financ!$A$3:$A$157,'Full Financ'!$B47,Financ!V$3:V$156)</f>
        <v>220.20833333333334</v>
      </c>
      <c r="P47" s="16"/>
      <c r="Q47" t="e">
        <f>VLOOKUP(B47,#REF!,COLUMN(#REF!),FALSE)</f>
        <v>#REF!</v>
      </c>
      <c r="R47" s="17" t="e">
        <f>IF(AND(R$2=$Q$1,$Q47&lt;&gt;0),SUMIF(#REF!,'Full Financ'!$B47,#REF!)*0.98*(S$2-R$2)/($Q47),SUMIF(#REF!,'Full Financ'!$B47,#REF!)*0.98)</f>
        <v>#REF!</v>
      </c>
      <c r="S47" s="17" t="e">
        <f>IF(AND(S$2=$Q$1,$Q47&lt;&gt;0),SUMIF(#REF!,'Full Financ'!$B47,#REF!)*0.98*(T$2-S$2)/($Q47),SUMIF(#REF!,'Full Financ'!$B47,#REF!)*0.98)</f>
        <v>#REF!</v>
      </c>
      <c r="T47" s="17" t="e">
        <f>IF(AND(T$2=$Q$1,$Q47&lt;&gt;0),SUMIF(#REF!,'Full Financ'!$B47,#REF!)*0.98*(U$2-T$2)/($Q47),SUMIF(#REF!,'Full Financ'!$B47,#REF!)*0.98)</f>
        <v>#REF!</v>
      </c>
      <c r="U47" s="17" t="e">
        <f>IF(AND(U$2=$Q$1,$Q47&lt;&gt;0),SUMIF(#REF!,'Full Financ'!$B47,#REF!)*0.98*(V$2-U$2)/($Q47),SUMIF(#REF!,'Full Financ'!$B47,#REF!)*0.98)</f>
        <v>#REF!</v>
      </c>
      <c r="V47" s="17" t="e">
        <f>IF(AND(V$2=$Q$1,$Q47&lt;&gt;0),SUMIF(#REF!,'Full Financ'!$B47,#REF!)*0.98*(W$2-V$2)/($Q47),SUMIF(#REF!,'Full Financ'!$B47,#REF!)*0.98)</f>
        <v>#REF!</v>
      </c>
      <c r="W47" s="17" t="e">
        <f>IF(AND(W$2=$Q$1,$Q47&lt;&gt;0),SUMIF(#REF!,'Full Financ'!$B47,#REF!)*0.98*(X$2-W$2)/($Q47),SUMIF(#REF!,'Full Financ'!$B47,#REF!)*0.98)</f>
        <v>#REF!</v>
      </c>
      <c r="X47" s="17" t="e">
        <f>IF(AND(X$2=$Q$1,$Q47&lt;&gt;0),SUMIF(#REF!,'Full Financ'!$B47,#REF!)*0.98*(Y$2-X$2)/($Q47),SUMIF(#REF!,'Full Financ'!$B47,#REF!)*0.98)</f>
        <v>#REF!</v>
      </c>
      <c r="Y47" s="17" t="e">
        <f>IF(AND(Y$2=$Q$1,$Q47&lt;&gt;0),SUMIF(#REF!,'Full Financ'!$B47,#REF!)*0.98*(Z$2-Y$2)/($Q47),SUMIF(#REF!,'Full Financ'!$B47,#REF!)*0.98)</f>
        <v>#REF!</v>
      </c>
      <c r="Z47" s="17" t="e">
        <f>IF(AND(Z$2=$Q$1,$Q47&lt;&gt;0),SUMIF(#REF!,'Full Financ'!$B47,#REF!)*0.98*(AA$2-Z$2)/($Q47),SUMIF(#REF!,'Full Financ'!$B47,#REF!)*0.98)</f>
        <v>#REF!</v>
      </c>
      <c r="AA47" s="17" t="e">
        <f>IF(AND(AA$2=$Q$1,$Q47&lt;&gt;0),SUMIF(#REF!,'Full Financ'!$B47,#REF!)*0.98*(AB$2-AA$2)/($Q47),SUMIF(#REF!,'Full Financ'!$B47,#REF!)*0.98)</f>
        <v>#REF!</v>
      </c>
      <c r="AB47" s="17" t="e">
        <f>IF(AND(AB$2=$Q$1,$Q47&lt;&gt;0),SUMIF(#REF!,'Full Financ'!$B47,#REF!)*0.98*(AC$2-AB$2)/($Q47),SUMIF(#REF!,'Full Financ'!$B47,#REF!)*0.98)</f>
        <v>#REF!</v>
      </c>
      <c r="AC47" s="17" t="e">
        <f>IF(AND(AC$2=$Q$1,$Q47&lt;&gt;0),SUMIF(#REF!,'Full Financ'!$B47,#REF!)*0.98*(AD$2-AC$2)/($Q47),SUMIF(#REF!,'Full Financ'!$B47,#REF!)*0.98)</f>
        <v>#REF!</v>
      </c>
      <c r="AD47" s="17"/>
      <c r="AF47" s="17" t="e">
        <f t="shared" ca="1" si="24"/>
        <v>#REF!</v>
      </c>
      <c r="AG47" s="17" t="e">
        <f t="shared" ca="1" si="24"/>
        <v>#REF!</v>
      </c>
      <c r="AH47" s="17" t="e">
        <f t="shared" ca="1" si="24"/>
        <v>#REF!</v>
      </c>
      <c r="AI47" s="17" t="e">
        <f t="shared" ca="1" si="20"/>
        <v>#REF!</v>
      </c>
      <c r="AJ47" s="17" t="e">
        <f t="shared" ca="1" si="20"/>
        <v>#REF!</v>
      </c>
      <c r="AK47" s="17" t="e">
        <f t="shared" ca="1" si="20"/>
        <v>#REF!</v>
      </c>
      <c r="AL47" s="17" t="e">
        <f t="shared" ca="1" si="20"/>
        <v>#REF!</v>
      </c>
      <c r="AM47" s="17" t="e">
        <f t="shared" ca="1" si="20"/>
        <v>#REF!</v>
      </c>
      <c r="AN47" s="17" t="e">
        <f t="shared" ca="1" si="20"/>
        <v>#REF!</v>
      </c>
      <c r="AO47" s="17" t="e">
        <f t="shared" ca="1" si="20"/>
        <v>#REF!</v>
      </c>
      <c r="AP47" s="17" t="e">
        <f t="shared" ca="1" si="20"/>
        <v>#REF!</v>
      </c>
      <c r="AQ47" s="17" t="e">
        <f t="shared" ca="1" si="20"/>
        <v>#REF!</v>
      </c>
      <c r="AS47" s="17" t="e">
        <f>IF(SUM($R47:R47)&gt;0,MONTH(AS$2),"")</f>
        <v>#REF!</v>
      </c>
      <c r="AT47" s="17" t="e">
        <f>IF(SUM($R47:S47)&gt;0,MONTH(AT$2),"")</f>
        <v>#REF!</v>
      </c>
      <c r="AU47" s="17" t="e">
        <f>IF(SUM($R47:T47)&gt;0,MONTH(AU$2),"")</f>
        <v>#REF!</v>
      </c>
      <c r="AV47" s="17" t="e">
        <f>IF(SUM($R47:U47)&gt;0,MONTH(AV$2),"")</f>
        <v>#REF!</v>
      </c>
      <c r="AW47" s="17" t="e">
        <f>IF(SUM($R47:V47)&gt;0,MONTH(AW$2),"")</f>
        <v>#REF!</v>
      </c>
      <c r="AX47" s="17" t="e">
        <f>IF(SUM($R47:W47)&gt;0,MONTH(AX$2),"")</f>
        <v>#REF!</v>
      </c>
      <c r="AY47" s="17" t="e">
        <f>IF(SUM($R47:X47)&gt;0,MONTH(AY$2),"")</f>
        <v>#REF!</v>
      </c>
      <c r="AZ47" s="17" t="e">
        <f>IF(SUM($R47:Y47)&gt;0,MONTH(AZ$2),"")</f>
        <v>#REF!</v>
      </c>
      <c r="BA47" s="17" t="e">
        <f>IF(SUM($R47:Z47)&gt;0,MONTH(BA$2),"")</f>
        <v>#REF!</v>
      </c>
      <c r="BB47" s="17" t="e">
        <f>IF(SUM($R47:AA47)&gt;0,MONTH(BB$2),"")</f>
        <v>#REF!</v>
      </c>
      <c r="BC47" s="17" t="e">
        <f>IF(SUM($R47:AB47)&gt;0,MONTH(BC$2),"")</f>
        <v>#REF!</v>
      </c>
      <c r="BD47" s="17" t="e">
        <f>IF(SUM($R47:AC47)&gt;0,MONTH(BD$2),"")</f>
        <v>#REF!</v>
      </c>
      <c r="BE47" s="17" t="e">
        <f t="shared" si="6"/>
        <v>#REF!</v>
      </c>
      <c r="BF47" s="17" t="e">
        <f t="shared" si="25"/>
        <v>#REF!</v>
      </c>
      <c r="BG47" s="17" t="e">
        <f t="shared" si="25"/>
        <v>#REF!</v>
      </c>
      <c r="BH47" s="17" t="e">
        <f t="shared" si="25"/>
        <v>#REF!</v>
      </c>
      <c r="BI47" s="17" t="e">
        <f t="shared" si="21"/>
        <v>#REF!</v>
      </c>
      <c r="BJ47" s="17" t="e">
        <f t="shared" si="21"/>
        <v>#REF!</v>
      </c>
      <c r="BK47" s="17" t="e">
        <f t="shared" si="21"/>
        <v>#REF!</v>
      </c>
      <c r="BL47" s="17" t="e">
        <f t="shared" si="21"/>
        <v>#REF!</v>
      </c>
      <c r="BM47" s="17" t="e">
        <f t="shared" si="21"/>
        <v>#REF!</v>
      </c>
      <c r="BN47" s="17" t="e">
        <f t="shared" si="21"/>
        <v>#REF!</v>
      </c>
      <c r="BO47" s="17" t="e">
        <f t="shared" si="21"/>
        <v>#REF!</v>
      </c>
      <c r="BP47" s="17" t="e">
        <f t="shared" si="21"/>
        <v>#REF!</v>
      </c>
      <c r="BQ47" s="17" t="e">
        <f t="shared" si="21"/>
        <v>#REF!</v>
      </c>
      <c r="BS47" s="17" t="e">
        <f t="shared" si="26"/>
        <v>#REF!</v>
      </c>
      <c r="BT47" s="17" t="e">
        <f t="shared" si="26"/>
        <v>#REF!</v>
      </c>
      <c r="BU47" s="17" t="e">
        <f t="shared" si="26"/>
        <v>#REF!</v>
      </c>
      <c r="BV47" s="17" t="e">
        <f t="shared" si="22"/>
        <v>#REF!</v>
      </c>
      <c r="BW47" s="17" t="e">
        <f t="shared" si="22"/>
        <v>#REF!</v>
      </c>
      <c r="BX47" s="17" t="e">
        <f t="shared" si="22"/>
        <v>#REF!</v>
      </c>
      <c r="BY47" s="17" t="e">
        <f t="shared" si="22"/>
        <v>#REF!</v>
      </c>
      <c r="BZ47" s="17" t="e">
        <f t="shared" si="22"/>
        <v>#REF!</v>
      </c>
      <c r="CA47" s="17" t="e">
        <f t="shared" si="22"/>
        <v>#REF!</v>
      </c>
      <c r="CB47" s="17" t="e">
        <f t="shared" si="22"/>
        <v>#REF!</v>
      </c>
      <c r="CC47" s="17" t="e">
        <f t="shared" si="22"/>
        <v>#REF!</v>
      </c>
      <c r="CD47" s="17" t="e">
        <f t="shared" si="22"/>
        <v>#REF!</v>
      </c>
      <c r="CG47" s="20" t="e">
        <f>IF(AND(SUM($R47:R47)&gt;0,R47=0),AF47,0)</f>
        <v>#REF!</v>
      </c>
      <c r="CH47" s="20" t="e">
        <f>IF(AND(SUM($R47:S47)&gt;0,S47=0),AG47,0)</f>
        <v>#REF!</v>
      </c>
      <c r="CI47" s="20" t="e">
        <f>IF(AND(SUM($R47:T47)&gt;0,T47=0),AH47,0)</f>
        <v>#REF!</v>
      </c>
      <c r="CJ47" s="20" t="e">
        <f>IF(AND(SUM($R47:U47)&gt;0,U47=0),AI47,0)</f>
        <v>#REF!</v>
      </c>
      <c r="CK47" s="20" t="e">
        <f>IF(AND(SUM($R47:V47)&gt;0,V47=0),AJ47,0)</f>
        <v>#REF!</v>
      </c>
      <c r="CL47" s="20" t="e">
        <f>IF(AND(SUM($R47:W47)&gt;0,W47=0),AK47,0)</f>
        <v>#REF!</v>
      </c>
      <c r="CM47" s="20" t="e">
        <f>IF(AND(SUM($R47:X47)&gt;0,X47=0),AL47,0)</f>
        <v>#REF!</v>
      </c>
      <c r="CN47" s="20" t="e">
        <f>IF(AND(SUM($R47:Y47)&gt;0,Y47=0),AM47,0)</f>
        <v>#REF!</v>
      </c>
      <c r="CO47" s="20" t="e">
        <f>IF(AND(SUM($R47:Z47)&gt;0,Z47=0),AN47,0)</f>
        <v>#REF!</v>
      </c>
      <c r="CP47" s="20" t="e">
        <f>IF(AND(SUM($R47:AA47)&gt;0,AA47=0),AO47,0)</f>
        <v>#REF!</v>
      </c>
      <c r="CQ47" s="20" t="e">
        <f>IF(AND(SUM($R47:AB47)&gt;0,AB47=0),AP47,0)</f>
        <v>#REF!</v>
      </c>
      <c r="CR47" s="20" t="e">
        <f>IF(AND(SUM($R47:AC47)&gt;0,AC47=0),AQ47,0)</f>
        <v>#REF!</v>
      </c>
      <c r="CT47" s="14" t="e">
        <f>IF(VLOOKUP($B47,#REF!,COLUMN(#REF!)-COLUMN(#REF!)+1,FALSE)&gt;0.1,VLOOKUP($B47,#REF!,COLUMN(#REF!)-COLUMN(#REF!)+1,FALSE),"")</f>
        <v>#REF!</v>
      </c>
      <c r="CU47" s="14" t="e">
        <f>IF(VLOOKUP($B47,#REF!,COLUMN(#REF!)-COLUMN(#REF!)+1,FALSE)&gt;0.1,VLOOKUP($B47,#REF!,COLUMN(#REF!)-COLUMN(#REF!)+1,FALSE),"")</f>
        <v>#REF!</v>
      </c>
      <c r="CV47" s="14" t="e">
        <f>IF(VLOOKUP($B47,#REF!,COLUMN(#REF!)-COLUMN(#REF!)+1,FALSE)&gt;0.1,VLOOKUP($B47,#REF!,COLUMN(#REF!)-COLUMN(#REF!)+1,FALSE),"")</f>
        <v>#REF!</v>
      </c>
      <c r="CW47" s="14" t="e">
        <f>IF(VLOOKUP($B47,#REF!,COLUMN(#REF!)-COLUMN(#REF!)+1,FALSE)&gt;0.1,VLOOKUP($B47,#REF!,COLUMN(#REF!)-COLUMN(#REF!)+1,FALSE),"")</f>
        <v>#REF!</v>
      </c>
      <c r="CX47" s="14" t="e">
        <f>IF(VLOOKUP($B47,#REF!,COLUMN(#REF!)-COLUMN(#REF!)+1,FALSE)&gt;0.1,VLOOKUP($B47,#REF!,COLUMN(#REF!)-COLUMN(#REF!)+1,FALSE),"")</f>
        <v>#REF!</v>
      </c>
      <c r="CY47" s="14" t="e">
        <f>IF(VLOOKUP($B47,#REF!,COLUMN(#REF!)-COLUMN(#REF!)+1,FALSE)&gt;0.1,VLOOKUP($B47,#REF!,COLUMN(#REF!)-COLUMN(#REF!)+1,FALSE),"")</f>
        <v>#REF!</v>
      </c>
      <c r="CZ47" s="14" t="e">
        <f>IF(VLOOKUP($B47,#REF!,COLUMN(#REF!)-COLUMN(#REF!)+1,FALSE)&gt;0.1,VLOOKUP($B47,#REF!,COLUMN(#REF!)-COLUMN(#REF!)+1,FALSE),"")</f>
        <v>#REF!</v>
      </c>
      <c r="DA47" s="14" t="e">
        <f>IF(VLOOKUP($B47,#REF!,COLUMN(#REF!)-COLUMN(#REF!)+1,FALSE)&gt;0.1,VLOOKUP($B47,#REF!,COLUMN(#REF!)-COLUMN(#REF!)+1,FALSE),"")</f>
        <v>#REF!</v>
      </c>
      <c r="DB47" s="14" t="e">
        <f>IF(VLOOKUP($B47,#REF!,COLUMN(#REF!)-COLUMN(#REF!)+1,FALSE)&gt;0.1,VLOOKUP($B47,#REF!,COLUMN(#REF!)-COLUMN(#REF!)+1,FALSE),"")</f>
        <v>#REF!</v>
      </c>
      <c r="DC47" s="14" t="e">
        <f>IF(VLOOKUP($B47,#REF!,COLUMN(#REF!)-COLUMN(#REF!)+1,FALSE)&gt;0.1,VLOOKUP($B47,#REF!,COLUMN(#REF!)-COLUMN(#REF!)+1,FALSE),"")</f>
        <v>#REF!</v>
      </c>
      <c r="DD47" s="14" t="e">
        <f>IF(VLOOKUP($B47,#REF!,COLUMN(#REF!)-COLUMN(#REF!)+1,FALSE)&gt;0.1,VLOOKUP($B47,#REF!,COLUMN(#REF!)-COLUMN(#REF!)+1,FALSE),"")</f>
        <v>#REF!</v>
      </c>
      <c r="DE47" s="14" t="e">
        <f>IF(VLOOKUP($B47,#REF!,COLUMN(#REF!)-COLUMN(#REF!)+1,FALSE)&gt;0.1,VLOOKUP($B47,#REF!,COLUMN(#REF!)-COLUMN(#REF!)+1,FALSE),"")</f>
        <v>#REF!</v>
      </c>
      <c r="DH47" s="19" t="str">
        <f t="shared" si="7"/>
        <v/>
      </c>
      <c r="DI47" s="19" t="str">
        <f t="shared" si="7"/>
        <v/>
      </c>
      <c r="DJ47" s="19" t="str">
        <f t="shared" si="7"/>
        <v/>
      </c>
      <c r="DK47" s="19" t="str">
        <f t="shared" si="28"/>
        <v/>
      </c>
      <c r="DL47" s="19" t="str">
        <f t="shared" si="28"/>
        <v/>
      </c>
      <c r="DM47" s="19" t="str">
        <f t="shared" si="28"/>
        <v/>
      </c>
      <c r="DN47" s="19" t="str">
        <f t="shared" si="28"/>
        <v/>
      </c>
      <c r="DO47" s="19" t="str">
        <f t="shared" si="28"/>
        <v/>
      </c>
      <c r="DP47" s="19" t="str">
        <f t="shared" si="28"/>
        <v/>
      </c>
      <c r="DQ47" s="19" t="str">
        <f t="shared" si="28"/>
        <v/>
      </c>
      <c r="DR47" s="19" t="str">
        <f t="shared" si="28"/>
        <v/>
      </c>
      <c r="DS47" s="19" t="str">
        <f t="shared" si="28"/>
        <v/>
      </c>
      <c r="DV47" s="15" t="e">
        <f>IF(VLOOKUP($B47,#REF!,COLUMN(#REF!)-COLUMN(#REF!)+1,FALSE)&gt;0.1,VLOOKUP($B47,#REF!,COLUMN(#REF!)-COLUMN(#REF!)+1,FALSE),"")</f>
        <v>#REF!</v>
      </c>
      <c r="DW47" s="15" t="e">
        <f>IF(VLOOKUP($B47,#REF!,COLUMN(#REF!)-COLUMN(#REF!)+1,FALSE)&gt;0.1,VLOOKUP($B47,#REF!,COLUMN(#REF!)-COLUMN(#REF!)+1,FALSE),"")</f>
        <v>#REF!</v>
      </c>
      <c r="DX47" s="15" t="e">
        <f>IF(VLOOKUP($B47,#REF!,COLUMN(#REF!)-COLUMN(#REF!)+1,FALSE)&gt;0.1,VLOOKUP($B47,#REF!,COLUMN(#REF!)-COLUMN(#REF!)+1,FALSE),"")</f>
        <v>#REF!</v>
      </c>
      <c r="DY47" s="15" t="e">
        <f>IF(VLOOKUP($B47,#REF!,COLUMN(#REF!)-COLUMN(#REF!)+1,FALSE)&gt;0.1,VLOOKUP($B47,#REF!,COLUMN(#REF!)-COLUMN(#REF!)+1,FALSE),"")</f>
        <v>#REF!</v>
      </c>
      <c r="DZ47" s="15" t="e">
        <f>IF(VLOOKUP($B47,#REF!,COLUMN(#REF!)-COLUMN(#REF!)+1,FALSE)&gt;0.1,VLOOKUP($B47,#REF!,COLUMN(#REF!)-COLUMN(#REF!)+1,FALSE),"")</f>
        <v>#REF!</v>
      </c>
      <c r="EA47" s="15" t="e">
        <f>IF(VLOOKUP($B47,#REF!,COLUMN(#REF!)-COLUMN(#REF!)+1,FALSE)&gt;0.1,VLOOKUP($B47,#REF!,COLUMN(#REF!)-COLUMN(#REF!)+1,FALSE),"")</f>
        <v>#REF!</v>
      </c>
      <c r="EB47" s="15" t="e">
        <f>IF(VLOOKUP($B47,#REF!,COLUMN(#REF!)-COLUMN(#REF!)+1,FALSE)&gt;0.1,VLOOKUP($B47,#REF!,COLUMN(#REF!)-COLUMN(#REF!)+1,FALSE),"")</f>
        <v>#REF!</v>
      </c>
      <c r="EC47" s="15" t="e">
        <f>IF(VLOOKUP($B47,#REF!,COLUMN(#REF!)-COLUMN(#REF!)+1,FALSE)&gt;0.1,VLOOKUP($B47,#REF!,COLUMN(#REF!)-COLUMN(#REF!)+1,FALSE),"")</f>
        <v>#REF!</v>
      </c>
      <c r="ED47" s="15" t="e">
        <f>IF(VLOOKUP($B47,#REF!,COLUMN(#REF!)-COLUMN(#REF!)+1,FALSE)&gt;0.1,VLOOKUP($B47,#REF!,COLUMN(#REF!)-COLUMN(#REF!)+1,FALSE),"")</f>
        <v>#REF!</v>
      </c>
      <c r="EE47" s="15" t="e">
        <f>IF(VLOOKUP($B47,#REF!,COLUMN(#REF!)-COLUMN(#REF!)+1,FALSE)&gt;0.1,VLOOKUP($B47,#REF!,COLUMN(#REF!)-COLUMN(#REF!)+1,FALSE),"")</f>
        <v>#REF!</v>
      </c>
      <c r="EF47" s="15" t="e">
        <f>IF(VLOOKUP($B47,#REF!,COLUMN(#REF!)-COLUMN(#REF!)+1,FALSE)&gt;0.1,VLOOKUP($B47,#REF!,COLUMN(#REF!)-COLUMN(#REF!)+1,FALSE),"")</f>
        <v>#REF!</v>
      </c>
      <c r="EG47" s="15" t="e">
        <f>IF(VLOOKUP($B47,#REF!,COLUMN(#REF!)-COLUMN(#REF!)+1,FALSE)&gt;0.1,VLOOKUP($B47,#REF!,COLUMN(#REF!)-COLUMN(#REF!)+1,FALSE),"")</f>
        <v>#REF!</v>
      </c>
      <c r="EH47" s="15" t="e">
        <f>IF(VLOOKUP($B47,#REF!,COLUMN(#REF!)-COLUMN(#REF!)+1,FALSE)&gt;0.1,VLOOKUP($B47,#REF!,COLUMN(#REF!)-COLUMN(#REF!)+1,FALSE),"")</f>
        <v>#REF!</v>
      </c>
      <c r="EL47" s="20" t="str">
        <f t="shared" si="33"/>
        <v/>
      </c>
      <c r="EM47" s="20" t="str">
        <f t="shared" si="33"/>
        <v/>
      </c>
      <c r="EN47" s="20" t="str">
        <f t="shared" si="33"/>
        <v/>
      </c>
      <c r="EO47" s="20" t="str">
        <f t="shared" si="32"/>
        <v/>
      </c>
      <c r="EP47" s="20" t="str">
        <f t="shared" si="32"/>
        <v/>
      </c>
      <c r="EQ47" s="20" t="str">
        <f t="shared" si="32"/>
        <v/>
      </c>
      <c r="ER47" s="20" t="str">
        <f t="shared" si="32"/>
        <v/>
      </c>
      <c r="ES47" s="20" t="str">
        <f t="shared" si="32"/>
        <v/>
      </c>
      <c r="ET47" s="20" t="str">
        <f t="shared" si="32"/>
        <v/>
      </c>
      <c r="EU47" s="20" t="str">
        <f t="shared" si="32"/>
        <v/>
      </c>
      <c r="EV47" s="20" t="str">
        <f t="shared" si="32"/>
        <v/>
      </c>
      <c r="EW47" s="20" t="str">
        <f t="shared" si="32"/>
        <v/>
      </c>
    </row>
    <row r="48" spans="2:164">
      <c r="B48" t="s">
        <v>1454</v>
      </c>
      <c r="C48" s="18">
        <f>VLOOKUP(B48,Financ!A$3:J$157,COLUMN(Financ!$J$21),FALSE)</f>
        <v>45870</v>
      </c>
      <c r="D48" s="16">
        <f ca="1">SUMIF(Financ!$A$3:$A$157,'Full Financ'!$B48,Financ!K$3:K$156)</f>
        <v>0</v>
      </c>
      <c r="E48" s="16">
        <f ca="1">SUMIF(Financ!$A$3:$A$157,'Full Financ'!$B48,Financ!L$3:L$156)</f>
        <v>0</v>
      </c>
      <c r="F48" s="16">
        <f ca="1">SUMIF(Financ!$A$3:$A$157,'Full Financ'!$B48,Financ!M$3:M$156)</f>
        <v>0</v>
      </c>
      <c r="G48" s="16">
        <f ca="1">SUMIF(Financ!$A$3:$A$157,'Full Financ'!$B48,Financ!N$3:N$156)</f>
        <v>0</v>
      </c>
      <c r="H48" s="16">
        <f ca="1">SUMIF(Financ!$A$3:$A$157,'Full Financ'!$B48,Financ!O$3:O$156)</f>
        <v>0</v>
      </c>
      <c r="I48" s="16">
        <f ca="1">SUMIF(Financ!$A$3:$A$157,'Full Financ'!$B48,Financ!P$3:P$156)</f>
        <v>0</v>
      </c>
      <c r="J48" s="16">
        <f ca="1">SUMIF(Financ!$A$3:$A$157,'Full Financ'!$B48,Financ!Q$3:Q$156)</f>
        <v>0</v>
      </c>
      <c r="K48" s="16">
        <f ca="1">SUMIF(Financ!$A$3:$A$157,'Full Financ'!$B48,Financ!R$3:R$156)</f>
        <v>972.72499999999991</v>
      </c>
      <c r="L48" s="16">
        <f ca="1">SUMIF(Financ!$A$3:$A$157,'Full Financ'!$B48,Financ!S$3:S$156)</f>
        <v>972.72499999999991</v>
      </c>
      <c r="M48" s="16">
        <f ca="1">SUMIF(Financ!$A$3:$A$157,'Full Financ'!$B48,Financ!T$3:T$156)</f>
        <v>972.72499999999991</v>
      </c>
      <c r="N48" s="16">
        <f ca="1">SUMIF(Financ!$A$3:$A$157,'Full Financ'!$B48,Financ!U$3:U$156)</f>
        <v>972.72499999999991</v>
      </c>
      <c r="O48" s="16">
        <f ca="1">SUMIF(Financ!$A$3:$A$157,'Full Financ'!$B48,Financ!V$3:V$156)</f>
        <v>972.72499999999991</v>
      </c>
      <c r="P48" s="16"/>
      <c r="Q48" t="e">
        <f>VLOOKUP(B48,#REF!,COLUMN(#REF!),FALSE)</f>
        <v>#REF!</v>
      </c>
      <c r="R48" s="17" t="e">
        <f>IF(AND(R$2=$Q$1,$Q48&lt;&gt;0),SUMIF(#REF!,'Full Financ'!$B48,#REF!)*0.98*(S$2-R$2)/($Q48),SUMIF(#REF!,'Full Financ'!$B48,#REF!)*0.98)</f>
        <v>#REF!</v>
      </c>
      <c r="S48" s="17" t="e">
        <f>IF(AND(S$2=$Q$1,$Q48&lt;&gt;0),SUMIF(#REF!,'Full Financ'!$B48,#REF!)*0.98*(T$2-S$2)/($Q48),SUMIF(#REF!,'Full Financ'!$B48,#REF!)*0.98)</f>
        <v>#REF!</v>
      </c>
      <c r="T48" s="17" t="e">
        <f>IF(AND(T$2=$Q$1,$Q48&lt;&gt;0),SUMIF(#REF!,'Full Financ'!$B48,#REF!)*0.98*(U$2-T$2)/($Q48),SUMIF(#REF!,'Full Financ'!$B48,#REF!)*0.98)</f>
        <v>#REF!</v>
      </c>
      <c r="U48" s="17" t="e">
        <f>IF(AND(U$2=$Q$1,$Q48&lt;&gt;0),SUMIF(#REF!,'Full Financ'!$B48,#REF!)*0.98*(V$2-U$2)/($Q48),SUMIF(#REF!,'Full Financ'!$B48,#REF!)*0.98)</f>
        <v>#REF!</v>
      </c>
      <c r="V48" s="17" t="e">
        <f>IF(AND(V$2=$Q$1,$Q48&lt;&gt;0),SUMIF(#REF!,'Full Financ'!$B48,#REF!)*0.98*(W$2-V$2)/($Q48),SUMIF(#REF!,'Full Financ'!$B48,#REF!)*0.98)</f>
        <v>#REF!</v>
      </c>
      <c r="W48" s="17" t="e">
        <f>IF(AND(W$2=$Q$1,$Q48&lt;&gt;0),SUMIF(#REF!,'Full Financ'!$B48,#REF!)*0.98*(X$2-W$2)/($Q48),SUMIF(#REF!,'Full Financ'!$B48,#REF!)*0.98)</f>
        <v>#REF!</v>
      </c>
      <c r="X48" s="17" t="e">
        <f>IF(AND(X$2=$Q$1,$Q48&lt;&gt;0),SUMIF(#REF!,'Full Financ'!$B48,#REF!)*0.98*(Y$2-X$2)/($Q48),SUMIF(#REF!,'Full Financ'!$B48,#REF!)*0.98)</f>
        <v>#REF!</v>
      </c>
      <c r="Y48" s="17" t="e">
        <f>IF(AND(Y$2=$Q$1,$Q48&lt;&gt;0),SUMIF(#REF!,'Full Financ'!$B48,#REF!)*0.98*(Z$2-Y$2)/($Q48),SUMIF(#REF!,'Full Financ'!$B48,#REF!)*0.98)</f>
        <v>#REF!</v>
      </c>
      <c r="Z48" s="17" t="e">
        <f>IF(AND(Z$2=$Q$1,$Q48&lt;&gt;0),SUMIF(#REF!,'Full Financ'!$B48,#REF!)*0.98*(AA$2-Z$2)/($Q48),SUMIF(#REF!,'Full Financ'!$B48,#REF!)*0.98)</f>
        <v>#REF!</v>
      </c>
      <c r="AA48" s="17" t="e">
        <f>IF(AND(AA$2=$Q$1,$Q48&lt;&gt;0),SUMIF(#REF!,'Full Financ'!$B48,#REF!)*0.98*(AB$2-AA$2)/($Q48),SUMIF(#REF!,'Full Financ'!$B48,#REF!)*0.98)</f>
        <v>#REF!</v>
      </c>
      <c r="AB48" s="17" t="e">
        <f>IF(AND(AB$2=$Q$1,$Q48&lt;&gt;0),SUMIF(#REF!,'Full Financ'!$B48,#REF!)*0.98*(AC$2-AB$2)/($Q48),SUMIF(#REF!,'Full Financ'!$B48,#REF!)*0.98)</f>
        <v>#REF!</v>
      </c>
      <c r="AC48" s="17" t="e">
        <f>IF(AND(AC$2=$Q$1,$Q48&lt;&gt;0),SUMIF(#REF!,'Full Financ'!$B48,#REF!)*0.98*(AD$2-AC$2)/($Q48),SUMIF(#REF!,'Full Financ'!$B48,#REF!)*0.98)</f>
        <v>#REF!</v>
      </c>
      <c r="AD48" s="17"/>
      <c r="AF48" s="17" t="e">
        <f t="shared" ca="1" si="24"/>
        <v>#REF!</v>
      </c>
      <c r="AG48" s="17" t="e">
        <f t="shared" ca="1" si="24"/>
        <v>#REF!</v>
      </c>
      <c r="AH48" s="17" t="e">
        <f t="shared" ca="1" si="24"/>
        <v>#REF!</v>
      </c>
      <c r="AI48" s="17" t="e">
        <f t="shared" ca="1" si="20"/>
        <v>#REF!</v>
      </c>
      <c r="AJ48" s="17" t="e">
        <f t="shared" ca="1" si="20"/>
        <v>#REF!</v>
      </c>
      <c r="AK48" s="17" t="e">
        <f t="shared" ca="1" si="20"/>
        <v>#REF!</v>
      </c>
      <c r="AL48" s="17" t="e">
        <f t="shared" ca="1" si="20"/>
        <v>#REF!</v>
      </c>
      <c r="AM48" s="17" t="e">
        <f t="shared" ca="1" si="20"/>
        <v>#REF!</v>
      </c>
      <c r="AN48" s="17" t="e">
        <f t="shared" ca="1" si="20"/>
        <v>#REF!</v>
      </c>
      <c r="AO48" s="17" t="e">
        <f t="shared" ca="1" si="20"/>
        <v>#REF!</v>
      </c>
      <c r="AP48" s="17" t="e">
        <f t="shared" ca="1" si="20"/>
        <v>#REF!</v>
      </c>
      <c r="AQ48" s="17" t="e">
        <f t="shared" ca="1" si="20"/>
        <v>#REF!</v>
      </c>
      <c r="AS48" s="17" t="e">
        <f>IF(SUM($R48:R48)&gt;0,MONTH(AS$2),"")</f>
        <v>#REF!</v>
      </c>
      <c r="AT48" s="17" t="e">
        <f>IF(SUM($R48:S48)&gt;0,MONTH(AT$2),"")</f>
        <v>#REF!</v>
      </c>
      <c r="AU48" s="17" t="e">
        <f>IF(SUM($R48:T48)&gt;0,MONTH(AU$2),"")</f>
        <v>#REF!</v>
      </c>
      <c r="AV48" s="17" t="e">
        <f>IF(SUM($R48:U48)&gt;0,MONTH(AV$2),"")</f>
        <v>#REF!</v>
      </c>
      <c r="AW48" s="17" t="e">
        <f>IF(SUM($R48:V48)&gt;0,MONTH(AW$2),"")</f>
        <v>#REF!</v>
      </c>
      <c r="AX48" s="17" t="e">
        <f>IF(SUM($R48:W48)&gt;0,MONTH(AX$2),"")</f>
        <v>#REF!</v>
      </c>
      <c r="AY48" s="17" t="e">
        <f>IF(SUM($R48:X48)&gt;0,MONTH(AY$2),"")</f>
        <v>#REF!</v>
      </c>
      <c r="AZ48" s="17" t="e">
        <f>IF(SUM($R48:Y48)&gt;0,MONTH(AZ$2),"")</f>
        <v>#REF!</v>
      </c>
      <c r="BA48" s="17" t="e">
        <f>IF(SUM($R48:Z48)&gt;0,MONTH(BA$2),"")</f>
        <v>#REF!</v>
      </c>
      <c r="BB48" s="17" t="e">
        <f>IF(SUM($R48:AA48)&gt;0,MONTH(BB$2),"")</f>
        <v>#REF!</v>
      </c>
      <c r="BC48" s="17" t="e">
        <f>IF(SUM($R48:AB48)&gt;0,MONTH(BC$2),"")</f>
        <v>#REF!</v>
      </c>
      <c r="BD48" s="17" t="e">
        <f>IF(SUM($R48:AC48)&gt;0,MONTH(BD$2),"")</f>
        <v>#REF!</v>
      </c>
      <c r="BE48" s="17" t="e">
        <f t="shared" si="6"/>
        <v>#REF!</v>
      </c>
      <c r="BF48" s="17" t="e">
        <f t="shared" si="25"/>
        <v>#REF!</v>
      </c>
      <c r="BG48" s="17" t="e">
        <f t="shared" si="25"/>
        <v>#REF!</v>
      </c>
      <c r="BH48" s="17" t="e">
        <f t="shared" si="25"/>
        <v>#REF!</v>
      </c>
      <c r="BI48" s="17" t="e">
        <f t="shared" si="21"/>
        <v>#REF!</v>
      </c>
      <c r="BJ48" s="17" t="e">
        <f t="shared" si="21"/>
        <v>#REF!</v>
      </c>
      <c r="BK48" s="17" t="e">
        <f t="shared" si="21"/>
        <v>#REF!</v>
      </c>
      <c r="BL48" s="17" t="e">
        <f t="shared" si="21"/>
        <v>#REF!</v>
      </c>
      <c r="BM48" s="17" t="e">
        <f t="shared" si="21"/>
        <v>#REF!</v>
      </c>
      <c r="BN48" s="17" t="e">
        <f t="shared" si="21"/>
        <v>#REF!</v>
      </c>
      <c r="BO48" s="17" t="e">
        <f t="shared" si="21"/>
        <v>#REF!</v>
      </c>
      <c r="BP48" s="17" t="e">
        <f t="shared" si="21"/>
        <v>#REF!</v>
      </c>
      <c r="BQ48" s="17" t="e">
        <f t="shared" si="21"/>
        <v>#REF!</v>
      </c>
      <c r="BS48" s="17" t="e">
        <f t="shared" si="26"/>
        <v>#REF!</v>
      </c>
      <c r="BT48" s="17" t="e">
        <f t="shared" si="26"/>
        <v>#REF!</v>
      </c>
      <c r="BU48" s="17" t="e">
        <f t="shared" si="26"/>
        <v>#REF!</v>
      </c>
      <c r="BV48" s="17" t="e">
        <f t="shared" si="22"/>
        <v>#REF!</v>
      </c>
      <c r="BW48" s="17" t="e">
        <f t="shared" si="22"/>
        <v>#REF!</v>
      </c>
      <c r="BX48" s="17" t="e">
        <f t="shared" si="22"/>
        <v>#REF!</v>
      </c>
      <c r="BY48" s="17" t="e">
        <f t="shared" si="22"/>
        <v>#REF!</v>
      </c>
      <c r="BZ48" s="17" t="e">
        <f t="shared" si="22"/>
        <v>#REF!</v>
      </c>
      <c r="CA48" s="17" t="e">
        <f t="shared" si="22"/>
        <v>#REF!</v>
      </c>
      <c r="CB48" s="17" t="e">
        <f t="shared" si="22"/>
        <v>#REF!</v>
      </c>
      <c r="CC48" s="17" t="e">
        <f t="shared" si="22"/>
        <v>#REF!</v>
      </c>
      <c r="CD48" s="17" t="e">
        <f t="shared" si="22"/>
        <v>#REF!</v>
      </c>
      <c r="CG48" s="20" t="e">
        <f>IF(AND(SUM($R48:R48)&gt;0,R48=0),AF48,0)</f>
        <v>#REF!</v>
      </c>
      <c r="CH48" s="20" t="e">
        <f>IF(AND(SUM($R48:S48)&gt;0,S48=0),AG48,0)</f>
        <v>#REF!</v>
      </c>
      <c r="CI48" s="20" t="e">
        <f>IF(AND(SUM($R48:T48)&gt;0,T48=0),AH48,0)</f>
        <v>#REF!</v>
      </c>
      <c r="CJ48" s="20" t="e">
        <f>IF(AND(SUM($R48:U48)&gt;0,U48=0),AI48,0)</f>
        <v>#REF!</v>
      </c>
      <c r="CK48" s="20" t="e">
        <f>IF(AND(SUM($R48:V48)&gt;0,V48=0),AJ48,0)</f>
        <v>#REF!</v>
      </c>
      <c r="CL48" s="20" t="e">
        <f>IF(AND(SUM($R48:W48)&gt;0,W48=0),AK48,0)</f>
        <v>#REF!</v>
      </c>
      <c r="CM48" s="20" t="e">
        <f>IF(AND(SUM($R48:X48)&gt;0,X48=0),AL48,0)</f>
        <v>#REF!</v>
      </c>
      <c r="CN48" s="20" t="e">
        <f>IF(AND(SUM($R48:Y48)&gt;0,Y48=0),AM48,0)</f>
        <v>#REF!</v>
      </c>
      <c r="CO48" s="20" t="e">
        <f>IF(AND(SUM($R48:Z48)&gt;0,Z48=0),AN48,0)</f>
        <v>#REF!</v>
      </c>
      <c r="CP48" s="20" t="e">
        <f>IF(AND(SUM($R48:AA48)&gt;0,AA48=0),AO48,0)</f>
        <v>#REF!</v>
      </c>
      <c r="CQ48" s="20" t="e">
        <f>IF(AND(SUM($R48:AB48)&gt;0,AB48=0),AP48,0)</f>
        <v>#REF!</v>
      </c>
      <c r="CR48" s="20" t="e">
        <f>IF(AND(SUM($R48:AC48)&gt;0,AC48=0),AQ48,0)</f>
        <v>#REF!</v>
      </c>
      <c r="CT48" s="14" t="e">
        <f>IF(VLOOKUP($B48,#REF!,COLUMN(#REF!)-COLUMN(#REF!)+1,FALSE)&gt;0.1,VLOOKUP($B48,#REF!,COLUMN(#REF!)-COLUMN(#REF!)+1,FALSE),"")</f>
        <v>#REF!</v>
      </c>
      <c r="CU48" s="14" t="e">
        <f>IF(VLOOKUP($B48,#REF!,COLUMN(#REF!)-COLUMN(#REF!)+1,FALSE)&gt;0.1,VLOOKUP($B48,#REF!,COLUMN(#REF!)-COLUMN(#REF!)+1,FALSE),"")</f>
        <v>#REF!</v>
      </c>
      <c r="CV48" s="14" t="e">
        <f>IF(VLOOKUP($B48,#REF!,COLUMN(#REF!)-COLUMN(#REF!)+1,FALSE)&gt;0.1,VLOOKUP($B48,#REF!,COLUMN(#REF!)-COLUMN(#REF!)+1,FALSE),"")</f>
        <v>#REF!</v>
      </c>
      <c r="CW48" s="14" t="e">
        <f>IF(VLOOKUP($B48,#REF!,COLUMN(#REF!)-COLUMN(#REF!)+1,FALSE)&gt;0.1,VLOOKUP($B48,#REF!,COLUMN(#REF!)-COLUMN(#REF!)+1,FALSE),"")</f>
        <v>#REF!</v>
      </c>
      <c r="CX48" s="14" t="e">
        <f>IF(VLOOKUP($B48,#REF!,COLUMN(#REF!)-COLUMN(#REF!)+1,FALSE)&gt;0.1,VLOOKUP($B48,#REF!,COLUMN(#REF!)-COLUMN(#REF!)+1,FALSE),"")</f>
        <v>#REF!</v>
      </c>
      <c r="CY48" s="14" t="e">
        <f>IF(VLOOKUP($B48,#REF!,COLUMN(#REF!)-COLUMN(#REF!)+1,FALSE)&gt;0.1,VLOOKUP($B48,#REF!,COLUMN(#REF!)-COLUMN(#REF!)+1,FALSE),"")</f>
        <v>#REF!</v>
      </c>
      <c r="CZ48" s="14" t="e">
        <f>IF(VLOOKUP($B48,#REF!,COLUMN(#REF!)-COLUMN(#REF!)+1,FALSE)&gt;0.1,VLOOKUP($B48,#REF!,COLUMN(#REF!)-COLUMN(#REF!)+1,FALSE),"")</f>
        <v>#REF!</v>
      </c>
      <c r="DA48" s="14" t="e">
        <f>IF(VLOOKUP($B48,#REF!,COLUMN(#REF!)-COLUMN(#REF!)+1,FALSE)&gt;0.1,VLOOKUP($B48,#REF!,COLUMN(#REF!)-COLUMN(#REF!)+1,FALSE),"")</f>
        <v>#REF!</v>
      </c>
      <c r="DB48" s="14" t="e">
        <f>IF(VLOOKUP($B48,#REF!,COLUMN(#REF!)-COLUMN(#REF!)+1,FALSE)&gt;0.1,VLOOKUP($B48,#REF!,COLUMN(#REF!)-COLUMN(#REF!)+1,FALSE),"")</f>
        <v>#REF!</v>
      </c>
      <c r="DC48" s="14" t="e">
        <f>IF(VLOOKUP($B48,#REF!,COLUMN(#REF!)-COLUMN(#REF!)+1,FALSE)&gt;0.1,VLOOKUP($B48,#REF!,COLUMN(#REF!)-COLUMN(#REF!)+1,FALSE),"")</f>
        <v>#REF!</v>
      </c>
      <c r="DD48" s="14" t="e">
        <f>IF(VLOOKUP($B48,#REF!,COLUMN(#REF!)-COLUMN(#REF!)+1,FALSE)&gt;0.1,VLOOKUP($B48,#REF!,COLUMN(#REF!)-COLUMN(#REF!)+1,FALSE),"")</f>
        <v>#REF!</v>
      </c>
      <c r="DE48" s="14" t="e">
        <f>IF(VLOOKUP($B48,#REF!,COLUMN(#REF!)-COLUMN(#REF!)+1,FALSE)&gt;0.1,VLOOKUP($B48,#REF!,COLUMN(#REF!)-COLUMN(#REF!)+1,FALSE),"")</f>
        <v>#REF!</v>
      </c>
      <c r="DH48" s="19" t="str">
        <f t="shared" si="7"/>
        <v/>
      </c>
      <c r="DI48" s="19" t="str">
        <f t="shared" si="7"/>
        <v/>
      </c>
      <c r="DJ48" s="19" t="str">
        <f t="shared" si="7"/>
        <v/>
      </c>
      <c r="DK48" s="19" t="str">
        <f t="shared" si="28"/>
        <v/>
      </c>
      <c r="DL48" s="19" t="str">
        <f t="shared" si="28"/>
        <v/>
      </c>
      <c r="DM48" s="19" t="str">
        <f t="shared" si="28"/>
        <v/>
      </c>
      <c r="DN48" s="19" t="str">
        <f t="shared" si="28"/>
        <v/>
      </c>
      <c r="DO48" s="19" t="str">
        <f t="shared" si="28"/>
        <v/>
      </c>
      <c r="DP48" s="19" t="str">
        <f t="shared" si="28"/>
        <v/>
      </c>
      <c r="DQ48" s="19" t="str">
        <f t="shared" si="28"/>
        <v/>
      </c>
      <c r="DR48" s="19" t="str">
        <f t="shared" si="28"/>
        <v/>
      </c>
      <c r="DS48" s="19" t="str">
        <f t="shared" si="28"/>
        <v/>
      </c>
      <c r="DV48" s="15" t="e">
        <f>IF(VLOOKUP($B48,#REF!,COLUMN(#REF!)-COLUMN(#REF!)+1,FALSE)&gt;0.1,VLOOKUP($B48,#REF!,COLUMN(#REF!)-COLUMN(#REF!)+1,FALSE),"")</f>
        <v>#REF!</v>
      </c>
      <c r="DW48" s="15" t="e">
        <f>IF(VLOOKUP($B48,#REF!,COLUMN(#REF!)-COLUMN(#REF!)+1,FALSE)&gt;0.1,VLOOKUP($B48,#REF!,COLUMN(#REF!)-COLUMN(#REF!)+1,FALSE),"")</f>
        <v>#REF!</v>
      </c>
      <c r="DX48" s="15" t="e">
        <f>IF(VLOOKUP($B48,#REF!,COLUMN(#REF!)-COLUMN(#REF!)+1,FALSE)&gt;0.1,VLOOKUP($B48,#REF!,COLUMN(#REF!)-COLUMN(#REF!)+1,FALSE),"")</f>
        <v>#REF!</v>
      </c>
      <c r="DY48" s="15" t="e">
        <f>IF(VLOOKUP($B48,#REF!,COLUMN(#REF!)-COLUMN(#REF!)+1,FALSE)&gt;0.1,VLOOKUP($B48,#REF!,COLUMN(#REF!)-COLUMN(#REF!)+1,FALSE),"")</f>
        <v>#REF!</v>
      </c>
      <c r="DZ48" s="15" t="e">
        <f>IF(VLOOKUP($B48,#REF!,COLUMN(#REF!)-COLUMN(#REF!)+1,FALSE)&gt;0.1,VLOOKUP($B48,#REF!,COLUMN(#REF!)-COLUMN(#REF!)+1,FALSE),"")</f>
        <v>#REF!</v>
      </c>
      <c r="EA48" s="15" t="e">
        <f>IF(VLOOKUP($B48,#REF!,COLUMN(#REF!)-COLUMN(#REF!)+1,FALSE)&gt;0.1,VLOOKUP($B48,#REF!,COLUMN(#REF!)-COLUMN(#REF!)+1,FALSE),"")</f>
        <v>#REF!</v>
      </c>
      <c r="EB48" s="15" t="e">
        <f>IF(VLOOKUP($B48,#REF!,COLUMN(#REF!)-COLUMN(#REF!)+1,FALSE)&gt;0.1,VLOOKUP($B48,#REF!,COLUMN(#REF!)-COLUMN(#REF!)+1,FALSE),"")</f>
        <v>#REF!</v>
      </c>
      <c r="EC48" s="15" t="e">
        <f>IF(VLOOKUP($B48,#REF!,COLUMN(#REF!)-COLUMN(#REF!)+1,FALSE)&gt;0.1,VLOOKUP($B48,#REF!,COLUMN(#REF!)-COLUMN(#REF!)+1,FALSE),"")</f>
        <v>#REF!</v>
      </c>
      <c r="ED48" s="15" t="e">
        <f>IF(VLOOKUP($B48,#REF!,COLUMN(#REF!)-COLUMN(#REF!)+1,FALSE)&gt;0.1,VLOOKUP($B48,#REF!,COLUMN(#REF!)-COLUMN(#REF!)+1,FALSE),"")</f>
        <v>#REF!</v>
      </c>
      <c r="EE48" s="15" t="e">
        <f>IF(VLOOKUP($B48,#REF!,COLUMN(#REF!)-COLUMN(#REF!)+1,FALSE)&gt;0.1,VLOOKUP($B48,#REF!,COLUMN(#REF!)-COLUMN(#REF!)+1,FALSE),"")</f>
        <v>#REF!</v>
      </c>
      <c r="EF48" s="15" t="e">
        <f>IF(VLOOKUP($B48,#REF!,COLUMN(#REF!)-COLUMN(#REF!)+1,FALSE)&gt;0.1,VLOOKUP($B48,#REF!,COLUMN(#REF!)-COLUMN(#REF!)+1,FALSE),"")</f>
        <v>#REF!</v>
      </c>
      <c r="EG48" s="15" t="e">
        <f>IF(VLOOKUP($B48,#REF!,COLUMN(#REF!)-COLUMN(#REF!)+1,FALSE)&gt;0.1,VLOOKUP($B48,#REF!,COLUMN(#REF!)-COLUMN(#REF!)+1,FALSE),"")</f>
        <v>#REF!</v>
      </c>
      <c r="EH48" s="15" t="e">
        <f>IF(VLOOKUP($B48,#REF!,COLUMN(#REF!)-COLUMN(#REF!)+1,FALSE)&gt;0.1,VLOOKUP($B48,#REF!,COLUMN(#REF!)-COLUMN(#REF!)+1,FALSE),"")</f>
        <v>#REF!</v>
      </c>
      <c r="EL48" s="20" t="str">
        <f t="shared" si="33"/>
        <v/>
      </c>
      <c r="EM48" s="20" t="str">
        <f t="shared" si="33"/>
        <v/>
      </c>
      <c r="EN48" s="20" t="str">
        <f t="shared" si="33"/>
        <v/>
      </c>
      <c r="EO48" s="20" t="str">
        <f t="shared" si="32"/>
        <v/>
      </c>
      <c r="EP48" s="20" t="str">
        <f t="shared" si="32"/>
        <v/>
      </c>
      <c r="EQ48" s="20" t="str">
        <f t="shared" si="32"/>
        <v/>
      </c>
      <c r="ER48" s="20" t="str">
        <f t="shared" si="32"/>
        <v/>
      </c>
      <c r="ES48" s="20" t="str">
        <f t="shared" si="32"/>
        <v/>
      </c>
      <c r="ET48" s="20" t="str">
        <f t="shared" si="32"/>
        <v/>
      </c>
      <c r="EU48" s="20" t="str">
        <f t="shared" si="32"/>
        <v/>
      </c>
      <c r="EV48" s="20" t="str">
        <f t="shared" si="32"/>
        <v/>
      </c>
      <c r="EW48" s="20" t="str">
        <f t="shared" si="32"/>
        <v/>
      </c>
    </row>
    <row r="49" spans="2:153">
      <c r="B49" s="5" t="s">
        <v>1258</v>
      </c>
      <c r="C49" s="18">
        <f>VLOOKUP(B49,Financ!A$3:J$157,COLUMN(Financ!$J$21),FALSE)</f>
        <v>45535</v>
      </c>
      <c r="D49" s="16">
        <f ca="1">SUMIF(Financ!$A$3:$A$157,'Full Financ'!$B49,Financ!K$3:K$156)</f>
        <v>770.39819999999997</v>
      </c>
      <c r="E49" s="16">
        <f ca="1">SUMIF(Financ!$A$3:$A$157,'Full Financ'!$B49,Financ!L$3:L$156)</f>
        <v>770.39819999999997</v>
      </c>
      <c r="F49" s="16">
        <f ca="1">SUMIF(Financ!$A$3:$A$157,'Full Financ'!$B49,Financ!M$3:M$156)</f>
        <v>770.39819999999997</v>
      </c>
      <c r="G49" s="16">
        <f ca="1">SUMIF(Financ!$A$3:$A$157,'Full Financ'!$B49,Financ!N$3:N$156)</f>
        <v>770.39819999999997</v>
      </c>
      <c r="H49" s="16">
        <f ca="1">SUMIF(Financ!$A$3:$A$157,'Full Financ'!$B49,Financ!O$3:O$156)</f>
        <v>770.39819999999997</v>
      </c>
      <c r="I49" s="16">
        <f ca="1">SUMIF(Financ!$A$3:$A$157,'Full Financ'!$B49,Financ!P$3:P$156)</f>
        <v>770.39819999999997</v>
      </c>
      <c r="J49" s="16">
        <f ca="1">SUMIF(Financ!$A$3:$A$157,'Full Financ'!$B49,Financ!Q$3:Q$156)</f>
        <v>770.39819999999997</v>
      </c>
      <c r="K49" s="16">
        <f ca="1">SUMIF(Financ!$A$3:$A$157,'Full Financ'!$B49,Financ!R$3:R$156)</f>
        <v>770.39819999999997</v>
      </c>
      <c r="L49" s="16">
        <f ca="1">SUMIF(Financ!$A$3:$A$157,'Full Financ'!$B49,Financ!S$3:S$156)</f>
        <v>770.39819999999997</v>
      </c>
      <c r="M49" s="16">
        <f ca="1">SUMIF(Financ!$A$3:$A$157,'Full Financ'!$B49,Financ!T$3:T$156)</f>
        <v>770.39819999999997</v>
      </c>
      <c r="N49" s="16">
        <f ca="1">SUMIF(Financ!$A$3:$A$157,'Full Financ'!$B49,Financ!U$3:U$156)</f>
        <v>770.39819999999997</v>
      </c>
      <c r="O49" s="16">
        <f ca="1">SUMIF(Financ!$A$3:$A$157,'Full Financ'!$B49,Financ!V$3:V$156)</f>
        <v>770.39819999999997</v>
      </c>
      <c r="P49" s="16"/>
      <c r="Q49" t="e">
        <f>VLOOKUP(B49,#REF!,COLUMN(#REF!),FALSE)</f>
        <v>#REF!</v>
      </c>
      <c r="R49" s="17" t="e">
        <f>IF(AND(R$2=$Q$1,$Q49&lt;&gt;0),SUMIF(#REF!,'Full Financ'!$B49,#REF!)*0.98*(S$2-R$2)/($Q49),SUMIF(#REF!,'Full Financ'!$B49,#REF!)*0.98)</f>
        <v>#REF!</v>
      </c>
      <c r="S49" s="17" t="e">
        <f>IF(AND(S$2=$Q$1,$Q49&lt;&gt;0),SUMIF(#REF!,'Full Financ'!$B49,#REF!)*0.98*(T$2-S$2)/($Q49),SUMIF(#REF!,'Full Financ'!$B49,#REF!)*0.98)</f>
        <v>#REF!</v>
      </c>
      <c r="T49" s="17" t="e">
        <f>IF(AND(T$2=$Q$1,$Q49&lt;&gt;0),SUMIF(#REF!,'Full Financ'!$B49,#REF!)*0.98*(U$2-T$2)/($Q49),SUMIF(#REF!,'Full Financ'!$B49,#REF!)*0.98)</f>
        <v>#REF!</v>
      </c>
      <c r="U49" s="17" t="e">
        <f>IF(AND(U$2=$Q$1,$Q49&lt;&gt;0),SUMIF(#REF!,'Full Financ'!$B49,#REF!)*0.98*(V$2-U$2)/($Q49),SUMIF(#REF!,'Full Financ'!$B49,#REF!)*0.98)</f>
        <v>#REF!</v>
      </c>
      <c r="V49" s="17" t="e">
        <f>IF(AND(V$2=$Q$1,$Q49&lt;&gt;0),SUMIF(#REF!,'Full Financ'!$B49,#REF!)*0.98*(W$2-V$2)/($Q49),SUMIF(#REF!,'Full Financ'!$B49,#REF!)*0.98)</f>
        <v>#REF!</v>
      </c>
      <c r="W49" s="17" t="e">
        <f>IF(AND(W$2=$Q$1,$Q49&lt;&gt;0),SUMIF(#REF!,'Full Financ'!$B49,#REF!)*0.98*(X$2-W$2)/($Q49),SUMIF(#REF!,'Full Financ'!$B49,#REF!)*0.98)</f>
        <v>#REF!</v>
      </c>
      <c r="X49" s="17" t="e">
        <f>IF(AND(X$2=$Q$1,$Q49&lt;&gt;0),SUMIF(#REF!,'Full Financ'!$B49,#REF!)*0.98*(Y$2-X$2)/($Q49),SUMIF(#REF!,'Full Financ'!$B49,#REF!)*0.98)</f>
        <v>#REF!</v>
      </c>
      <c r="Y49" s="17" t="e">
        <f>IF(AND(Y$2=$Q$1,$Q49&lt;&gt;0),SUMIF(#REF!,'Full Financ'!$B49,#REF!)*0.98*(Z$2-Y$2)/($Q49),SUMIF(#REF!,'Full Financ'!$B49,#REF!)*0.98)</f>
        <v>#REF!</v>
      </c>
      <c r="Z49" s="17" t="e">
        <f>IF(AND(Z$2=$Q$1,$Q49&lt;&gt;0),SUMIF(#REF!,'Full Financ'!$B49,#REF!)*0.98*(AA$2-Z$2)/($Q49),SUMIF(#REF!,'Full Financ'!$B49,#REF!)*0.98)</f>
        <v>#REF!</v>
      </c>
      <c r="AA49" s="17" t="e">
        <f>IF(AND(AA$2=$Q$1,$Q49&lt;&gt;0),SUMIF(#REF!,'Full Financ'!$B49,#REF!)*0.98*(AB$2-AA$2)/($Q49),SUMIF(#REF!,'Full Financ'!$B49,#REF!)*0.98)</f>
        <v>#REF!</v>
      </c>
      <c r="AB49" s="17" t="e">
        <f>IF(AND(AB$2=$Q$1,$Q49&lt;&gt;0),SUMIF(#REF!,'Full Financ'!$B49,#REF!)*0.98*(AC$2-AB$2)/($Q49),SUMIF(#REF!,'Full Financ'!$B49,#REF!)*0.98)</f>
        <v>#REF!</v>
      </c>
      <c r="AC49" s="17" t="e">
        <f>IF(AND(AC$2=$Q$1,$Q49&lt;&gt;0),SUMIF(#REF!,'Full Financ'!$B49,#REF!)*0.98*(AD$2-AC$2)/($Q49),SUMIF(#REF!,'Full Financ'!$B49,#REF!)*0.98)</f>
        <v>#REF!</v>
      </c>
      <c r="AD49" s="17"/>
      <c r="AF49" s="17" t="e">
        <f t="shared" ca="1" si="24"/>
        <v>#REF!</v>
      </c>
      <c r="AG49" s="17" t="e">
        <f t="shared" ca="1" si="24"/>
        <v>#REF!</v>
      </c>
      <c r="AH49" s="17" t="e">
        <f t="shared" ca="1" si="24"/>
        <v>#REF!</v>
      </c>
      <c r="AI49" s="17" t="e">
        <f t="shared" ca="1" si="20"/>
        <v>#REF!</v>
      </c>
      <c r="AJ49" s="17" t="e">
        <f t="shared" ca="1" si="20"/>
        <v>#REF!</v>
      </c>
      <c r="AK49" s="17" t="e">
        <f t="shared" ca="1" si="20"/>
        <v>#REF!</v>
      </c>
      <c r="AL49" s="17" t="e">
        <f t="shared" ca="1" si="20"/>
        <v>#REF!</v>
      </c>
      <c r="AM49" s="17" t="e">
        <f t="shared" ca="1" si="20"/>
        <v>#REF!</v>
      </c>
      <c r="AN49" s="17" t="e">
        <f t="shared" ca="1" si="20"/>
        <v>#REF!</v>
      </c>
      <c r="AO49" s="17" t="e">
        <f t="shared" ca="1" si="20"/>
        <v>#REF!</v>
      </c>
      <c r="AP49" s="17" t="e">
        <f t="shared" ca="1" si="20"/>
        <v>#REF!</v>
      </c>
      <c r="AQ49" s="17" t="e">
        <f t="shared" ca="1" si="20"/>
        <v>#REF!</v>
      </c>
      <c r="AS49" s="17" t="e">
        <f>IF(SUM($R49:R49)&gt;0,MONTH(AS$2),"")</f>
        <v>#REF!</v>
      </c>
      <c r="AT49" s="17" t="e">
        <f>IF(SUM($R49:S49)&gt;0,MONTH(AT$2),"")</f>
        <v>#REF!</v>
      </c>
      <c r="AU49" s="17" t="e">
        <f>IF(SUM($R49:T49)&gt;0,MONTH(AU$2),"")</f>
        <v>#REF!</v>
      </c>
      <c r="AV49" s="17" t="e">
        <f>IF(SUM($R49:U49)&gt;0,MONTH(AV$2),"")</f>
        <v>#REF!</v>
      </c>
      <c r="AW49" s="17" t="e">
        <f>IF(SUM($R49:V49)&gt;0,MONTH(AW$2),"")</f>
        <v>#REF!</v>
      </c>
      <c r="AX49" s="17" t="e">
        <f>IF(SUM($R49:W49)&gt;0,MONTH(AX$2),"")</f>
        <v>#REF!</v>
      </c>
      <c r="AY49" s="17" t="e">
        <f>IF(SUM($R49:X49)&gt;0,MONTH(AY$2),"")</f>
        <v>#REF!</v>
      </c>
      <c r="AZ49" s="17" t="e">
        <f>IF(SUM($R49:Y49)&gt;0,MONTH(AZ$2),"")</f>
        <v>#REF!</v>
      </c>
      <c r="BA49" s="17" t="e">
        <f>IF(SUM($R49:Z49)&gt;0,MONTH(BA$2),"")</f>
        <v>#REF!</v>
      </c>
      <c r="BB49" s="17" t="e">
        <f>IF(SUM($R49:AA49)&gt;0,MONTH(BB$2),"")</f>
        <v>#REF!</v>
      </c>
      <c r="BC49" s="17" t="e">
        <f>IF(SUM($R49:AB49)&gt;0,MONTH(BC$2),"")</f>
        <v>#REF!</v>
      </c>
      <c r="BD49" s="17" t="e">
        <f>IF(SUM($R49:AC49)&gt;0,MONTH(BD$2),"")</f>
        <v>#REF!</v>
      </c>
      <c r="BE49" s="17" t="e">
        <f t="shared" si="6"/>
        <v>#REF!</v>
      </c>
      <c r="BF49" s="17" t="e">
        <f t="shared" si="25"/>
        <v>#REF!</v>
      </c>
      <c r="BG49" s="17" t="e">
        <f t="shared" si="25"/>
        <v>#REF!</v>
      </c>
      <c r="BH49" s="17" t="e">
        <f t="shared" si="25"/>
        <v>#REF!</v>
      </c>
      <c r="BI49" s="17" t="e">
        <f t="shared" si="21"/>
        <v>#REF!</v>
      </c>
      <c r="BJ49" s="17" t="e">
        <f t="shared" si="21"/>
        <v>#REF!</v>
      </c>
      <c r="BK49" s="17" t="e">
        <f t="shared" si="21"/>
        <v>#REF!</v>
      </c>
      <c r="BL49" s="17" t="e">
        <f t="shared" si="21"/>
        <v>#REF!</v>
      </c>
      <c r="BM49" s="17" t="e">
        <f t="shared" si="21"/>
        <v>#REF!</v>
      </c>
      <c r="BN49" s="17" t="e">
        <f t="shared" si="21"/>
        <v>#REF!</v>
      </c>
      <c r="BO49" s="17" t="e">
        <f t="shared" si="21"/>
        <v>#REF!</v>
      </c>
      <c r="BP49" s="17" t="e">
        <f t="shared" si="21"/>
        <v>#REF!</v>
      </c>
      <c r="BQ49" s="17" t="e">
        <f t="shared" si="21"/>
        <v>#REF!</v>
      </c>
      <c r="BS49" s="17" t="e">
        <f t="shared" si="26"/>
        <v>#REF!</v>
      </c>
      <c r="BT49" s="17" t="e">
        <f t="shared" si="26"/>
        <v>#REF!</v>
      </c>
      <c r="BU49" s="17" t="e">
        <f t="shared" si="26"/>
        <v>#REF!</v>
      </c>
      <c r="BV49" s="17" t="e">
        <f t="shared" si="22"/>
        <v>#REF!</v>
      </c>
      <c r="BW49" s="17" t="e">
        <f t="shared" si="22"/>
        <v>#REF!</v>
      </c>
      <c r="BX49" s="17" t="e">
        <f t="shared" si="22"/>
        <v>#REF!</v>
      </c>
      <c r="BY49" s="17" t="e">
        <f t="shared" si="22"/>
        <v>#REF!</v>
      </c>
      <c r="BZ49" s="17" t="e">
        <f t="shared" si="22"/>
        <v>#REF!</v>
      </c>
      <c r="CA49" s="17" t="e">
        <f t="shared" si="22"/>
        <v>#REF!</v>
      </c>
      <c r="CB49" s="17" t="e">
        <f t="shared" si="22"/>
        <v>#REF!</v>
      </c>
      <c r="CC49" s="17" t="e">
        <f t="shared" si="22"/>
        <v>#REF!</v>
      </c>
      <c r="CD49" s="17" t="e">
        <f t="shared" si="22"/>
        <v>#REF!</v>
      </c>
      <c r="CG49" s="20" t="e">
        <f>IF(AND(SUM($R49:R49)&gt;0,R49=0),AF49,0)</f>
        <v>#REF!</v>
      </c>
      <c r="CH49" s="20" t="e">
        <f>IF(AND(SUM($R49:S49)&gt;0,S49=0),AG49,0)</f>
        <v>#REF!</v>
      </c>
      <c r="CI49" s="20" t="e">
        <f>IF(AND(SUM($R49:T49)&gt;0,T49=0),AH49,0)</f>
        <v>#REF!</v>
      </c>
      <c r="CJ49" s="20" t="e">
        <f>IF(AND(SUM($R49:U49)&gt;0,U49=0),AI49,0)</f>
        <v>#REF!</v>
      </c>
      <c r="CK49" s="20" t="e">
        <f>IF(AND(SUM($R49:V49)&gt;0,V49=0),AJ49,0)</f>
        <v>#REF!</v>
      </c>
      <c r="CL49" s="20" t="e">
        <f>IF(AND(SUM($R49:W49)&gt;0,W49=0),AK49,0)</f>
        <v>#REF!</v>
      </c>
      <c r="CM49" s="20" t="e">
        <f>IF(AND(SUM($R49:X49)&gt;0,X49=0),AL49,0)</f>
        <v>#REF!</v>
      </c>
      <c r="CN49" s="20" t="e">
        <f>IF(AND(SUM($R49:Y49)&gt;0,Y49=0),AM49,0)</f>
        <v>#REF!</v>
      </c>
      <c r="CO49" s="20" t="e">
        <f>IF(AND(SUM($R49:Z49)&gt;0,Z49=0),AN49,0)</f>
        <v>#REF!</v>
      </c>
      <c r="CP49" s="20" t="e">
        <f>IF(AND(SUM($R49:AA49)&gt;0,AA49=0),AO49,0)</f>
        <v>#REF!</v>
      </c>
      <c r="CQ49" s="20" t="e">
        <f>IF(AND(SUM($R49:AB49)&gt;0,AB49=0),AP49,0)</f>
        <v>#REF!</v>
      </c>
      <c r="CR49" s="20" t="e">
        <f>IF(AND(SUM($R49:AC49)&gt;0,AC49=0),AQ49,0)</f>
        <v>#REF!</v>
      </c>
      <c r="CT49" s="14" t="e">
        <f>IF(VLOOKUP($B49,#REF!,COLUMN(#REF!)-COLUMN(#REF!)+1,FALSE)&gt;0.1,VLOOKUP($B49,#REF!,COLUMN(#REF!)-COLUMN(#REF!)+1,FALSE),"")</f>
        <v>#REF!</v>
      </c>
      <c r="CU49" s="14" t="e">
        <f>IF(VLOOKUP($B49,#REF!,COLUMN(#REF!)-COLUMN(#REF!)+1,FALSE)&gt;0.1,VLOOKUP($B49,#REF!,COLUMN(#REF!)-COLUMN(#REF!)+1,FALSE),"")</f>
        <v>#REF!</v>
      </c>
      <c r="CV49" s="14" t="e">
        <f>IF(VLOOKUP($B49,#REF!,COLUMN(#REF!)-COLUMN(#REF!)+1,FALSE)&gt;0.1,VLOOKUP($B49,#REF!,COLUMN(#REF!)-COLUMN(#REF!)+1,FALSE),"")</f>
        <v>#REF!</v>
      </c>
      <c r="CW49" s="14" t="e">
        <f>IF(VLOOKUP($B49,#REF!,COLUMN(#REF!)-COLUMN(#REF!)+1,FALSE)&gt;0.1,VLOOKUP($B49,#REF!,COLUMN(#REF!)-COLUMN(#REF!)+1,FALSE),"")</f>
        <v>#REF!</v>
      </c>
      <c r="CX49" s="14" t="e">
        <f>IF(VLOOKUP($B49,#REF!,COLUMN(#REF!)-COLUMN(#REF!)+1,FALSE)&gt;0.1,VLOOKUP($B49,#REF!,COLUMN(#REF!)-COLUMN(#REF!)+1,FALSE),"")</f>
        <v>#REF!</v>
      </c>
      <c r="CY49" s="14" t="e">
        <f>IF(VLOOKUP($B49,#REF!,COLUMN(#REF!)-COLUMN(#REF!)+1,FALSE)&gt;0.1,VLOOKUP($B49,#REF!,COLUMN(#REF!)-COLUMN(#REF!)+1,FALSE),"")</f>
        <v>#REF!</v>
      </c>
      <c r="CZ49" s="14" t="e">
        <f>IF(VLOOKUP($B49,#REF!,COLUMN(#REF!)-COLUMN(#REF!)+1,FALSE)&gt;0.1,VLOOKUP($B49,#REF!,COLUMN(#REF!)-COLUMN(#REF!)+1,FALSE),"")</f>
        <v>#REF!</v>
      </c>
      <c r="DA49" s="14" t="e">
        <f>IF(VLOOKUP($B49,#REF!,COLUMN(#REF!)-COLUMN(#REF!)+1,FALSE)&gt;0.1,VLOOKUP($B49,#REF!,COLUMN(#REF!)-COLUMN(#REF!)+1,FALSE),"")</f>
        <v>#REF!</v>
      </c>
      <c r="DB49" s="14" t="e">
        <f>IF(VLOOKUP($B49,#REF!,COLUMN(#REF!)-COLUMN(#REF!)+1,FALSE)&gt;0.1,VLOOKUP($B49,#REF!,COLUMN(#REF!)-COLUMN(#REF!)+1,FALSE),"")</f>
        <v>#REF!</v>
      </c>
      <c r="DC49" s="14" t="e">
        <f>IF(VLOOKUP($B49,#REF!,COLUMN(#REF!)-COLUMN(#REF!)+1,FALSE)&gt;0.1,VLOOKUP($B49,#REF!,COLUMN(#REF!)-COLUMN(#REF!)+1,FALSE),"")</f>
        <v>#REF!</v>
      </c>
      <c r="DD49" s="14" t="e">
        <f>IF(VLOOKUP($B49,#REF!,COLUMN(#REF!)-COLUMN(#REF!)+1,FALSE)&gt;0.1,VLOOKUP($B49,#REF!,COLUMN(#REF!)-COLUMN(#REF!)+1,FALSE),"")</f>
        <v>#REF!</v>
      </c>
      <c r="DE49" s="14" t="e">
        <f>IF(VLOOKUP($B49,#REF!,COLUMN(#REF!)-COLUMN(#REF!)+1,FALSE)&gt;0.1,VLOOKUP($B49,#REF!,COLUMN(#REF!)-COLUMN(#REF!)+1,FALSE),"")</f>
        <v>#REF!</v>
      </c>
      <c r="DH49" s="19" t="str">
        <f t="shared" si="7"/>
        <v/>
      </c>
      <c r="DI49" s="19" t="str">
        <f t="shared" si="7"/>
        <v/>
      </c>
      <c r="DJ49" s="19" t="str">
        <f t="shared" si="7"/>
        <v/>
      </c>
      <c r="DK49" s="19" t="str">
        <f t="shared" si="28"/>
        <v/>
      </c>
      <c r="DL49" s="19" t="str">
        <f t="shared" si="28"/>
        <v/>
      </c>
      <c r="DM49" s="19" t="str">
        <f t="shared" si="28"/>
        <v/>
      </c>
      <c r="DN49" s="19" t="str">
        <f t="shared" si="28"/>
        <v/>
      </c>
      <c r="DO49" s="19" t="str">
        <f t="shared" si="28"/>
        <v/>
      </c>
      <c r="DP49" s="19" t="str">
        <f t="shared" si="28"/>
        <v/>
      </c>
      <c r="DQ49" s="19" t="str">
        <f t="shared" si="28"/>
        <v/>
      </c>
      <c r="DR49" s="19" t="str">
        <f t="shared" si="28"/>
        <v/>
      </c>
      <c r="DS49" s="19" t="str">
        <f t="shared" si="28"/>
        <v/>
      </c>
      <c r="DV49" s="15" t="e">
        <f>IF(VLOOKUP($B49,#REF!,COLUMN(#REF!)-COLUMN(#REF!)+1,FALSE)&gt;0.1,VLOOKUP($B49,#REF!,COLUMN(#REF!)-COLUMN(#REF!)+1,FALSE),"")</f>
        <v>#REF!</v>
      </c>
      <c r="DW49" s="15" t="e">
        <f>IF(VLOOKUP($B49,#REF!,COLUMN(#REF!)-COLUMN(#REF!)+1,FALSE)&gt;0.1,VLOOKUP($B49,#REF!,COLUMN(#REF!)-COLUMN(#REF!)+1,FALSE),"")</f>
        <v>#REF!</v>
      </c>
      <c r="DX49" s="15" t="e">
        <f>IF(VLOOKUP($B49,#REF!,COLUMN(#REF!)-COLUMN(#REF!)+1,FALSE)&gt;0.1,VLOOKUP($B49,#REF!,COLUMN(#REF!)-COLUMN(#REF!)+1,FALSE),"")</f>
        <v>#REF!</v>
      </c>
      <c r="DY49" s="15" t="e">
        <f>IF(VLOOKUP($B49,#REF!,COLUMN(#REF!)-COLUMN(#REF!)+1,FALSE)&gt;0.1,VLOOKUP($B49,#REF!,COLUMN(#REF!)-COLUMN(#REF!)+1,FALSE),"")</f>
        <v>#REF!</v>
      </c>
      <c r="DZ49" s="15" t="e">
        <f>IF(VLOOKUP($B49,#REF!,COLUMN(#REF!)-COLUMN(#REF!)+1,FALSE)&gt;0.1,VLOOKUP($B49,#REF!,COLUMN(#REF!)-COLUMN(#REF!)+1,FALSE),"")</f>
        <v>#REF!</v>
      </c>
      <c r="EA49" s="15" t="e">
        <f>IF(VLOOKUP($B49,#REF!,COLUMN(#REF!)-COLUMN(#REF!)+1,FALSE)&gt;0.1,VLOOKUP($B49,#REF!,COLUMN(#REF!)-COLUMN(#REF!)+1,FALSE),"")</f>
        <v>#REF!</v>
      </c>
      <c r="EB49" s="15" t="e">
        <f>IF(VLOOKUP($B49,#REF!,COLUMN(#REF!)-COLUMN(#REF!)+1,FALSE)&gt;0.1,VLOOKUP($B49,#REF!,COLUMN(#REF!)-COLUMN(#REF!)+1,FALSE),"")</f>
        <v>#REF!</v>
      </c>
      <c r="EC49" s="15" t="e">
        <f>IF(VLOOKUP($B49,#REF!,COLUMN(#REF!)-COLUMN(#REF!)+1,FALSE)&gt;0.1,VLOOKUP($B49,#REF!,COLUMN(#REF!)-COLUMN(#REF!)+1,FALSE),"")</f>
        <v>#REF!</v>
      </c>
      <c r="ED49" s="15" t="e">
        <f>IF(VLOOKUP($B49,#REF!,COLUMN(#REF!)-COLUMN(#REF!)+1,FALSE)&gt;0.1,VLOOKUP($B49,#REF!,COLUMN(#REF!)-COLUMN(#REF!)+1,FALSE),"")</f>
        <v>#REF!</v>
      </c>
      <c r="EE49" s="15" t="e">
        <f>IF(VLOOKUP($B49,#REF!,COLUMN(#REF!)-COLUMN(#REF!)+1,FALSE)&gt;0.1,VLOOKUP($B49,#REF!,COLUMN(#REF!)-COLUMN(#REF!)+1,FALSE),"")</f>
        <v>#REF!</v>
      </c>
      <c r="EF49" s="15" t="e">
        <f>IF(VLOOKUP($B49,#REF!,COLUMN(#REF!)-COLUMN(#REF!)+1,FALSE)&gt;0.1,VLOOKUP($B49,#REF!,COLUMN(#REF!)-COLUMN(#REF!)+1,FALSE),"")</f>
        <v>#REF!</v>
      </c>
      <c r="EG49" s="15" t="e">
        <f>IF(VLOOKUP($B49,#REF!,COLUMN(#REF!)-COLUMN(#REF!)+1,FALSE)&gt;0.1,VLOOKUP($B49,#REF!,COLUMN(#REF!)-COLUMN(#REF!)+1,FALSE),"")</f>
        <v>#REF!</v>
      </c>
      <c r="EH49" s="15" t="e">
        <f>IF(VLOOKUP($B49,#REF!,COLUMN(#REF!)-COLUMN(#REF!)+1,FALSE)&gt;0.1,VLOOKUP($B49,#REF!,COLUMN(#REF!)-COLUMN(#REF!)+1,FALSE),"")</f>
        <v>#REF!</v>
      </c>
      <c r="EL49" s="20" t="str">
        <f t="shared" si="33"/>
        <v/>
      </c>
      <c r="EM49" s="20" t="str">
        <f t="shared" si="33"/>
        <v/>
      </c>
      <c r="EN49" s="20" t="str">
        <f t="shared" si="33"/>
        <v/>
      </c>
      <c r="EO49" s="20" t="str">
        <f t="shared" si="32"/>
        <v/>
      </c>
      <c r="EP49" s="20" t="str">
        <f t="shared" si="32"/>
        <v/>
      </c>
      <c r="EQ49" s="20" t="str">
        <f t="shared" si="32"/>
        <v/>
      </c>
      <c r="ER49" s="20" t="str">
        <f t="shared" si="32"/>
        <v/>
      </c>
      <c r="ES49" s="20" t="str">
        <f t="shared" si="32"/>
        <v/>
      </c>
      <c r="ET49" s="20" t="str">
        <f t="shared" si="32"/>
        <v/>
      </c>
      <c r="EU49" s="20" t="str">
        <f t="shared" si="32"/>
        <v/>
      </c>
      <c r="EV49" s="20" t="str">
        <f t="shared" si="32"/>
        <v/>
      </c>
      <c r="EW49" s="20" t="str">
        <f t="shared" si="32"/>
        <v/>
      </c>
    </row>
    <row r="50" spans="2:153">
      <c r="B50" t="s">
        <v>1223</v>
      </c>
      <c r="C50" s="18">
        <f>VLOOKUP(B50,Financ!A$3:J$157,COLUMN(Financ!$J$21),FALSE)</f>
        <v>45291</v>
      </c>
      <c r="D50" s="16">
        <f ca="1">SUMIF(Financ!$A$3:$A$157,'Full Financ'!$B50,Financ!K$3:K$156)</f>
        <v>786.02068778280523</v>
      </c>
      <c r="E50" s="16">
        <f ca="1">SUMIF(Financ!$A$3:$A$157,'Full Financ'!$B50,Financ!L$3:L$156)</f>
        <v>998.12646515837093</v>
      </c>
      <c r="F50" s="16">
        <f ca="1">SUMIF(Financ!$A$3:$A$157,'Full Financ'!$B50,Financ!M$3:M$156)</f>
        <v>1073.7638533936652</v>
      </c>
      <c r="G50" s="16">
        <f ca="1">SUMIF(Financ!$A$3:$A$157,'Full Financ'!$B50,Financ!N$3:N$156)</f>
        <v>769.73396199095021</v>
      </c>
      <c r="H50" s="16">
        <f ca="1">SUMIF(Financ!$A$3:$A$157,'Full Financ'!$B50,Financ!O$3:O$156)</f>
        <v>654.53580452488677</v>
      </c>
      <c r="I50" s="16">
        <f ca="1">SUMIF(Financ!$A$3:$A$157,'Full Financ'!$B50,Financ!P$3:P$156)</f>
        <v>733.23896470588238</v>
      </c>
      <c r="J50" s="16">
        <f ca="1">SUMIF(Financ!$A$3:$A$157,'Full Financ'!$B50,Financ!Q$3:Q$156)</f>
        <v>830.54794751131215</v>
      </c>
      <c r="K50" s="16">
        <f ca="1">SUMIF(Financ!$A$3:$A$157,'Full Financ'!$B50,Financ!R$3:R$156)</f>
        <v>934.25371402714939</v>
      </c>
      <c r="L50" s="16">
        <f ca="1">SUMIF(Financ!$A$3:$A$157,'Full Financ'!$B50,Financ!S$3:S$156)</f>
        <v>885.16733212669669</v>
      </c>
      <c r="M50" s="16">
        <f ca="1">SUMIF(Financ!$A$3:$A$157,'Full Financ'!$B50,Financ!T$3:T$156)</f>
        <v>983.8215312217194</v>
      </c>
      <c r="N50" s="16">
        <f ca="1">SUMIF(Financ!$A$3:$A$157,'Full Financ'!$B50,Financ!U$3:U$156)</f>
        <v>1041.8149665158369</v>
      </c>
      <c r="O50" s="16">
        <f ca="1">SUMIF(Financ!$A$3:$A$157,'Full Financ'!$B50,Financ!V$3:V$156)</f>
        <v>967.09740995475101</v>
      </c>
      <c r="P50" s="16"/>
      <c r="Q50" t="e">
        <f>VLOOKUP(B50,#REF!,COLUMN(#REF!),FALSE)</f>
        <v>#REF!</v>
      </c>
      <c r="R50" s="17" t="e">
        <f>IF(AND(R$2=$Q$1,$Q50&lt;&gt;0),SUMIF(#REF!,'Full Financ'!$B50,#REF!)*0.98*(S$2-R$2)/($Q50),SUMIF(#REF!,'Full Financ'!$B50,#REF!)*0.98)</f>
        <v>#REF!</v>
      </c>
      <c r="S50" s="17" t="e">
        <f>IF(AND(S$2=$Q$1,$Q50&lt;&gt;0),SUMIF(#REF!,'Full Financ'!$B50,#REF!)*0.98*(T$2-S$2)/($Q50),SUMIF(#REF!,'Full Financ'!$B50,#REF!)*0.98)</f>
        <v>#REF!</v>
      </c>
      <c r="T50" s="17" t="e">
        <f>IF(AND(T$2=$Q$1,$Q50&lt;&gt;0),SUMIF(#REF!,'Full Financ'!$B50,#REF!)*0.98*(U$2-T$2)/($Q50),SUMIF(#REF!,'Full Financ'!$B50,#REF!)*0.98)</f>
        <v>#REF!</v>
      </c>
      <c r="U50" s="17" t="e">
        <f>IF(AND(U$2=$Q$1,$Q50&lt;&gt;0),SUMIF(#REF!,'Full Financ'!$B50,#REF!)*0.98*(V$2-U$2)/($Q50),SUMIF(#REF!,'Full Financ'!$B50,#REF!)*0.98)</f>
        <v>#REF!</v>
      </c>
      <c r="V50" s="17" t="e">
        <f>IF(AND(V$2=$Q$1,$Q50&lt;&gt;0),SUMIF(#REF!,'Full Financ'!$B50,#REF!)*0.98*(W$2-V$2)/($Q50),SUMIF(#REF!,'Full Financ'!$B50,#REF!)*0.98)</f>
        <v>#REF!</v>
      </c>
      <c r="W50" s="17" t="e">
        <f>IF(AND(W$2=$Q$1,$Q50&lt;&gt;0),SUMIF(#REF!,'Full Financ'!$B50,#REF!)*0.98*(X$2-W$2)/($Q50),SUMIF(#REF!,'Full Financ'!$B50,#REF!)*0.98)</f>
        <v>#REF!</v>
      </c>
      <c r="X50" s="17" t="e">
        <f>IF(AND(X$2=$Q$1,$Q50&lt;&gt;0),SUMIF(#REF!,'Full Financ'!$B50,#REF!)*0.98*(Y$2-X$2)/($Q50),SUMIF(#REF!,'Full Financ'!$B50,#REF!)*0.98)</f>
        <v>#REF!</v>
      </c>
      <c r="Y50" s="17" t="e">
        <f>IF(AND(Y$2=$Q$1,$Q50&lt;&gt;0),SUMIF(#REF!,'Full Financ'!$B50,#REF!)*0.98*(Z$2-Y$2)/($Q50),SUMIF(#REF!,'Full Financ'!$B50,#REF!)*0.98)</f>
        <v>#REF!</v>
      </c>
      <c r="Z50" s="17" t="e">
        <f>IF(AND(Z$2=$Q$1,$Q50&lt;&gt;0),SUMIF(#REF!,'Full Financ'!$B50,#REF!)*0.98*(AA$2-Z$2)/($Q50),SUMIF(#REF!,'Full Financ'!$B50,#REF!)*0.98)</f>
        <v>#REF!</v>
      </c>
      <c r="AA50" s="17" t="e">
        <f>IF(AND(AA$2=$Q$1,$Q50&lt;&gt;0),SUMIF(#REF!,'Full Financ'!$B50,#REF!)*0.98*(AB$2-AA$2)/($Q50),SUMIF(#REF!,'Full Financ'!$B50,#REF!)*0.98)</f>
        <v>#REF!</v>
      </c>
      <c r="AB50" s="17" t="e">
        <f>IF(AND(AB$2=$Q$1,$Q50&lt;&gt;0),SUMIF(#REF!,'Full Financ'!$B50,#REF!)*0.98*(AC$2-AB$2)/($Q50),SUMIF(#REF!,'Full Financ'!$B50,#REF!)*0.98)</f>
        <v>#REF!</v>
      </c>
      <c r="AC50" s="17" t="e">
        <f>IF(AND(AC$2=$Q$1,$Q50&lt;&gt;0),SUMIF(#REF!,'Full Financ'!$B50,#REF!)*0.98*(AD$2-AC$2)/($Q50),SUMIF(#REF!,'Full Financ'!$B50,#REF!)*0.98)</f>
        <v>#REF!</v>
      </c>
      <c r="AD50" s="17"/>
      <c r="AF50" s="17" t="e">
        <f t="shared" ca="1" si="24"/>
        <v>#REF!</v>
      </c>
      <c r="AG50" s="17" t="e">
        <f t="shared" ca="1" si="24"/>
        <v>#REF!</v>
      </c>
      <c r="AH50" s="17" t="e">
        <f t="shared" ca="1" si="24"/>
        <v>#REF!</v>
      </c>
      <c r="AI50" s="17" t="e">
        <f t="shared" ca="1" si="20"/>
        <v>#REF!</v>
      </c>
      <c r="AJ50" s="17" t="e">
        <f t="shared" ca="1" si="20"/>
        <v>#REF!</v>
      </c>
      <c r="AK50" s="17" t="e">
        <f t="shared" ca="1" si="20"/>
        <v>#REF!</v>
      </c>
      <c r="AL50" s="17" t="e">
        <f t="shared" ca="1" si="20"/>
        <v>#REF!</v>
      </c>
      <c r="AM50" s="17" t="e">
        <f t="shared" ca="1" si="20"/>
        <v>#REF!</v>
      </c>
      <c r="AN50" s="17" t="e">
        <f t="shared" ca="1" si="20"/>
        <v>#REF!</v>
      </c>
      <c r="AO50" s="17" t="e">
        <f t="shared" ca="1" si="20"/>
        <v>#REF!</v>
      </c>
      <c r="AP50" s="17" t="e">
        <f t="shared" ca="1" si="20"/>
        <v>#REF!</v>
      </c>
      <c r="AQ50" s="17" t="e">
        <f t="shared" ca="1" si="20"/>
        <v>#REF!</v>
      </c>
      <c r="AS50" s="17" t="e">
        <f>IF(SUM($R50:R50)&gt;0,MONTH(AS$2),"")</f>
        <v>#REF!</v>
      </c>
      <c r="AT50" s="17" t="e">
        <f>IF(SUM($R50:S50)&gt;0,MONTH(AT$2),"")</f>
        <v>#REF!</v>
      </c>
      <c r="AU50" s="17" t="e">
        <f>IF(SUM($R50:T50)&gt;0,MONTH(AU$2),"")</f>
        <v>#REF!</v>
      </c>
      <c r="AV50" s="17" t="e">
        <f>IF(SUM($R50:U50)&gt;0,MONTH(AV$2),"")</f>
        <v>#REF!</v>
      </c>
      <c r="AW50" s="17" t="e">
        <f>IF(SUM($R50:V50)&gt;0,MONTH(AW$2),"")</f>
        <v>#REF!</v>
      </c>
      <c r="AX50" s="17" t="e">
        <f>IF(SUM($R50:W50)&gt;0,MONTH(AX$2),"")</f>
        <v>#REF!</v>
      </c>
      <c r="AY50" s="17" t="e">
        <f>IF(SUM($R50:X50)&gt;0,MONTH(AY$2),"")</f>
        <v>#REF!</v>
      </c>
      <c r="AZ50" s="17" t="e">
        <f>IF(SUM($R50:Y50)&gt;0,MONTH(AZ$2),"")</f>
        <v>#REF!</v>
      </c>
      <c r="BA50" s="17" t="e">
        <f>IF(SUM($R50:Z50)&gt;0,MONTH(BA$2),"")</f>
        <v>#REF!</v>
      </c>
      <c r="BB50" s="17" t="e">
        <f>IF(SUM($R50:AA50)&gt;0,MONTH(BB$2),"")</f>
        <v>#REF!</v>
      </c>
      <c r="BC50" s="17" t="e">
        <f>IF(SUM($R50:AB50)&gt;0,MONTH(BC$2),"")</f>
        <v>#REF!</v>
      </c>
      <c r="BD50" s="17" t="e">
        <f>IF(SUM($R50:AC50)&gt;0,MONTH(BD$2),"")</f>
        <v>#REF!</v>
      </c>
      <c r="BE50" s="17" t="e">
        <f t="shared" si="6"/>
        <v>#REF!</v>
      </c>
      <c r="BF50" s="17" t="e">
        <f t="shared" si="25"/>
        <v>#REF!</v>
      </c>
      <c r="BG50" s="17" t="e">
        <f t="shared" si="25"/>
        <v>#REF!</v>
      </c>
      <c r="BH50" s="17" t="e">
        <f t="shared" si="25"/>
        <v>#REF!</v>
      </c>
      <c r="BI50" s="17" t="e">
        <f t="shared" si="21"/>
        <v>#REF!</v>
      </c>
      <c r="BJ50" s="17" t="e">
        <f t="shared" si="21"/>
        <v>#REF!</v>
      </c>
      <c r="BK50" s="17" t="e">
        <f t="shared" si="21"/>
        <v>#REF!</v>
      </c>
      <c r="BL50" s="17" t="e">
        <f t="shared" si="21"/>
        <v>#REF!</v>
      </c>
      <c r="BM50" s="17" t="e">
        <f t="shared" si="21"/>
        <v>#REF!</v>
      </c>
      <c r="BN50" s="17" t="e">
        <f t="shared" si="21"/>
        <v>#REF!</v>
      </c>
      <c r="BO50" s="17" t="e">
        <f t="shared" si="21"/>
        <v>#REF!</v>
      </c>
      <c r="BP50" s="17" t="e">
        <f t="shared" si="21"/>
        <v>#REF!</v>
      </c>
      <c r="BQ50" s="17" t="e">
        <f t="shared" si="21"/>
        <v>#REF!</v>
      </c>
      <c r="BS50" s="17" t="e">
        <f t="shared" si="26"/>
        <v>#REF!</v>
      </c>
      <c r="BT50" s="17" t="e">
        <f t="shared" si="26"/>
        <v>#REF!</v>
      </c>
      <c r="BU50" s="17" t="e">
        <f t="shared" si="26"/>
        <v>#REF!</v>
      </c>
      <c r="BV50" s="17" t="e">
        <f t="shared" si="22"/>
        <v>#REF!</v>
      </c>
      <c r="BW50" s="17" t="e">
        <f t="shared" si="22"/>
        <v>#REF!</v>
      </c>
      <c r="BX50" s="17" t="e">
        <f t="shared" si="22"/>
        <v>#REF!</v>
      </c>
      <c r="BY50" s="17" t="e">
        <f t="shared" si="22"/>
        <v>#REF!</v>
      </c>
      <c r="BZ50" s="17" t="e">
        <f t="shared" si="22"/>
        <v>#REF!</v>
      </c>
      <c r="CA50" s="17" t="e">
        <f t="shared" si="22"/>
        <v>#REF!</v>
      </c>
      <c r="CB50" s="17" t="e">
        <f t="shared" si="22"/>
        <v>#REF!</v>
      </c>
      <c r="CC50" s="17" t="e">
        <f t="shared" si="22"/>
        <v>#REF!</v>
      </c>
      <c r="CD50" s="17" t="e">
        <f t="shared" si="22"/>
        <v>#REF!</v>
      </c>
      <c r="CG50" s="20" t="e">
        <f>IF(AND(SUM($R50:R50)&gt;0,R50=0),AF50,0)</f>
        <v>#REF!</v>
      </c>
      <c r="CH50" s="20" t="e">
        <f>IF(AND(SUM($R50:S50)&gt;0,S50=0),AG50,0)</f>
        <v>#REF!</v>
      </c>
      <c r="CI50" s="20" t="e">
        <f>IF(AND(SUM($R50:T50)&gt;0,T50=0),AH50,0)</f>
        <v>#REF!</v>
      </c>
      <c r="CJ50" s="20" t="e">
        <f>IF(AND(SUM($R50:U50)&gt;0,U50=0),AI50,0)</f>
        <v>#REF!</v>
      </c>
      <c r="CK50" s="20" t="e">
        <f>IF(AND(SUM($R50:V50)&gt;0,V50=0),AJ50,0)</f>
        <v>#REF!</v>
      </c>
      <c r="CL50" s="20" t="e">
        <f>IF(AND(SUM($R50:W50)&gt;0,W50=0),AK50,0)</f>
        <v>#REF!</v>
      </c>
      <c r="CM50" s="20" t="e">
        <f>IF(AND(SUM($R50:X50)&gt;0,X50=0),AL50,0)</f>
        <v>#REF!</v>
      </c>
      <c r="CN50" s="20" t="e">
        <f>IF(AND(SUM($R50:Y50)&gt;0,Y50=0),AM50,0)</f>
        <v>#REF!</v>
      </c>
      <c r="CO50" s="20" t="e">
        <f>IF(AND(SUM($R50:Z50)&gt;0,Z50=0),AN50,0)</f>
        <v>#REF!</v>
      </c>
      <c r="CP50" s="20" t="e">
        <f>IF(AND(SUM($R50:AA50)&gt;0,AA50=0),AO50,0)</f>
        <v>#REF!</v>
      </c>
      <c r="CQ50" s="20" t="e">
        <f>IF(AND(SUM($R50:AB50)&gt;0,AB50=0),AP50,0)</f>
        <v>#REF!</v>
      </c>
      <c r="CR50" s="20" t="e">
        <f>IF(AND(SUM($R50:AC50)&gt;0,AC50=0),AQ50,0)</f>
        <v>#REF!</v>
      </c>
      <c r="CT50" s="14" t="e">
        <f>IF(VLOOKUP($B50,#REF!,COLUMN(#REF!)-COLUMN(#REF!)+1,FALSE)&gt;0.1,VLOOKUP($B50,#REF!,COLUMN(#REF!)-COLUMN(#REF!)+1,FALSE),"")</f>
        <v>#REF!</v>
      </c>
      <c r="CU50" s="14" t="e">
        <f>IF(VLOOKUP($B50,#REF!,COLUMN(#REF!)-COLUMN(#REF!)+1,FALSE)&gt;0.1,VLOOKUP($B50,#REF!,COLUMN(#REF!)-COLUMN(#REF!)+1,FALSE),"")</f>
        <v>#REF!</v>
      </c>
      <c r="CV50" s="14" t="e">
        <f>IF(VLOOKUP($B50,#REF!,COLUMN(#REF!)-COLUMN(#REF!)+1,FALSE)&gt;0.1,VLOOKUP($B50,#REF!,COLUMN(#REF!)-COLUMN(#REF!)+1,FALSE),"")</f>
        <v>#REF!</v>
      </c>
      <c r="CW50" s="14" t="e">
        <f>IF(VLOOKUP($B50,#REF!,COLUMN(#REF!)-COLUMN(#REF!)+1,FALSE)&gt;0.1,VLOOKUP($B50,#REF!,COLUMN(#REF!)-COLUMN(#REF!)+1,FALSE),"")</f>
        <v>#REF!</v>
      </c>
      <c r="CX50" s="14" t="e">
        <f>IF(VLOOKUP($B50,#REF!,COLUMN(#REF!)-COLUMN(#REF!)+1,FALSE)&gt;0.1,VLOOKUP($B50,#REF!,COLUMN(#REF!)-COLUMN(#REF!)+1,FALSE),"")</f>
        <v>#REF!</v>
      </c>
      <c r="CY50" s="14" t="e">
        <f>IF(VLOOKUP($B50,#REF!,COLUMN(#REF!)-COLUMN(#REF!)+1,FALSE)&gt;0.1,VLOOKUP($B50,#REF!,COLUMN(#REF!)-COLUMN(#REF!)+1,FALSE),"")</f>
        <v>#REF!</v>
      </c>
      <c r="CZ50" s="14" t="e">
        <f>IF(VLOOKUP($B50,#REF!,COLUMN(#REF!)-COLUMN(#REF!)+1,FALSE)&gt;0.1,VLOOKUP($B50,#REF!,COLUMN(#REF!)-COLUMN(#REF!)+1,FALSE),"")</f>
        <v>#REF!</v>
      </c>
      <c r="DA50" s="14" t="e">
        <f>IF(VLOOKUP($B50,#REF!,COLUMN(#REF!)-COLUMN(#REF!)+1,FALSE)&gt;0.1,VLOOKUP($B50,#REF!,COLUMN(#REF!)-COLUMN(#REF!)+1,FALSE),"")</f>
        <v>#REF!</v>
      </c>
      <c r="DB50" s="14" t="e">
        <f>IF(VLOOKUP($B50,#REF!,COLUMN(#REF!)-COLUMN(#REF!)+1,FALSE)&gt;0.1,VLOOKUP($B50,#REF!,COLUMN(#REF!)-COLUMN(#REF!)+1,FALSE),"")</f>
        <v>#REF!</v>
      </c>
      <c r="DC50" s="14" t="e">
        <f>IF(VLOOKUP($B50,#REF!,COLUMN(#REF!)-COLUMN(#REF!)+1,FALSE)&gt;0.1,VLOOKUP($B50,#REF!,COLUMN(#REF!)-COLUMN(#REF!)+1,FALSE),"")</f>
        <v>#REF!</v>
      </c>
      <c r="DD50" s="14" t="e">
        <f>IF(VLOOKUP($B50,#REF!,COLUMN(#REF!)-COLUMN(#REF!)+1,FALSE)&gt;0.1,VLOOKUP($B50,#REF!,COLUMN(#REF!)-COLUMN(#REF!)+1,FALSE),"")</f>
        <v>#REF!</v>
      </c>
      <c r="DE50" s="14" t="e">
        <f>IF(VLOOKUP($B50,#REF!,COLUMN(#REF!)-COLUMN(#REF!)+1,FALSE)&gt;0.1,VLOOKUP($B50,#REF!,COLUMN(#REF!)-COLUMN(#REF!)+1,FALSE),"")</f>
        <v>#REF!</v>
      </c>
      <c r="DH50" s="19" t="str">
        <f t="shared" si="7"/>
        <v/>
      </c>
      <c r="DI50" s="19" t="str">
        <f t="shared" si="7"/>
        <v/>
      </c>
      <c r="DJ50" s="19" t="str">
        <f t="shared" si="7"/>
        <v/>
      </c>
      <c r="DK50" s="19" t="str">
        <f t="shared" si="28"/>
        <v/>
      </c>
      <c r="DL50" s="19" t="str">
        <f t="shared" si="28"/>
        <v/>
      </c>
      <c r="DM50" s="19" t="str">
        <f t="shared" si="28"/>
        <v/>
      </c>
      <c r="DN50" s="19" t="str">
        <f t="shared" si="28"/>
        <v/>
      </c>
      <c r="DO50" s="19" t="str">
        <f t="shared" si="28"/>
        <v/>
      </c>
      <c r="DP50" s="19" t="str">
        <f t="shared" si="28"/>
        <v/>
      </c>
      <c r="DQ50" s="19" t="str">
        <f t="shared" si="28"/>
        <v/>
      </c>
      <c r="DR50" s="19" t="str">
        <f t="shared" si="28"/>
        <v/>
      </c>
      <c r="DS50" s="19" t="str">
        <f t="shared" si="28"/>
        <v/>
      </c>
      <c r="DV50" s="15" t="e">
        <f>IF(VLOOKUP($B50,#REF!,COLUMN(#REF!)-COLUMN(#REF!)+1,FALSE)&gt;0.1,VLOOKUP($B50,#REF!,COLUMN(#REF!)-COLUMN(#REF!)+1,FALSE),"")</f>
        <v>#REF!</v>
      </c>
      <c r="DW50" s="15" t="e">
        <f>IF(VLOOKUP($B50,#REF!,COLUMN(#REF!)-COLUMN(#REF!)+1,FALSE)&gt;0.1,VLOOKUP($B50,#REF!,COLUMN(#REF!)-COLUMN(#REF!)+1,FALSE),"")</f>
        <v>#REF!</v>
      </c>
      <c r="DX50" s="15" t="e">
        <f>IF(VLOOKUP($B50,#REF!,COLUMN(#REF!)-COLUMN(#REF!)+1,FALSE)&gt;0.1,VLOOKUP($B50,#REF!,COLUMN(#REF!)-COLUMN(#REF!)+1,FALSE),"")</f>
        <v>#REF!</v>
      </c>
      <c r="DY50" s="15" t="e">
        <f>IF(VLOOKUP($B50,#REF!,COLUMN(#REF!)-COLUMN(#REF!)+1,FALSE)&gt;0.1,VLOOKUP($B50,#REF!,COLUMN(#REF!)-COLUMN(#REF!)+1,FALSE),"")</f>
        <v>#REF!</v>
      </c>
      <c r="DZ50" s="15" t="e">
        <f>IF(VLOOKUP($B50,#REF!,COLUMN(#REF!)-COLUMN(#REF!)+1,FALSE)&gt;0.1,VLOOKUP($B50,#REF!,COLUMN(#REF!)-COLUMN(#REF!)+1,FALSE),"")</f>
        <v>#REF!</v>
      </c>
      <c r="EA50" s="15" t="e">
        <f>IF(VLOOKUP($B50,#REF!,COLUMN(#REF!)-COLUMN(#REF!)+1,FALSE)&gt;0.1,VLOOKUP($B50,#REF!,COLUMN(#REF!)-COLUMN(#REF!)+1,FALSE),"")</f>
        <v>#REF!</v>
      </c>
      <c r="EB50" s="15" t="e">
        <f>IF(VLOOKUP($B50,#REF!,COLUMN(#REF!)-COLUMN(#REF!)+1,FALSE)&gt;0.1,VLOOKUP($B50,#REF!,COLUMN(#REF!)-COLUMN(#REF!)+1,FALSE),"")</f>
        <v>#REF!</v>
      </c>
      <c r="EC50" s="15" t="e">
        <f>IF(VLOOKUP($B50,#REF!,COLUMN(#REF!)-COLUMN(#REF!)+1,FALSE)&gt;0.1,VLOOKUP($B50,#REF!,COLUMN(#REF!)-COLUMN(#REF!)+1,FALSE),"")</f>
        <v>#REF!</v>
      </c>
      <c r="ED50" s="15" t="e">
        <f>IF(VLOOKUP($B50,#REF!,COLUMN(#REF!)-COLUMN(#REF!)+1,FALSE)&gt;0.1,VLOOKUP($B50,#REF!,COLUMN(#REF!)-COLUMN(#REF!)+1,FALSE),"")</f>
        <v>#REF!</v>
      </c>
      <c r="EE50" s="15" t="e">
        <f>IF(VLOOKUP($B50,#REF!,COLUMN(#REF!)-COLUMN(#REF!)+1,FALSE)&gt;0.1,VLOOKUP($B50,#REF!,COLUMN(#REF!)-COLUMN(#REF!)+1,FALSE),"")</f>
        <v>#REF!</v>
      </c>
      <c r="EF50" s="15" t="e">
        <f>IF(VLOOKUP($B50,#REF!,COLUMN(#REF!)-COLUMN(#REF!)+1,FALSE)&gt;0.1,VLOOKUP($B50,#REF!,COLUMN(#REF!)-COLUMN(#REF!)+1,FALSE),"")</f>
        <v>#REF!</v>
      </c>
      <c r="EG50" s="15" t="e">
        <f>IF(VLOOKUP($B50,#REF!,COLUMN(#REF!)-COLUMN(#REF!)+1,FALSE)&gt;0.1,VLOOKUP($B50,#REF!,COLUMN(#REF!)-COLUMN(#REF!)+1,FALSE),"")</f>
        <v>#REF!</v>
      </c>
      <c r="EH50" s="15" t="e">
        <f>IF(VLOOKUP($B50,#REF!,COLUMN(#REF!)-COLUMN(#REF!)+1,FALSE)&gt;0.1,VLOOKUP($B50,#REF!,COLUMN(#REF!)-COLUMN(#REF!)+1,FALSE),"")</f>
        <v>#REF!</v>
      </c>
      <c r="EL50" s="20" t="str">
        <f t="shared" si="33"/>
        <v/>
      </c>
      <c r="EM50" s="20" t="str">
        <f t="shared" si="33"/>
        <v/>
      </c>
      <c r="EN50" s="20" t="str">
        <f t="shared" si="33"/>
        <v/>
      </c>
      <c r="EO50" s="20" t="str">
        <f t="shared" si="32"/>
        <v/>
      </c>
      <c r="EP50" s="20" t="str">
        <f t="shared" si="32"/>
        <v/>
      </c>
      <c r="EQ50" s="20" t="str">
        <f t="shared" si="32"/>
        <v/>
      </c>
      <c r="ER50" s="20" t="str">
        <f t="shared" si="32"/>
        <v/>
      </c>
      <c r="ES50" s="20" t="str">
        <f t="shared" si="32"/>
        <v/>
      </c>
      <c r="ET50" s="20" t="str">
        <f t="shared" si="32"/>
        <v/>
      </c>
      <c r="EU50" s="20" t="str">
        <f t="shared" si="32"/>
        <v/>
      </c>
      <c r="EV50" s="20" t="str">
        <f t="shared" si="32"/>
        <v/>
      </c>
      <c r="EW50" s="20" t="str">
        <f t="shared" si="32"/>
        <v/>
      </c>
    </row>
    <row r="51" spans="2:153">
      <c r="B51" t="s">
        <v>1410</v>
      </c>
      <c r="C51" s="18">
        <f>VLOOKUP(B51,Financ!A$3:J$157,COLUMN(Financ!$J$21),FALSE)</f>
        <v>45962</v>
      </c>
      <c r="D51" s="16">
        <f ca="1">SUMIF(Financ!$A$3:$A$157,'Full Financ'!$B51,Financ!K$3:K$156)</f>
        <v>0</v>
      </c>
      <c r="E51" s="16">
        <f ca="1">SUMIF(Financ!$A$3:$A$157,'Full Financ'!$B51,Financ!L$3:L$156)</f>
        <v>0</v>
      </c>
      <c r="F51" s="16">
        <f ca="1">SUMIF(Financ!$A$3:$A$157,'Full Financ'!$B51,Financ!M$3:M$156)</f>
        <v>0</v>
      </c>
      <c r="G51" s="16">
        <f ca="1">SUMIF(Financ!$A$3:$A$157,'Full Financ'!$B51,Financ!N$3:N$156)</f>
        <v>0</v>
      </c>
      <c r="H51" s="16">
        <f ca="1">SUMIF(Financ!$A$3:$A$157,'Full Financ'!$B51,Financ!O$3:O$156)</f>
        <v>0</v>
      </c>
      <c r="I51" s="16">
        <f ca="1">SUMIF(Financ!$A$3:$A$157,'Full Financ'!$B51,Financ!P$3:P$156)</f>
        <v>0</v>
      </c>
      <c r="J51" s="16">
        <f ca="1">SUMIF(Financ!$A$3:$A$157,'Full Financ'!$B51,Financ!Q$3:Q$156)</f>
        <v>0</v>
      </c>
      <c r="K51" s="16">
        <f ca="1">SUMIF(Financ!$A$3:$A$157,'Full Financ'!$B51,Financ!R$3:R$156)</f>
        <v>0</v>
      </c>
      <c r="L51" s="16">
        <f ca="1">SUMIF(Financ!$A$3:$A$157,'Full Financ'!$B51,Financ!S$3:S$156)</f>
        <v>0</v>
      </c>
      <c r="M51" s="16">
        <f ca="1">SUMIF(Financ!$A$3:$A$157,'Full Financ'!$B51,Financ!T$3:T$156)</f>
        <v>0</v>
      </c>
      <c r="N51" s="16">
        <f ca="1">SUMIF(Financ!$A$3:$A$157,'Full Financ'!$B51,Financ!U$3:U$156)</f>
        <v>389.09</v>
      </c>
      <c r="O51" s="16">
        <f ca="1">SUMIF(Financ!$A$3:$A$157,'Full Financ'!$B51,Financ!V$3:V$156)</f>
        <v>389.09</v>
      </c>
      <c r="P51" s="16"/>
      <c r="Q51" t="e">
        <f>VLOOKUP(B51,#REF!,COLUMN(#REF!),FALSE)</f>
        <v>#REF!</v>
      </c>
      <c r="R51" s="17" t="e">
        <f>IF(AND(R$2=$Q$1,$Q51&lt;&gt;0),SUMIF(#REF!,'Full Financ'!$B51,#REF!)*0.98*(S$2-R$2)/($Q51),SUMIF(#REF!,'Full Financ'!$B51,#REF!)*0.98)</f>
        <v>#REF!</v>
      </c>
      <c r="S51" s="17" t="e">
        <f>IF(AND(S$2=$Q$1,$Q51&lt;&gt;0),SUMIF(#REF!,'Full Financ'!$B51,#REF!)*0.98*(T$2-S$2)/($Q51),SUMIF(#REF!,'Full Financ'!$B51,#REF!)*0.98)</f>
        <v>#REF!</v>
      </c>
      <c r="T51" s="17" t="e">
        <f>IF(AND(T$2=$Q$1,$Q51&lt;&gt;0),SUMIF(#REF!,'Full Financ'!$B51,#REF!)*0.98*(U$2-T$2)/($Q51),SUMIF(#REF!,'Full Financ'!$B51,#REF!)*0.98)</f>
        <v>#REF!</v>
      </c>
      <c r="U51" s="17" t="e">
        <f>IF(AND(U$2=$Q$1,$Q51&lt;&gt;0),SUMIF(#REF!,'Full Financ'!$B51,#REF!)*0.98*(V$2-U$2)/($Q51),SUMIF(#REF!,'Full Financ'!$B51,#REF!)*0.98)</f>
        <v>#REF!</v>
      </c>
      <c r="V51" s="17" t="e">
        <f>IF(AND(V$2=$Q$1,$Q51&lt;&gt;0),SUMIF(#REF!,'Full Financ'!$B51,#REF!)*0.98*(W$2-V$2)/($Q51),SUMIF(#REF!,'Full Financ'!$B51,#REF!)*0.98)</f>
        <v>#REF!</v>
      </c>
      <c r="W51" s="17" t="e">
        <f>IF(AND(W$2=$Q$1,$Q51&lt;&gt;0),SUMIF(#REF!,'Full Financ'!$B51,#REF!)*0.98*(X$2-W$2)/($Q51),SUMIF(#REF!,'Full Financ'!$B51,#REF!)*0.98)</f>
        <v>#REF!</v>
      </c>
      <c r="X51" s="17" t="e">
        <f>IF(AND(X$2=$Q$1,$Q51&lt;&gt;0),SUMIF(#REF!,'Full Financ'!$B51,#REF!)*0.98*(Y$2-X$2)/($Q51),SUMIF(#REF!,'Full Financ'!$B51,#REF!)*0.98)</f>
        <v>#REF!</v>
      </c>
      <c r="Y51" s="17" t="e">
        <f>IF(AND(Y$2=$Q$1,$Q51&lt;&gt;0),SUMIF(#REF!,'Full Financ'!$B51,#REF!)*0.98*(Z$2-Y$2)/($Q51),SUMIF(#REF!,'Full Financ'!$B51,#REF!)*0.98)</f>
        <v>#REF!</v>
      </c>
      <c r="Z51" s="17" t="e">
        <f>IF(AND(Z$2=$Q$1,$Q51&lt;&gt;0),SUMIF(#REF!,'Full Financ'!$B51,#REF!)*0.98*(AA$2-Z$2)/($Q51),SUMIF(#REF!,'Full Financ'!$B51,#REF!)*0.98)</f>
        <v>#REF!</v>
      </c>
      <c r="AA51" s="17" t="e">
        <f>IF(AND(AA$2=$Q$1,$Q51&lt;&gt;0),SUMIF(#REF!,'Full Financ'!$B51,#REF!)*0.98*(AB$2-AA$2)/($Q51),SUMIF(#REF!,'Full Financ'!$B51,#REF!)*0.98)</f>
        <v>#REF!</v>
      </c>
      <c r="AB51" s="17" t="e">
        <f>IF(AND(AB$2=$Q$1,$Q51&lt;&gt;0),SUMIF(#REF!,'Full Financ'!$B51,#REF!)*0.98*(AC$2-AB$2)/($Q51),SUMIF(#REF!,'Full Financ'!$B51,#REF!)*0.98)</f>
        <v>#REF!</v>
      </c>
      <c r="AC51" s="17" t="e">
        <f>IF(AND(AC$2=$Q$1,$Q51&lt;&gt;0),SUMIF(#REF!,'Full Financ'!$B51,#REF!)*0.98*(AD$2-AC$2)/($Q51),SUMIF(#REF!,'Full Financ'!$B51,#REF!)*0.98)</f>
        <v>#REF!</v>
      </c>
      <c r="AD51" s="17"/>
      <c r="AF51" s="17" t="e">
        <f t="shared" ca="1" si="24"/>
        <v>#REF!</v>
      </c>
      <c r="AG51" s="17" t="e">
        <f t="shared" ca="1" si="24"/>
        <v>#REF!</v>
      </c>
      <c r="AH51" s="17" t="e">
        <f t="shared" ca="1" si="24"/>
        <v>#REF!</v>
      </c>
      <c r="AI51" s="17" t="e">
        <f t="shared" ca="1" si="20"/>
        <v>#REF!</v>
      </c>
      <c r="AJ51" s="17" t="e">
        <f t="shared" ca="1" si="20"/>
        <v>#REF!</v>
      </c>
      <c r="AK51" s="17" t="e">
        <f t="shared" ca="1" si="20"/>
        <v>#REF!</v>
      </c>
      <c r="AL51" s="17" t="e">
        <f t="shared" ca="1" si="20"/>
        <v>#REF!</v>
      </c>
      <c r="AM51" s="17" t="e">
        <f t="shared" ca="1" si="20"/>
        <v>#REF!</v>
      </c>
      <c r="AN51" s="17" t="e">
        <f t="shared" ca="1" si="20"/>
        <v>#REF!</v>
      </c>
      <c r="AO51" s="17" t="e">
        <f t="shared" ca="1" si="20"/>
        <v>#REF!</v>
      </c>
      <c r="AP51" s="17" t="e">
        <f t="shared" ca="1" si="20"/>
        <v>#REF!</v>
      </c>
      <c r="AQ51" s="17" t="e">
        <f t="shared" ca="1" si="20"/>
        <v>#REF!</v>
      </c>
      <c r="AS51" s="17" t="e">
        <f>IF(SUM($R51:R51)&gt;0,MONTH(AS$2),"")</f>
        <v>#REF!</v>
      </c>
      <c r="AT51" s="17" t="e">
        <f>IF(SUM($R51:S51)&gt;0,MONTH(AT$2),"")</f>
        <v>#REF!</v>
      </c>
      <c r="AU51" s="17" t="e">
        <f>IF(SUM($R51:T51)&gt;0,MONTH(AU$2),"")</f>
        <v>#REF!</v>
      </c>
      <c r="AV51" s="17" t="e">
        <f>IF(SUM($R51:U51)&gt;0,MONTH(AV$2),"")</f>
        <v>#REF!</v>
      </c>
      <c r="AW51" s="17" t="e">
        <f>IF(SUM($R51:V51)&gt;0,MONTH(AW$2),"")</f>
        <v>#REF!</v>
      </c>
      <c r="AX51" s="17" t="e">
        <f>IF(SUM($R51:W51)&gt;0,MONTH(AX$2),"")</f>
        <v>#REF!</v>
      </c>
      <c r="AY51" s="17" t="e">
        <f>IF(SUM($R51:X51)&gt;0,MONTH(AY$2),"")</f>
        <v>#REF!</v>
      </c>
      <c r="AZ51" s="17" t="e">
        <f>IF(SUM($R51:Y51)&gt;0,MONTH(AZ$2),"")</f>
        <v>#REF!</v>
      </c>
      <c r="BA51" s="17" t="e">
        <f>IF(SUM($R51:Z51)&gt;0,MONTH(BA$2),"")</f>
        <v>#REF!</v>
      </c>
      <c r="BB51" s="17" t="e">
        <f>IF(SUM($R51:AA51)&gt;0,MONTH(BB$2),"")</f>
        <v>#REF!</v>
      </c>
      <c r="BC51" s="17" t="e">
        <f>IF(SUM($R51:AB51)&gt;0,MONTH(BC$2),"")</f>
        <v>#REF!</v>
      </c>
      <c r="BD51" s="17" t="e">
        <f>IF(SUM($R51:AC51)&gt;0,MONTH(BD$2),"")</f>
        <v>#REF!</v>
      </c>
      <c r="BE51" s="17" t="e">
        <f t="shared" si="6"/>
        <v>#REF!</v>
      </c>
      <c r="BF51" s="17" t="e">
        <f t="shared" si="25"/>
        <v>#REF!</v>
      </c>
      <c r="BG51" s="17" t="e">
        <f t="shared" si="25"/>
        <v>#REF!</v>
      </c>
      <c r="BH51" s="17" t="e">
        <f t="shared" si="25"/>
        <v>#REF!</v>
      </c>
      <c r="BI51" s="17" t="e">
        <f t="shared" si="21"/>
        <v>#REF!</v>
      </c>
      <c r="BJ51" s="17" t="e">
        <f t="shared" si="21"/>
        <v>#REF!</v>
      </c>
      <c r="BK51" s="17" t="e">
        <f t="shared" si="21"/>
        <v>#REF!</v>
      </c>
      <c r="BL51" s="17" t="e">
        <f t="shared" si="21"/>
        <v>#REF!</v>
      </c>
      <c r="BM51" s="17" t="e">
        <f t="shared" si="21"/>
        <v>#REF!</v>
      </c>
      <c r="BN51" s="17" t="e">
        <f t="shared" si="21"/>
        <v>#REF!</v>
      </c>
      <c r="BO51" s="17" t="e">
        <f t="shared" si="21"/>
        <v>#REF!</v>
      </c>
      <c r="BP51" s="17" t="e">
        <f t="shared" si="21"/>
        <v>#REF!</v>
      </c>
      <c r="BQ51" s="17" t="e">
        <f t="shared" si="21"/>
        <v>#REF!</v>
      </c>
      <c r="BS51" s="17" t="e">
        <f t="shared" si="26"/>
        <v>#REF!</v>
      </c>
      <c r="BT51" s="17" t="e">
        <f t="shared" si="26"/>
        <v>#REF!</v>
      </c>
      <c r="BU51" s="17" t="e">
        <f t="shared" si="26"/>
        <v>#REF!</v>
      </c>
      <c r="BV51" s="17" t="e">
        <f t="shared" si="22"/>
        <v>#REF!</v>
      </c>
      <c r="BW51" s="17" t="e">
        <f t="shared" si="22"/>
        <v>#REF!</v>
      </c>
      <c r="BX51" s="17" t="e">
        <f t="shared" si="22"/>
        <v>#REF!</v>
      </c>
      <c r="BY51" s="17" t="e">
        <f t="shared" si="22"/>
        <v>#REF!</v>
      </c>
      <c r="BZ51" s="17" t="e">
        <f t="shared" si="22"/>
        <v>#REF!</v>
      </c>
      <c r="CA51" s="17" t="e">
        <f t="shared" si="22"/>
        <v>#REF!</v>
      </c>
      <c r="CB51" s="17" t="e">
        <f t="shared" si="22"/>
        <v>#REF!</v>
      </c>
      <c r="CC51" s="17" t="e">
        <f t="shared" si="22"/>
        <v>#REF!</v>
      </c>
      <c r="CD51" s="17" t="e">
        <f t="shared" si="22"/>
        <v>#REF!</v>
      </c>
      <c r="CG51" s="20" t="e">
        <f>IF(AND(SUM($R51:R51)&gt;0,R51=0),AF51,0)</f>
        <v>#REF!</v>
      </c>
      <c r="CH51" s="20" t="e">
        <f>IF(AND(SUM($R51:S51)&gt;0,S51=0),AG51,0)</f>
        <v>#REF!</v>
      </c>
      <c r="CI51" s="20" t="e">
        <f>IF(AND(SUM($R51:T51)&gt;0,T51=0),AH51,0)</f>
        <v>#REF!</v>
      </c>
      <c r="CJ51" s="20" t="e">
        <f>IF(AND(SUM($R51:U51)&gt;0,U51=0),AI51,0)</f>
        <v>#REF!</v>
      </c>
      <c r="CK51" s="20" t="e">
        <f>IF(AND(SUM($R51:V51)&gt;0,V51=0),AJ51,0)</f>
        <v>#REF!</v>
      </c>
      <c r="CL51" s="20" t="e">
        <f>IF(AND(SUM($R51:W51)&gt;0,W51=0),AK51,0)</f>
        <v>#REF!</v>
      </c>
      <c r="CM51" s="20" t="e">
        <f>IF(AND(SUM($R51:X51)&gt;0,X51=0),AL51,0)</f>
        <v>#REF!</v>
      </c>
      <c r="CN51" s="20" t="e">
        <f>IF(AND(SUM($R51:Y51)&gt;0,Y51=0),AM51,0)</f>
        <v>#REF!</v>
      </c>
      <c r="CO51" s="20" t="e">
        <f>IF(AND(SUM($R51:Z51)&gt;0,Z51=0),AN51,0)</f>
        <v>#REF!</v>
      </c>
      <c r="CP51" s="20" t="e">
        <f>IF(AND(SUM($R51:AA51)&gt;0,AA51=0),AO51,0)</f>
        <v>#REF!</v>
      </c>
      <c r="CQ51" s="20" t="e">
        <f>IF(AND(SUM($R51:AB51)&gt;0,AB51=0),AP51,0)</f>
        <v>#REF!</v>
      </c>
      <c r="CR51" s="20" t="e">
        <f>IF(AND(SUM($R51:AC51)&gt;0,AC51=0),AQ51,0)</f>
        <v>#REF!</v>
      </c>
      <c r="CT51" s="14" t="e">
        <f>IF(VLOOKUP($B51,#REF!,COLUMN(#REF!)-COLUMN(#REF!)+1,FALSE)&gt;0.1,VLOOKUP($B51,#REF!,COLUMN(#REF!)-COLUMN(#REF!)+1,FALSE),"")</f>
        <v>#REF!</v>
      </c>
      <c r="CU51" s="14" t="e">
        <f>IF(VLOOKUP($B51,#REF!,COLUMN(#REF!)-COLUMN(#REF!)+1,FALSE)&gt;0.1,VLOOKUP($B51,#REF!,COLUMN(#REF!)-COLUMN(#REF!)+1,FALSE),"")</f>
        <v>#REF!</v>
      </c>
      <c r="CV51" s="14" t="e">
        <f>IF(VLOOKUP($B51,#REF!,COLUMN(#REF!)-COLUMN(#REF!)+1,FALSE)&gt;0.1,VLOOKUP($B51,#REF!,COLUMN(#REF!)-COLUMN(#REF!)+1,FALSE),"")</f>
        <v>#REF!</v>
      </c>
      <c r="CW51" s="14" t="e">
        <f>IF(VLOOKUP($B51,#REF!,COLUMN(#REF!)-COLUMN(#REF!)+1,FALSE)&gt;0.1,VLOOKUP($B51,#REF!,COLUMN(#REF!)-COLUMN(#REF!)+1,FALSE),"")</f>
        <v>#REF!</v>
      </c>
      <c r="CX51" s="14" t="e">
        <f>IF(VLOOKUP($B51,#REF!,COLUMN(#REF!)-COLUMN(#REF!)+1,FALSE)&gt;0.1,VLOOKUP($B51,#REF!,COLUMN(#REF!)-COLUMN(#REF!)+1,FALSE),"")</f>
        <v>#REF!</v>
      </c>
      <c r="CY51" s="14" t="e">
        <f>IF(VLOOKUP($B51,#REF!,COLUMN(#REF!)-COLUMN(#REF!)+1,FALSE)&gt;0.1,VLOOKUP($B51,#REF!,COLUMN(#REF!)-COLUMN(#REF!)+1,FALSE),"")</f>
        <v>#REF!</v>
      </c>
      <c r="CZ51" s="14" t="e">
        <f>IF(VLOOKUP($B51,#REF!,COLUMN(#REF!)-COLUMN(#REF!)+1,FALSE)&gt;0.1,VLOOKUP($B51,#REF!,COLUMN(#REF!)-COLUMN(#REF!)+1,FALSE),"")</f>
        <v>#REF!</v>
      </c>
      <c r="DA51" s="14" t="e">
        <f>IF(VLOOKUP($B51,#REF!,COLUMN(#REF!)-COLUMN(#REF!)+1,FALSE)&gt;0.1,VLOOKUP($B51,#REF!,COLUMN(#REF!)-COLUMN(#REF!)+1,FALSE),"")</f>
        <v>#REF!</v>
      </c>
      <c r="DB51" s="14" t="e">
        <f>IF(VLOOKUP($B51,#REF!,COLUMN(#REF!)-COLUMN(#REF!)+1,FALSE)&gt;0.1,VLOOKUP($B51,#REF!,COLUMN(#REF!)-COLUMN(#REF!)+1,FALSE),"")</f>
        <v>#REF!</v>
      </c>
      <c r="DC51" s="14" t="e">
        <f>IF(VLOOKUP($B51,#REF!,COLUMN(#REF!)-COLUMN(#REF!)+1,FALSE)&gt;0.1,VLOOKUP($B51,#REF!,COLUMN(#REF!)-COLUMN(#REF!)+1,FALSE),"")</f>
        <v>#REF!</v>
      </c>
      <c r="DD51" s="14" t="e">
        <f>IF(VLOOKUP($B51,#REF!,COLUMN(#REF!)-COLUMN(#REF!)+1,FALSE)&gt;0.1,VLOOKUP($B51,#REF!,COLUMN(#REF!)-COLUMN(#REF!)+1,FALSE),"")</f>
        <v>#REF!</v>
      </c>
      <c r="DE51" s="14" t="e">
        <f>IF(VLOOKUP($B51,#REF!,COLUMN(#REF!)-COLUMN(#REF!)+1,FALSE)&gt;0.1,VLOOKUP($B51,#REF!,COLUMN(#REF!)-COLUMN(#REF!)+1,FALSE),"")</f>
        <v>#REF!</v>
      </c>
      <c r="DH51" s="19" t="str">
        <f t="shared" si="7"/>
        <v/>
      </c>
      <c r="DI51" s="19" t="str">
        <f t="shared" si="7"/>
        <v/>
      </c>
      <c r="DJ51" s="19" t="str">
        <f t="shared" si="7"/>
        <v/>
      </c>
      <c r="DK51" s="19" t="str">
        <f t="shared" si="28"/>
        <v/>
      </c>
      <c r="DL51" s="19" t="str">
        <f t="shared" si="28"/>
        <v/>
      </c>
      <c r="DM51" s="19" t="str">
        <f t="shared" si="28"/>
        <v/>
      </c>
      <c r="DN51" s="19" t="str">
        <f t="shared" si="28"/>
        <v/>
      </c>
      <c r="DO51" s="19" t="str">
        <f t="shared" si="28"/>
        <v/>
      </c>
      <c r="DP51" s="19" t="str">
        <f t="shared" si="28"/>
        <v/>
      </c>
      <c r="DQ51" s="19" t="str">
        <f t="shared" si="28"/>
        <v/>
      </c>
      <c r="DR51" s="19" t="str">
        <f t="shared" si="28"/>
        <v/>
      </c>
      <c r="DS51" s="19" t="str">
        <f t="shared" si="28"/>
        <v/>
      </c>
      <c r="DV51" s="15" t="e">
        <f>IF(VLOOKUP($B51,#REF!,COLUMN(#REF!)-COLUMN(#REF!)+1,FALSE)&gt;0.1,VLOOKUP($B51,#REF!,COLUMN(#REF!)-COLUMN(#REF!)+1,FALSE),"")</f>
        <v>#REF!</v>
      </c>
      <c r="DW51" s="15" t="e">
        <f>IF(VLOOKUP($B51,#REF!,COLUMN(#REF!)-COLUMN(#REF!)+1,FALSE)&gt;0.1,VLOOKUP($B51,#REF!,COLUMN(#REF!)-COLUMN(#REF!)+1,FALSE),"")</f>
        <v>#REF!</v>
      </c>
      <c r="DX51" s="15" t="e">
        <f>IF(VLOOKUP($B51,#REF!,COLUMN(#REF!)-COLUMN(#REF!)+1,FALSE)&gt;0.1,VLOOKUP($B51,#REF!,COLUMN(#REF!)-COLUMN(#REF!)+1,FALSE),"")</f>
        <v>#REF!</v>
      </c>
      <c r="DY51" s="15" t="e">
        <f>IF(VLOOKUP($B51,#REF!,COLUMN(#REF!)-COLUMN(#REF!)+1,FALSE)&gt;0.1,VLOOKUP($B51,#REF!,COLUMN(#REF!)-COLUMN(#REF!)+1,FALSE),"")</f>
        <v>#REF!</v>
      </c>
      <c r="DZ51" s="15" t="e">
        <f>IF(VLOOKUP($B51,#REF!,COLUMN(#REF!)-COLUMN(#REF!)+1,FALSE)&gt;0.1,VLOOKUP($B51,#REF!,COLUMN(#REF!)-COLUMN(#REF!)+1,FALSE),"")</f>
        <v>#REF!</v>
      </c>
      <c r="EA51" s="15" t="e">
        <f>IF(VLOOKUP($B51,#REF!,COLUMN(#REF!)-COLUMN(#REF!)+1,FALSE)&gt;0.1,VLOOKUP($B51,#REF!,COLUMN(#REF!)-COLUMN(#REF!)+1,FALSE),"")</f>
        <v>#REF!</v>
      </c>
      <c r="EB51" s="15" t="e">
        <f>IF(VLOOKUP($B51,#REF!,COLUMN(#REF!)-COLUMN(#REF!)+1,FALSE)&gt;0.1,VLOOKUP($B51,#REF!,COLUMN(#REF!)-COLUMN(#REF!)+1,FALSE),"")</f>
        <v>#REF!</v>
      </c>
      <c r="EC51" s="15" t="e">
        <f>IF(VLOOKUP($B51,#REF!,COLUMN(#REF!)-COLUMN(#REF!)+1,FALSE)&gt;0.1,VLOOKUP($B51,#REF!,COLUMN(#REF!)-COLUMN(#REF!)+1,FALSE),"")</f>
        <v>#REF!</v>
      </c>
      <c r="ED51" s="15" t="e">
        <f>IF(VLOOKUP($B51,#REF!,COLUMN(#REF!)-COLUMN(#REF!)+1,FALSE)&gt;0.1,VLOOKUP($B51,#REF!,COLUMN(#REF!)-COLUMN(#REF!)+1,FALSE),"")</f>
        <v>#REF!</v>
      </c>
      <c r="EE51" s="15" t="e">
        <f>IF(VLOOKUP($B51,#REF!,COLUMN(#REF!)-COLUMN(#REF!)+1,FALSE)&gt;0.1,VLOOKUP($B51,#REF!,COLUMN(#REF!)-COLUMN(#REF!)+1,FALSE),"")</f>
        <v>#REF!</v>
      </c>
      <c r="EF51" s="15" t="e">
        <f>IF(VLOOKUP($B51,#REF!,COLUMN(#REF!)-COLUMN(#REF!)+1,FALSE)&gt;0.1,VLOOKUP($B51,#REF!,COLUMN(#REF!)-COLUMN(#REF!)+1,FALSE),"")</f>
        <v>#REF!</v>
      </c>
      <c r="EG51" s="15" t="e">
        <f>IF(VLOOKUP($B51,#REF!,COLUMN(#REF!)-COLUMN(#REF!)+1,FALSE)&gt;0.1,VLOOKUP($B51,#REF!,COLUMN(#REF!)-COLUMN(#REF!)+1,FALSE),"")</f>
        <v>#REF!</v>
      </c>
      <c r="EH51" s="15" t="e">
        <f>IF(VLOOKUP($B51,#REF!,COLUMN(#REF!)-COLUMN(#REF!)+1,FALSE)&gt;0.1,VLOOKUP($B51,#REF!,COLUMN(#REF!)-COLUMN(#REF!)+1,FALSE),"")</f>
        <v>#REF!</v>
      </c>
      <c r="EL51" s="20" t="str">
        <f t="shared" si="33"/>
        <v/>
      </c>
      <c r="EM51" s="20" t="str">
        <f t="shared" si="33"/>
        <v/>
      </c>
      <c r="EN51" s="20" t="str">
        <f t="shared" si="33"/>
        <v/>
      </c>
      <c r="EO51" s="20" t="str">
        <f t="shared" si="32"/>
        <v/>
      </c>
      <c r="EP51" s="20" t="str">
        <f t="shared" si="32"/>
        <v/>
      </c>
      <c r="EQ51" s="20" t="str">
        <f t="shared" si="32"/>
        <v/>
      </c>
      <c r="ER51" s="20" t="str">
        <f t="shared" si="32"/>
        <v/>
      </c>
      <c r="ES51" s="20" t="str">
        <f t="shared" si="32"/>
        <v/>
      </c>
      <c r="ET51" s="20" t="str">
        <f t="shared" si="32"/>
        <v/>
      </c>
      <c r="EU51" s="20" t="str">
        <f t="shared" si="32"/>
        <v/>
      </c>
      <c r="EV51" s="20" t="str">
        <f t="shared" si="32"/>
        <v/>
      </c>
      <c r="EW51" s="20" t="str">
        <f t="shared" si="32"/>
        <v/>
      </c>
    </row>
    <row r="52" spans="2:153">
      <c r="B52" t="s">
        <v>1464</v>
      </c>
      <c r="C52" s="18">
        <f>VLOOKUP(B52,Financ!A$3:J$157,COLUMN(Financ!$J$21),FALSE)</f>
        <v>45931</v>
      </c>
      <c r="D52" s="16">
        <f ca="1">SUMIF(Financ!$A$3:$A$157,'Full Financ'!$B52,Financ!K$3:K$156)</f>
        <v>0</v>
      </c>
      <c r="E52" s="16">
        <f ca="1">SUMIF(Financ!$A$3:$A$157,'Full Financ'!$B52,Financ!L$3:L$156)</f>
        <v>0</v>
      </c>
      <c r="F52" s="16">
        <f ca="1">SUMIF(Financ!$A$3:$A$157,'Full Financ'!$B52,Financ!M$3:M$156)</f>
        <v>0</v>
      </c>
      <c r="G52" s="16">
        <f ca="1">SUMIF(Financ!$A$3:$A$157,'Full Financ'!$B52,Financ!N$3:N$156)</f>
        <v>0</v>
      </c>
      <c r="H52" s="16">
        <f ca="1">SUMIF(Financ!$A$3:$A$157,'Full Financ'!$B52,Financ!O$3:O$156)</f>
        <v>0</v>
      </c>
      <c r="I52" s="16">
        <f ca="1">SUMIF(Financ!$A$3:$A$157,'Full Financ'!$B52,Financ!P$3:P$156)</f>
        <v>0</v>
      </c>
      <c r="J52" s="16">
        <f ca="1">SUMIF(Financ!$A$3:$A$157,'Full Financ'!$B52,Financ!Q$3:Q$156)</f>
        <v>0</v>
      </c>
      <c r="K52" s="16">
        <f ca="1">SUMIF(Financ!$A$3:$A$157,'Full Financ'!$B52,Financ!R$3:R$156)</f>
        <v>0</v>
      </c>
      <c r="L52" s="16">
        <f ca="1">SUMIF(Financ!$A$3:$A$157,'Full Financ'!$B52,Financ!S$3:S$156)</f>
        <v>0</v>
      </c>
      <c r="M52" s="16">
        <f ca="1">SUMIF(Financ!$A$3:$A$157,'Full Financ'!$B52,Financ!T$3:T$156)</f>
        <v>972.72499999999991</v>
      </c>
      <c r="N52" s="16">
        <f ca="1">SUMIF(Financ!$A$3:$A$157,'Full Financ'!$B52,Financ!U$3:U$156)</f>
        <v>972.72499999999991</v>
      </c>
      <c r="O52" s="16">
        <f ca="1">SUMIF(Financ!$A$3:$A$157,'Full Financ'!$B52,Financ!V$3:V$156)</f>
        <v>972.72499999999991</v>
      </c>
      <c r="P52" s="16"/>
      <c r="Q52" t="e">
        <f>VLOOKUP(B52,#REF!,COLUMN(#REF!),FALSE)</f>
        <v>#REF!</v>
      </c>
      <c r="R52" s="17" t="e">
        <f>IF(AND(R$2=$Q$1,$Q52&lt;&gt;0),SUMIF(#REF!,'Full Financ'!$B52,#REF!)*0.98*(S$2-R$2)/($Q52),SUMIF(#REF!,'Full Financ'!$B52,#REF!)*0.98)</f>
        <v>#REF!</v>
      </c>
      <c r="S52" s="17" t="e">
        <f>IF(AND(S$2=$Q$1,$Q52&lt;&gt;0),SUMIF(#REF!,'Full Financ'!$B52,#REF!)*0.98*(T$2-S$2)/($Q52),SUMIF(#REF!,'Full Financ'!$B52,#REF!)*0.98)</f>
        <v>#REF!</v>
      </c>
      <c r="T52" s="17" t="e">
        <f>IF(AND(T$2=$Q$1,$Q52&lt;&gt;0),SUMIF(#REF!,'Full Financ'!$B52,#REF!)*0.98*(U$2-T$2)/($Q52),SUMIF(#REF!,'Full Financ'!$B52,#REF!)*0.98)</f>
        <v>#REF!</v>
      </c>
      <c r="U52" s="17" t="e">
        <f>IF(AND(U$2=$Q$1,$Q52&lt;&gt;0),SUMIF(#REF!,'Full Financ'!$B52,#REF!)*0.98*(V$2-U$2)/($Q52),SUMIF(#REF!,'Full Financ'!$B52,#REF!)*0.98)</f>
        <v>#REF!</v>
      </c>
      <c r="V52" s="17" t="e">
        <f>IF(AND(V$2=$Q$1,$Q52&lt;&gt;0),SUMIF(#REF!,'Full Financ'!$B52,#REF!)*0.98*(W$2-V$2)/($Q52),SUMIF(#REF!,'Full Financ'!$B52,#REF!)*0.98)</f>
        <v>#REF!</v>
      </c>
      <c r="W52" s="17" t="e">
        <f>IF(AND(W$2=$Q$1,$Q52&lt;&gt;0),SUMIF(#REF!,'Full Financ'!$B52,#REF!)*0.98*(X$2-W$2)/($Q52),SUMIF(#REF!,'Full Financ'!$B52,#REF!)*0.98)</f>
        <v>#REF!</v>
      </c>
      <c r="X52" s="17" t="e">
        <f>IF(AND(X$2=$Q$1,$Q52&lt;&gt;0),SUMIF(#REF!,'Full Financ'!$B52,#REF!)*0.98*(Y$2-X$2)/($Q52),SUMIF(#REF!,'Full Financ'!$B52,#REF!)*0.98)</f>
        <v>#REF!</v>
      </c>
      <c r="Y52" s="17" t="e">
        <f>IF(AND(Y$2=$Q$1,$Q52&lt;&gt;0),SUMIF(#REF!,'Full Financ'!$B52,#REF!)*0.98*(Z$2-Y$2)/($Q52),SUMIF(#REF!,'Full Financ'!$B52,#REF!)*0.98)</f>
        <v>#REF!</v>
      </c>
      <c r="Z52" s="17" t="e">
        <f>IF(AND(Z$2=$Q$1,$Q52&lt;&gt;0),SUMIF(#REF!,'Full Financ'!$B52,#REF!)*0.98*(AA$2-Z$2)/($Q52),SUMIF(#REF!,'Full Financ'!$B52,#REF!)*0.98)</f>
        <v>#REF!</v>
      </c>
      <c r="AA52" s="17" t="e">
        <f>IF(AND(AA$2=$Q$1,$Q52&lt;&gt;0),SUMIF(#REF!,'Full Financ'!$B52,#REF!)*0.98*(AB$2-AA$2)/($Q52),SUMIF(#REF!,'Full Financ'!$B52,#REF!)*0.98)</f>
        <v>#REF!</v>
      </c>
      <c r="AB52" s="17" t="e">
        <f>IF(AND(AB$2=$Q$1,$Q52&lt;&gt;0),SUMIF(#REF!,'Full Financ'!$B52,#REF!)*0.98*(AC$2-AB$2)/($Q52),SUMIF(#REF!,'Full Financ'!$B52,#REF!)*0.98)</f>
        <v>#REF!</v>
      </c>
      <c r="AC52" s="17" t="e">
        <f>IF(AND(AC$2=$Q$1,$Q52&lt;&gt;0),SUMIF(#REF!,'Full Financ'!$B52,#REF!)*0.98*(AD$2-AC$2)/($Q52),SUMIF(#REF!,'Full Financ'!$B52,#REF!)*0.98)</f>
        <v>#REF!</v>
      </c>
      <c r="AD52" s="17"/>
      <c r="AF52" s="17" t="e">
        <f t="shared" ca="1" si="24"/>
        <v>#REF!</v>
      </c>
      <c r="AG52" s="17" t="e">
        <f t="shared" ca="1" si="24"/>
        <v>#REF!</v>
      </c>
      <c r="AH52" s="17" t="e">
        <f t="shared" ca="1" si="24"/>
        <v>#REF!</v>
      </c>
      <c r="AI52" s="17" t="e">
        <f t="shared" ca="1" si="20"/>
        <v>#REF!</v>
      </c>
      <c r="AJ52" s="17" t="e">
        <f t="shared" ca="1" si="20"/>
        <v>#REF!</v>
      </c>
      <c r="AK52" s="17" t="e">
        <f t="shared" ca="1" si="20"/>
        <v>#REF!</v>
      </c>
      <c r="AL52" s="17" t="e">
        <f t="shared" ref="AL52:AQ83" ca="1" si="34">X52-J52</f>
        <v>#REF!</v>
      </c>
      <c r="AM52" s="17" t="e">
        <f t="shared" ca="1" si="34"/>
        <v>#REF!</v>
      </c>
      <c r="AN52" s="17" t="e">
        <f t="shared" ca="1" si="34"/>
        <v>#REF!</v>
      </c>
      <c r="AO52" s="17" t="e">
        <f t="shared" ca="1" si="34"/>
        <v>#REF!</v>
      </c>
      <c r="AP52" s="17" t="e">
        <f t="shared" ca="1" si="34"/>
        <v>#REF!</v>
      </c>
      <c r="AQ52" s="17" t="e">
        <f t="shared" ca="1" si="34"/>
        <v>#REF!</v>
      </c>
      <c r="AS52" s="17" t="e">
        <f>IF(SUM($R52:R52)&gt;0,MONTH(AS$2),"")</f>
        <v>#REF!</v>
      </c>
      <c r="AT52" s="17" t="e">
        <f>IF(SUM($R52:S52)&gt;0,MONTH(AT$2),"")</f>
        <v>#REF!</v>
      </c>
      <c r="AU52" s="17" t="e">
        <f>IF(SUM($R52:T52)&gt;0,MONTH(AU$2),"")</f>
        <v>#REF!</v>
      </c>
      <c r="AV52" s="17" t="e">
        <f>IF(SUM($R52:U52)&gt;0,MONTH(AV$2),"")</f>
        <v>#REF!</v>
      </c>
      <c r="AW52" s="17" t="e">
        <f>IF(SUM($R52:V52)&gt;0,MONTH(AW$2),"")</f>
        <v>#REF!</v>
      </c>
      <c r="AX52" s="17" t="e">
        <f>IF(SUM($R52:W52)&gt;0,MONTH(AX$2),"")</f>
        <v>#REF!</v>
      </c>
      <c r="AY52" s="17" t="e">
        <f>IF(SUM($R52:X52)&gt;0,MONTH(AY$2),"")</f>
        <v>#REF!</v>
      </c>
      <c r="AZ52" s="17" t="e">
        <f>IF(SUM($R52:Y52)&gt;0,MONTH(AZ$2),"")</f>
        <v>#REF!</v>
      </c>
      <c r="BA52" s="17" t="e">
        <f>IF(SUM($R52:Z52)&gt;0,MONTH(BA$2),"")</f>
        <v>#REF!</v>
      </c>
      <c r="BB52" s="17" t="e">
        <f>IF(SUM($R52:AA52)&gt;0,MONTH(BB$2),"")</f>
        <v>#REF!</v>
      </c>
      <c r="BC52" s="17" t="e">
        <f>IF(SUM($R52:AB52)&gt;0,MONTH(BC$2),"")</f>
        <v>#REF!</v>
      </c>
      <c r="BD52" s="17" t="e">
        <f>IF(SUM($R52:AC52)&gt;0,MONTH(BD$2),"")</f>
        <v>#REF!</v>
      </c>
      <c r="BE52" s="17" t="e">
        <f t="shared" si="6"/>
        <v>#REF!</v>
      </c>
      <c r="BF52" s="17" t="e">
        <f t="shared" si="25"/>
        <v>#REF!</v>
      </c>
      <c r="BG52" s="17" t="e">
        <f t="shared" si="25"/>
        <v>#REF!</v>
      </c>
      <c r="BH52" s="17" t="e">
        <f t="shared" si="25"/>
        <v>#REF!</v>
      </c>
      <c r="BI52" s="17" t="e">
        <f t="shared" si="21"/>
        <v>#REF!</v>
      </c>
      <c r="BJ52" s="17" t="e">
        <f t="shared" si="21"/>
        <v>#REF!</v>
      </c>
      <c r="BK52" s="17" t="e">
        <f t="shared" si="21"/>
        <v>#REF!</v>
      </c>
      <c r="BL52" s="17" t="e">
        <f t="shared" ref="BL52:BQ83" si="35">IF(OR($BE52=0,AND(BL$2&gt;=$C52,$BE52&gt;MONTH(BL$2))),AL52,0)</f>
        <v>#REF!</v>
      </c>
      <c r="BM52" s="17" t="e">
        <f t="shared" si="35"/>
        <v>#REF!</v>
      </c>
      <c r="BN52" s="17" t="e">
        <f t="shared" si="35"/>
        <v>#REF!</v>
      </c>
      <c r="BO52" s="17" t="e">
        <f t="shared" si="35"/>
        <v>#REF!</v>
      </c>
      <c r="BP52" s="17" t="e">
        <f t="shared" si="35"/>
        <v>#REF!</v>
      </c>
      <c r="BQ52" s="17" t="e">
        <f t="shared" si="35"/>
        <v>#REF!</v>
      </c>
      <c r="BS52" s="17" t="e">
        <f t="shared" si="26"/>
        <v>#REF!</v>
      </c>
      <c r="BT52" s="17" t="e">
        <f t="shared" si="26"/>
        <v>#REF!</v>
      </c>
      <c r="BU52" s="17" t="e">
        <f t="shared" si="26"/>
        <v>#REF!</v>
      </c>
      <c r="BV52" s="17" t="e">
        <f t="shared" si="22"/>
        <v>#REF!</v>
      </c>
      <c r="BW52" s="17" t="e">
        <f t="shared" si="22"/>
        <v>#REF!</v>
      </c>
      <c r="BX52" s="17" t="e">
        <f t="shared" si="22"/>
        <v>#REF!</v>
      </c>
      <c r="BY52" s="17" t="e">
        <f t="shared" ref="BY52:CD83" si="36">IF(AND(BL$2&lt;$C52,$BE52&lt;MONTH($C52)),AL52,0)</f>
        <v>#REF!</v>
      </c>
      <c r="BZ52" s="17" t="e">
        <f t="shared" si="36"/>
        <v>#REF!</v>
      </c>
      <c r="CA52" s="17" t="e">
        <f t="shared" si="36"/>
        <v>#REF!</v>
      </c>
      <c r="CB52" s="17" t="e">
        <f t="shared" si="36"/>
        <v>#REF!</v>
      </c>
      <c r="CC52" s="17" t="e">
        <f t="shared" si="36"/>
        <v>#REF!</v>
      </c>
      <c r="CD52" s="17" t="e">
        <f t="shared" si="36"/>
        <v>#REF!</v>
      </c>
      <c r="CG52" s="20" t="e">
        <f>IF(AND(SUM($R52:R52)&gt;0,R52=0),AF52,0)</f>
        <v>#REF!</v>
      </c>
      <c r="CH52" s="20" t="e">
        <f>IF(AND(SUM($R52:S52)&gt;0,S52=0),AG52,0)</f>
        <v>#REF!</v>
      </c>
      <c r="CI52" s="20" t="e">
        <f>IF(AND(SUM($R52:T52)&gt;0,T52=0),AH52,0)</f>
        <v>#REF!</v>
      </c>
      <c r="CJ52" s="20" t="e">
        <f>IF(AND(SUM($R52:U52)&gt;0,U52=0),AI52,0)</f>
        <v>#REF!</v>
      </c>
      <c r="CK52" s="20" t="e">
        <f>IF(AND(SUM($R52:V52)&gt;0,V52=0),AJ52,0)</f>
        <v>#REF!</v>
      </c>
      <c r="CL52" s="20" t="e">
        <f>IF(AND(SUM($R52:W52)&gt;0,W52=0),AK52,0)</f>
        <v>#REF!</v>
      </c>
      <c r="CM52" s="20" t="e">
        <f>IF(AND(SUM($R52:X52)&gt;0,X52=0),AL52,0)</f>
        <v>#REF!</v>
      </c>
      <c r="CN52" s="20" t="e">
        <f>IF(AND(SUM($R52:Y52)&gt;0,Y52=0),AM52,0)</f>
        <v>#REF!</v>
      </c>
      <c r="CO52" s="20" t="e">
        <f>IF(AND(SUM($R52:Z52)&gt;0,Z52=0),AN52,0)</f>
        <v>#REF!</v>
      </c>
      <c r="CP52" s="20" t="e">
        <f>IF(AND(SUM($R52:AA52)&gt;0,AA52=0),AO52,0)</f>
        <v>#REF!</v>
      </c>
      <c r="CQ52" s="20" t="e">
        <f>IF(AND(SUM($R52:AB52)&gt;0,AB52=0),AP52,0)</f>
        <v>#REF!</v>
      </c>
      <c r="CR52" s="20" t="e">
        <f>IF(AND(SUM($R52:AC52)&gt;0,AC52=0),AQ52,0)</f>
        <v>#REF!</v>
      </c>
      <c r="CT52" s="14" t="e">
        <f>IF(VLOOKUP($B52,#REF!,COLUMN(#REF!)-COLUMN(#REF!)+1,FALSE)&gt;0.1,VLOOKUP($B52,#REF!,COLUMN(#REF!)-COLUMN(#REF!)+1,FALSE),"")</f>
        <v>#REF!</v>
      </c>
      <c r="CU52" s="14" t="e">
        <f>IF(VLOOKUP($B52,#REF!,COLUMN(#REF!)-COLUMN(#REF!)+1,FALSE)&gt;0.1,VLOOKUP($B52,#REF!,COLUMN(#REF!)-COLUMN(#REF!)+1,FALSE),"")</f>
        <v>#REF!</v>
      </c>
      <c r="CV52" s="14" t="e">
        <f>IF(VLOOKUP($B52,#REF!,COLUMN(#REF!)-COLUMN(#REF!)+1,FALSE)&gt;0.1,VLOOKUP($B52,#REF!,COLUMN(#REF!)-COLUMN(#REF!)+1,FALSE),"")</f>
        <v>#REF!</v>
      </c>
      <c r="CW52" s="14" t="e">
        <f>IF(VLOOKUP($B52,#REF!,COLUMN(#REF!)-COLUMN(#REF!)+1,FALSE)&gt;0.1,VLOOKUP($B52,#REF!,COLUMN(#REF!)-COLUMN(#REF!)+1,FALSE),"")</f>
        <v>#REF!</v>
      </c>
      <c r="CX52" s="14" t="e">
        <f>IF(VLOOKUP($B52,#REF!,COLUMN(#REF!)-COLUMN(#REF!)+1,FALSE)&gt;0.1,VLOOKUP($B52,#REF!,COLUMN(#REF!)-COLUMN(#REF!)+1,FALSE),"")</f>
        <v>#REF!</v>
      </c>
      <c r="CY52" s="14" t="e">
        <f>IF(VLOOKUP($B52,#REF!,COLUMN(#REF!)-COLUMN(#REF!)+1,FALSE)&gt;0.1,VLOOKUP($B52,#REF!,COLUMN(#REF!)-COLUMN(#REF!)+1,FALSE),"")</f>
        <v>#REF!</v>
      </c>
      <c r="CZ52" s="14" t="e">
        <f>IF(VLOOKUP($B52,#REF!,COLUMN(#REF!)-COLUMN(#REF!)+1,FALSE)&gt;0.1,VLOOKUP($B52,#REF!,COLUMN(#REF!)-COLUMN(#REF!)+1,FALSE),"")</f>
        <v>#REF!</v>
      </c>
      <c r="DA52" s="14" t="e">
        <f>IF(VLOOKUP($B52,#REF!,COLUMN(#REF!)-COLUMN(#REF!)+1,FALSE)&gt;0.1,VLOOKUP($B52,#REF!,COLUMN(#REF!)-COLUMN(#REF!)+1,FALSE),"")</f>
        <v>#REF!</v>
      </c>
      <c r="DB52" s="14" t="e">
        <f>IF(VLOOKUP($B52,#REF!,COLUMN(#REF!)-COLUMN(#REF!)+1,FALSE)&gt;0.1,VLOOKUP($B52,#REF!,COLUMN(#REF!)-COLUMN(#REF!)+1,FALSE),"")</f>
        <v>#REF!</v>
      </c>
      <c r="DC52" s="14" t="e">
        <f>IF(VLOOKUP($B52,#REF!,COLUMN(#REF!)-COLUMN(#REF!)+1,FALSE)&gt;0.1,VLOOKUP($B52,#REF!,COLUMN(#REF!)-COLUMN(#REF!)+1,FALSE),"")</f>
        <v>#REF!</v>
      </c>
      <c r="DD52" s="14" t="e">
        <f>IF(VLOOKUP($B52,#REF!,COLUMN(#REF!)-COLUMN(#REF!)+1,FALSE)&gt;0.1,VLOOKUP($B52,#REF!,COLUMN(#REF!)-COLUMN(#REF!)+1,FALSE),"")</f>
        <v>#REF!</v>
      </c>
      <c r="DE52" s="14" t="e">
        <f>IF(VLOOKUP($B52,#REF!,COLUMN(#REF!)-COLUMN(#REF!)+1,FALSE)&gt;0.1,VLOOKUP($B52,#REF!,COLUMN(#REF!)-COLUMN(#REF!)+1,FALSE),"")</f>
        <v>#REF!</v>
      </c>
      <c r="DH52" s="19" t="str">
        <f t="shared" si="7"/>
        <v/>
      </c>
      <c r="DI52" s="19" t="str">
        <f t="shared" si="7"/>
        <v/>
      </c>
      <c r="DJ52" s="19" t="str">
        <f t="shared" si="7"/>
        <v/>
      </c>
      <c r="DK52" s="19" t="str">
        <f t="shared" si="28"/>
        <v/>
      </c>
      <c r="DL52" s="19" t="str">
        <f t="shared" si="28"/>
        <v/>
      </c>
      <c r="DM52" s="19" t="str">
        <f t="shared" si="28"/>
        <v/>
      </c>
      <c r="DN52" s="19" t="str">
        <f t="shared" si="28"/>
        <v/>
      </c>
      <c r="DO52" s="19" t="str">
        <f t="shared" si="28"/>
        <v/>
      </c>
      <c r="DP52" s="19" t="str">
        <f t="shared" si="28"/>
        <v/>
      </c>
      <c r="DQ52" s="19" t="str">
        <f t="shared" si="28"/>
        <v/>
      </c>
      <c r="DR52" s="19" t="str">
        <f t="shared" si="28"/>
        <v/>
      </c>
      <c r="DS52" s="19" t="str">
        <f t="shared" si="28"/>
        <v/>
      </c>
      <c r="DV52" s="15" t="e">
        <f>IF(VLOOKUP($B52,#REF!,COLUMN(#REF!)-COLUMN(#REF!)+1,FALSE)&gt;0.1,VLOOKUP($B52,#REF!,COLUMN(#REF!)-COLUMN(#REF!)+1,FALSE),"")</f>
        <v>#REF!</v>
      </c>
      <c r="DW52" s="15" t="e">
        <f>IF(VLOOKUP($B52,#REF!,COLUMN(#REF!)-COLUMN(#REF!)+1,FALSE)&gt;0.1,VLOOKUP($B52,#REF!,COLUMN(#REF!)-COLUMN(#REF!)+1,FALSE),"")</f>
        <v>#REF!</v>
      </c>
      <c r="DX52" s="15" t="e">
        <f>IF(VLOOKUP($B52,#REF!,COLUMN(#REF!)-COLUMN(#REF!)+1,FALSE)&gt;0.1,VLOOKUP($B52,#REF!,COLUMN(#REF!)-COLUMN(#REF!)+1,FALSE),"")</f>
        <v>#REF!</v>
      </c>
      <c r="DY52" s="15" t="e">
        <f>IF(VLOOKUP($B52,#REF!,COLUMN(#REF!)-COLUMN(#REF!)+1,FALSE)&gt;0.1,VLOOKUP($B52,#REF!,COLUMN(#REF!)-COLUMN(#REF!)+1,FALSE),"")</f>
        <v>#REF!</v>
      </c>
      <c r="DZ52" s="15" t="e">
        <f>IF(VLOOKUP($B52,#REF!,COLUMN(#REF!)-COLUMN(#REF!)+1,FALSE)&gt;0.1,VLOOKUP($B52,#REF!,COLUMN(#REF!)-COLUMN(#REF!)+1,FALSE),"")</f>
        <v>#REF!</v>
      </c>
      <c r="EA52" s="15" t="e">
        <f>IF(VLOOKUP($B52,#REF!,COLUMN(#REF!)-COLUMN(#REF!)+1,FALSE)&gt;0.1,VLOOKUP($B52,#REF!,COLUMN(#REF!)-COLUMN(#REF!)+1,FALSE),"")</f>
        <v>#REF!</v>
      </c>
      <c r="EB52" s="15" t="e">
        <f>IF(VLOOKUP($B52,#REF!,COLUMN(#REF!)-COLUMN(#REF!)+1,FALSE)&gt;0.1,VLOOKUP($B52,#REF!,COLUMN(#REF!)-COLUMN(#REF!)+1,FALSE),"")</f>
        <v>#REF!</v>
      </c>
      <c r="EC52" s="15" t="e">
        <f>IF(VLOOKUP($B52,#REF!,COLUMN(#REF!)-COLUMN(#REF!)+1,FALSE)&gt;0.1,VLOOKUP($B52,#REF!,COLUMN(#REF!)-COLUMN(#REF!)+1,FALSE),"")</f>
        <v>#REF!</v>
      </c>
      <c r="ED52" s="15" t="e">
        <f>IF(VLOOKUP($B52,#REF!,COLUMN(#REF!)-COLUMN(#REF!)+1,FALSE)&gt;0.1,VLOOKUP($B52,#REF!,COLUMN(#REF!)-COLUMN(#REF!)+1,FALSE),"")</f>
        <v>#REF!</v>
      </c>
      <c r="EE52" s="15" t="e">
        <f>IF(VLOOKUP($B52,#REF!,COLUMN(#REF!)-COLUMN(#REF!)+1,FALSE)&gt;0.1,VLOOKUP($B52,#REF!,COLUMN(#REF!)-COLUMN(#REF!)+1,FALSE),"")</f>
        <v>#REF!</v>
      </c>
      <c r="EF52" s="15" t="e">
        <f>IF(VLOOKUP($B52,#REF!,COLUMN(#REF!)-COLUMN(#REF!)+1,FALSE)&gt;0.1,VLOOKUP($B52,#REF!,COLUMN(#REF!)-COLUMN(#REF!)+1,FALSE),"")</f>
        <v>#REF!</v>
      </c>
      <c r="EG52" s="15" t="e">
        <f>IF(VLOOKUP($B52,#REF!,COLUMN(#REF!)-COLUMN(#REF!)+1,FALSE)&gt;0.1,VLOOKUP($B52,#REF!,COLUMN(#REF!)-COLUMN(#REF!)+1,FALSE),"")</f>
        <v>#REF!</v>
      </c>
      <c r="EH52" s="15" t="e">
        <f>IF(VLOOKUP($B52,#REF!,COLUMN(#REF!)-COLUMN(#REF!)+1,FALSE)&gt;0.1,VLOOKUP($B52,#REF!,COLUMN(#REF!)-COLUMN(#REF!)+1,FALSE),"")</f>
        <v>#REF!</v>
      </c>
      <c r="EL52" s="20" t="str">
        <f t="shared" si="33"/>
        <v/>
      </c>
      <c r="EM52" s="20" t="str">
        <f t="shared" si="33"/>
        <v/>
      </c>
      <c r="EN52" s="20" t="str">
        <f t="shared" si="33"/>
        <v/>
      </c>
      <c r="EO52" s="20" t="str">
        <f t="shared" si="32"/>
        <v/>
      </c>
      <c r="EP52" s="20" t="str">
        <f t="shared" si="32"/>
        <v/>
      </c>
      <c r="EQ52" s="20" t="str">
        <f t="shared" si="32"/>
        <v/>
      </c>
      <c r="ER52" s="20" t="str">
        <f t="shared" si="32"/>
        <v/>
      </c>
      <c r="ES52" s="20" t="str">
        <f t="shared" si="32"/>
        <v/>
      </c>
      <c r="ET52" s="20" t="str">
        <f t="shared" si="32"/>
        <v/>
      </c>
      <c r="EU52" s="20" t="str">
        <f t="shared" si="32"/>
        <v/>
      </c>
      <c r="EV52" s="20" t="str">
        <f t="shared" si="32"/>
        <v/>
      </c>
      <c r="EW52" s="20" t="str">
        <f t="shared" si="32"/>
        <v/>
      </c>
    </row>
    <row r="53" spans="2:153">
      <c r="B53" t="s">
        <v>1478</v>
      </c>
      <c r="C53" s="18">
        <f>VLOOKUP(B53,Financ!A$3:J$157,COLUMN(Financ!$J$21),FALSE)</f>
        <v>0</v>
      </c>
      <c r="D53" s="16">
        <f ca="1">SUMIF(Financ!$A$3:$A$157,'Full Financ'!$B53,Financ!K$3:K$156)</f>
        <v>0</v>
      </c>
      <c r="E53" s="16">
        <f ca="1">SUMIF(Financ!$A$3:$A$157,'Full Financ'!$B53,Financ!L$3:L$156)</f>
        <v>0</v>
      </c>
      <c r="F53" s="16">
        <f ca="1">SUMIF(Financ!$A$3:$A$157,'Full Financ'!$B53,Financ!M$3:M$156)</f>
        <v>0</v>
      </c>
      <c r="G53" s="16">
        <f ca="1">SUMIF(Financ!$A$3:$A$157,'Full Financ'!$B53,Financ!N$3:N$156)</f>
        <v>0</v>
      </c>
      <c r="H53" s="16">
        <f ca="1">SUMIF(Financ!$A$3:$A$157,'Full Financ'!$B53,Financ!O$3:O$156)</f>
        <v>0</v>
      </c>
      <c r="I53" s="16">
        <f ca="1">SUMIF(Financ!$A$3:$A$157,'Full Financ'!$B53,Financ!P$3:P$156)</f>
        <v>0</v>
      </c>
      <c r="J53" s="16">
        <f ca="1">SUMIF(Financ!$A$3:$A$157,'Full Financ'!$B53,Financ!Q$3:Q$156)</f>
        <v>0</v>
      </c>
      <c r="K53" s="16">
        <f ca="1">SUMIF(Financ!$A$3:$A$157,'Full Financ'!$B53,Financ!R$3:R$156)</f>
        <v>0</v>
      </c>
      <c r="L53" s="16">
        <f ca="1">SUMIF(Financ!$A$3:$A$157,'Full Financ'!$B53,Financ!S$3:S$156)</f>
        <v>0</v>
      </c>
      <c r="M53" s="16">
        <f ca="1">SUMIF(Financ!$A$3:$A$157,'Full Financ'!$B53,Financ!T$3:T$156)</f>
        <v>0</v>
      </c>
      <c r="N53" s="16">
        <f ca="1">SUMIF(Financ!$A$3:$A$157,'Full Financ'!$B53,Financ!U$3:U$156)</f>
        <v>0</v>
      </c>
      <c r="O53" s="16">
        <f ca="1">SUMIF(Financ!$A$3:$A$157,'Full Financ'!$B53,Financ!V$3:V$156)</f>
        <v>0</v>
      </c>
      <c r="P53" s="16"/>
      <c r="Q53" t="e">
        <f>VLOOKUP(B53,#REF!,COLUMN(#REF!),FALSE)</f>
        <v>#REF!</v>
      </c>
      <c r="R53" s="17" t="e">
        <f>IF(AND(R$2=$Q$1,$Q53&lt;&gt;0),SUMIF(#REF!,'Full Financ'!$B53,#REF!)*0.98*(S$2-R$2)/($Q53),SUMIF(#REF!,'Full Financ'!$B53,#REF!)*0.98)</f>
        <v>#REF!</v>
      </c>
      <c r="S53" s="17" t="e">
        <f>IF(AND(S$2=$Q$1,$Q53&lt;&gt;0),SUMIF(#REF!,'Full Financ'!$B53,#REF!)*0.98*(T$2-S$2)/($Q53),SUMIF(#REF!,'Full Financ'!$B53,#REF!)*0.98)</f>
        <v>#REF!</v>
      </c>
      <c r="T53" s="17" t="e">
        <f>IF(AND(T$2=$Q$1,$Q53&lt;&gt;0),SUMIF(#REF!,'Full Financ'!$B53,#REF!)*0.98*(U$2-T$2)/($Q53),SUMIF(#REF!,'Full Financ'!$B53,#REF!)*0.98)</f>
        <v>#REF!</v>
      </c>
      <c r="U53" s="17" t="e">
        <f>IF(AND(U$2=$Q$1,$Q53&lt;&gt;0),SUMIF(#REF!,'Full Financ'!$B53,#REF!)*0.98*(V$2-U$2)/($Q53),SUMIF(#REF!,'Full Financ'!$B53,#REF!)*0.98)</f>
        <v>#REF!</v>
      </c>
      <c r="V53" s="17" t="e">
        <f>IF(AND(V$2=$Q$1,$Q53&lt;&gt;0),SUMIF(#REF!,'Full Financ'!$B53,#REF!)*0.98*(W$2-V$2)/($Q53),SUMIF(#REF!,'Full Financ'!$B53,#REF!)*0.98)</f>
        <v>#REF!</v>
      </c>
      <c r="W53" s="17" t="e">
        <f>IF(AND(W$2=$Q$1,$Q53&lt;&gt;0),SUMIF(#REF!,'Full Financ'!$B53,#REF!)*0.98*(X$2-W$2)/($Q53),SUMIF(#REF!,'Full Financ'!$B53,#REF!)*0.98)</f>
        <v>#REF!</v>
      </c>
      <c r="X53" s="17" t="e">
        <f>IF(AND(X$2=$Q$1,$Q53&lt;&gt;0),SUMIF(#REF!,'Full Financ'!$B53,#REF!)*0.98*(Y$2-X$2)/($Q53),SUMIF(#REF!,'Full Financ'!$B53,#REF!)*0.98)</f>
        <v>#REF!</v>
      </c>
      <c r="Y53" s="17" t="e">
        <f>IF(AND(Y$2=$Q$1,$Q53&lt;&gt;0),SUMIF(#REF!,'Full Financ'!$B53,#REF!)*0.98*(Z$2-Y$2)/($Q53),SUMIF(#REF!,'Full Financ'!$B53,#REF!)*0.98)</f>
        <v>#REF!</v>
      </c>
      <c r="Z53" s="17" t="e">
        <f>IF(AND(Z$2=$Q$1,$Q53&lt;&gt;0),SUMIF(#REF!,'Full Financ'!$B53,#REF!)*0.98*(AA$2-Z$2)/($Q53),SUMIF(#REF!,'Full Financ'!$B53,#REF!)*0.98)</f>
        <v>#REF!</v>
      </c>
      <c r="AA53" s="17" t="e">
        <f>IF(AND(AA$2=$Q$1,$Q53&lt;&gt;0),SUMIF(#REF!,'Full Financ'!$B53,#REF!)*0.98*(AB$2-AA$2)/($Q53),SUMIF(#REF!,'Full Financ'!$B53,#REF!)*0.98)</f>
        <v>#REF!</v>
      </c>
      <c r="AB53" s="17" t="e">
        <f>IF(AND(AB$2=$Q$1,$Q53&lt;&gt;0),SUMIF(#REF!,'Full Financ'!$B53,#REF!)*0.98*(AC$2-AB$2)/($Q53),SUMIF(#REF!,'Full Financ'!$B53,#REF!)*0.98)</f>
        <v>#REF!</v>
      </c>
      <c r="AC53" s="17" t="e">
        <f>IF(AND(AC$2=$Q$1,$Q53&lt;&gt;0),SUMIF(#REF!,'Full Financ'!$B53,#REF!)*0.98*(AD$2-AC$2)/($Q53),SUMIF(#REF!,'Full Financ'!$B53,#REF!)*0.98)</f>
        <v>#REF!</v>
      </c>
      <c r="AD53" s="17"/>
      <c r="AF53" s="17" t="e">
        <f t="shared" ca="1" si="24"/>
        <v>#REF!</v>
      </c>
      <c r="AG53" s="17" t="e">
        <f t="shared" ca="1" si="24"/>
        <v>#REF!</v>
      </c>
      <c r="AH53" s="17" t="e">
        <f t="shared" ca="1" si="24"/>
        <v>#REF!</v>
      </c>
      <c r="AI53" s="17" t="e">
        <f t="shared" ca="1" si="24"/>
        <v>#REF!</v>
      </c>
      <c r="AJ53" s="17" t="e">
        <f t="shared" ca="1" si="24"/>
        <v>#REF!</v>
      </c>
      <c r="AK53" s="17" t="e">
        <f t="shared" ca="1" si="24"/>
        <v>#REF!</v>
      </c>
      <c r="AL53" s="17" t="e">
        <f t="shared" ca="1" si="34"/>
        <v>#REF!</v>
      </c>
      <c r="AM53" s="17" t="e">
        <f t="shared" ca="1" si="34"/>
        <v>#REF!</v>
      </c>
      <c r="AN53" s="17" t="e">
        <f t="shared" ca="1" si="34"/>
        <v>#REF!</v>
      </c>
      <c r="AO53" s="17" t="e">
        <f t="shared" ca="1" si="34"/>
        <v>#REF!</v>
      </c>
      <c r="AP53" s="17" t="e">
        <f t="shared" ca="1" si="34"/>
        <v>#REF!</v>
      </c>
      <c r="AQ53" s="17" t="e">
        <f t="shared" ca="1" si="34"/>
        <v>#REF!</v>
      </c>
      <c r="AS53" s="17" t="e">
        <f>IF(SUM($R53:R53)&gt;0,MONTH(AS$2),"")</f>
        <v>#REF!</v>
      </c>
      <c r="AT53" s="17" t="e">
        <f>IF(SUM($R53:S53)&gt;0,MONTH(AT$2),"")</f>
        <v>#REF!</v>
      </c>
      <c r="AU53" s="17" t="e">
        <f>IF(SUM($R53:T53)&gt;0,MONTH(AU$2),"")</f>
        <v>#REF!</v>
      </c>
      <c r="AV53" s="17" t="e">
        <f>IF(SUM($R53:U53)&gt;0,MONTH(AV$2),"")</f>
        <v>#REF!</v>
      </c>
      <c r="AW53" s="17" t="e">
        <f>IF(SUM($R53:V53)&gt;0,MONTH(AW$2),"")</f>
        <v>#REF!</v>
      </c>
      <c r="AX53" s="17" t="e">
        <f>IF(SUM($R53:W53)&gt;0,MONTH(AX$2),"")</f>
        <v>#REF!</v>
      </c>
      <c r="AY53" s="17" t="e">
        <f>IF(SUM($R53:X53)&gt;0,MONTH(AY$2),"")</f>
        <v>#REF!</v>
      </c>
      <c r="AZ53" s="17" t="e">
        <f>IF(SUM($R53:Y53)&gt;0,MONTH(AZ$2),"")</f>
        <v>#REF!</v>
      </c>
      <c r="BA53" s="17" t="e">
        <f>IF(SUM($R53:Z53)&gt;0,MONTH(BA$2),"")</f>
        <v>#REF!</v>
      </c>
      <c r="BB53" s="17" t="e">
        <f>IF(SUM($R53:AA53)&gt;0,MONTH(BB$2),"")</f>
        <v>#REF!</v>
      </c>
      <c r="BC53" s="17" t="e">
        <f>IF(SUM($R53:AB53)&gt;0,MONTH(BC$2),"")</f>
        <v>#REF!</v>
      </c>
      <c r="BD53" s="17" t="e">
        <f>IF(SUM($R53:AC53)&gt;0,MONTH(BD$2),"")</f>
        <v>#REF!</v>
      </c>
      <c r="BE53" s="17" t="e">
        <f t="shared" si="6"/>
        <v>#REF!</v>
      </c>
      <c r="BF53" s="17" t="e">
        <f t="shared" si="25"/>
        <v>#REF!</v>
      </c>
      <c r="BG53" s="17" t="e">
        <f t="shared" si="25"/>
        <v>#REF!</v>
      </c>
      <c r="BH53" s="17" t="e">
        <f t="shared" si="25"/>
        <v>#REF!</v>
      </c>
      <c r="BI53" s="17" t="e">
        <f t="shared" si="25"/>
        <v>#REF!</v>
      </c>
      <c r="BJ53" s="17" t="e">
        <f t="shared" si="25"/>
        <v>#REF!</v>
      </c>
      <c r="BK53" s="17" t="e">
        <f t="shared" si="25"/>
        <v>#REF!</v>
      </c>
      <c r="BL53" s="17" t="e">
        <f t="shared" si="35"/>
        <v>#REF!</v>
      </c>
      <c r="BM53" s="17" t="e">
        <f t="shared" si="35"/>
        <v>#REF!</v>
      </c>
      <c r="BN53" s="17" t="e">
        <f t="shared" si="35"/>
        <v>#REF!</v>
      </c>
      <c r="BO53" s="17" t="e">
        <f t="shared" si="35"/>
        <v>#REF!</v>
      </c>
      <c r="BP53" s="17" t="e">
        <f t="shared" si="35"/>
        <v>#REF!</v>
      </c>
      <c r="BQ53" s="17" t="e">
        <f t="shared" si="35"/>
        <v>#REF!</v>
      </c>
      <c r="BS53" s="17" t="e">
        <f t="shared" si="26"/>
        <v>#REF!</v>
      </c>
      <c r="BT53" s="17" t="e">
        <f t="shared" si="26"/>
        <v>#REF!</v>
      </c>
      <c r="BU53" s="17" t="e">
        <f t="shared" si="26"/>
        <v>#REF!</v>
      </c>
      <c r="BV53" s="17" t="e">
        <f t="shared" si="26"/>
        <v>#REF!</v>
      </c>
      <c r="BW53" s="17" t="e">
        <f t="shared" si="26"/>
        <v>#REF!</v>
      </c>
      <c r="BX53" s="17" t="e">
        <f t="shared" si="26"/>
        <v>#REF!</v>
      </c>
      <c r="BY53" s="17" t="e">
        <f t="shared" si="36"/>
        <v>#REF!</v>
      </c>
      <c r="BZ53" s="17" t="e">
        <f t="shared" si="36"/>
        <v>#REF!</v>
      </c>
      <c r="CA53" s="17" t="e">
        <f t="shared" si="36"/>
        <v>#REF!</v>
      </c>
      <c r="CB53" s="17" t="e">
        <f t="shared" si="36"/>
        <v>#REF!</v>
      </c>
      <c r="CC53" s="17" t="e">
        <f t="shared" si="36"/>
        <v>#REF!</v>
      </c>
      <c r="CD53" s="17" t="e">
        <f t="shared" si="36"/>
        <v>#REF!</v>
      </c>
      <c r="CG53" s="20" t="e">
        <f>IF(AND(SUM($R53:R53)&gt;0,R53=0),AF53,0)</f>
        <v>#REF!</v>
      </c>
      <c r="CH53" s="20" t="e">
        <f>IF(AND(SUM($R53:S53)&gt;0,S53=0),AG53,0)</f>
        <v>#REF!</v>
      </c>
      <c r="CI53" s="20" t="e">
        <f>IF(AND(SUM($R53:T53)&gt;0,T53=0),AH53,0)</f>
        <v>#REF!</v>
      </c>
      <c r="CJ53" s="20" t="e">
        <f>IF(AND(SUM($R53:U53)&gt;0,U53=0),AI53,0)</f>
        <v>#REF!</v>
      </c>
      <c r="CK53" s="20" t="e">
        <f>IF(AND(SUM($R53:V53)&gt;0,V53=0),AJ53,0)</f>
        <v>#REF!</v>
      </c>
      <c r="CL53" s="20" t="e">
        <f>IF(AND(SUM($R53:W53)&gt;0,W53=0),AK53,0)</f>
        <v>#REF!</v>
      </c>
      <c r="CM53" s="20" t="e">
        <f>IF(AND(SUM($R53:X53)&gt;0,X53=0),AL53,0)</f>
        <v>#REF!</v>
      </c>
      <c r="CN53" s="20" t="e">
        <f>IF(AND(SUM($R53:Y53)&gt;0,Y53=0),AM53,0)</f>
        <v>#REF!</v>
      </c>
      <c r="CO53" s="20" t="e">
        <f>IF(AND(SUM($R53:Z53)&gt;0,Z53=0),AN53,0)</f>
        <v>#REF!</v>
      </c>
      <c r="CP53" s="20" t="e">
        <f>IF(AND(SUM($R53:AA53)&gt;0,AA53=0),AO53,0)</f>
        <v>#REF!</v>
      </c>
      <c r="CQ53" s="20" t="e">
        <f>IF(AND(SUM($R53:AB53)&gt;0,AB53=0),AP53,0)</f>
        <v>#REF!</v>
      </c>
      <c r="CR53" s="20" t="e">
        <f>IF(AND(SUM($R53:AC53)&gt;0,AC53=0),AQ53,0)</f>
        <v>#REF!</v>
      </c>
      <c r="CT53" s="14" t="e">
        <f>IF(VLOOKUP($B53,#REF!,COLUMN(#REF!)-COLUMN(#REF!)+1,FALSE)&gt;0.1,VLOOKUP($B53,#REF!,COLUMN(#REF!)-COLUMN(#REF!)+1,FALSE),"")</f>
        <v>#REF!</v>
      </c>
      <c r="CU53" s="14" t="e">
        <f>IF(VLOOKUP($B53,#REF!,COLUMN(#REF!)-COLUMN(#REF!)+1,FALSE)&gt;0.1,VLOOKUP($B53,#REF!,COLUMN(#REF!)-COLUMN(#REF!)+1,FALSE),"")</f>
        <v>#REF!</v>
      </c>
      <c r="CV53" s="14" t="e">
        <f>IF(VLOOKUP($B53,#REF!,COLUMN(#REF!)-COLUMN(#REF!)+1,FALSE)&gt;0.1,VLOOKUP($B53,#REF!,COLUMN(#REF!)-COLUMN(#REF!)+1,FALSE),"")</f>
        <v>#REF!</v>
      </c>
      <c r="CW53" s="14" t="e">
        <f>IF(VLOOKUP($B53,#REF!,COLUMN(#REF!)-COLUMN(#REF!)+1,FALSE)&gt;0.1,VLOOKUP($B53,#REF!,COLUMN(#REF!)-COLUMN(#REF!)+1,FALSE),"")</f>
        <v>#REF!</v>
      </c>
      <c r="CX53" s="14" t="e">
        <f>IF(VLOOKUP($B53,#REF!,COLUMN(#REF!)-COLUMN(#REF!)+1,FALSE)&gt;0.1,VLOOKUP($B53,#REF!,COLUMN(#REF!)-COLUMN(#REF!)+1,FALSE),"")</f>
        <v>#REF!</v>
      </c>
      <c r="CY53" s="14" t="e">
        <f>IF(VLOOKUP($B53,#REF!,COLUMN(#REF!)-COLUMN(#REF!)+1,FALSE)&gt;0.1,VLOOKUP($B53,#REF!,COLUMN(#REF!)-COLUMN(#REF!)+1,FALSE),"")</f>
        <v>#REF!</v>
      </c>
      <c r="CZ53" s="14" t="e">
        <f>IF(VLOOKUP($B53,#REF!,COLUMN(#REF!)-COLUMN(#REF!)+1,FALSE)&gt;0.1,VLOOKUP($B53,#REF!,COLUMN(#REF!)-COLUMN(#REF!)+1,FALSE),"")</f>
        <v>#REF!</v>
      </c>
      <c r="DA53" s="14" t="e">
        <f>IF(VLOOKUP($B53,#REF!,COLUMN(#REF!)-COLUMN(#REF!)+1,FALSE)&gt;0.1,VLOOKUP($B53,#REF!,COLUMN(#REF!)-COLUMN(#REF!)+1,FALSE),"")</f>
        <v>#REF!</v>
      </c>
      <c r="DB53" s="14" t="e">
        <f>IF(VLOOKUP($B53,#REF!,COLUMN(#REF!)-COLUMN(#REF!)+1,FALSE)&gt;0.1,VLOOKUP($B53,#REF!,COLUMN(#REF!)-COLUMN(#REF!)+1,FALSE),"")</f>
        <v>#REF!</v>
      </c>
      <c r="DC53" s="14" t="e">
        <f>IF(VLOOKUP($B53,#REF!,COLUMN(#REF!)-COLUMN(#REF!)+1,FALSE)&gt;0.1,VLOOKUP($B53,#REF!,COLUMN(#REF!)-COLUMN(#REF!)+1,FALSE),"")</f>
        <v>#REF!</v>
      </c>
      <c r="DD53" s="14" t="e">
        <f>IF(VLOOKUP($B53,#REF!,COLUMN(#REF!)-COLUMN(#REF!)+1,FALSE)&gt;0.1,VLOOKUP($B53,#REF!,COLUMN(#REF!)-COLUMN(#REF!)+1,FALSE),"")</f>
        <v>#REF!</v>
      </c>
      <c r="DE53" s="14" t="e">
        <f>IF(VLOOKUP($B53,#REF!,COLUMN(#REF!)-COLUMN(#REF!)+1,FALSE)&gt;0.1,VLOOKUP($B53,#REF!,COLUMN(#REF!)-COLUMN(#REF!)+1,FALSE),"")</f>
        <v>#REF!</v>
      </c>
      <c r="DH53" s="19" t="str">
        <f t="shared" si="7"/>
        <v/>
      </c>
      <c r="DI53" s="19" t="str">
        <f t="shared" si="7"/>
        <v/>
      </c>
      <c r="DJ53" s="19" t="str">
        <f t="shared" si="7"/>
        <v/>
      </c>
      <c r="DK53" s="19" t="str">
        <f t="shared" si="28"/>
        <v/>
      </c>
      <c r="DL53" s="19" t="str">
        <f t="shared" si="28"/>
        <v/>
      </c>
      <c r="DM53" s="19" t="str">
        <f t="shared" si="28"/>
        <v/>
      </c>
      <c r="DN53" s="19" t="str">
        <f t="shared" si="28"/>
        <v/>
      </c>
      <c r="DO53" s="19" t="str">
        <f t="shared" si="28"/>
        <v/>
      </c>
      <c r="DP53" s="19" t="str">
        <f t="shared" si="28"/>
        <v/>
      </c>
      <c r="DQ53" s="19" t="str">
        <f t="shared" si="28"/>
        <v/>
      </c>
      <c r="DR53" s="19" t="str">
        <f t="shared" si="28"/>
        <v/>
      </c>
      <c r="DS53" s="19" t="str">
        <f t="shared" si="28"/>
        <v/>
      </c>
      <c r="DV53" s="15" t="e">
        <f>IF(VLOOKUP($B53,#REF!,COLUMN(#REF!)-COLUMN(#REF!)+1,FALSE)&gt;0.1,VLOOKUP($B53,#REF!,COLUMN(#REF!)-COLUMN(#REF!)+1,FALSE),"")</f>
        <v>#REF!</v>
      </c>
      <c r="DW53" s="15" t="e">
        <f>IF(VLOOKUP($B53,#REF!,COLUMN(#REF!)-COLUMN(#REF!)+1,FALSE)&gt;0.1,VLOOKUP($B53,#REF!,COLUMN(#REF!)-COLUMN(#REF!)+1,FALSE),"")</f>
        <v>#REF!</v>
      </c>
      <c r="DX53" s="15" t="e">
        <f>IF(VLOOKUP($B53,#REF!,COLUMN(#REF!)-COLUMN(#REF!)+1,FALSE)&gt;0.1,VLOOKUP($B53,#REF!,COLUMN(#REF!)-COLUMN(#REF!)+1,FALSE),"")</f>
        <v>#REF!</v>
      </c>
      <c r="DY53" s="15" t="e">
        <f>IF(VLOOKUP($B53,#REF!,COLUMN(#REF!)-COLUMN(#REF!)+1,FALSE)&gt;0.1,VLOOKUP($B53,#REF!,COLUMN(#REF!)-COLUMN(#REF!)+1,FALSE),"")</f>
        <v>#REF!</v>
      </c>
      <c r="DZ53" s="15" t="e">
        <f>IF(VLOOKUP($B53,#REF!,COLUMN(#REF!)-COLUMN(#REF!)+1,FALSE)&gt;0.1,VLOOKUP($B53,#REF!,COLUMN(#REF!)-COLUMN(#REF!)+1,FALSE),"")</f>
        <v>#REF!</v>
      </c>
      <c r="EA53" s="15" t="e">
        <f>IF(VLOOKUP($B53,#REF!,COLUMN(#REF!)-COLUMN(#REF!)+1,FALSE)&gt;0.1,VLOOKUP($B53,#REF!,COLUMN(#REF!)-COLUMN(#REF!)+1,FALSE),"")</f>
        <v>#REF!</v>
      </c>
      <c r="EB53" s="15" t="e">
        <f>IF(VLOOKUP($B53,#REF!,COLUMN(#REF!)-COLUMN(#REF!)+1,FALSE)&gt;0.1,VLOOKUP($B53,#REF!,COLUMN(#REF!)-COLUMN(#REF!)+1,FALSE),"")</f>
        <v>#REF!</v>
      </c>
      <c r="EC53" s="15" t="e">
        <f>IF(VLOOKUP($B53,#REF!,COLUMN(#REF!)-COLUMN(#REF!)+1,FALSE)&gt;0.1,VLOOKUP($B53,#REF!,COLUMN(#REF!)-COLUMN(#REF!)+1,FALSE),"")</f>
        <v>#REF!</v>
      </c>
      <c r="ED53" s="15" t="e">
        <f>IF(VLOOKUP($B53,#REF!,COLUMN(#REF!)-COLUMN(#REF!)+1,FALSE)&gt;0.1,VLOOKUP($B53,#REF!,COLUMN(#REF!)-COLUMN(#REF!)+1,FALSE),"")</f>
        <v>#REF!</v>
      </c>
      <c r="EE53" s="15" t="e">
        <f>IF(VLOOKUP($B53,#REF!,COLUMN(#REF!)-COLUMN(#REF!)+1,FALSE)&gt;0.1,VLOOKUP($B53,#REF!,COLUMN(#REF!)-COLUMN(#REF!)+1,FALSE),"")</f>
        <v>#REF!</v>
      </c>
      <c r="EF53" s="15" t="e">
        <f>IF(VLOOKUP($B53,#REF!,COLUMN(#REF!)-COLUMN(#REF!)+1,FALSE)&gt;0.1,VLOOKUP($B53,#REF!,COLUMN(#REF!)-COLUMN(#REF!)+1,FALSE),"")</f>
        <v>#REF!</v>
      </c>
      <c r="EG53" s="15" t="e">
        <f>IF(VLOOKUP($B53,#REF!,COLUMN(#REF!)-COLUMN(#REF!)+1,FALSE)&gt;0.1,VLOOKUP($B53,#REF!,COLUMN(#REF!)-COLUMN(#REF!)+1,FALSE),"")</f>
        <v>#REF!</v>
      </c>
      <c r="EH53" s="15" t="e">
        <f>IF(VLOOKUP($B53,#REF!,COLUMN(#REF!)-COLUMN(#REF!)+1,FALSE)&gt;0.1,VLOOKUP($B53,#REF!,COLUMN(#REF!)-COLUMN(#REF!)+1,FALSE),"")</f>
        <v>#REF!</v>
      </c>
      <c r="EL53" s="20" t="str">
        <f t="shared" si="33"/>
        <v/>
      </c>
      <c r="EM53" s="20" t="str">
        <f t="shared" si="33"/>
        <v/>
      </c>
      <c r="EN53" s="20" t="str">
        <f t="shared" si="33"/>
        <v/>
      </c>
      <c r="EO53" s="20" t="str">
        <f t="shared" si="32"/>
        <v/>
      </c>
      <c r="EP53" s="20" t="str">
        <f t="shared" si="32"/>
        <v/>
      </c>
      <c r="EQ53" s="20" t="str">
        <f t="shared" si="32"/>
        <v/>
      </c>
      <c r="ER53" s="20" t="str">
        <f t="shared" si="32"/>
        <v/>
      </c>
      <c r="ES53" s="20" t="str">
        <f t="shared" si="32"/>
        <v/>
      </c>
      <c r="ET53" s="20" t="str">
        <f t="shared" si="32"/>
        <v/>
      </c>
      <c r="EU53" s="20" t="str">
        <f t="shared" si="32"/>
        <v/>
      </c>
      <c r="EV53" s="20" t="str">
        <f t="shared" si="32"/>
        <v/>
      </c>
      <c r="EW53" s="20" t="str">
        <f t="shared" si="32"/>
        <v/>
      </c>
    </row>
    <row r="54" spans="2:153">
      <c r="B54" t="s">
        <v>1469</v>
      </c>
      <c r="C54" s="18">
        <f>VLOOKUP(B54,Financ!A$3:J$157,COLUMN(Financ!$J$21),FALSE)</f>
        <v>45931</v>
      </c>
      <c r="D54" s="16">
        <f ca="1">SUMIF(Financ!$A$3:$A$157,'Full Financ'!$B54,Financ!K$3:K$156)</f>
        <v>0</v>
      </c>
      <c r="E54" s="16">
        <f ca="1">SUMIF(Financ!$A$3:$A$157,'Full Financ'!$B54,Financ!L$3:L$156)</f>
        <v>0</v>
      </c>
      <c r="F54" s="16">
        <f ca="1">SUMIF(Financ!$A$3:$A$157,'Full Financ'!$B54,Financ!M$3:M$156)</f>
        <v>0</v>
      </c>
      <c r="G54" s="16">
        <f ca="1">SUMIF(Financ!$A$3:$A$157,'Full Financ'!$B54,Financ!N$3:N$156)</f>
        <v>0</v>
      </c>
      <c r="H54" s="16">
        <f ca="1">SUMIF(Financ!$A$3:$A$157,'Full Financ'!$B54,Financ!O$3:O$156)</f>
        <v>0</v>
      </c>
      <c r="I54" s="16">
        <f ca="1">SUMIF(Financ!$A$3:$A$157,'Full Financ'!$B54,Financ!P$3:P$156)</f>
        <v>0</v>
      </c>
      <c r="J54" s="16">
        <f ca="1">SUMIF(Financ!$A$3:$A$157,'Full Financ'!$B54,Financ!Q$3:Q$156)</f>
        <v>0</v>
      </c>
      <c r="K54" s="16">
        <f ca="1">SUMIF(Financ!$A$3:$A$157,'Full Financ'!$B54,Financ!R$3:R$156)</f>
        <v>0</v>
      </c>
      <c r="L54" s="16">
        <f ca="1">SUMIF(Financ!$A$3:$A$157,'Full Financ'!$B54,Financ!S$3:S$156)</f>
        <v>0</v>
      </c>
      <c r="M54" s="16">
        <f ca="1">SUMIF(Financ!$A$3:$A$157,'Full Financ'!$B54,Financ!T$3:T$156)</f>
        <v>527.96519999999998</v>
      </c>
      <c r="N54" s="16">
        <f ca="1">SUMIF(Financ!$A$3:$A$157,'Full Financ'!$B54,Financ!U$3:U$156)</f>
        <v>527.96519999999998</v>
      </c>
      <c r="O54" s="16">
        <f ca="1">SUMIF(Financ!$A$3:$A$157,'Full Financ'!$B54,Financ!V$3:V$156)</f>
        <v>527.96519999999998</v>
      </c>
      <c r="P54" s="16"/>
      <c r="Q54" t="e">
        <f>VLOOKUP(B54,#REF!,COLUMN(#REF!),FALSE)</f>
        <v>#REF!</v>
      </c>
      <c r="R54" s="17" t="e">
        <f>IF(AND(R$2=$Q$1,$Q54&lt;&gt;0),SUMIF(#REF!,'Full Financ'!$B54,#REF!)*0.98*(S$2-R$2)/($Q54),SUMIF(#REF!,'Full Financ'!$B54,#REF!)*0.98)</f>
        <v>#REF!</v>
      </c>
      <c r="S54" s="17" t="e">
        <f>IF(AND(S$2=$Q$1,$Q54&lt;&gt;0),SUMIF(#REF!,'Full Financ'!$B54,#REF!)*0.98*(T$2-S$2)/($Q54),SUMIF(#REF!,'Full Financ'!$B54,#REF!)*0.98)</f>
        <v>#REF!</v>
      </c>
      <c r="T54" s="17" t="e">
        <f>IF(AND(T$2=$Q$1,$Q54&lt;&gt;0),SUMIF(#REF!,'Full Financ'!$B54,#REF!)*0.98*(U$2-T$2)/($Q54),SUMIF(#REF!,'Full Financ'!$B54,#REF!)*0.98)</f>
        <v>#REF!</v>
      </c>
      <c r="U54" s="17" t="e">
        <f>IF(AND(U$2=$Q$1,$Q54&lt;&gt;0),SUMIF(#REF!,'Full Financ'!$B54,#REF!)*0.98*(V$2-U$2)/($Q54),SUMIF(#REF!,'Full Financ'!$B54,#REF!)*0.98)</f>
        <v>#REF!</v>
      </c>
      <c r="V54" s="17" t="e">
        <f>IF(AND(V$2=$Q$1,$Q54&lt;&gt;0),SUMIF(#REF!,'Full Financ'!$B54,#REF!)*0.98*(W$2-V$2)/($Q54),SUMIF(#REF!,'Full Financ'!$B54,#REF!)*0.98)</f>
        <v>#REF!</v>
      </c>
      <c r="W54" s="17" t="e">
        <f>IF(AND(W$2=$Q$1,$Q54&lt;&gt;0),SUMIF(#REF!,'Full Financ'!$B54,#REF!)*0.98*(X$2-W$2)/($Q54),SUMIF(#REF!,'Full Financ'!$B54,#REF!)*0.98)</f>
        <v>#REF!</v>
      </c>
      <c r="X54" s="17" t="e">
        <f>IF(AND(X$2=$Q$1,$Q54&lt;&gt;0),SUMIF(#REF!,'Full Financ'!$B54,#REF!)*0.98*(Y$2-X$2)/($Q54),SUMIF(#REF!,'Full Financ'!$B54,#REF!)*0.98)</f>
        <v>#REF!</v>
      </c>
      <c r="Y54" s="17" t="e">
        <f>IF(AND(Y$2=$Q$1,$Q54&lt;&gt;0),SUMIF(#REF!,'Full Financ'!$B54,#REF!)*0.98*(Z$2-Y$2)/($Q54),SUMIF(#REF!,'Full Financ'!$B54,#REF!)*0.98)</f>
        <v>#REF!</v>
      </c>
      <c r="Z54" s="17" t="e">
        <f>IF(AND(Z$2=$Q$1,$Q54&lt;&gt;0),SUMIF(#REF!,'Full Financ'!$B54,#REF!)*0.98*(AA$2-Z$2)/($Q54),SUMIF(#REF!,'Full Financ'!$B54,#REF!)*0.98)</f>
        <v>#REF!</v>
      </c>
      <c r="AA54" s="17" t="e">
        <f>IF(AND(AA$2=$Q$1,$Q54&lt;&gt;0),SUMIF(#REF!,'Full Financ'!$B54,#REF!)*0.98*(AB$2-AA$2)/($Q54),SUMIF(#REF!,'Full Financ'!$B54,#REF!)*0.98)</f>
        <v>#REF!</v>
      </c>
      <c r="AB54" s="17" t="e">
        <f>IF(AND(AB$2=$Q$1,$Q54&lt;&gt;0),SUMIF(#REF!,'Full Financ'!$B54,#REF!)*0.98*(AC$2-AB$2)/($Q54),SUMIF(#REF!,'Full Financ'!$B54,#REF!)*0.98)</f>
        <v>#REF!</v>
      </c>
      <c r="AC54" s="17" t="e">
        <f>IF(AND(AC$2=$Q$1,$Q54&lt;&gt;0),SUMIF(#REF!,'Full Financ'!$B54,#REF!)*0.98*(AD$2-AC$2)/($Q54),SUMIF(#REF!,'Full Financ'!$B54,#REF!)*0.98)</f>
        <v>#REF!</v>
      </c>
      <c r="AD54" s="17"/>
      <c r="AF54" s="17" t="e">
        <f t="shared" ca="1" si="24"/>
        <v>#REF!</v>
      </c>
      <c r="AG54" s="17" t="e">
        <f t="shared" ca="1" si="24"/>
        <v>#REF!</v>
      </c>
      <c r="AH54" s="17" t="e">
        <f t="shared" ca="1" si="24"/>
        <v>#REF!</v>
      </c>
      <c r="AI54" s="17" t="e">
        <f t="shared" ca="1" si="24"/>
        <v>#REF!</v>
      </c>
      <c r="AJ54" s="17" t="e">
        <f t="shared" ca="1" si="24"/>
        <v>#REF!</v>
      </c>
      <c r="AK54" s="17" t="e">
        <f t="shared" ca="1" si="24"/>
        <v>#REF!</v>
      </c>
      <c r="AL54" s="17" t="e">
        <f t="shared" ca="1" si="34"/>
        <v>#REF!</v>
      </c>
      <c r="AM54" s="17" t="e">
        <f t="shared" ca="1" si="34"/>
        <v>#REF!</v>
      </c>
      <c r="AN54" s="17" t="e">
        <f t="shared" ca="1" si="34"/>
        <v>#REF!</v>
      </c>
      <c r="AO54" s="17" t="e">
        <f t="shared" ca="1" si="34"/>
        <v>#REF!</v>
      </c>
      <c r="AP54" s="17" t="e">
        <f t="shared" ca="1" si="34"/>
        <v>#REF!</v>
      </c>
      <c r="AQ54" s="17" t="e">
        <f t="shared" ca="1" si="34"/>
        <v>#REF!</v>
      </c>
      <c r="AS54" s="17" t="e">
        <f>IF(SUM($R54:R54)&gt;0,MONTH(AS$2),"")</f>
        <v>#REF!</v>
      </c>
      <c r="AT54" s="17" t="e">
        <f>IF(SUM($R54:S54)&gt;0,MONTH(AT$2),"")</f>
        <v>#REF!</v>
      </c>
      <c r="AU54" s="17" t="e">
        <f>IF(SUM($R54:T54)&gt;0,MONTH(AU$2),"")</f>
        <v>#REF!</v>
      </c>
      <c r="AV54" s="17" t="e">
        <f>IF(SUM($R54:U54)&gt;0,MONTH(AV$2),"")</f>
        <v>#REF!</v>
      </c>
      <c r="AW54" s="17" t="e">
        <f>IF(SUM($R54:V54)&gt;0,MONTH(AW$2),"")</f>
        <v>#REF!</v>
      </c>
      <c r="AX54" s="17" t="e">
        <f>IF(SUM($R54:W54)&gt;0,MONTH(AX$2),"")</f>
        <v>#REF!</v>
      </c>
      <c r="AY54" s="17" t="e">
        <f>IF(SUM($R54:X54)&gt;0,MONTH(AY$2),"")</f>
        <v>#REF!</v>
      </c>
      <c r="AZ54" s="17" t="e">
        <f>IF(SUM($R54:Y54)&gt;0,MONTH(AZ$2),"")</f>
        <v>#REF!</v>
      </c>
      <c r="BA54" s="17" t="e">
        <f>IF(SUM($R54:Z54)&gt;0,MONTH(BA$2),"")</f>
        <v>#REF!</v>
      </c>
      <c r="BB54" s="17" t="e">
        <f>IF(SUM($R54:AA54)&gt;0,MONTH(BB$2),"")</f>
        <v>#REF!</v>
      </c>
      <c r="BC54" s="17" t="e">
        <f>IF(SUM($R54:AB54)&gt;0,MONTH(BC$2),"")</f>
        <v>#REF!</v>
      </c>
      <c r="BD54" s="17" t="e">
        <f>IF(SUM($R54:AC54)&gt;0,MONTH(BD$2),"")</f>
        <v>#REF!</v>
      </c>
      <c r="BE54" s="17" t="e">
        <f t="shared" si="6"/>
        <v>#REF!</v>
      </c>
      <c r="BF54" s="17" t="e">
        <f t="shared" si="25"/>
        <v>#REF!</v>
      </c>
      <c r="BG54" s="17" t="e">
        <f t="shared" si="25"/>
        <v>#REF!</v>
      </c>
      <c r="BH54" s="17" t="e">
        <f t="shared" si="25"/>
        <v>#REF!</v>
      </c>
      <c r="BI54" s="17" t="e">
        <f t="shared" si="25"/>
        <v>#REF!</v>
      </c>
      <c r="BJ54" s="17" t="e">
        <f t="shared" si="25"/>
        <v>#REF!</v>
      </c>
      <c r="BK54" s="17" t="e">
        <f t="shared" si="25"/>
        <v>#REF!</v>
      </c>
      <c r="BL54" s="17" t="e">
        <f t="shared" si="35"/>
        <v>#REF!</v>
      </c>
      <c r="BM54" s="17" t="e">
        <f t="shared" si="35"/>
        <v>#REF!</v>
      </c>
      <c r="BN54" s="17" t="e">
        <f t="shared" si="35"/>
        <v>#REF!</v>
      </c>
      <c r="BO54" s="17" t="e">
        <f t="shared" si="35"/>
        <v>#REF!</v>
      </c>
      <c r="BP54" s="17" t="e">
        <f t="shared" si="35"/>
        <v>#REF!</v>
      </c>
      <c r="BQ54" s="17" t="e">
        <f t="shared" si="35"/>
        <v>#REF!</v>
      </c>
      <c r="BS54" s="17" t="e">
        <f t="shared" si="26"/>
        <v>#REF!</v>
      </c>
      <c r="BT54" s="17" t="e">
        <f t="shared" si="26"/>
        <v>#REF!</v>
      </c>
      <c r="BU54" s="17" t="e">
        <f t="shared" si="26"/>
        <v>#REF!</v>
      </c>
      <c r="BV54" s="17" t="e">
        <f t="shared" si="26"/>
        <v>#REF!</v>
      </c>
      <c r="BW54" s="17" t="e">
        <f t="shared" si="26"/>
        <v>#REF!</v>
      </c>
      <c r="BX54" s="17" t="e">
        <f t="shared" si="26"/>
        <v>#REF!</v>
      </c>
      <c r="BY54" s="17" t="e">
        <f t="shared" si="36"/>
        <v>#REF!</v>
      </c>
      <c r="BZ54" s="17" t="e">
        <f t="shared" si="36"/>
        <v>#REF!</v>
      </c>
      <c r="CA54" s="17" t="e">
        <f t="shared" si="36"/>
        <v>#REF!</v>
      </c>
      <c r="CB54" s="17" t="e">
        <f t="shared" si="36"/>
        <v>#REF!</v>
      </c>
      <c r="CC54" s="17" t="e">
        <f t="shared" si="36"/>
        <v>#REF!</v>
      </c>
      <c r="CD54" s="17" t="e">
        <f t="shared" si="36"/>
        <v>#REF!</v>
      </c>
      <c r="CG54" s="20" t="e">
        <f>IF(AND(SUM($R54:R54)&gt;0,R54=0),AF54,0)</f>
        <v>#REF!</v>
      </c>
      <c r="CH54" s="20" t="e">
        <f>IF(AND(SUM($R54:S54)&gt;0,S54=0),AG54,0)</f>
        <v>#REF!</v>
      </c>
      <c r="CI54" s="20" t="e">
        <f>IF(AND(SUM($R54:T54)&gt;0,T54=0),AH54,0)</f>
        <v>#REF!</v>
      </c>
      <c r="CJ54" s="20" t="e">
        <f>IF(AND(SUM($R54:U54)&gt;0,U54=0),AI54,0)</f>
        <v>#REF!</v>
      </c>
      <c r="CK54" s="20" t="e">
        <f>IF(AND(SUM($R54:V54)&gt;0,V54=0),AJ54,0)</f>
        <v>#REF!</v>
      </c>
      <c r="CL54" s="20" t="e">
        <f>IF(AND(SUM($R54:W54)&gt;0,W54=0),AK54,0)</f>
        <v>#REF!</v>
      </c>
      <c r="CM54" s="20" t="e">
        <f>IF(AND(SUM($R54:X54)&gt;0,X54=0),AL54,0)</f>
        <v>#REF!</v>
      </c>
      <c r="CN54" s="20" t="e">
        <f>IF(AND(SUM($R54:Y54)&gt;0,Y54=0),AM54,0)</f>
        <v>#REF!</v>
      </c>
      <c r="CO54" s="20" t="e">
        <f>IF(AND(SUM($R54:Z54)&gt;0,Z54=0),AN54,0)</f>
        <v>#REF!</v>
      </c>
      <c r="CP54" s="20" t="e">
        <f>IF(AND(SUM($R54:AA54)&gt;0,AA54=0),AO54,0)</f>
        <v>#REF!</v>
      </c>
      <c r="CQ54" s="20" t="e">
        <f>IF(AND(SUM($R54:AB54)&gt;0,AB54=0),AP54,0)</f>
        <v>#REF!</v>
      </c>
      <c r="CR54" s="20" t="e">
        <f>IF(AND(SUM($R54:AC54)&gt;0,AC54=0),AQ54,0)</f>
        <v>#REF!</v>
      </c>
      <c r="CT54" s="14" t="e">
        <f>IF(VLOOKUP($B54,#REF!,COLUMN(#REF!)-COLUMN(#REF!)+1,FALSE)&gt;0.1,VLOOKUP($B54,#REF!,COLUMN(#REF!)-COLUMN(#REF!)+1,FALSE),"")</f>
        <v>#REF!</v>
      </c>
      <c r="CU54" s="14" t="e">
        <f>IF(VLOOKUP($B54,#REF!,COLUMN(#REF!)-COLUMN(#REF!)+1,FALSE)&gt;0.1,VLOOKUP($B54,#REF!,COLUMN(#REF!)-COLUMN(#REF!)+1,FALSE),"")</f>
        <v>#REF!</v>
      </c>
      <c r="CV54" s="14" t="e">
        <f>IF(VLOOKUP($B54,#REF!,COLUMN(#REF!)-COLUMN(#REF!)+1,FALSE)&gt;0.1,VLOOKUP($B54,#REF!,COLUMN(#REF!)-COLUMN(#REF!)+1,FALSE),"")</f>
        <v>#REF!</v>
      </c>
      <c r="CW54" s="14" t="e">
        <f>IF(VLOOKUP($B54,#REF!,COLUMN(#REF!)-COLUMN(#REF!)+1,FALSE)&gt;0.1,VLOOKUP($B54,#REF!,COLUMN(#REF!)-COLUMN(#REF!)+1,FALSE),"")</f>
        <v>#REF!</v>
      </c>
      <c r="CX54" s="14" t="e">
        <f>IF(VLOOKUP($B54,#REF!,COLUMN(#REF!)-COLUMN(#REF!)+1,FALSE)&gt;0.1,VLOOKUP($B54,#REF!,COLUMN(#REF!)-COLUMN(#REF!)+1,FALSE),"")</f>
        <v>#REF!</v>
      </c>
      <c r="CY54" s="14" t="e">
        <f>IF(VLOOKUP($B54,#REF!,COLUMN(#REF!)-COLUMN(#REF!)+1,FALSE)&gt;0.1,VLOOKUP($B54,#REF!,COLUMN(#REF!)-COLUMN(#REF!)+1,FALSE),"")</f>
        <v>#REF!</v>
      </c>
      <c r="CZ54" s="14" t="e">
        <f>IF(VLOOKUP($B54,#REF!,COLUMN(#REF!)-COLUMN(#REF!)+1,FALSE)&gt;0.1,VLOOKUP($B54,#REF!,COLUMN(#REF!)-COLUMN(#REF!)+1,FALSE),"")</f>
        <v>#REF!</v>
      </c>
      <c r="DA54" s="14" t="e">
        <f>IF(VLOOKUP($B54,#REF!,COLUMN(#REF!)-COLUMN(#REF!)+1,FALSE)&gt;0.1,VLOOKUP($B54,#REF!,COLUMN(#REF!)-COLUMN(#REF!)+1,FALSE),"")</f>
        <v>#REF!</v>
      </c>
      <c r="DB54" s="14" t="e">
        <f>IF(VLOOKUP($B54,#REF!,COLUMN(#REF!)-COLUMN(#REF!)+1,FALSE)&gt;0.1,VLOOKUP($B54,#REF!,COLUMN(#REF!)-COLUMN(#REF!)+1,FALSE),"")</f>
        <v>#REF!</v>
      </c>
      <c r="DC54" s="14" t="e">
        <f>IF(VLOOKUP($B54,#REF!,COLUMN(#REF!)-COLUMN(#REF!)+1,FALSE)&gt;0.1,VLOOKUP($B54,#REF!,COLUMN(#REF!)-COLUMN(#REF!)+1,FALSE),"")</f>
        <v>#REF!</v>
      </c>
      <c r="DD54" s="14" t="e">
        <f>IF(VLOOKUP($B54,#REF!,COLUMN(#REF!)-COLUMN(#REF!)+1,FALSE)&gt;0.1,VLOOKUP($B54,#REF!,COLUMN(#REF!)-COLUMN(#REF!)+1,FALSE),"")</f>
        <v>#REF!</v>
      </c>
      <c r="DE54" s="14" t="e">
        <f>IF(VLOOKUP($B54,#REF!,COLUMN(#REF!)-COLUMN(#REF!)+1,FALSE)&gt;0.1,VLOOKUP($B54,#REF!,COLUMN(#REF!)-COLUMN(#REF!)+1,FALSE),"")</f>
        <v>#REF!</v>
      </c>
      <c r="DH54" s="19" t="str">
        <f t="shared" si="7"/>
        <v/>
      </c>
      <c r="DI54" s="19" t="str">
        <f t="shared" si="7"/>
        <v/>
      </c>
      <c r="DJ54" s="19" t="str">
        <f t="shared" si="7"/>
        <v/>
      </c>
      <c r="DK54" s="19" t="str">
        <f t="shared" si="28"/>
        <v/>
      </c>
      <c r="DL54" s="19" t="str">
        <f t="shared" si="28"/>
        <v/>
      </c>
      <c r="DM54" s="19" t="str">
        <f t="shared" si="28"/>
        <v/>
      </c>
      <c r="DN54" s="19" t="str">
        <f t="shared" ref="DN54:DS96" si="37">IF(ISNUMBER(CZ54),CZ54*J54,"")</f>
        <v/>
      </c>
      <c r="DO54" s="19" t="str">
        <f t="shared" si="37"/>
        <v/>
      </c>
      <c r="DP54" s="19" t="str">
        <f t="shared" si="37"/>
        <v/>
      </c>
      <c r="DQ54" s="19" t="str">
        <f t="shared" si="37"/>
        <v/>
      </c>
      <c r="DR54" s="19" t="str">
        <f t="shared" si="37"/>
        <v/>
      </c>
      <c r="DS54" s="19" t="str">
        <f t="shared" si="37"/>
        <v/>
      </c>
      <c r="DV54" s="15" t="e">
        <f>IF(VLOOKUP($B54,#REF!,COLUMN(#REF!)-COLUMN(#REF!)+1,FALSE)&gt;0.1,VLOOKUP($B54,#REF!,COLUMN(#REF!)-COLUMN(#REF!)+1,FALSE),"")</f>
        <v>#REF!</v>
      </c>
      <c r="DW54" s="15" t="e">
        <f>IF(VLOOKUP($B54,#REF!,COLUMN(#REF!)-COLUMN(#REF!)+1,FALSE)&gt;0.1,VLOOKUP($B54,#REF!,COLUMN(#REF!)-COLUMN(#REF!)+1,FALSE),"")</f>
        <v>#REF!</v>
      </c>
      <c r="DX54" s="15" t="e">
        <f>IF(VLOOKUP($B54,#REF!,COLUMN(#REF!)-COLUMN(#REF!)+1,FALSE)&gt;0.1,VLOOKUP($B54,#REF!,COLUMN(#REF!)-COLUMN(#REF!)+1,FALSE),"")</f>
        <v>#REF!</v>
      </c>
      <c r="DY54" s="15" t="e">
        <f>IF(VLOOKUP($B54,#REF!,COLUMN(#REF!)-COLUMN(#REF!)+1,FALSE)&gt;0.1,VLOOKUP($B54,#REF!,COLUMN(#REF!)-COLUMN(#REF!)+1,FALSE),"")</f>
        <v>#REF!</v>
      </c>
      <c r="DZ54" s="15" t="e">
        <f>IF(VLOOKUP($B54,#REF!,COLUMN(#REF!)-COLUMN(#REF!)+1,FALSE)&gt;0.1,VLOOKUP($B54,#REF!,COLUMN(#REF!)-COLUMN(#REF!)+1,FALSE),"")</f>
        <v>#REF!</v>
      </c>
      <c r="EA54" s="15" t="e">
        <f>IF(VLOOKUP($B54,#REF!,COLUMN(#REF!)-COLUMN(#REF!)+1,FALSE)&gt;0.1,VLOOKUP($B54,#REF!,COLUMN(#REF!)-COLUMN(#REF!)+1,FALSE),"")</f>
        <v>#REF!</v>
      </c>
      <c r="EB54" s="15" t="e">
        <f>IF(VLOOKUP($B54,#REF!,COLUMN(#REF!)-COLUMN(#REF!)+1,FALSE)&gt;0.1,VLOOKUP($B54,#REF!,COLUMN(#REF!)-COLUMN(#REF!)+1,FALSE),"")</f>
        <v>#REF!</v>
      </c>
      <c r="EC54" s="15" t="e">
        <f>IF(VLOOKUP($B54,#REF!,COLUMN(#REF!)-COLUMN(#REF!)+1,FALSE)&gt;0.1,VLOOKUP($B54,#REF!,COLUMN(#REF!)-COLUMN(#REF!)+1,FALSE),"")</f>
        <v>#REF!</v>
      </c>
      <c r="ED54" s="15" t="e">
        <f>IF(VLOOKUP($B54,#REF!,COLUMN(#REF!)-COLUMN(#REF!)+1,FALSE)&gt;0.1,VLOOKUP($B54,#REF!,COLUMN(#REF!)-COLUMN(#REF!)+1,FALSE),"")</f>
        <v>#REF!</v>
      </c>
      <c r="EE54" s="15" t="e">
        <f>IF(VLOOKUP($B54,#REF!,COLUMN(#REF!)-COLUMN(#REF!)+1,FALSE)&gt;0.1,VLOOKUP($B54,#REF!,COLUMN(#REF!)-COLUMN(#REF!)+1,FALSE),"")</f>
        <v>#REF!</v>
      </c>
      <c r="EF54" s="15" t="e">
        <f>IF(VLOOKUP($B54,#REF!,COLUMN(#REF!)-COLUMN(#REF!)+1,FALSE)&gt;0.1,VLOOKUP($B54,#REF!,COLUMN(#REF!)-COLUMN(#REF!)+1,FALSE),"")</f>
        <v>#REF!</v>
      </c>
      <c r="EG54" s="15" t="e">
        <f>IF(VLOOKUP($B54,#REF!,COLUMN(#REF!)-COLUMN(#REF!)+1,FALSE)&gt;0.1,VLOOKUP($B54,#REF!,COLUMN(#REF!)-COLUMN(#REF!)+1,FALSE),"")</f>
        <v>#REF!</v>
      </c>
      <c r="EH54" s="15" t="e">
        <f>IF(VLOOKUP($B54,#REF!,COLUMN(#REF!)-COLUMN(#REF!)+1,FALSE)&gt;0.1,VLOOKUP($B54,#REF!,COLUMN(#REF!)-COLUMN(#REF!)+1,FALSE),"")</f>
        <v>#REF!</v>
      </c>
      <c r="EL54" s="20" t="str">
        <f t="shared" si="33"/>
        <v/>
      </c>
      <c r="EM54" s="20" t="str">
        <f t="shared" si="33"/>
        <v/>
      </c>
      <c r="EN54" s="20" t="str">
        <f t="shared" si="33"/>
        <v/>
      </c>
      <c r="EO54" s="20" t="str">
        <f t="shared" si="32"/>
        <v/>
      </c>
      <c r="EP54" s="20" t="str">
        <f t="shared" si="32"/>
        <v/>
      </c>
      <c r="EQ54" s="20" t="str">
        <f t="shared" si="32"/>
        <v/>
      </c>
      <c r="ER54" s="20" t="str">
        <f t="shared" si="32"/>
        <v/>
      </c>
      <c r="ES54" s="20" t="str">
        <f t="shared" si="32"/>
        <v/>
      </c>
      <c r="ET54" s="20" t="str">
        <f t="shared" si="32"/>
        <v/>
      </c>
      <c r="EU54" s="20" t="str">
        <f t="shared" si="32"/>
        <v/>
      </c>
      <c r="EV54" s="20" t="str">
        <f t="shared" si="32"/>
        <v/>
      </c>
      <c r="EW54" s="20" t="str">
        <f t="shared" si="32"/>
        <v/>
      </c>
    </row>
    <row r="55" spans="2:153">
      <c r="B55" t="s">
        <v>1297</v>
      </c>
      <c r="C55" s="18">
        <f>VLOOKUP(B55,Financ!A$3:J$157,COLUMN(Financ!$J$21),FALSE)</f>
        <v>45809</v>
      </c>
      <c r="D55" s="16">
        <f ca="1">SUMIF(Financ!$A$3:$A$157,'Full Financ'!$B55,Financ!K$3:K$156)</f>
        <v>0</v>
      </c>
      <c r="E55" s="16">
        <f ca="1">SUMIF(Financ!$A$3:$A$157,'Full Financ'!$B55,Financ!L$3:L$156)</f>
        <v>0</v>
      </c>
      <c r="F55" s="16">
        <f ca="1">SUMIF(Financ!$A$3:$A$157,'Full Financ'!$B55,Financ!M$3:M$156)</f>
        <v>0</v>
      </c>
      <c r="G55" s="16">
        <f ca="1">SUMIF(Financ!$A$3:$A$157,'Full Financ'!$B55,Financ!N$3:N$156)</f>
        <v>0</v>
      </c>
      <c r="H55" s="16">
        <f ca="1">SUMIF(Financ!$A$3:$A$157,'Full Financ'!$B55,Financ!O$3:O$156)</f>
        <v>0</v>
      </c>
      <c r="I55" s="16">
        <f ca="1">SUMIF(Financ!$A$3:$A$157,'Full Financ'!$B55,Financ!P$3:P$156)</f>
        <v>379.85696000000007</v>
      </c>
      <c r="J55" s="16">
        <f ca="1">SUMIF(Financ!$A$3:$A$157,'Full Financ'!$B55,Financ!Q$3:Q$156)</f>
        <v>379.85696000000007</v>
      </c>
      <c r="K55" s="16">
        <f ca="1">SUMIF(Financ!$A$3:$A$157,'Full Financ'!$B55,Financ!R$3:R$156)</f>
        <v>379.85696000000007</v>
      </c>
      <c r="L55" s="16">
        <f ca="1">SUMIF(Financ!$A$3:$A$157,'Full Financ'!$B55,Financ!S$3:S$156)</f>
        <v>379.85696000000007</v>
      </c>
      <c r="M55" s="16">
        <f ca="1">SUMIF(Financ!$A$3:$A$157,'Full Financ'!$B55,Financ!T$3:T$156)</f>
        <v>379.85696000000007</v>
      </c>
      <c r="N55" s="16">
        <f ca="1">SUMIF(Financ!$A$3:$A$157,'Full Financ'!$B55,Financ!U$3:U$156)</f>
        <v>379.85696000000007</v>
      </c>
      <c r="O55" s="16">
        <f ca="1">SUMIF(Financ!$A$3:$A$157,'Full Financ'!$B55,Financ!V$3:V$156)</f>
        <v>379.85696000000007</v>
      </c>
      <c r="P55" s="16"/>
      <c r="Q55" t="e">
        <f>VLOOKUP(B55,#REF!,COLUMN(#REF!),FALSE)</f>
        <v>#REF!</v>
      </c>
      <c r="R55" s="17" t="e">
        <f>IF(AND(R$2=$Q$1,$Q55&lt;&gt;0),SUMIF(#REF!,'Full Financ'!$B55,#REF!)*0.98*(S$2-R$2)/($Q55),SUMIF(#REF!,'Full Financ'!$B55,#REF!)*0.98)</f>
        <v>#REF!</v>
      </c>
      <c r="S55" s="17" t="e">
        <f>IF(AND(S$2=$Q$1,$Q55&lt;&gt;0),SUMIF(#REF!,'Full Financ'!$B55,#REF!)*0.98*(T$2-S$2)/($Q55),SUMIF(#REF!,'Full Financ'!$B55,#REF!)*0.98)</f>
        <v>#REF!</v>
      </c>
      <c r="T55" s="17" t="e">
        <f>IF(AND(T$2=$Q$1,$Q55&lt;&gt;0),SUMIF(#REF!,'Full Financ'!$B55,#REF!)*0.98*(U$2-T$2)/($Q55),SUMIF(#REF!,'Full Financ'!$B55,#REF!)*0.98)</f>
        <v>#REF!</v>
      </c>
      <c r="U55" s="17" t="e">
        <f>IF(AND(U$2=$Q$1,$Q55&lt;&gt;0),SUMIF(#REF!,'Full Financ'!$B55,#REF!)*0.98*(V$2-U$2)/($Q55),SUMIF(#REF!,'Full Financ'!$B55,#REF!)*0.98)</f>
        <v>#REF!</v>
      </c>
      <c r="V55" s="17" t="e">
        <f>IF(AND(V$2=$Q$1,$Q55&lt;&gt;0),SUMIF(#REF!,'Full Financ'!$B55,#REF!)*0.98*(W$2-V$2)/($Q55),SUMIF(#REF!,'Full Financ'!$B55,#REF!)*0.98)</f>
        <v>#REF!</v>
      </c>
      <c r="W55" s="17" t="e">
        <f>IF(AND(W$2=$Q$1,$Q55&lt;&gt;0),SUMIF(#REF!,'Full Financ'!$B55,#REF!)*0.98*(X$2-W$2)/($Q55),SUMIF(#REF!,'Full Financ'!$B55,#REF!)*0.98)</f>
        <v>#REF!</v>
      </c>
      <c r="X55" s="17" t="e">
        <f>IF(AND(X$2=$Q$1,$Q55&lt;&gt;0),SUMIF(#REF!,'Full Financ'!$B55,#REF!)*0.98*(Y$2-X$2)/($Q55),SUMIF(#REF!,'Full Financ'!$B55,#REF!)*0.98)</f>
        <v>#REF!</v>
      </c>
      <c r="Y55" s="17" t="e">
        <f>IF(AND(Y$2=$Q$1,$Q55&lt;&gt;0),SUMIF(#REF!,'Full Financ'!$B55,#REF!)*0.98*(Z$2-Y$2)/($Q55),SUMIF(#REF!,'Full Financ'!$B55,#REF!)*0.98)</f>
        <v>#REF!</v>
      </c>
      <c r="Z55" s="17" t="e">
        <f>IF(AND(Z$2=$Q$1,$Q55&lt;&gt;0),SUMIF(#REF!,'Full Financ'!$B55,#REF!)*0.98*(AA$2-Z$2)/($Q55),SUMIF(#REF!,'Full Financ'!$B55,#REF!)*0.98)</f>
        <v>#REF!</v>
      </c>
      <c r="AA55" s="17" t="e">
        <f>IF(AND(AA$2=$Q$1,$Q55&lt;&gt;0),SUMIF(#REF!,'Full Financ'!$B55,#REF!)*0.98*(AB$2-AA$2)/($Q55),SUMIF(#REF!,'Full Financ'!$B55,#REF!)*0.98)</f>
        <v>#REF!</v>
      </c>
      <c r="AB55" s="17" t="e">
        <f>IF(AND(AB$2=$Q$1,$Q55&lt;&gt;0),SUMIF(#REF!,'Full Financ'!$B55,#REF!)*0.98*(AC$2-AB$2)/($Q55),SUMIF(#REF!,'Full Financ'!$B55,#REF!)*0.98)</f>
        <v>#REF!</v>
      </c>
      <c r="AC55" s="17" t="e">
        <f>IF(AND(AC$2=$Q$1,$Q55&lt;&gt;0),SUMIF(#REF!,'Full Financ'!$B55,#REF!)*0.98*(AD$2-AC$2)/($Q55),SUMIF(#REF!,'Full Financ'!$B55,#REF!)*0.98)</f>
        <v>#REF!</v>
      </c>
      <c r="AD55" s="17"/>
      <c r="AF55" s="17" t="e">
        <f t="shared" ca="1" si="24"/>
        <v>#REF!</v>
      </c>
      <c r="AG55" s="17" t="e">
        <f t="shared" ca="1" si="24"/>
        <v>#REF!</v>
      </c>
      <c r="AH55" s="17" t="e">
        <f t="shared" ca="1" si="24"/>
        <v>#REF!</v>
      </c>
      <c r="AI55" s="17" t="e">
        <f t="shared" ca="1" si="24"/>
        <v>#REF!</v>
      </c>
      <c r="AJ55" s="17" t="e">
        <f t="shared" ca="1" si="24"/>
        <v>#REF!</v>
      </c>
      <c r="AK55" s="17" t="e">
        <f t="shared" ca="1" si="24"/>
        <v>#REF!</v>
      </c>
      <c r="AL55" s="17" t="e">
        <f t="shared" ca="1" si="34"/>
        <v>#REF!</v>
      </c>
      <c r="AM55" s="17" t="e">
        <f t="shared" ca="1" si="34"/>
        <v>#REF!</v>
      </c>
      <c r="AN55" s="17" t="e">
        <f t="shared" ca="1" si="34"/>
        <v>#REF!</v>
      </c>
      <c r="AO55" s="17" t="e">
        <f t="shared" ca="1" si="34"/>
        <v>#REF!</v>
      </c>
      <c r="AP55" s="17" t="e">
        <f t="shared" ca="1" si="34"/>
        <v>#REF!</v>
      </c>
      <c r="AQ55" s="17" t="e">
        <f t="shared" ca="1" si="34"/>
        <v>#REF!</v>
      </c>
      <c r="AS55" s="17" t="e">
        <f>IF(SUM($R55:R55)&gt;0,MONTH(AS$2),"")</f>
        <v>#REF!</v>
      </c>
      <c r="AT55" s="17" t="e">
        <f>IF(SUM($R55:S55)&gt;0,MONTH(AT$2),"")</f>
        <v>#REF!</v>
      </c>
      <c r="AU55" s="17" t="e">
        <f>IF(SUM($R55:T55)&gt;0,MONTH(AU$2),"")</f>
        <v>#REF!</v>
      </c>
      <c r="AV55" s="17" t="e">
        <f>IF(SUM($R55:U55)&gt;0,MONTH(AV$2),"")</f>
        <v>#REF!</v>
      </c>
      <c r="AW55" s="17" t="e">
        <f>IF(SUM($R55:V55)&gt;0,MONTH(AW$2),"")</f>
        <v>#REF!</v>
      </c>
      <c r="AX55" s="17" t="e">
        <f>IF(SUM($R55:W55)&gt;0,MONTH(AX$2),"")</f>
        <v>#REF!</v>
      </c>
      <c r="AY55" s="17" t="e">
        <f>IF(SUM($R55:X55)&gt;0,MONTH(AY$2),"")</f>
        <v>#REF!</v>
      </c>
      <c r="AZ55" s="17" t="e">
        <f>IF(SUM($R55:Y55)&gt;0,MONTH(AZ$2),"")</f>
        <v>#REF!</v>
      </c>
      <c r="BA55" s="17" t="e">
        <f>IF(SUM($R55:Z55)&gt;0,MONTH(BA$2),"")</f>
        <v>#REF!</v>
      </c>
      <c r="BB55" s="17" t="e">
        <f>IF(SUM($R55:AA55)&gt;0,MONTH(BB$2),"")</f>
        <v>#REF!</v>
      </c>
      <c r="BC55" s="17" t="e">
        <f>IF(SUM($R55:AB55)&gt;0,MONTH(BC$2),"")</f>
        <v>#REF!</v>
      </c>
      <c r="BD55" s="17" t="e">
        <f>IF(SUM($R55:AC55)&gt;0,MONTH(BD$2),"")</f>
        <v>#REF!</v>
      </c>
      <c r="BE55" s="17" t="e">
        <f t="shared" si="6"/>
        <v>#REF!</v>
      </c>
      <c r="BF55" s="17" t="e">
        <f t="shared" si="25"/>
        <v>#REF!</v>
      </c>
      <c r="BG55" s="17" t="e">
        <f t="shared" si="25"/>
        <v>#REF!</v>
      </c>
      <c r="BH55" s="17" t="e">
        <f t="shared" si="25"/>
        <v>#REF!</v>
      </c>
      <c r="BI55" s="17" t="e">
        <f t="shared" si="25"/>
        <v>#REF!</v>
      </c>
      <c r="BJ55" s="17" t="e">
        <f t="shared" si="25"/>
        <v>#REF!</v>
      </c>
      <c r="BK55" s="17" t="e">
        <f t="shared" si="25"/>
        <v>#REF!</v>
      </c>
      <c r="BL55" s="17" t="e">
        <f t="shared" si="35"/>
        <v>#REF!</v>
      </c>
      <c r="BM55" s="17" t="e">
        <f t="shared" si="35"/>
        <v>#REF!</v>
      </c>
      <c r="BN55" s="17" t="e">
        <f t="shared" si="35"/>
        <v>#REF!</v>
      </c>
      <c r="BO55" s="17" t="e">
        <f t="shared" si="35"/>
        <v>#REF!</v>
      </c>
      <c r="BP55" s="17" t="e">
        <f t="shared" si="35"/>
        <v>#REF!</v>
      </c>
      <c r="BQ55" s="17" t="e">
        <f t="shared" si="35"/>
        <v>#REF!</v>
      </c>
      <c r="BS55" s="17" t="e">
        <f t="shared" si="26"/>
        <v>#REF!</v>
      </c>
      <c r="BT55" s="17" t="e">
        <f t="shared" si="26"/>
        <v>#REF!</v>
      </c>
      <c r="BU55" s="17" t="e">
        <f t="shared" si="26"/>
        <v>#REF!</v>
      </c>
      <c r="BV55" s="17" t="e">
        <f t="shared" si="26"/>
        <v>#REF!</v>
      </c>
      <c r="BW55" s="17" t="e">
        <f t="shared" si="26"/>
        <v>#REF!</v>
      </c>
      <c r="BX55" s="17" t="e">
        <f t="shared" si="26"/>
        <v>#REF!</v>
      </c>
      <c r="BY55" s="17" t="e">
        <f t="shared" si="36"/>
        <v>#REF!</v>
      </c>
      <c r="BZ55" s="17" t="e">
        <f t="shared" si="36"/>
        <v>#REF!</v>
      </c>
      <c r="CA55" s="17" t="e">
        <f t="shared" si="36"/>
        <v>#REF!</v>
      </c>
      <c r="CB55" s="17" t="e">
        <f t="shared" si="36"/>
        <v>#REF!</v>
      </c>
      <c r="CC55" s="17" t="e">
        <f t="shared" si="36"/>
        <v>#REF!</v>
      </c>
      <c r="CD55" s="17" t="e">
        <f t="shared" si="36"/>
        <v>#REF!</v>
      </c>
      <c r="CG55" s="20" t="e">
        <f>IF(AND(SUM($R55:R55)&gt;0,R55=0),AF55,0)</f>
        <v>#REF!</v>
      </c>
      <c r="CH55" s="20" t="e">
        <f>IF(AND(SUM($R55:S55)&gt;0,S55=0),AG55,0)</f>
        <v>#REF!</v>
      </c>
      <c r="CI55" s="20" t="e">
        <f>IF(AND(SUM($R55:T55)&gt;0,T55=0),AH55,0)</f>
        <v>#REF!</v>
      </c>
      <c r="CJ55" s="20" t="e">
        <f>IF(AND(SUM($R55:U55)&gt;0,U55=0),AI55,0)</f>
        <v>#REF!</v>
      </c>
      <c r="CK55" s="20" t="e">
        <f>IF(AND(SUM($R55:V55)&gt;0,V55=0),AJ55,0)</f>
        <v>#REF!</v>
      </c>
      <c r="CL55" s="20" t="e">
        <f>IF(AND(SUM($R55:W55)&gt;0,W55=0),AK55,0)</f>
        <v>#REF!</v>
      </c>
      <c r="CM55" s="20" t="e">
        <f>IF(AND(SUM($R55:X55)&gt;0,X55=0),AL55,0)</f>
        <v>#REF!</v>
      </c>
      <c r="CN55" s="20" t="e">
        <f>IF(AND(SUM($R55:Y55)&gt;0,Y55=0),AM55,0)</f>
        <v>#REF!</v>
      </c>
      <c r="CO55" s="20" t="e">
        <f>IF(AND(SUM($R55:Z55)&gt;0,Z55=0),AN55,0)</f>
        <v>#REF!</v>
      </c>
      <c r="CP55" s="20" t="e">
        <f>IF(AND(SUM($R55:AA55)&gt;0,AA55=0),AO55,0)</f>
        <v>#REF!</v>
      </c>
      <c r="CQ55" s="20" t="e">
        <f>IF(AND(SUM($R55:AB55)&gt;0,AB55=0),AP55,0)</f>
        <v>#REF!</v>
      </c>
      <c r="CR55" s="20" t="e">
        <f>IF(AND(SUM($R55:AC55)&gt;0,AC55=0),AQ55,0)</f>
        <v>#REF!</v>
      </c>
      <c r="CT55" s="14" t="e">
        <f>IF(VLOOKUP($B55,#REF!,COLUMN(#REF!)-COLUMN(#REF!)+1,FALSE)&gt;0.1,VLOOKUP($B55,#REF!,COLUMN(#REF!)-COLUMN(#REF!)+1,FALSE),"")</f>
        <v>#REF!</v>
      </c>
      <c r="CU55" s="14" t="e">
        <f>IF(VLOOKUP($B55,#REF!,COLUMN(#REF!)-COLUMN(#REF!)+1,FALSE)&gt;0.1,VLOOKUP($B55,#REF!,COLUMN(#REF!)-COLUMN(#REF!)+1,FALSE),"")</f>
        <v>#REF!</v>
      </c>
      <c r="CV55" s="14" t="e">
        <f>IF(VLOOKUP($B55,#REF!,COLUMN(#REF!)-COLUMN(#REF!)+1,FALSE)&gt;0.1,VLOOKUP($B55,#REF!,COLUMN(#REF!)-COLUMN(#REF!)+1,FALSE),"")</f>
        <v>#REF!</v>
      </c>
      <c r="CW55" s="14" t="e">
        <f>IF(VLOOKUP($B55,#REF!,COLUMN(#REF!)-COLUMN(#REF!)+1,FALSE)&gt;0.1,VLOOKUP($B55,#REF!,COLUMN(#REF!)-COLUMN(#REF!)+1,FALSE),"")</f>
        <v>#REF!</v>
      </c>
      <c r="CX55" s="14" t="e">
        <f>IF(VLOOKUP($B55,#REF!,COLUMN(#REF!)-COLUMN(#REF!)+1,FALSE)&gt;0.1,VLOOKUP($B55,#REF!,COLUMN(#REF!)-COLUMN(#REF!)+1,FALSE),"")</f>
        <v>#REF!</v>
      </c>
      <c r="CY55" s="14" t="e">
        <f>IF(VLOOKUP($B55,#REF!,COLUMN(#REF!)-COLUMN(#REF!)+1,FALSE)&gt;0.1,VLOOKUP($B55,#REF!,COLUMN(#REF!)-COLUMN(#REF!)+1,FALSE),"")</f>
        <v>#REF!</v>
      </c>
      <c r="CZ55" s="14" t="e">
        <f>IF(VLOOKUP($B55,#REF!,COLUMN(#REF!)-COLUMN(#REF!)+1,FALSE)&gt;0.1,VLOOKUP($B55,#REF!,COLUMN(#REF!)-COLUMN(#REF!)+1,FALSE),"")</f>
        <v>#REF!</v>
      </c>
      <c r="DA55" s="14" t="e">
        <f>IF(VLOOKUP($B55,#REF!,COLUMN(#REF!)-COLUMN(#REF!)+1,FALSE)&gt;0.1,VLOOKUP($B55,#REF!,COLUMN(#REF!)-COLUMN(#REF!)+1,FALSE),"")</f>
        <v>#REF!</v>
      </c>
      <c r="DB55" s="14" t="e">
        <f>IF(VLOOKUP($B55,#REF!,COLUMN(#REF!)-COLUMN(#REF!)+1,FALSE)&gt;0.1,VLOOKUP($B55,#REF!,COLUMN(#REF!)-COLUMN(#REF!)+1,FALSE),"")</f>
        <v>#REF!</v>
      </c>
      <c r="DC55" s="14" t="e">
        <f>IF(VLOOKUP($B55,#REF!,COLUMN(#REF!)-COLUMN(#REF!)+1,FALSE)&gt;0.1,VLOOKUP($B55,#REF!,COLUMN(#REF!)-COLUMN(#REF!)+1,FALSE),"")</f>
        <v>#REF!</v>
      </c>
      <c r="DD55" s="14" t="e">
        <f>IF(VLOOKUP($B55,#REF!,COLUMN(#REF!)-COLUMN(#REF!)+1,FALSE)&gt;0.1,VLOOKUP($B55,#REF!,COLUMN(#REF!)-COLUMN(#REF!)+1,FALSE),"")</f>
        <v>#REF!</v>
      </c>
      <c r="DE55" s="14" t="e">
        <f>IF(VLOOKUP($B55,#REF!,COLUMN(#REF!)-COLUMN(#REF!)+1,FALSE)&gt;0.1,VLOOKUP($B55,#REF!,COLUMN(#REF!)-COLUMN(#REF!)+1,FALSE),"")</f>
        <v>#REF!</v>
      </c>
      <c r="DH55" s="19" t="str">
        <f t="shared" si="7"/>
        <v/>
      </c>
      <c r="DI55" s="19" t="str">
        <f t="shared" si="7"/>
        <v/>
      </c>
      <c r="DJ55" s="19" t="str">
        <f t="shared" si="7"/>
        <v/>
      </c>
      <c r="DK55" s="19" t="str">
        <f t="shared" si="7"/>
        <v/>
      </c>
      <c r="DL55" s="19" t="str">
        <f t="shared" si="7"/>
        <v/>
      </c>
      <c r="DM55" s="19" t="str">
        <f t="shared" si="7"/>
        <v/>
      </c>
      <c r="DN55" s="19" t="str">
        <f t="shared" si="37"/>
        <v/>
      </c>
      <c r="DO55" s="19" t="str">
        <f t="shared" si="37"/>
        <v/>
      </c>
      <c r="DP55" s="19" t="str">
        <f t="shared" si="37"/>
        <v/>
      </c>
      <c r="DQ55" s="19" t="str">
        <f t="shared" si="37"/>
        <v/>
      </c>
      <c r="DR55" s="19" t="str">
        <f t="shared" si="37"/>
        <v/>
      </c>
      <c r="DS55" s="19" t="str">
        <f t="shared" si="37"/>
        <v/>
      </c>
      <c r="DV55" s="15" t="e">
        <f>IF(VLOOKUP($B55,#REF!,COLUMN(#REF!)-COLUMN(#REF!)+1,FALSE)&gt;0.1,VLOOKUP($B55,#REF!,COLUMN(#REF!)-COLUMN(#REF!)+1,FALSE),"")</f>
        <v>#REF!</v>
      </c>
      <c r="DW55" s="15" t="e">
        <f>IF(VLOOKUP($B55,#REF!,COLUMN(#REF!)-COLUMN(#REF!)+1,FALSE)&gt;0.1,VLOOKUP($B55,#REF!,COLUMN(#REF!)-COLUMN(#REF!)+1,FALSE),"")</f>
        <v>#REF!</v>
      </c>
      <c r="DX55" s="15" t="e">
        <f>IF(VLOOKUP($B55,#REF!,COLUMN(#REF!)-COLUMN(#REF!)+1,FALSE)&gt;0.1,VLOOKUP($B55,#REF!,COLUMN(#REF!)-COLUMN(#REF!)+1,FALSE),"")</f>
        <v>#REF!</v>
      </c>
      <c r="DY55" s="15" t="e">
        <f>IF(VLOOKUP($B55,#REF!,COLUMN(#REF!)-COLUMN(#REF!)+1,FALSE)&gt;0.1,VLOOKUP($B55,#REF!,COLUMN(#REF!)-COLUMN(#REF!)+1,FALSE),"")</f>
        <v>#REF!</v>
      </c>
      <c r="DZ55" s="15" t="e">
        <f>IF(VLOOKUP($B55,#REF!,COLUMN(#REF!)-COLUMN(#REF!)+1,FALSE)&gt;0.1,VLOOKUP($B55,#REF!,COLUMN(#REF!)-COLUMN(#REF!)+1,FALSE),"")</f>
        <v>#REF!</v>
      </c>
      <c r="EA55" s="15" t="e">
        <f>IF(VLOOKUP($B55,#REF!,COLUMN(#REF!)-COLUMN(#REF!)+1,FALSE)&gt;0.1,VLOOKUP($B55,#REF!,COLUMN(#REF!)-COLUMN(#REF!)+1,FALSE),"")</f>
        <v>#REF!</v>
      </c>
      <c r="EB55" s="15" t="e">
        <f>IF(VLOOKUP($B55,#REF!,COLUMN(#REF!)-COLUMN(#REF!)+1,FALSE)&gt;0.1,VLOOKUP($B55,#REF!,COLUMN(#REF!)-COLUMN(#REF!)+1,FALSE),"")</f>
        <v>#REF!</v>
      </c>
      <c r="EC55" s="15" t="e">
        <f>IF(VLOOKUP($B55,#REF!,COLUMN(#REF!)-COLUMN(#REF!)+1,FALSE)&gt;0.1,VLOOKUP($B55,#REF!,COLUMN(#REF!)-COLUMN(#REF!)+1,FALSE),"")</f>
        <v>#REF!</v>
      </c>
      <c r="ED55" s="15" t="e">
        <f>IF(VLOOKUP($B55,#REF!,COLUMN(#REF!)-COLUMN(#REF!)+1,FALSE)&gt;0.1,VLOOKUP($B55,#REF!,COLUMN(#REF!)-COLUMN(#REF!)+1,FALSE),"")</f>
        <v>#REF!</v>
      </c>
      <c r="EE55" s="15" t="e">
        <f>IF(VLOOKUP($B55,#REF!,COLUMN(#REF!)-COLUMN(#REF!)+1,FALSE)&gt;0.1,VLOOKUP($B55,#REF!,COLUMN(#REF!)-COLUMN(#REF!)+1,FALSE),"")</f>
        <v>#REF!</v>
      </c>
      <c r="EF55" s="15" t="e">
        <f>IF(VLOOKUP($B55,#REF!,COLUMN(#REF!)-COLUMN(#REF!)+1,FALSE)&gt;0.1,VLOOKUP($B55,#REF!,COLUMN(#REF!)-COLUMN(#REF!)+1,FALSE),"")</f>
        <v>#REF!</v>
      </c>
      <c r="EG55" s="15" t="e">
        <f>IF(VLOOKUP($B55,#REF!,COLUMN(#REF!)-COLUMN(#REF!)+1,FALSE)&gt;0.1,VLOOKUP($B55,#REF!,COLUMN(#REF!)-COLUMN(#REF!)+1,FALSE),"")</f>
        <v>#REF!</v>
      </c>
      <c r="EH55" s="15" t="e">
        <f>IF(VLOOKUP($B55,#REF!,COLUMN(#REF!)-COLUMN(#REF!)+1,FALSE)&gt;0.1,VLOOKUP($B55,#REF!,COLUMN(#REF!)-COLUMN(#REF!)+1,FALSE),"")</f>
        <v>#REF!</v>
      </c>
      <c r="EL55" s="20" t="str">
        <f t="shared" si="33"/>
        <v/>
      </c>
      <c r="EM55" s="20" t="str">
        <f t="shared" si="33"/>
        <v/>
      </c>
      <c r="EN55" s="20" t="str">
        <f t="shared" si="33"/>
        <v/>
      </c>
      <c r="EO55" s="20" t="str">
        <f t="shared" si="32"/>
        <v/>
      </c>
      <c r="EP55" s="20" t="str">
        <f t="shared" si="32"/>
        <v/>
      </c>
      <c r="EQ55" s="20" t="str">
        <f t="shared" si="32"/>
        <v/>
      </c>
      <c r="ER55" s="20" t="str">
        <f t="shared" si="32"/>
        <v/>
      </c>
      <c r="ES55" s="20" t="str">
        <f t="shared" si="32"/>
        <v/>
      </c>
      <c r="ET55" s="20" t="str">
        <f t="shared" si="32"/>
        <v/>
      </c>
      <c r="EU55" s="20" t="str">
        <f t="shared" si="32"/>
        <v/>
      </c>
      <c r="EV55" s="20" t="str">
        <f t="shared" si="32"/>
        <v/>
      </c>
      <c r="EW55" s="20" t="str">
        <f t="shared" si="32"/>
        <v/>
      </c>
    </row>
    <row r="56" spans="2:153">
      <c r="B56" t="s">
        <v>1414</v>
      </c>
      <c r="C56" s="18">
        <f>VLOOKUP(B56,Financ!A$3:J$157,COLUMN(Financ!$J$21),FALSE)</f>
        <v>45748</v>
      </c>
      <c r="D56" s="16">
        <f ca="1">SUMIF(Financ!$A$3:$A$157,'Full Financ'!$B56,Financ!K$3:K$156)</f>
        <v>0</v>
      </c>
      <c r="E56" s="16">
        <f ca="1">SUMIF(Financ!$A$3:$A$157,'Full Financ'!$B56,Financ!L$3:L$156)</f>
        <v>0</v>
      </c>
      <c r="F56" s="16">
        <f ca="1">SUMIF(Financ!$A$3:$A$157,'Full Financ'!$B56,Financ!M$3:M$156)</f>
        <v>0</v>
      </c>
      <c r="G56" s="16">
        <f ca="1">SUMIF(Financ!$A$3:$A$157,'Full Financ'!$B56,Financ!N$3:N$156)</f>
        <v>383.10399999999998</v>
      </c>
      <c r="H56" s="16">
        <f ca="1">SUMIF(Financ!$A$3:$A$157,'Full Financ'!$B56,Financ!O$3:O$156)</f>
        <v>383.10399999999998</v>
      </c>
      <c r="I56" s="16">
        <f ca="1">SUMIF(Financ!$A$3:$A$157,'Full Financ'!$B56,Financ!P$3:P$156)</f>
        <v>383.10399999999998</v>
      </c>
      <c r="J56" s="16">
        <f ca="1">SUMIF(Financ!$A$3:$A$157,'Full Financ'!$B56,Financ!Q$3:Q$156)</f>
        <v>383.10399999999998</v>
      </c>
      <c r="K56" s="16">
        <f ca="1">SUMIF(Financ!$A$3:$A$157,'Full Financ'!$B56,Financ!R$3:R$156)</f>
        <v>383.10399999999998</v>
      </c>
      <c r="L56" s="16">
        <f ca="1">SUMIF(Financ!$A$3:$A$157,'Full Financ'!$B56,Financ!S$3:S$156)</f>
        <v>383.10399999999998</v>
      </c>
      <c r="M56" s="16">
        <f ca="1">SUMIF(Financ!$A$3:$A$157,'Full Financ'!$B56,Financ!T$3:T$156)</f>
        <v>383.10399999999998</v>
      </c>
      <c r="N56" s="16">
        <f ca="1">SUMIF(Financ!$A$3:$A$157,'Full Financ'!$B56,Financ!U$3:U$156)</f>
        <v>383.10399999999998</v>
      </c>
      <c r="O56" s="16">
        <f ca="1">SUMIF(Financ!$A$3:$A$157,'Full Financ'!$B56,Financ!V$3:V$156)</f>
        <v>383.10399999999998</v>
      </c>
      <c r="P56" s="16"/>
      <c r="Q56" t="e">
        <f>VLOOKUP(B56,#REF!,COLUMN(#REF!),FALSE)</f>
        <v>#REF!</v>
      </c>
      <c r="R56" s="17" t="e">
        <f>IF(AND(R$2=$Q$1,$Q56&lt;&gt;0),SUMIF(#REF!,'Full Financ'!$B56,#REF!)*0.98*(S$2-R$2)/($Q56),SUMIF(#REF!,'Full Financ'!$B56,#REF!)*0.98)</f>
        <v>#REF!</v>
      </c>
      <c r="S56" s="17" t="e">
        <f>IF(AND(S$2=$Q$1,$Q56&lt;&gt;0),SUMIF(#REF!,'Full Financ'!$B56,#REF!)*0.98*(T$2-S$2)/($Q56),SUMIF(#REF!,'Full Financ'!$B56,#REF!)*0.98)</f>
        <v>#REF!</v>
      </c>
      <c r="T56" s="17" t="e">
        <f>IF(AND(T$2=$Q$1,$Q56&lt;&gt;0),SUMIF(#REF!,'Full Financ'!$B56,#REF!)*0.98*(U$2-T$2)/($Q56),SUMIF(#REF!,'Full Financ'!$B56,#REF!)*0.98)</f>
        <v>#REF!</v>
      </c>
      <c r="U56" s="17" t="e">
        <f>IF(AND(U$2=$Q$1,$Q56&lt;&gt;0),SUMIF(#REF!,'Full Financ'!$B56,#REF!)*0.98*(V$2-U$2)/($Q56),SUMIF(#REF!,'Full Financ'!$B56,#REF!)*0.98)</f>
        <v>#REF!</v>
      </c>
      <c r="V56" s="17" t="e">
        <f>IF(AND(V$2=$Q$1,$Q56&lt;&gt;0),SUMIF(#REF!,'Full Financ'!$B56,#REF!)*0.98*(W$2-V$2)/($Q56),SUMIF(#REF!,'Full Financ'!$B56,#REF!)*0.98)</f>
        <v>#REF!</v>
      </c>
      <c r="W56" s="17" t="e">
        <f>IF(AND(W$2=$Q$1,$Q56&lt;&gt;0),SUMIF(#REF!,'Full Financ'!$B56,#REF!)*0.98*(X$2-W$2)/($Q56),SUMIF(#REF!,'Full Financ'!$B56,#REF!)*0.98)</f>
        <v>#REF!</v>
      </c>
      <c r="X56" s="17" t="e">
        <f>IF(AND(X$2=$Q$1,$Q56&lt;&gt;0),SUMIF(#REF!,'Full Financ'!$B56,#REF!)*0.98*(Y$2-X$2)/($Q56),SUMIF(#REF!,'Full Financ'!$B56,#REF!)*0.98)</f>
        <v>#REF!</v>
      </c>
      <c r="Y56" s="17" t="e">
        <f>IF(AND(Y$2=$Q$1,$Q56&lt;&gt;0),SUMIF(#REF!,'Full Financ'!$B56,#REF!)*0.98*(Z$2-Y$2)/($Q56),SUMIF(#REF!,'Full Financ'!$B56,#REF!)*0.98)</f>
        <v>#REF!</v>
      </c>
      <c r="Z56" s="17" t="e">
        <f>IF(AND(Z$2=$Q$1,$Q56&lt;&gt;0),SUMIF(#REF!,'Full Financ'!$B56,#REF!)*0.98*(AA$2-Z$2)/($Q56),SUMIF(#REF!,'Full Financ'!$B56,#REF!)*0.98)</f>
        <v>#REF!</v>
      </c>
      <c r="AA56" s="17" t="e">
        <f>IF(AND(AA$2=$Q$1,$Q56&lt;&gt;0),SUMIF(#REF!,'Full Financ'!$B56,#REF!)*0.98*(AB$2-AA$2)/($Q56),SUMIF(#REF!,'Full Financ'!$B56,#REF!)*0.98)</f>
        <v>#REF!</v>
      </c>
      <c r="AB56" s="17" t="e">
        <f>IF(AND(AB$2=$Q$1,$Q56&lt;&gt;0),SUMIF(#REF!,'Full Financ'!$B56,#REF!)*0.98*(AC$2-AB$2)/($Q56),SUMIF(#REF!,'Full Financ'!$B56,#REF!)*0.98)</f>
        <v>#REF!</v>
      </c>
      <c r="AC56" s="17" t="e">
        <f>IF(AND(AC$2=$Q$1,$Q56&lt;&gt;0),SUMIF(#REF!,'Full Financ'!$B56,#REF!)*0.98*(AD$2-AC$2)/($Q56),SUMIF(#REF!,'Full Financ'!$B56,#REF!)*0.98)</f>
        <v>#REF!</v>
      </c>
      <c r="AD56" s="17"/>
      <c r="AF56" s="17" t="e">
        <f t="shared" ca="1" si="24"/>
        <v>#REF!</v>
      </c>
      <c r="AG56" s="17" t="e">
        <f t="shared" ca="1" si="24"/>
        <v>#REF!</v>
      </c>
      <c r="AH56" s="17" t="e">
        <f t="shared" ca="1" si="24"/>
        <v>#REF!</v>
      </c>
      <c r="AI56" s="17" t="e">
        <f t="shared" ca="1" si="24"/>
        <v>#REF!</v>
      </c>
      <c r="AJ56" s="17" t="e">
        <f t="shared" ca="1" si="24"/>
        <v>#REF!</v>
      </c>
      <c r="AK56" s="17" t="e">
        <f t="shared" ca="1" si="24"/>
        <v>#REF!</v>
      </c>
      <c r="AL56" s="17" t="e">
        <f t="shared" ca="1" si="34"/>
        <v>#REF!</v>
      </c>
      <c r="AM56" s="17" t="e">
        <f t="shared" ca="1" si="34"/>
        <v>#REF!</v>
      </c>
      <c r="AN56" s="17" t="e">
        <f t="shared" ca="1" si="34"/>
        <v>#REF!</v>
      </c>
      <c r="AO56" s="17" t="e">
        <f t="shared" ca="1" si="34"/>
        <v>#REF!</v>
      </c>
      <c r="AP56" s="17" t="e">
        <f t="shared" ca="1" si="34"/>
        <v>#REF!</v>
      </c>
      <c r="AQ56" s="17" t="e">
        <f t="shared" ca="1" si="34"/>
        <v>#REF!</v>
      </c>
      <c r="AS56" s="17" t="e">
        <f>IF(SUM($R56:R56)&gt;0,MONTH(AS$2),"")</f>
        <v>#REF!</v>
      </c>
      <c r="AT56" s="17" t="e">
        <f>IF(SUM($R56:S56)&gt;0,MONTH(AT$2),"")</f>
        <v>#REF!</v>
      </c>
      <c r="AU56" s="17" t="e">
        <f>IF(SUM($R56:T56)&gt;0,MONTH(AU$2),"")</f>
        <v>#REF!</v>
      </c>
      <c r="AV56" s="17" t="e">
        <f>IF(SUM($R56:U56)&gt;0,MONTH(AV$2),"")</f>
        <v>#REF!</v>
      </c>
      <c r="AW56" s="17" t="e">
        <f>IF(SUM($R56:V56)&gt;0,MONTH(AW$2),"")</f>
        <v>#REF!</v>
      </c>
      <c r="AX56" s="17" t="e">
        <f>IF(SUM($R56:W56)&gt;0,MONTH(AX$2),"")</f>
        <v>#REF!</v>
      </c>
      <c r="AY56" s="17" t="e">
        <f>IF(SUM($R56:X56)&gt;0,MONTH(AY$2),"")</f>
        <v>#REF!</v>
      </c>
      <c r="AZ56" s="17" t="e">
        <f>IF(SUM($R56:Y56)&gt;0,MONTH(AZ$2),"")</f>
        <v>#REF!</v>
      </c>
      <c r="BA56" s="17" t="e">
        <f>IF(SUM($R56:Z56)&gt;0,MONTH(BA$2),"")</f>
        <v>#REF!</v>
      </c>
      <c r="BB56" s="17" t="e">
        <f>IF(SUM($R56:AA56)&gt;0,MONTH(BB$2),"")</f>
        <v>#REF!</v>
      </c>
      <c r="BC56" s="17" t="e">
        <f>IF(SUM($R56:AB56)&gt;0,MONTH(BC$2),"")</f>
        <v>#REF!</v>
      </c>
      <c r="BD56" s="17" t="e">
        <f>IF(SUM($R56:AC56)&gt;0,MONTH(BD$2),"")</f>
        <v>#REF!</v>
      </c>
      <c r="BE56" s="17" t="e">
        <f t="shared" si="6"/>
        <v>#REF!</v>
      </c>
      <c r="BF56" s="17" t="e">
        <f t="shared" si="25"/>
        <v>#REF!</v>
      </c>
      <c r="BG56" s="17" t="e">
        <f t="shared" si="25"/>
        <v>#REF!</v>
      </c>
      <c r="BH56" s="17" t="e">
        <f t="shared" si="25"/>
        <v>#REF!</v>
      </c>
      <c r="BI56" s="17" t="e">
        <f t="shared" si="25"/>
        <v>#REF!</v>
      </c>
      <c r="BJ56" s="17" t="e">
        <f t="shared" si="25"/>
        <v>#REF!</v>
      </c>
      <c r="BK56" s="17" t="e">
        <f t="shared" si="25"/>
        <v>#REF!</v>
      </c>
      <c r="BL56" s="17" t="e">
        <f t="shared" si="35"/>
        <v>#REF!</v>
      </c>
      <c r="BM56" s="17" t="e">
        <f t="shared" si="35"/>
        <v>#REF!</v>
      </c>
      <c r="BN56" s="17" t="e">
        <f t="shared" si="35"/>
        <v>#REF!</v>
      </c>
      <c r="BO56" s="17" t="e">
        <f t="shared" si="35"/>
        <v>#REF!</v>
      </c>
      <c r="BP56" s="17" t="e">
        <f t="shared" si="35"/>
        <v>#REF!</v>
      </c>
      <c r="BQ56" s="17" t="e">
        <f t="shared" si="35"/>
        <v>#REF!</v>
      </c>
      <c r="BS56" s="17" t="e">
        <f t="shared" si="26"/>
        <v>#REF!</v>
      </c>
      <c r="BT56" s="17" t="e">
        <f t="shared" si="26"/>
        <v>#REF!</v>
      </c>
      <c r="BU56" s="17" t="e">
        <f t="shared" si="26"/>
        <v>#REF!</v>
      </c>
      <c r="BV56" s="17" t="e">
        <f t="shared" si="26"/>
        <v>#REF!</v>
      </c>
      <c r="BW56" s="17" t="e">
        <f t="shared" si="26"/>
        <v>#REF!</v>
      </c>
      <c r="BX56" s="17" t="e">
        <f t="shared" si="26"/>
        <v>#REF!</v>
      </c>
      <c r="BY56" s="17" t="e">
        <f t="shared" si="36"/>
        <v>#REF!</v>
      </c>
      <c r="BZ56" s="17" t="e">
        <f t="shared" si="36"/>
        <v>#REF!</v>
      </c>
      <c r="CA56" s="17" t="e">
        <f t="shared" si="36"/>
        <v>#REF!</v>
      </c>
      <c r="CB56" s="17" t="e">
        <f t="shared" si="36"/>
        <v>#REF!</v>
      </c>
      <c r="CC56" s="17" t="e">
        <f t="shared" si="36"/>
        <v>#REF!</v>
      </c>
      <c r="CD56" s="17" t="e">
        <f t="shared" si="36"/>
        <v>#REF!</v>
      </c>
      <c r="CG56" s="20" t="e">
        <f>IF(AND(SUM($R56:R56)&gt;0,R56=0),AF56,0)</f>
        <v>#REF!</v>
      </c>
      <c r="CH56" s="20" t="e">
        <f>IF(AND(SUM($R56:S56)&gt;0,S56=0),AG56,0)</f>
        <v>#REF!</v>
      </c>
      <c r="CI56" s="20" t="e">
        <f>IF(AND(SUM($R56:T56)&gt;0,T56=0),AH56,0)</f>
        <v>#REF!</v>
      </c>
      <c r="CJ56" s="20" t="e">
        <f>IF(AND(SUM($R56:U56)&gt;0,U56=0),AI56,0)</f>
        <v>#REF!</v>
      </c>
      <c r="CK56" s="20" t="e">
        <f>IF(AND(SUM($R56:V56)&gt;0,V56=0),AJ56,0)</f>
        <v>#REF!</v>
      </c>
      <c r="CL56" s="20" t="e">
        <f>IF(AND(SUM($R56:W56)&gt;0,W56=0),AK56,0)</f>
        <v>#REF!</v>
      </c>
      <c r="CM56" s="20" t="e">
        <f>IF(AND(SUM($R56:X56)&gt;0,X56=0),AL56,0)</f>
        <v>#REF!</v>
      </c>
      <c r="CN56" s="20" t="e">
        <f>IF(AND(SUM($R56:Y56)&gt;0,Y56=0),AM56,0)</f>
        <v>#REF!</v>
      </c>
      <c r="CO56" s="20" t="e">
        <f>IF(AND(SUM($R56:Z56)&gt;0,Z56=0),AN56,0)</f>
        <v>#REF!</v>
      </c>
      <c r="CP56" s="20" t="e">
        <f>IF(AND(SUM($R56:AA56)&gt;0,AA56=0),AO56,0)</f>
        <v>#REF!</v>
      </c>
      <c r="CQ56" s="20" t="e">
        <f>IF(AND(SUM($R56:AB56)&gt;0,AB56=0),AP56,0)</f>
        <v>#REF!</v>
      </c>
      <c r="CR56" s="20" t="e">
        <f>IF(AND(SUM($R56:AC56)&gt;0,AC56=0),AQ56,0)</f>
        <v>#REF!</v>
      </c>
      <c r="CT56" s="14" t="e">
        <f>IF(VLOOKUP($B56,#REF!,COLUMN(#REF!)-COLUMN(#REF!)+1,FALSE)&gt;0.1,VLOOKUP($B56,#REF!,COLUMN(#REF!)-COLUMN(#REF!)+1,FALSE),"")</f>
        <v>#REF!</v>
      </c>
      <c r="CU56" s="14" t="e">
        <f>IF(VLOOKUP($B56,#REF!,COLUMN(#REF!)-COLUMN(#REF!)+1,FALSE)&gt;0.1,VLOOKUP($B56,#REF!,COLUMN(#REF!)-COLUMN(#REF!)+1,FALSE),"")</f>
        <v>#REF!</v>
      </c>
      <c r="CV56" s="14" t="e">
        <f>IF(VLOOKUP($B56,#REF!,COLUMN(#REF!)-COLUMN(#REF!)+1,FALSE)&gt;0.1,VLOOKUP($B56,#REF!,COLUMN(#REF!)-COLUMN(#REF!)+1,FALSE),"")</f>
        <v>#REF!</v>
      </c>
      <c r="CW56" s="14" t="e">
        <f>IF(VLOOKUP($B56,#REF!,COLUMN(#REF!)-COLUMN(#REF!)+1,FALSE)&gt;0.1,VLOOKUP($B56,#REF!,COLUMN(#REF!)-COLUMN(#REF!)+1,FALSE),"")</f>
        <v>#REF!</v>
      </c>
      <c r="CX56" s="14" t="e">
        <f>IF(VLOOKUP($B56,#REF!,COLUMN(#REF!)-COLUMN(#REF!)+1,FALSE)&gt;0.1,VLOOKUP($B56,#REF!,COLUMN(#REF!)-COLUMN(#REF!)+1,FALSE),"")</f>
        <v>#REF!</v>
      </c>
      <c r="CY56" s="14" t="e">
        <f>IF(VLOOKUP($B56,#REF!,COLUMN(#REF!)-COLUMN(#REF!)+1,FALSE)&gt;0.1,VLOOKUP($B56,#REF!,COLUMN(#REF!)-COLUMN(#REF!)+1,FALSE),"")</f>
        <v>#REF!</v>
      </c>
      <c r="CZ56" s="14" t="e">
        <f>IF(VLOOKUP($B56,#REF!,COLUMN(#REF!)-COLUMN(#REF!)+1,FALSE)&gt;0.1,VLOOKUP($B56,#REF!,COLUMN(#REF!)-COLUMN(#REF!)+1,FALSE),"")</f>
        <v>#REF!</v>
      </c>
      <c r="DA56" s="14" t="e">
        <f>IF(VLOOKUP($B56,#REF!,COLUMN(#REF!)-COLUMN(#REF!)+1,FALSE)&gt;0.1,VLOOKUP($B56,#REF!,COLUMN(#REF!)-COLUMN(#REF!)+1,FALSE),"")</f>
        <v>#REF!</v>
      </c>
      <c r="DB56" s="14" t="e">
        <f>IF(VLOOKUP($B56,#REF!,COLUMN(#REF!)-COLUMN(#REF!)+1,FALSE)&gt;0.1,VLOOKUP($B56,#REF!,COLUMN(#REF!)-COLUMN(#REF!)+1,FALSE),"")</f>
        <v>#REF!</v>
      </c>
      <c r="DC56" s="14" t="e">
        <f>IF(VLOOKUP($B56,#REF!,COLUMN(#REF!)-COLUMN(#REF!)+1,FALSE)&gt;0.1,VLOOKUP($B56,#REF!,COLUMN(#REF!)-COLUMN(#REF!)+1,FALSE),"")</f>
        <v>#REF!</v>
      </c>
      <c r="DD56" s="14" t="e">
        <f>IF(VLOOKUP($B56,#REF!,COLUMN(#REF!)-COLUMN(#REF!)+1,FALSE)&gt;0.1,VLOOKUP($B56,#REF!,COLUMN(#REF!)-COLUMN(#REF!)+1,FALSE),"")</f>
        <v>#REF!</v>
      </c>
      <c r="DE56" s="14" t="e">
        <f>IF(VLOOKUP($B56,#REF!,COLUMN(#REF!)-COLUMN(#REF!)+1,FALSE)&gt;0.1,VLOOKUP($B56,#REF!,COLUMN(#REF!)-COLUMN(#REF!)+1,FALSE),"")</f>
        <v>#REF!</v>
      </c>
      <c r="DH56" s="19" t="str">
        <f t="shared" si="7"/>
        <v/>
      </c>
      <c r="DI56" s="19" t="str">
        <f t="shared" si="7"/>
        <v/>
      </c>
      <c r="DJ56" s="19" t="str">
        <f t="shared" si="7"/>
        <v/>
      </c>
      <c r="DK56" s="19" t="str">
        <f t="shared" si="7"/>
        <v/>
      </c>
      <c r="DL56" s="19" t="str">
        <f t="shared" si="7"/>
        <v/>
      </c>
      <c r="DM56" s="19" t="str">
        <f t="shared" si="7"/>
        <v/>
      </c>
      <c r="DN56" s="19" t="str">
        <f t="shared" si="37"/>
        <v/>
      </c>
      <c r="DO56" s="19" t="str">
        <f t="shared" si="37"/>
        <v/>
      </c>
      <c r="DP56" s="19" t="str">
        <f t="shared" si="37"/>
        <v/>
      </c>
      <c r="DQ56" s="19" t="str">
        <f t="shared" si="37"/>
        <v/>
      </c>
      <c r="DR56" s="19" t="str">
        <f t="shared" si="37"/>
        <v/>
      </c>
      <c r="DS56" s="19" t="str">
        <f t="shared" si="37"/>
        <v/>
      </c>
      <c r="DV56" s="15" t="e">
        <f>IF(VLOOKUP($B56,#REF!,COLUMN(#REF!)-COLUMN(#REF!)+1,FALSE)&gt;0.1,VLOOKUP($B56,#REF!,COLUMN(#REF!)-COLUMN(#REF!)+1,FALSE),"")</f>
        <v>#REF!</v>
      </c>
      <c r="DW56" s="15" t="e">
        <f>IF(VLOOKUP($B56,#REF!,COLUMN(#REF!)-COLUMN(#REF!)+1,FALSE)&gt;0.1,VLOOKUP($B56,#REF!,COLUMN(#REF!)-COLUMN(#REF!)+1,FALSE),"")</f>
        <v>#REF!</v>
      </c>
      <c r="DX56" s="15" t="e">
        <f>IF(VLOOKUP($B56,#REF!,COLUMN(#REF!)-COLUMN(#REF!)+1,FALSE)&gt;0.1,VLOOKUP($B56,#REF!,COLUMN(#REF!)-COLUMN(#REF!)+1,FALSE),"")</f>
        <v>#REF!</v>
      </c>
      <c r="DY56" s="15" t="e">
        <f>IF(VLOOKUP($B56,#REF!,COLUMN(#REF!)-COLUMN(#REF!)+1,FALSE)&gt;0.1,VLOOKUP($B56,#REF!,COLUMN(#REF!)-COLUMN(#REF!)+1,FALSE),"")</f>
        <v>#REF!</v>
      </c>
      <c r="DZ56" s="15" t="e">
        <f>IF(VLOOKUP($B56,#REF!,COLUMN(#REF!)-COLUMN(#REF!)+1,FALSE)&gt;0.1,VLOOKUP($B56,#REF!,COLUMN(#REF!)-COLUMN(#REF!)+1,FALSE),"")</f>
        <v>#REF!</v>
      </c>
      <c r="EA56" s="15" t="e">
        <f>IF(VLOOKUP($B56,#REF!,COLUMN(#REF!)-COLUMN(#REF!)+1,FALSE)&gt;0.1,VLOOKUP($B56,#REF!,COLUMN(#REF!)-COLUMN(#REF!)+1,FALSE),"")</f>
        <v>#REF!</v>
      </c>
      <c r="EB56" s="15" t="e">
        <f>IF(VLOOKUP($B56,#REF!,COLUMN(#REF!)-COLUMN(#REF!)+1,FALSE)&gt;0.1,VLOOKUP($B56,#REF!,COLUMN(#REF!)-COLUMN(#REF!)+1,FALSE),"")</f>
        <v>#REF!</v>
      </c>
      <c r="EC56" s="15" t="e">
        <f>IF(VLOOKUP($B56,#REF!,COLUMN(#REF!)-COLUMN(#REF!)+1,FALSE)&gt;0.1,VLOOKUP($B56,#REF!,COLUMN(#REF!)-COLUMN(#REF!)+1,FALSE),"")</f>
        <v>#REF!</v>
      </c>
      <c r="ED56" s="15" t="e">
        <f>IF(VLOOKUP($B56,#REF!,COLUMN(#REF!)-COLUMN(#REF!)+1,FALSE)&gt;0.1,VLOOKUP($B56,#REF!,COLUMN(#REF!)-COLUMN(#REF!)+1,FALSE),"")</f>
        <v>#REF!</v>
      </c>
      <c r="EE56" s="15" t="e">
        <f>IF(VLOOKUP($B56,#REF!,COLUMN(#REF!)-COLUMN(#REF!)+1,FALSE)&gt;0.1,VLOOKUP($B56,#REF!,COLUMN(#REF!)-COLUMN(#REF!)+1,FALSE),"")</f>
        <v>#REF!</v>
      </c>
      <c r="EF56" s="15" t="e">
        <f>IF(VLOOKUP($B56,#REF!,COLUMN(#REF!)-COLUMN(#REF!)+1,FALSE)&gt;0.1,VLOOKUP($B56,#REF!,COLUMN(#REF!)-COLUMN(#REF!)+1,FALSE),"")</f>
        <v>#REF!</v>
      </c>
      <c r="EG56" s="15" t="e">
        <f>IF(VLOOKUP($B56,#REF!,COLUMN(#REF!)-COLUMN(#REF!)+1,FALSE)&gt;0.1,VLOOKUP($B56,#REF!,COLUMN(#REF!)-COLUMN(#REF!)+1,FALSE),"")</f>
        <v>#REF!</v>
      </c>
      <c r="EH56" s="15" t="e">
        <f>IF(VLOOKUP($B56,#REF!,COLUMN(#REF!)-COLUMN(#REF!)+1,FALSE)&gt;0.1,VLOOKUP($B56,#REF!,COLUMN(#REF!)-COLUMN(#REF!)+1,FALSE),"")</f>
        <v>#REF!</v>
      </c>
      <c r="EL56" s="20" t="str">
        <f t="shared" si="33"/>
        <v/>
      </c>
      <c r="EM56" s="20" t="str">
        <f t="shared" si="33"/>
        <v/>
      </c>
      <c r="EN56" s="20" t="str">
        <f t="shared" si="33"/>
        <v/>
      </c>
      <c r="EO56" s="20" t="str">
        <f t="shared" si="32"/>
        <v/>
      </c>
      <c r="EP56" s="20" t="str">
        <f t="shared" si="32"/>
        <v/>
      </c>
      <c r="EQ56" s="20" t="str">
        <f t="shared" si="32"/>
        <v/>
      </c>
      <c r="ER56" s="20" t="str">
        <f t="shared" si="32"/>
        <v/>
      </c>
      <c r="ES56" s="20" t="str">
        <f t="shared" si="32"/>
        <v/>
      </c>
      <c r="ET56" s="20" t="str">
        <f t="shared" si="32"/>
        <v/>
      </c>
      <c r="EU56" s="20" t="str">
        <f t="shared" si="32"/>
        <v/>
      </c>
      <c r="EV56" s="20" t="str">
        <f t="shared" si="32"/>
        <v/>
      </c>
      <c r="EW56" s="20" t="str">
        <f t="shared" si="32"/>
        <v/>
      </c>
    </row>
    <row r="57" spans="2:153">
      <c r="B57" t="s">
        <v>1352</v>
      </c>
      <c r="C57" s="18">
        <f>VLOOKUP(B57,Financ!A$3:J$157,COLUMN(Financ!$J$21),FALSE)</f>
        <v>45901</v>
      </c>
      <c r="D57" s="16">
        <f ca="1">SUMIF(Financ!$A$3:$A$157,'Full Financ'!$B57,Financ!K$3:K$156)</f>
        <v>0</v>
      </c>
      <c r="E57" s="16">
        <f ca="1">SUMIF(Financ!$A$3:$A$157,'Full Financ'!$B57,Financ!L$3:L$156)</f>
        <v>0</v>
      </c>
      <c r="F57" s="16">
        <f ca="1">SUMIF(Financ!$A$3:$A$157,'Full Financ'!$B57,Financ!M$3:M$156)</f>
        <v>0</v>
      </c>
      <c r="G57" s="16">
        <f ca="1">SUMIF(Financ!$A$3:$A$157,'Full Financ'!$B57,Financ!N$3:N$156)</f>
        <v>0</v>
      </c>
      <c r="H57" s="16">
        <f ca="1">SUMIF(Financ!$A$3:$A$157,'Full Financ'!$B57,Financ!O$3:O$156)</f>
        <v>0</v>
      </c>
      <c r="I57" s="16">
        <f ca="1">SUMIF(Financ!$A$3:$A$157,'Full Financ'!$B57,Financ!P$3:P$156)</f>
        <v>0</v>
      </c>
      <c r="J57" s="16">
        <f ca="1">SUMIF(Financ!$A$3:$A$157,'Full Financ'!$B57,Financ!Q$3:Q$156)</f>
        <v>0</v>
      </c>
      <c r="K57" s="16">
        <f ca="1">SUMIF(Financ!$A$3:$A$157,'Full Financ'!$B57,Financ!R$3:R$156)</f>
        <v>0</v>
      </c>
      <c r="L57" s="16">
        <f ca="1">SUMIF(Financ!$A$3:$A$157,'Full Financ'!$B57,Financ!S$3:S$156)</f>
        <v>1003.8441699999998</v>
      </c>
      <c r="M57" s="16">
        <f ca="1">SUMIF(Financ!$A$3:$A$157,'Full Financ'!$B57,Financ!T$3:T$156)</f>
        <v>1003.8441699999998</v>
      </c>
      <c r="N57" s="16">
        <f ca="1">SUMIF(Financ!$A$3:$A$157,'Full Financ'!$B57,Financ!U$3:U$156)</f>
        <v>1003.8441699999998</v>
      </c>
      <c r="O57" s="16">
        <f ca="1">SUMIF(Financ!$A$3:$A$157,'Full Financ'!$B57,Financ!V$3:V$156)</f>
        <v>1003.8441699999998</v>
      </c>
      <c r="P57" s="16"/>
      <c r="Q57" t="e">
        <f>VLOOKUP(B57,#REF!,COLUMN(#REF!),FALSE)</f>
        <v>#REF!</v>
      </c>
      <c r="R57" s="17" t="e">
        <f>IF(AND(R$2=$Q$1,$Q57&lt;&gt;0),SUMIF(#REF!,'Full Financ'!$B57,#REF!)*0.98*(S$2-R$2)/($Q57),SUMIF(#REF!,'Full Financ'!$B57,#REF!)*0.98)</f>
        <v>#REF!</v>
      </c>
      <c r="S57" s="17" t="e">
        <f>IF(AND(S$2=$Q$1,$Q57&lt;&gt;0),SUMIF(#REF!,'Full Financ'!$B57,#REF!)*0.98*(T$2-S$2)/($Q57),SUMIF(#REF!,'Full Financ'!$B57,#REF!)*0.98)</f>
        <v>#REF!</v>
      </c>
      <c r="T57" s="17" t="e">
        <f>IF(AND(T$2=$Q$1,$Q57&lt;&gt;0),SUMIF(#REF!,'Full Financ'!$B57,#REF!)*0.98*(U$2-T$2)/($Q57),SUMIF(#REF!,'Full Financ'!$B57,#REF!)*0.98)</f>
        <v>#REF!</v>
      </c>
      <c r="U57" s="17" t="e">
        <f>IF(AND(U$2=$Q$1,$Q57&lt;&gt;0),SUMIF(#REF!,'Full Financ'!$B57,#REF!)*0.98*(V$2-U$2)/($Q57),SUMIF(#REF!,'Full Financ'!$B57,#REF!)*0.98)</f>
        <v>#REF!</v>
      </c>
      <c r="V57" s="17" t="e">
        <f>IF(AND(V$2=$Q$1,$Q57&lt;&gt;0),SUMIF(#REF!,'Full Financ'!$B57,#REF!)*0.98*(W$2-V$2)/($Q57),SUMIF(#REF!,'Full Financ'!$B57,#REF!)*0.98)</f>
        <v>#REF!</v>
      </c>
      <c r="W57" s="17" t="e">
        <f>IF(AND(W$2=$Q$1,$Q57&lt;&gt;0),SUMIF(#REF!,'Full Financ'!$B57,#REF!)*0.98*(X$2-W$2)/($Q57),SUMIF(#REF!,'Full Financ'!$B57,#REF!)*0.98)</f>
        <v>#REF!</v>
      </c>
      <c r="X57" s="17" t="e">
        <f>IF(AND(X$2=$Q$1,$Q57&lt;&gt;0),SUMIF(#REF!,'Full Financ'!$B57,#REF!)*0.98*(Y$2-X$2)/($Q57),SUMIF(#REF!,'Full Financ'!$B57,#REF!)*0.98)</f>
        <v>#REF!</v>
      </c>
      <c r="Y57" s="17" t="e">
        <f>IF(AND(Y$2=$Q$1,$Q57&lt;&gt;0),SUMIF(#REF!,'Full Financ'!$B57,#REF!)*0.98*(Z$2-Y$2)/($Q57),SUMIF(#REF!,'Full Financ'!$B57,#REF!)*0.98)</f>
        <v>#REF!</v>
      </c>
      <c r="Z57" s="17" t="e">
        <f>IF(AND(Z$2=$Q$1,$Q57&lt;&gt;0),SUMIF(#REF!,'Full Financ'!$B57,#REF!)*0.98*(AA$2-Z$2)/($Q57),SUMIF(#REF!,'Full Financ'!$B57,#REF!)*0.98)</f>
        <v>#REF!</v>
      </c>
      <c r="AA57" s="17" t="e">
        <f>IF(AND(AA$2=$Q$1,$Q57&lt;&gt;0),SUMIF(#REF!,'Full Financ'!$B57,#REF!)*0.98*(AB$2-AA$2)/($Q57),SUMIF(#REF!,'Full Financ'!$B57,#REF!)*0.98)</f>
        <v>#REF!</v>
      </c>
      <c r="AB57" s="17" t="e">
        <f>IF(AND(AB$2=$Q$1,$Q57&lt;&gt;0),SUMIF(#REF!,'Full Financ'!$B57,#REF!)*0.98*(AC$2-AB$2)/($Q57),SUMIF(#REF!,'Full Financ'!$B57,#REF!)*0.98)</f>
        <v>#REF!</v>
      </c>
      <c r="AC57" s="17" t="e">
        <f>IF(AND(AC$2=$Q$1,$Q57&lt;&gt;0),SUMIF(#REF!,'Full Financ'!$B57,#REF!)*0.98*(AD$2-AC$2)/($Q57),SUMIF(#REF!,'Full Financ'!$B57,#REF!)*0.98)</f>
        <v>#REF!</v>
      </c>
      <c r="AD57" s="17"/>
      <c r="AF57" s="17" t="e">
        <f t="shared" ref="AF57:AQ88" ca="1" si="38">R57-D57</f>
        <v>#REF!</v>
      </c>
      <c r="AG57" s="17" t="e">
        <f t="shared" ca="1" si="38"/>
        <v>#REF!</v>
      </c>
      <c r="AH57" s="17" t="e">
        <f t="shared" ca="1" si="38"/>
        <v>#REF!</v>
      </c>
      <c r="AI57" s="17" t="e">
        <f t="shared" ca="1" si="38"/>
        <v>#REF!</v>
      </c>
      <c r="AJ57" s="17" t="e">
        <f t="shared" ca="1" si="38"/>
        <v>#REF!</v>
      </c>
      <c r="AK57" s="17" t="e">
        <f t="shared" ca="1" si="38"/>
        <v>#REF!</v>
      </c>
      <c r="AL57" s="17" t="e">
        <f t="shared" ca="1" si="34"/>
        <v>#REF!</v>
      </c>
      <c r="AM57" s="17" t="e">
        <f t="shared" ca="1" si="34"/>
        <v>#REF!</v>
      </c>
      <c r="AN57" s="17" t="e">
        <f t="shared" ca="1" si="34"/>
        <v>#REF!</v>
      </c>
      <c r="AO57" s="17" t="e">
        <f t="shared" ca="1" si="34"/>
        <v>#REF!</v>
      </c>
      <c r="AP57" s="17" t="e">
        <f t="shared" ca="1" si="34"/>
        <v>#REF!</v>
      </c>
      <c r="AQ57" s="17" t="e">
        <f t="shared" ca="1" si="34"/>
        <v>#REF!</v>
      </c>
      <c r="AS57" s="17" t="e">
        <f>IF(SUM($R57:R57)&gt;0,MONTH(AS$2),"")</f>
        <v>#REF!</v>
      </c>
      <c r="AT57" s="17" t="e">
        <f>IF(SUM($R57:S57)&gt;0,MONTH(AT$2),"")</f>
        <v>#REF!</v>
      </c>
      <c r="AU57" s="17" t="e">
        <f>IF(SUM($R57:T57)&gt;0,MONTH(AU$2),"")</f>
        <v>#REF!</v>
      </c>
      <c r="AV57" s="17" t="e">
        <f>IF(SUM($R57:U57)&gt;0,MONTH(AV$2),"")</f>
        <v>#REF!</v>
      </c>
      <c r="AW57" s="17" t="e">
        <f>IF(SUM($R57:V57)&gt;0,MONTH(AW$2),"")</f>
        <v>#REF!</v>
      </c>
      <c r="AX57" s="17" t="e">
        <f>IF(SUM($R57:W57)&gt;0,MONTH(AX$2),"")</f>
        <v>#REF!</v>
      </c>
      <c r="AY57" s="17" t="e">
        <f>IF(SUM($R57:X57)&gt;0,MONTH(AY$2),"")</f>
        <v>#REF!</v>
      </c>
      <c r="AZ57" s="17" t="e">
        <f>IF(SUM($R57:Y57)&gt;0,MONTH(AZ$2),"")</f>
        <v>#REF!</v>
      </c>
      <c r="BA57" s="17" t="e">
        <f>IF(SUM($R57:Z57)&gt;0,MONTH(BA$2),"")</f>
        <v>#REF!</v>
      </c>
      <c r="BB57" s="17" t="e">
        <f>IF(SUM($R57:AA57)&gt;0,MONTH(BB$2),"")</f>
        <v>#REF!</v>
      </c>
      <c r="BC57" s="17" t="e">
        <f>IF(SUM($R57:AB57)&gt;0,MONTH(BC$2),"")</f>
        <v>#REF!</v>
      </c>
      <c r="BD57" s="17" t="e">
        <f>IF(SUM($R57:AC57)&gt;0,MONTH(BD$2),"")</f>
        <v>#REF!</v>
      </c>
      <c r="BE57" s="17" t="e">
        <f t="shared" si="6"/>
        <v>#REF!</v>
      </c>
      <c r="BF57" s="17" t="e">
        <f t="shared" ref="BF57:BQ88" si="39">IF(OR($BE57=0,AND(BF$2&gt;=$C57,$BE57&gt;MONTH(BF$2))),AF57,0)</f>
        <v>#REF!</v>
      </c>
      <c r="BG57" s="17" t="e">
        <f t="shared" si="39"/>
        <v>#REF!</v>
      </c>
      <c r="BH57" s="17" t="e">
        <f t="shared" si="39"/>
        <v>#REF!</v>
      </c>
      <c r="BI57" s="17" t="e">
        <f t="shared" si="39"/>
        <v>#REF!</v>
      </c>
      <c r="BJ57" s="17" t="e">
        <f t="shared" si="39"/>
        <v>#REF!</v>
      </c>
      <c r="BK57" s="17" t="e">
        <f t="shared" si="39"/>
        <v>#REF!</v>
      </c>
      <c r="BL57" s="17" t="e">
        <f t="shared" si="35"/>
        <v>#REF!</v>
      </c>
      <c r="BM57" s="17" t="e">
        <f t="shared" si="35"/>
        <v>#REF!</v>
      </c>
      <c r="BN57" s="17" t="e">
        <f t="shared" si="35"/>
        <v>#REF!</v>
      </c>
      <c r="BO57" s="17" t="e">
        <f t="shared" si="35"/>
        <v>#REF!</v>
      </c>
      <c r="BP57" s="17" t="e">
        <f t="shared" si="35"/>
        <v>#REF!</v>
      </c>
      <c r="BQ57" s="17" t="e">
        <f t="shared" si="35"/>
        <v>#REF!</v>
      </c>
      <c r="BS57" s="17" t="e">
        <f t="shared" ref="BS57:CD88" si="40">IF(AND(BF$2&lt;$C57,$BE57&lt;MONTH($C57)),AF57,0)</f>
        <v>#REF!</v>
      </c>
      <c r="BT57" s="17" t="e">
        <f t="shared" si="40"/>
        <v>#REF!</v>
      </c>
      <c r="BU57" s="17" t="e">
        <f t="shared" si="40"/>
        <v>#REF!</v>
      </c>
      <c r="BV57" s="17" t="e">
        <f t="shared" si="40"/>
        <v>#REF!</v>
      </c>
      <c r="BW57" s="17" t="e">
        <f t="shared" si="40"/>
        <v>#REF!</v>
      </c>
      <c r="BX57" s="17" t="e">
        <f t="shared" si="40"/>
        <v>#REF!</v>
      </c>
      <c r="BY57" s="17" t="e">
        <f t="shared" si="36"/>
        <v>#REF!</v>
      </c>
      <c r="BZ57" s="17" t="e">
        <f t="shared" si="36"/>
        <v>#REF!</v>
      </c>
      <c r="CA57" s="17" t="e">
        <f t="shared" si="36"/>
        <v>#REF!</v>
      </c>
      <c r="CB57" s="17" t="e">
        <f t="shared" si="36"/>
        <v>#REF!</v>
      </c>
      <c r="CC57" s="17" t="e">
        <f t="shared" si="36"/>
        <v>#REF!</v>
      </c>
      <c r="CD57" s="17" t="e">
        <f t="shared" si="36"/>
        <v>#REF!</v>
      </c>
      <c r="CG57" s="20" t="e">
        <f>IF(AND(SUM($R57:R57)&gt;0,R57=0),AF57,0)</f>
        <v>#REF!</v>
      </c>
      <c r="CH57" s="20" t="e">
        <f>IF(AND(SUM($R57:S57)&gt;0,S57=0),AG57,0)</f>
        <v>#REF!</v>
      </c>
      <c r="CI57" s="20" t="e">
        <f>IF(AND(SUM($R57:T57)&gt;0,T57=0),AH57,0)</f>
        <v>#REF!</v>
      </c>
      <c r="CJ57" s="20" t="e">
        <f>IF(AND(SUM($R57:U57)&gt;0,U57=0),AI57,0)</f>
        <v>#REF!</v>
      </c>
      <c r="CK57" s="20" t="e">
        <f>IF(AND(SUM($R57:V57)&gt;0,V57=0),AJ57,0)</f>
        <v>#REF!</v>
      </c>
      <c r="CL57" s="20" t="e">
        <f>IF(AND(SUM($R57:W57)&gt;0,W57=0),AK57,0)</f>
        <v>#REF!</v>
      </c>
      <c r="CM57" s="20" t="e">
        <f>IF(AND(SUM($R57:X57)&gt;0,X57=0),AL57,0)</f>
        <v>#REF!</v>
      </c>
      <c r="CN57" s="20" t="e">
        <f>IF(AND(SUM($R57:Y57)&gt;0,Y57=0),AM57,0)</f>
        <v>#REF!</v>
      </c>
      <c r="CO57" s="20" t="e">
        <f>IF(AND(SUM($R57:Z57)&gt;0,Z57=0),AN57,0)</f>
        <v>#REF!</v>
      </c>
      <c r="CP57" s="20" t="e">
        <f>IF(AND(SUM($R57:AA57)&gt;0,AA57=0),AO57,0)</f>
        <v>#REF!</v>
      </c>
      <c r="CQ57" s="20" t="e">
        <f>IF(AND(SUM($R57:AB57)&gt;0,AB57=0),AP57,0)</f>
        <v>#REF!</v>
      </c>
      <c r="CR57" s="20" t="e">
        <f>IF(AND(SUM($R57:AC57)&gt;0,AC57=0),AQ57,0)</f>
        <v>#REF!</v>
      </c>
      <c r="CT57" s="14" t="e">
        <f>IF(VLOOKUP($B57,#REF!,COLUMN(#REF!)-COLUMN(#REF!)+1,FALSE)&gt;0.1,VLOOKUP($B57,#REF!,COLUMN(#REF!)-COLUMN(#REF!)+1,FALSE),"")</f>
        <v>#REF!</v>
      </c>
      <c r="CU57" s="14" t="e">
        <f>IF(VLOOKUP($B57,#REF!,COLUMN(#REF!)-COLUMN(#REF!)+1,FALSE)&gt;0.1,VLOOKUP($B57,#REF!,COLUMN(#REF!)-COLUMN(#REF!)+1,FALSE),"")</f>
        <v>#REF!</v>
      </c>
      <c r="CV57" s="14" t="e">
        <f>IF(VLOOKUP($B57,#REF!,COLUMN(#REF!)-COLUMN(#REF!)+1,FALSE)&gt;0.1,VLOOKUP($B57,#REF!,COLUMN(#REF!)-COLUMN(#REF!)+1,FALSE),"")</f>
        <v>#REF!</v>
      </c>
      <c r="CW57" s="14" t="e">
        <f>IF(VLOOKUP($B57,#REF!,COLUMN(#REF!)-COLUMN(#REF!)+1,FALSE)&gt;0.1,VLOOKUP($B57,#REF!,COLUMN(#REF!)-COLUMN(#REF!)+1,FALSE),"")</f>
        <v>#REF!</v>
      </c>
      <c r="CX57" s="14" t="e">
        <f>IF(VLOOKUP($B57,#REF!,COLUMN(#REF!)-COLUMN(#REF!)+1,FALSE)&gt;0.1,VLOOKUP($B57,#REF!,COLUMN(#REF!)-COLUMN(#REF!)+1,FALSE),"")</f>
        <v>#REF!</v>
      </c>
      <c r="CY57" s="14" t="e">
        <f>IF(VLOOKUP($B57,#REF!,COLUMN(#REF!)-COLUMN(#REF!)+1,FALSE)&gt;0.1,VLOOKUP($B57,#REF!,COLUMN(#REF!)-COLUMN(#REF!)+1,FALSE),"")</f>
        <v>#REF!</v>
      </c>
      <c r="CZ57" s="14" t="e">
        <f>IF(VLOOKUP($B57,#REF!,COLUMN(#REF!)-COLUMN(#REF!)+1,FALSE)&gt;0.1,VLOOKUP($B57,#REF!,COLUMN(#REF!)-COLUMN(#REF!)+1,FALSE),"")</f>
        <v>#REF!</v>
      </c>
      <c r="DA57" s="14" t="e">
        <f>IF(VLOOKUP($B57,#REF!,COLUMN(#REF!)-COLUMN(#REF!)+1,FALSE)&gt;0.1,VLOOKUP($B57,#REF!,COLUMN(#REF!)-COLUMN(#REF!)+1,FALSE),"")</f>
        <v>#REF!</v>
      </c>
      <c r="DB57" s="14" t="e">
        <f>IF(VLOOKUP($B57,#REF!,COLUMN(#REF!)-COLUMN(#REF!)+1,FALSE)&gt;0.1,VLOOKUP($B57,#REF!,COLUMN(#REF!)-COLUMN(#REF!)+1,FALSE),"")</f>
        <v>#REF!</v>
      </c>
      <c r="DC57" s="14" t="e">
        <f>IF(VLOOKUP($B57,#REF!,COLUMN(#REF!)-COLUMN(#REF!)+1,FALSE)&gt;0.1,VLOOKUP($B57,#REF!,COLUMN(#REF!)-COLUMN(#REF!)+1,FALSE),"")</f>
        <v>#REF!</v>
      </c>
      <c r="DD57" s="14" t="e">
        <f>IF(VLOOKUP($B57,#REF!,COLUMN(#REF!)-COLUMN(#REF!)+1,FALSE)&gt;0.1,VLOOKUP($B57,#REF!,COLUMN(#REF!)-COLUMN(#REF!)+1,FALSE),"")</f>
        <v>#REF!</v>
      </c>
      <c r="DE57" s="14" t="e">
        <f>IF(VLOOKUP($B57,#REF!,COLUMN(#REF!)-COLUMN(#REF!)+1,FALSE)&gt;0.1,VLOOKUP($B57,#REF!,COLUMN(#REF!)-COLUMN(#REF!)+1,FALSE),"")</f>
        <v>#REF!</v>
      </c>
      <c r="DH57" s="19" t="str">
        <f t="shared" si="7"/>
        <v/>
      </c>
      <c r="DI57" s="19" t="str">
        <f t="shared" si="7"/>
        <v/>
      </c>
      <c r="DJ57" s="19" t="str">
        <f t="shared" si="7"/>
        <v/>
      </c>
      <c r="DK57" s="19" t="str">
        <f t="shared" si="7"/>
        <v/>
      </c>
      <c r="DL57" s="19" t="str">
        <f t="shared" si="7"/>
        <v/>
      </c>
      <c r="DM57" s="19" t="str">
        <f t="shared" si="7"/>
        <v/>
      </c>
      <c r="DN57" s="19" t="str">
        <f t="shared" si="37"/>
        <v/>
      </c>
      <c r="DO57" s="19" t="str">
        <f t="shared" si="37"/>
        <v/>
      </c>
      <c r="DP57" s="19" t="str">
        <f t="shared" si="37"/>
        <v/>
      </c>
      <c r="DQ57" s="19" t="str">
        <f t="shared" si="37"/>
        <v/>
      </c>
      <c r="DR57" s="19" t="str">
        <f t="shared" si="37"/>
        <v/>
      </c>
      <c r="DS57" s="19" t="str">
        <f t="shared" si="37"/>
        <v/>
      </c>
      <c r="DV57" s="15" t="e">
        <f>IF(VLOOKUP($B57,#REF!,COLUMN(#REF!)-COLUMN(#REF!)+1,FALSE)&gt;0.1,VLOOKUP($B57,#REF!,COLUMN(#REF!)-COLUMN(#REF!)+1,FALSE),"")</f>
        <v>#REF!</v>
      </c>
      <c r="DW57" s="15" t="e">
        <f>IF(VLOOKUP($B57,#REF!,COLUMN(#REF!)-COLUMN(#REF!)+1,FALSE)&gt;0.1,VLOOKUP($B57,#REF!,COLUMN(#REF!)-COLUMN(#REF!)+1,FALSE),"")</f>
        <v>#REF!</v>
      </c>
      <c r="DX57" s="15" t="e">
        <f>IF(VLOOKUP($B57,#REF!,COLUMN(#REF!)-COLUMN(#REF!)+1,FALSE)&gt;0.1,VLOOKUP($B57,#REF!,COLUMN(#REF!)-COLUMN(#REF!)+1,FALSE),"")</f>
        <v>#REF!</v>
      </c>
      <c r="DY57" s="15" t="e">
        <f>IF(VLOOKUP($B57,#REF!,COLUMN(#REF!)-COLUMN(#REF!)+1,FALSE)&gt;0.1,VLOOKUP($B57,#REF!,COLUMN(#REF!)-COLUMN(#REF!)+1,FALSE),"")</f>
        <v>#REF!</v>
      </c>
      <c r="DZ57" s="15" t="e">
        <f>IF(VLOOKUP($B57,#REF!,COLUMN(#REF!)-COLUMN(#REF!)+1,FALSE)&gt;0.1,VLOOKUP($B57,#REF!,COLUMN(#REF!)-COLUMN(#REF!)+1,FALSE),"")</f>
        <v>#REF!</v>
      </c>
      <c r="EA57" s="15" t="e">
        <f>IF(VLOOKUP($B57,#REF!,COLUMN(#REF!)-COLUMN(#REF!)+1,FALSE)&gt;0.1,VLOOKUP($B57,#REF!,COLUMN(#REF!)-COLUMN(#REF!)+1,FALSE),"")</f>
        <v>#REF!</v>
      </c>
      <c r="EB57" s="15" t="e">
        <f>IF(VLOOKUP($B57,#REF!,COLUMN(#REF!)-COLUMN(#REF!)+1,FALSE)&gt;0.1,VLOOKUP($B57,#REF!,COLUMN(#REF!)-COLUMN(#REF!)+1,FALSE),"")</f>
        <v>#REF!</v>
      </c>
      <c r="EC57" s="15" t="e">
        <f>IF(VLOOKUP($B57,#REF!,COLUMN(#REF!)-COLUMN(#REF!)+1,FALSE)&gt;0.1,VLOOKUP($B57,#REF!,COLUMN(#REF!)-COLUMN(#REF!)+1,FALSE),"")</f>
        <v>#REF!</v>
      </c>
      <c r="ED57" s="15" t="e">
        <f>IF(VLOOKUP($B57,#REF!,COLUMN(#REF!)-COLUMN(#REF!)+1,FALSE)&gt;0.1,VLOOKUP($B57,#REF!,COLUMN(#REF!)-COLUMN(#REF!)+1,FALSE),"")</f>
        <v>#REF!</v>
      </c>
      <c r="EE57" s="15" t="e">
        <f>IF(VLOOKUP($B57,#REF!,COLUMN(#REF!)-COLUMN(#REF!)+1,FALSE)&gt;0.1,VLOOKUP($B57,#REF!,COLUMN(#REF!)-COLUMN(#REF!)+1,FALSE),"")</f>
        <v>#REF!</v>
      </c>
      <c r="EF57" s="15" t="e">
        <f>IF(VLOOKUP($B57,#REF!,COLUMN(#REF!)-COLUMN(#REF!)+1,FALSE)&gt;0.1,VLOOKUP($B57,#REF!,COLUMN(#REF!)-COLUMN(#REF!)+1,FALSE),"")</f>
        <v>#REF!</v>
      </c>
      <c r="EG57" s="15" t="e">
        <f>IF(VLOOKUP($B57,#REF!,COLUMN(#REF!)-COLUMN(#REF!)+1,FALSE)&gt;0.1,VLOOKUP($B57,#REF!,COLUMN(#REF!)-COLUMN(#REF!)+1,FALSE),"")</f>
        <v>#REF!</v>
      </c>
      <c r="EH57" s="15" t="e">
        <f>IF(VLOOKUP($B57,#REF!,COLUMN(#REF!)-COLUMN(#REF!)+1,FALSE)&gt;0.1,VLOOKUP($B57,#REF!,COLUMN(#REF!)-COLUMN(#REF!)+1,FALSE),"")</f>
        <v>#REF!</v>
      </c>
      <c r="EL57" s="20" t="str">
        <f t="shared" si="33"/>
        <v/>
      </c>
      <c r="EM57" s="20" t="str">
        <f t="shared" si="33"/>
        <v/>
      </c>
      <c r="EN57" s="20" t="str">
        <f t="shared" si="33"/>
        <v/>
      </c>
      <c r="EO57" s="20" t="str">
        <f t="shared" si="32"/>
        <v/>
      </c>
      <c r="EP57" s="20" t="str">
        <f t="shared" si="32"/>
        <v/>
      </c>
      <c r="EQ57" s="20" t="str">
        <f t="shared" si="32"/>
        <v/>
      </c>
      <c r="ER57" s="20" t="str">
        <f t="shared" si="32"/>
        <v/>
      </c>
      <c r="ES57" s="20" t="str">
        <f t="shared" si="32"/>
        <v/>
      </c>
      <c r="ET57" s="20" t="str">
        <f t="shared" si="32"/>
        <v/>
      </c>
      <c r="EU57" s="20" t="str">
        <f t="shared" si="32"/>
        <v/>
      </c>
      <c r="EV57" s="20" t="str">
        <f t="shared" si="32"/>
        <v/>
      </c>
      <c r="EW57" s="20" t="str">
        <f t="shared" si="32"/>
        <v/>
      </c>
    </row>
    <row r="58" spans="2:153">
      <c r="B58" t="s">
        <v>1279</v>
      </c>
      <c r="C58" s="18">
        <f>VLOOKUP(B58,Financ!A$3:J$157,COLUMN(Financ!$J$21),FALSE)</f>
        <v>45778</v>
      </c>
      <c r="D58" s="16">
        <f ca="1">SUMIF(Financ!$A$3:$A$157,'Full Financ'!$B58,Financ!K$3:K$156)</f>
        <v>0</v>
      </c>
      <c r="E58" s="16">
        <f ca="1">SUMIF(Financ!$A$3:$A$157,'Full Financ'!$B58,Financ!L$3:L$156)</f>
        <v>0</v>
      </c>
      <c r="F58" s="16">
        <f ca="1">SUMIF(Financ!$A$3:$A$157,'Full Financ'!$B58,Financ!M$3:M$156)</f>
        <v>0</v>
      </c>
      <c r="G58" s="16">
        <f ca="1">SUMIF(Financ!$A$3:$A$157,'Full Financ'!$B58,Financ!N$3:N$156)</f>
        <v>0</v>
      </c>
      <c r="H58" s="16">
        <f ca="1">SUMIF(Financ!$A$3:$A$157,'Full Financ'!$B58,Financ!O$3:O$156)</f>
        <v>277.03500000000003</v>
      </c>
      <c r="I58" s="16">
        <f ca="1">SUMIF(Financ!$A$3:$A$157,'Full Financ'!$B58,Financ!P$3:P$156)</f>
        <v>554.07000000000005</v>
      </c>
      <c r="J58" s="16">
        <f ca="1">SUMIF(Financ!$A$3:$A$157,'Full Financ'!$B58,Financ!Q$3:Q$156)</f>
        <v>554.07000000000005</v>
      </c>
      <c r="K58" s="16">
        <f ca="1">SUMIF(Financ!$A$3:$A$157,'Full Financ'!$B58,Financ!R$3:R$156)</f>
        <v>554.07000000000005</v>
      </c>
      <c r="L58" s="16">
        <f ca="1">SUMIF(Financ!$A$3:$A$157,'Full Financ'!$B58,Financ!S$3:S$156)</f>
        <v>554.07000000000005</v>
      </c>
      <c r="M58" s="16">
        <f ca="1">SUMIF(Financ!$A$3:$A$157,'Full Financ'!$B58,Financ!T$3:T$156)</f>
        <v>554.07000000000005</v>
      </c>
      <c r="N58" s="16">
        <f ca="1">SUMIF(Financ!$A$3:$A$157,'Full Financ'!$B58,Financ!U$3:U$156)</f>
        <v>554.07000000000005</v>
      </c>
      <c r="O58" s="16">
        <f ca="1">SUMIF(Financ!$A$3:$A$157,'Full Financ'!$B58,Financ!V$3:V$156)</f>
        <v>554.07000000000005</v>
      </c>
      <c r="P58" s="16"/>
      <c r="Q58" t="e">
        <f>VLOOKUP(B58,#REF!,COLUMN(#REF!),FALSE)</f>
        <v>#REF!</v>
      </c>
      <c r="R58" s="17" t="e">
        <f>IF(AND(R$2=$Q$1,$Q58&lt;&gt;0),SUMIF(#REF!,'Full Financ'!$B58,#REF!)*0.98*(S$2-R$2)/($Q58),SUMIF(#REF!,'Full Financ'!$B58,#REF!)*0.98)</f>
        <v>#REF!</v>
      </c>
      <c r="S58" s="17" t="e">
        <f>IF(AND(S$2=$Q$1,$Q58&lt;&gt;0),SUMIF(#REF!,'Full Financ'!$B58,#REF!)*0.98*(T$2-S$2)/($Q58),SUMIF(#REF!,'Full Financ'!$B58,#REF!)*0.98)</f>
        <v>#REF!</v>
      </c>
      <c r="T58" s="17" t="e">
        <f>IF(AND(T$2=$Q$1,$Q58&lt;&gt;0),SUMIF(#REF!,'Full Financ'!$B58,#REF!)*0.98*(U$2-T$2)/($Q58),SUMIF(#REF!,'Full Financ'!$B58,#REF!)*0.98)</f>
        <v>#REF!</v>
      </c>
      <c r="U58" s="17" t="e">
        <f>IF(AND(U$2=$Q$1,$Q58&lt;&gt;0),SUMIF(#REF!,'Full Financ'!$B58,#REF!)*0.98*(V$2-U$2)/($Q58),SUMIF(#REF!,'Full Financ'!$B58,#REF!)*0.98)</f>
        <v>#REF!</v>
      </c>
      <c r="V58" s="17" t="e">
        <f>IF(AND(V$2=$Q$1,$Q58&lt;&gt;0),SUMIF(#REF!,'Full Financ'!$B58,#REF!)*0.98*(W$2-V$2)/($Q58),SUMIF(#REF!,'Full Financ'!$B58,#REF!)*0.98)</f>
        <v>#REF!</v>
      </c>
      <c r="W58" s="17" t="e">
        <f>IF(AND(W$2=$Q$1,$Q58&lt;&gt;0),SUMIF(#REF!,'Full Financ'!$B58,#REF!)*0.98*(X$2-W$2)/($Q58),SUMIF(#REF!,'Full Financ'!$B58,#REF!)*0.98)</f>
        <v>#REF!</v>
      </c>
      <c r="X58" s="17" t="e">
        <f>IF(AND(X$2=$Q$1,$Q58&lt;&gt;0),SUMIF(#REF!,'Full Financ'!$B58,#REF!)*0.98*(Y$2-X$2)/($Q58),SUMIF(#REF!,'Full Financ'!$B58,#REF!)*0.98)</f>
        <v>#REF!</v>
      </c>
      <c r="Y58" s="17" t="e">
        <f>IF(AND(Y$2=$Q$1,$Q58&lt;&gt;0),SUMIF(#REF!,'Full Financ'!$B58,#REF!)*0.98*(Z$2-Y$2)/($Q58),SUMIF(#REF!,'Full Financ'!$B58,#REF!)*0.98)</f>
        <v>#REF!</v>
      </c>
      <c r="Z58" s="17" t="e">
        <f>IF(AND(Z$2=$Q$1,$Q58&lt;&gt;0),SUMIF(#REF!,'Full Financ'!$B58,#REF!)*0.98*(AA$2-Z$2)/($Q58),SUMIF(#REF!,'Full Financ'!$B58,#REF!)*0.98)</f>
        <v>#REF!</v>
      </c>
      <c r="AA58" s="17" t="e">
        <f>IF(AND(AA$2=$Q$1,$Q58&lt;&gt;0),SUMIF(#REF!,'Full Financ'!$B58,#REF!)*0.98*(AB$2-AA$2)/($Q58),SUMIF(#REF!,'Full Financ'!$B58,#REF!)*0.98)</f>
        <v>#REF!</v>
      </c>
      <c r="AB58" s="17" t="e">
        <f>IF(AND(AB$2=$Q$1,$Q58&lt;&gt;0),SUMIF(#REF!,'Full Financ'!$B58,#REF!)*0.98*(AC$2-AB$2)/($Q58),SUMIF(#REF!,'Full Financ'!$B58,#REF!)*0.98)</f>
        <v>#REF!</v>
      </c>
      <c r="AC58" s="17" t="e">
        <f>IF(AND(AC$2=$Q$1,$Q58&lt;&gt;0),SUMIF(#REF!,'Full Financ'!$B58,#REF!)*0.98*(AD$2-AC$2)/($Q58),SUMIF(#REF!,'Full Financ'!$B58,#REF!)*0.98)</f>
        <v>#REF!</v>
      </c>
      <c r="AD58" s="17"/>
      <c r="AF58" s="17" t="e">
        <f t="shared" ca="1" si="38"/>
        <v>#REF!</v>
      </c>
      <c r="AG58" s="17" t="e">
        <f t="shared" ca="1" si="38"/>
        <v>#REF!</v>
      </c>
      <c r="AH58" s="17" t="e">
        <f t="shared" ca="1" si="38"/>
        <v>#REF!</v>
      </c>
      <c r="AI58" s="17" t="e">
        <f t="shared" ca="1" si="38"/>
        <v>#REF!</v>
      </c>
      <c r="AJ58" s="17" t="e">
        <f t="shared" ca="1" si="38"/>
        <v>#REF!</v>
      </c>
      <c r="AK58" s="17" t="e">
        <f t="shared" ca="1" si="38"/>
        <v>#REF!</v>
      </c>
      <c r="AL58" s="17" t="e">
        <f t="shared" ca="1" si="34"/>
        <v>#REF!</v>
      </c>
      <c r="AM58" s="17" t="e">
        <f t="shared" ca="1" si="34"/>
        <v>#REF!</v>
      </c>
      <c r="AN58" s="17" t="e">
        <f t="shared" ca="1" si="34"/>
        <v>#REF!</v>
      </c>
      <c r="AO58" s="17" t="e">
        <f t="shared" ca="1" si="34"/>
        <v>#REF!</v>
      </c>
      <c r="AP58" s="17" t="e">
        <f t="shared" ca="1" si="34"/>
        <v>#REF!</v>
      </c>
      <c r="AQ58" s="17" t="e">
        <f t="shared" ca="1" si="34"/>
        <v>#REF!</v>
      </c>
      <c r="AS58" s="17" t="e">
        <f>IF(SUM($R58:R58)&gt;0,MONTH(AS$2),"")</f>
        <v>#REF!</v>
      </c>
      <c r="AT58" s="17" t="e">
        <f>IF(SUM($R58:S58)&gt;0,MONTH(AT$2),"")</f>
        <v>#REF!</v>
      </c>
      <c r="AU58" s="17" t="e">
        <f>IF(SUM($R58:T58)&gt;0,MONTH(AU$2),"")</f>
        <v>#REF!</v>
      </c>
      <c r="AV58" s="17" t="e">
        <f>IF(SUM($R58:U58)&gt;0,MONTH(AV$2),"")</f>
        <v>#REF!</v>
      </c>
      <c r="AW58" s="17" t="e">
        <f>IF(SUM($R58:V58)&gt;0,MONTH(AW$2),"")</f>
        <v>#REF!</v>
      </c>
      <c r="AX58" s="17" t="e">
        <f>IF(SUM($R58:W58)&gt;0,MONTH(AX$2),"")</f>
        <v>#REF!</v>
      </c>
      <c r="AY58" s="17" t="e">
        <f>IF(SUM($R58:X58)&gt;0,MONTH(AY$2),"")</f>
        <v>#REF!</v>
      </c>
      <c r="AZ58" s="17" t="e">
        <f>IF(SUM($R58:Y58)&gt;0,MONTH(AZ$2),"")</f>
        <v>#REF!</v>
      </c>
      <c r="BA58" s="17" t="e">
        <f>IF(SUM($R58:Z58)&gt;0,MONTH(BA$2),"")</f>
        <v>#REF!</v>
      </c>
      <c r="BB58" s="17" t="e">
        <f>IF(SUM($R58:AA58)&gt;0,MONTH(BB$2),"")</f>
        <v>#REF!</v>
      </c>
      <c r="BC58" s="17" t="e">
        <f>IF(SUM($R58:AB58)&gt;0,MONTH(BC$2),"")</f>
        <v>#REF!</v>
      </c>
      <c r="BD58" s="17" t="e">
        <f>IF(SUM($R58:AC58)&gt;0,MONTH(BD$2),"")</f>
        <v>#REF!</v>
      </c>
      <c r="BE58" s="17" t="e">
        <f t="shared" si="6"/>
        <v>#REF!</v>
      </c>
      <c r="BF58" s="17" t="e">
        <f t="shared" si="39"/>
        <v>#REF!</v>
      </c>
      <c r="BG58" s="17" t="e">
        <f t="shared" si="39"/>
        <v>#REF!</v>
      </c>
      <c r="BH58" s="17" t="e">
        <f t="shared" si="39"/>
        <v>#REF!</v>
      </c>
      <c r="BI58" s="17" t="e">
        <f t="shared" si="39"/>
        <v>#REF!</v>
      </c>
      <c r="BJ58" s="17" t="e">
        <f t="shared" si="39"/>
        <v>#REF!</v>
      </c>
      <c r="BK58" s="17" t="e">
        <f t="shared" si="39"/>
        <v>#REF!</v>
      </c>
      <c r="BL58" s="17" t="e">
        <f t="shared" si="35"/>
        <v>#REF!</v>
      </c>
      <c r="BM58" s="17" t="e">
        <f t="shared" si="35"/>
        <v>#REF!</v>
      </c>
      <c r="BN58" s="17" t="e">
        <f t="shared" si="35"/>
        <v>#REF!</v>
      </c>
      <c r="BO58" s="17" t="e">
        <f t="shared" si="35"/>
        <v>#REF!</v>
      </c>
      <c r="BP58" s="17" t="e">
        <f t="shared" si="35"/>
        <v>#REF!</v>
      </c>
      <c r="BQ58" s="17" t="e">
        <f t="shared" si="35"/>
        <v>#REF!</v>
      </c>
      <c r="BS58" s="17" t="e">
        <f t="shared" si="40"/>
        <v>#REF!</v>
      </c>
      <c r="BT58" s="17" t="e">
        <f t="shared" si="40"/>
        <v>#REF!</v>
      </c>
      <c r="BU58" s="17" t="e">
        <f t="shared" si="40"/>
        <v>#REF!</v>
      </c>
      <c r="BV58" s="17" t="e">
        <f t="shared" si="40"/>
        <v>#REF!</v>
      </c>
      <c r="BW58" s="17" t="e">
        <f t="shared" si="40"/>
        <v>#REF!</v>
      </c>
      <c r="BX58" s="17" t="e">
        <f t="shared" si="40"/>
        <v>#REF!</v>
      </c>
      <c r="BY58" s="17" t="e">
        <f t="shared" si="36"/>
        <v>#REF!</v>
      </c>
      <c r="BZ58" s="17" t="e">
        <f t="shared" si="36"/>
        <v>#REF!</v>
      </c>
      <c r="CA58" s="17" t="e">
        <f t="shared" si="36"/>
        <v>#REF!</v>
      </c>
      <c r="CB58" s="17" t="e">
        <f t="shared" si="36"/>
        <v>#REF!</v>
      </c>
      <c r="CC58" s="17" t="e">
        <f t="shared" si="36"/>
        <v>#REF!</v>
      </c>
      <c r="CD58" s="17" t="e">
        <f t="shared" si="36"/>
        <v>#REF!</v>
      </c>
      <c r="CG58" s="20" t="e">
        <f>IF(AND(SUM($R58:R58)&gt;0,R58=0),AF58,0)</f>
        <v>#REF!</v>
      </c>
      <c r="CH58" s="20" t="e">
        <f>IF(AND(SUM($R58:S58)&gt;0,S58=0),AG58,0)</f>
        <v>#REF!</v>
      </c>
      <c r="CI58" s="20" t="e">
        <f>IF(AND(SUM($R58:T58)&gt;0,T58=0),AH58,0)</f>
        <v>#REF!</v>
      </c>
      <c r="CJ58" s="20" t="e">
        <f>IF(AND(SUM($R58:U58)&gt;0,U58=0),AI58,0)</f>
        <v>#REF!</v>
      </c>
      <c r="CK58" s="20" t="e">
        <f>IF(AND(SUM($R58:V58)&gt;0,V58=0),AJ58,0)</f>
        <v>#REF!</v>
      </c>
      <c r="CL58" s="20" t="e">
        <f>IF(AND(SUM($R58:W58)&gt;0,W58=0),AK58,0)</f>
        <v>#REF!</v>
      </c>
      <c r="CM58" s="20" t="e">
        <f>IF(AND(SUM($R58:X58)&gt;0,X58=0),AL58,0)</f>
        <v>#REF!</v>
      </c>
      <c r="CN58" s="20" t="e">
        <f>IF(AND(SUM($R58:Y58)&gt;0,Y58=0),AM58,0)</f>
        <v>#REF!</v>
      </c>
      <c r="CO58" s="20" t="e">
        <f>IF(AND(SUM($R58:Z58)&gt;0,Z58=0),AN58,0)</f>
        <v>#REF!</v>
      </c>
      <c r="CP58" s="20" t="e">
        <f>IF(AND(SUM($R58:AA58)&gt;0,AA58=0),AO58,0)</f>
        <v>#REF!</v>
      </c>
      <c r="CQ58" s="20" t="e">
        <f>IF(AND(SUM($R58:AB58)&gt;0,AB58=0),AP58,0)</f>
        <v>#REF!</v>
      </c>
      <c r="CR58" s="20" t="e">
        <f>IF(AND(SUM($R58:AC58)&gt;0,AC58=0),AQ58,0)</f>
        <v>#REF!</v>
      </c>
      <c r="CT58" s="14" t="e">
        <f>IF(VLOOKUP($B58,#REF!,COLUMN(#REF!)-COLUMN(#REF!)+1,FALSE)&gt;0.1,VLOOKUP($B58,#REF!,COLUMN(#REF!)-COLUMN(#REF!)+1,FALSE),"")</f>
        <v>#REF!</v>
      </c>
      <c r="CU58" s="14" t="e">
        <f>IF(VLOOKUP($B58,#REF!,COLUMN(#REF!)-COLUMN(#REF!)+1,FALSE)&gt;0.1,VLOOKUP($B58,#REF!,COLUMN(#REF!)-COLUMN(#REF!)+1,FALSE),"")</f>
        <v>#REF!</v>
      </c>
      <c r="CV58" s="14" t="e">
        <f>IF(VLOOKUP($B58,#REF!,COLUMN(#REF!)-COLUMN(#REF!)+1,FALSE)&gt;0.1,VLOOKUP($B58,#REF!,COLUMN(#REF!)-COLUMN(#REF!)+1,FALSE),"")</f>
        <v>#REF!</v>
      </c>
      <c r="CW58" s="14" t="e">
        <f>IF(VLOOKUP($B58,#REF!,COLUMN(#REF!)-COLUMN(#REF!)+1,FALSE)&gt;0.1,VLOOKUP($B58,#REF!,COLUMN(#REF!)-COLUMN(#REF!)+1,FALSE),"")</f>
        <v>#REF!</v>
      </c>
      <c r="CX58" s="14" t="e">
        <f>IF(VLOOKUP($B58,#REF!,COLUMN(#REF!)-COLUMN(#REF!)+1,FALSE)&gt;0.1,VLOOKUP($B58,#REF!,COLUMN(#REF!)-COLUMN(#REF!)+1,FALSE),"")</f>
        <v>#REF!</v>
      </c>
      <c r="CY58" s="14" t="e">
        <f>IF(VLOOKUP($B58,#REF!,COLUMN(#REF!)-COLUMN(#REF!)+1,FALSE)&gt;0.1,VLOOKUP($B58,#REF!,COLUMN(#REF!)-COLUMN(#REF!)+1,FALSE),"")</f>
        <v>#REF!</v>
      </c>
      <c r="CZ58" s="14" t="e">
        <f>IF(VLOOKUP($B58,#REF!,COLUMN(#REF!)-COLUMN(#REF!)+1,FALSE)&gt;0.1,VLOOKUP($B58,#REF!,COLUMN(#REF!)-COLUMN(#REF!)+1,FALSE),"")</f>
        <v>#REF!</v>
      </c>
      <c r="DA58" s="14" t="e">
        <f>IF(VLOOKUP($B58,#REF!,COLUMN(#REF!)-COLUMN(#REF!)+1,FALSE)&gt;0.1,VLOOKUP($B58,#REF!,COLUMN(#REF!)-COLUMN(#REF!)+1,FALSE),"")</f>
        <v>#REF!</v>
      </c>
      <c r="DB58" s="14" t="e">
        <f>IF(VLOOKUP($B58,#REF!,COLUMN(#REF!)-COLUMN(#REF!)+1,FALSE)&gt;0.1,VLOOKUP($B58,#REF!,COLUMN(#REF!)-COLUMN(#REF!)+1,FALSE),"")</f>
        <v>#REF!</v>
      </c>
      <c r="DC58" s="14" t="e">
        <f>IF(VLOOKUP($B58,#REF!,COLUMN(#REF!)-COLUMN(#REF!)+1,FALSE)&gt;0.1,VLOOKUP($B58,#REF!,COLUMN(#REF!)-COLUMN(#REF!)+1,FALSE),"")</f>
        <v>#REF!</v>
      </c>
      <c r="DD58" s="14" t="e">
        <f>IF(VLOOKUP($B58,#REF!,COLUMN(#REF!)-COLUMN(#REF!)+1,FALSE)&gt;0.1,VLOOKUP($B58,#REF!,COLUMN(#REF!)-COLUMN(#REF!)+1,FALSE),"")</f>
        <v>#REF!</v>
      </c>
      <c r="DE58" s="14" t="e">
        <f>IF(VLOOKUP($B58,#REF!,COLUMN(#REF!)-COLUMN(#REF!)+1,FALSE)&gt;0.1,VLOOKUP($B58,#REF!,COLUMN(#REF!)-COLUMN(#REF!)+1,FALSE),"")</f>
        <v>#REF!</v>
      </c>
      <c r="DH58" s="19" t="str">
        <f t="shared" si="7"/>
        <v/>
      </c>
      <c r="DI58" s="19" t="str">
        <f t="shared" si="7"/>
        <v/>
      </c>
      <c r="DJ58" s="19" t="str">
        <f t="shared" si="7"/>
        <v/>
      </c>
      <c r="DK58" s="19" t="str">
        <f t="shared" si="7"/>
        <v/>
      </c>
      <c r="DL58" s="19" t="str">
        <f t="shared" si="7"/>
        <v/>
      </c>
      <c r="DM58" s="19" t="str">
        <f t="shared" si="7"/>
        <v/>
      </c>
      <c r="DN58" s="19" t="str">
        <f t="shared" si="37"/>
        <v/>
      </c>
      <c r="DO58" s="19" t="str">
        <f t="shared" si="37"/>
        <v/>
      </c>
      <c r="DP58" s="19" t="str">
        <f t="shared" si="37"/>
        <v/>
      </c>
      <c r="DQ58" s="19" t="str">
        <f t="shared" si="37"/>
        <v/>
      </c>
      <c r="DR58" s="19" t="str">
        <f t="shared" si="37"/>
        <v/>
      </c>
      <c r="DS58" s="19" t="str">
        <f t="shared" si="37"/>
        <v/>
      </c>
      <c r="DV58" s="15" t="e">
        <f>IF(VLOOKUP($B58,#REF!,COLUMN(#REF!)-COLUMN(#REF!)+1,FALSE)&gt;0.1,VLOOKUP($B58,#REF!,COLUMN(#REF!)-COLUMN(#REF!)+1,FALSE),"")</f>
        <v>#REF!</v>
      </c>
      <c r="DW58" s="15" t="e">
        <f>IF(VLOOKUP($B58,#REF!,COLUMN(#REF!)-COLUMN(#REF!)+1,FALSE)&gt;0.1,VLOOKUP($B58,#REF!,COLUMN(#REF!)-COLUMN(#REF!)+1,FALSE),"")</f>
        <v>#REF!</v>
      </c>
      <c r="DX58" s="15" t="e">
        <f>IF(VLOOKUP($B58,#REF!,COLUMN(#REF!)-COLUMN(#REF!)+1,FALSE)&gt;0.1,VLOOKUP($B58,#REF!,COLUMN(#REF!)-COLUMN(#REF!)+1,FALSE),"")</f>
        <v>#REF!</v>
      </c>
      <c r="DY58" s="15" t="e">
        <f>IF(VLOOKUP($B58,#REF!,COLUMN(#REF!)-COLUMN(#REF!)+1,FALSE)&gt;0.1,VLOOKUP($B58,#REF!,COLUMN(#REF!)-COLUMN(#REF!)+1,FALSE),"")</f>
        <v>#REF!</v>
      </c>
      <c r="DZ58" s="15" t="e">
        <f>IF(VLOOKUP($B58,#REF!,COLUMN(#REF!)-COLUMN(#REF!)+1,FALSE)&gt;0.1,VLOOKUP($B58,#REF!,COLUMN(#REF!)-COLUMN(#REF!)+1,FALSE),"")</f>
        <v>#REF!</v>
      </c>
      <c r="EA58" s="15" t="e">
        <f>IF(VLOOKUP($B58,#REF!,COLUMN(#REF!)-COLUMN(#REF!)+1,FALSE)&gt;0.1,VLOOKUP($B58,#REF!,COLUMN(#REF!)-COLUMN(#REF!)+1,FALSE),"")</f>
        <v>#REF!</v>
      </c>
      <c r="EB58" s="15" t="e">
        <f>IF(VLOOKUP($B58,#REF!,COLUMN(#REF!)-COLUMN(#REF!)+1,FALSE)&gt;0.1,VLOOKUP($B58,#REF!,COLUMN(#REF!)-COLUMN(#REF!)+1,FALSE),"")</f>
        <v>#REF!</v>
      </c>
      <c r="EC58" s="15" t="e">
        <f>IF(VLOOKUP($B58,#REF!,COLUMN(#REF!)-COLUMN(#REF!)+1,FALSE)&gt;0.1,VLOOKUP($B58,#REF!,COLUMN(#REF!)-COLUMN(#REF!)+1,FALSE),"")</f>
        <v>#REF!</v>
      </c>
      <c r="ED58" s="15" t="e">
        <f>IF(VLOOKUP($B58,#REF!,COLUMN(#REF!)-COLUMN(#REF!)+1,FALSE)&gt;0.1,VLOOKUP($B58,#REF!,COLUMN(#REF!)-COLUMN(#REF!)+1,FALSE),"")</f>
        <v>#REF!</v>
      </c>
      <c r="EE58" s="15" t="e">
        <f>IF(VLOOKUP($B58,#REF!,COLUMN(#REF!)-COLUMN(#REF!)+1,FALSE)&gt;0.1,VLOOKUP($B58,#REF!,COLUMN(#REF!)-COLUMN(#REF!)+1,FALSE),"")</f>
        <v>#REF!</v>
      </c>
      <c r="EF58" s="15" t="e">
        <f>IF(VLOOKUP($B58,#REF!,COLUMN(#REF!)-COLUMN(#REF!)+1,FALSE)&gt;0.1,VLOOKUP($B58,#REF!,COLUMN(#REF!)-COLUMN(#REF!)+1,FALSE),"")</f>
        <v>#REF!</v>
      </c>
      <c r="EG58" s="15" t="e">
        <f>IF(VLOOKUP($B58,#REF!,COLUMN(#REF!)-COLUMN(#REF!)+1,FALSE)&gt;0.1,VLOOKUP($B58,#REF!,COLUMN(#REF!)-COLUMN(#REF!)+1,FALSE),"")</f>
        <v>#REF!</v>
      </c>
      <c r="EH58" s="15" t="e">
        <f>IF(VLOOKUP($B58,#REF!,COLUMN(#REF!)-COLUMN(#REF!)+1,FALSE)&gt;0.1,VLOOKUP($B58,#REF!,COLUMN(#REF!)-COLUMN(#REF!)+1,FALSE),"")</f>
        <v>#REF!</v>
      </c>
      <c r="EL58" s="20" t="str">
        <f t="shared" si="33"/>
        <v/>
      </c>
      <c r="EM58" s="20" t="str">
        <f t="shared" si="33"/>
        <v/>
      </c>
      <c r="EN58" s="20" t="str">
        <f t="shared" si="33"/>
        <v/>
      </c>
      <c r="EO58" s="20" t="str">
        <f t="shared" si="32"/>
        <v/>
      </c>
      <c r="EP58" s="20" t="str">
        <f t="shared" si="32"/>
        <v/>
      </c>
      <c r="EQ58" s="20" t="str">
        <f t="shared" si="32"/>
        <v/>
      </c>
      <c r="ER58" s="20" t="str">
        <f t="shared" si="32"/>
        <v/>
      </c>
      <c r="ES58" s="20" t="str">
        <f t="shared" si="32"/>
        <v/>
      </c>
      <c r="ET58" s="20" t="str">
        <f t="shared" si="32"/>
        <v/>
      </c>
      <c r="EU58" s="20" t="str">
        <f t="shared" si="32"/>
        <v/>
      </c>
      <c r="EV58" s="20" t="str">
        <f t="shared" si="32"/>
        <v/>
      </c>
      <c r="EW58" s="20" t="str">
        <f t="shared" si="32"/>
        <v/>
      </c>
    </row>
    <row r="59" spans="2:153">
      <c r="B59" t="s">
        <v>1386</v>
      </c>
      <c r="C59" s="18">
        <f>VLOOKUP(B59,Financ!A$3:J$157,COLUMN(Financ!$J$21),FALSE)</f>
        <v>45839</v>
      </c>
      <c r="D59" s="16">
        <f ca="1">SUMIF(Financ!$A$3:$A$157,'Full Financ'!$B59,Financ!K$3:K$156)</f>
        <v>0</v>
      </c>
      <c r="E59" s="16">
        <f ca="1">SUMIF(Financ!$A$3:$A$157,'Full Financ'!$B59,Financ!L$3:L$156)</f>
        <v>0</v>
      </c>
      <c r="F59" s="16">
        <f ca="1">SUMIF(Financ!$A$3:$A$157,'Full Financ'!$B59,Financ!M$3:M$156)</f>
        <v>0</v>
      </c>
      <c r="G59" s="16">
        <f ca="1">SUMIF(Financ!$A$3:$A$157,'Full Financ'!$B59,Financ!N$3:N$156)</f>
        <v>0</v>
      </c>
      <c r="H59" s="16">
        <f ca="1">SUMIF(Financ!$A$3:$A$157,'Full Financ'!$B59,Financ!O$3:O$156)</f>
        <v>0</v>
      </c>
      <c r="I59" s="16">
        <f ca="1">SUMIF(Financ!$A$3:$A$157,'Full Financ'!$B59,Financ!P$3:P$156)</f>
        <v>0</v>
      </c>
      <c r="J59" s="16">
        <f ca="1">SUMIF(Financ!$A$3:$A$157,'Full Financ'!$B59,Financ!Q$3:Q$156)</f>
        <v>521.95000000000005</v>
      </c>
      <c r="K59" s="16">
        <f ca="1">SUMIF(Financ!$A$3:$A$157,'Full Financ'!$B59,Financ!R$3:R$156)</f>
        <v>521.95000000000005</v>
      </c>
      <c r="L59" s="16">
        <f ca="1">SUMIF(Financ!$A$3:$A$157,'Full Financ'!$B59,Financ!S$3:S$156)</f>
        <v>521.95000000000005</v>
      </c>
      <c r="M59" s="16">
        <f ca="1">SUMIF(Financ!$A$3:$A$157,'Full Financ'!$B59,Financ!T$3:T$156)</f>
        <v>521.95000000000005</v>
      </c>
      <c r="N59" s="16">
        <f ca="1">SUMIF(Financ!$A$3:$A$157,'Full Financ'!$B59,Financ!U$3:U$156)</f>
        <v>521.95000000000005</v>
      </c>
      <c r="O59" s="16">
        <f ca="1">SUMIF(Financ!$A$3:$A$157,'Full Financ'!$B59,Financ!V$3:V$156)</f>
        <v>521.95000000000005</v>
      </c>
      <c r="P59" s="16"/>
      <c r="Q59" t="e">
        <f>VLOOKUP(B59,#REF!,COLUMN(#REF!),FALSE)</f>
        <v>#REF!</v>
      </c>
      <c r="R59" s="17" t="e">
        <f>IF(AND(R$2=$Q$1,$Q59&lt;&gt;0),SUMIF(#REF!,'Full Financ'!$B59,#REF!)*0.98*(S$2-R$2)/($Q59),SUMIF(#REF!,'Full Financ'!$B59,#REF!)*0.98)</f>
        <v>#REF!</v>
      </c>
      <c r="S59" s="17" t="e">
        <f>IF(AND(S$2=$Q$1,$Q59&lt;&gt;0),SUMIF(#REF!,'Full Financ'!$B59,#REF!)*0.98*(T$2-S$2)/($Q59),SUMIF(#REF!,'Full Financ'!$B59,#REF!)*0.98)</f>
        <v>#REF!</v>
      </c>
      <c r="T59" s="17" t="e">
        <f>IF(AND(T$2=$Q$1,$Q59&lt;&gt;0),SUMIF(#REF!,'Full Financ'!$B59,#REF!)*0.98*(U$2-T$2)/($Q59),SUMIF(#REF!,'Full Financ'!$B59,#REF!)*0.98)</f>
        <v>#REF!</v>
      </c>
      <c r="U59" s="17" t="e">
        <f>IF(AND(U$2=$Q$1,$Q59&lt;&gt;0),SUMIF(#REF!,'Full Financ'!$B59,#REF!)*0.98*(V$2-U$2)/($Q59),SUMIF(#REF!,'Full Financ'!$B59,#REF!)*0.98)</f>
        <v>#REF!</v>
      </c>
      <c r="V59" s="17" t="e">
        <f>IF(AND(V$2=$Q$1,$Q59&lt;&gt;0),SUMIF(#REF!,'Full Financ'!$B59,#REF!)*0.98*(W$2-V$2)/($Q59),SUMIF(#REF!,'Full Financ'!$B59,#REF!)*0.98)</f>
        <v>#REF!</v>
      </c>
      <c r="W59" s="17" t="e">
        <f>IF(AND(W$2=$Q$1,$Q59&lt;&gt;0),SUMIF(#REF!,'Full Financ'!$B59,#REF!)*0.98*(X$2-W$2)/($Q59),SUMIF(#REF!,'Full Financ'!$B59,#REF!)*0.98)</f>
        <v>#REF!</v>
      </c>
      <c r="X59" s="17" t="e">
        <f>IF(AND(X$2=$Q$1,$Q59&lt;&gt;0),SUMIF(#REF!,'Full Financ'!$B59,#REF!)*0.98*(Y$2-X$2)/($Q59),SUMIF(#REF!,'Full Financ'!$B59,#REF!)*0.98)</f>
        <v>#REF!</v>
      </c>
      <c r="Y59" s="17" t="e">
        <f>IF(AND(Y$2=$Q$1,$Q59&lt;&gt;0),SUMIF(#REF!,'Full Financ'!$B59,#REF!)*0.98*(Z$2-Y$2)/($Q59),SUMIF(#REF!,'Full Financ'!$B59,#REF!)*0.98)</f>
        <v>#REF!</v>
      </c>
      <c r="Z59" s="17" t="e">
        <f>IF(AND(Z$2=$Q$1,$Q59&lt;&gt;0),SUMIF(#REF!,'Full Financ'!$B59,#REF!)*0.98*(AA$2-Z$2)/($Q59),SUMIF(#REF!,'Full Financ'!$B59,#REF!)*0.98)</f>
        <v>#REF!</v>
      </c>
      <c r="AA59" s="17" t="e">
        <f>IF(AND(AA$2=$Q$1,$Q59&lt;&gt;0),SUMIF(#REF!,'Full Financ'!$B59,#REF!)*0.98*(AB$2-AA$2)/($Q59),SUMIF(#REF!,'Full Financ'!$B59,#REF!)*0.98)</f>
        <v>#REF!</v>
      </c>
      <c r="AB59" s="17" t="e">
        <f>IF(AND(AB$2=$Q$1,$Q59&lt;&gt;0),SUMIF(#REF!,'Full Financ'!$B59,#REF!)*0.98*(AC$2-AB$2)/($Q59),SUMIF(#REF!,'Full Financ'!$B59,#REF!)*0.98)</f>
        <v>#REF!</v>
      </c>
      <c r="AC59" s="17" t="e">
        <f>IF(AND(AC$2=$Q$1,$Q59&lt;&gt;0),SUMIF(#REF!,'Full Financ'!$B59,#REF!)*0.98*(AD$2-AC$2)/($Q59),SUMIF(#REF!,'Full Financ'!$B59,#REF!)*0.98)</f>
        <v>#REF!</v>
      </c>
      <c r="AD59" s="17"/>
      <c r="AF59" s="17" t="e">
        <f t="shared" ca="1" si="38"/>
        <v>#REF!</v>
      </c>
      <c r="AG59" s="17" t="e">
        <f t="shared" ca="1" si="38"/>
        <v>#REF!</v>
      </c>
      <c r="AH59" s="17" t="e">
        <f t="shared" ca="1" si="38"/>
        <v>#REF!</v>
      </c>
      <c r="AI59" s="17" t="e">
        <f t="shared" ca="1" si="38"/>
        <v>#REF!</v>
      </c>
      <c r="AJ59" s="17" t="e">
        <f t="shared" ca="1" si="38"/>
        <v>#REF!</v>
      </c>
      <c r="AK59" s="17" t="e">
        <f t="shared" ca="1" si="38"/>
        <v>#REF!</v>
      </c>
      <c r="AL59" s="17" t="e">
        <f t="shared" ca="1" si="34"/>
        <v>#REF!</v>
      </c>
      <c r="AM59" s="17" t="e">
        <f t="shared" ca="1" si="34"/>
        <v>#REF!</v>
      </c>
      <c r="AN59" s="17" t="e">
        <f t="shared" ca="1" si="34"/>
        <v>#REF!</v>
      </c>
      <c r="AO59" s="17" t="e">
        <f t="shared" ca="1" si="34"/>
        <v>#REF!</v>
      </c>
      <c r="AP59" s="17" t="e">
        <f t="shared" ca="1" si="34"/>
        <v>#REF!</v>
      </c>
      <c r="AQ59" s="17" t="e">
        <f t="shared" ca="1" si="34"/>
        <v>#REF!</v>
      </c>
      <c r="AS59" s="17" t="e">
        <f>IF(SUM($R59:R59)&gt;0,MONTH(AS$2),"")</f>
        <v>#REF!</v>
      </c>
      <c r="AT59" s="17" t="e">
        <f>IF(SUM($R59:S59)&gt;0,MONTH(AT$2),"")</f>
        <v>#REF!</v>
      </c>
      <c r="AU59" s="17" t="e">
        <f>IF(SUM($R59:T59)&gt;0,MONTH(AU$2),"")</f>
        <v>#REF!</v>
      </c>
      <c r="AV59" s="17" t="e">
        <f>IF(SUM($R59:U59)&gt;0,MONTH(AV$2),"")</f>
        <v>#REF!</v>
      </c>
      <c r="AW59" s="17" t="e">
        <f>IF(SUM($R59:V59)&gt;0,MONTH(AW$2),"")</f>
        <v>#REF!</v>
      </c>
      <c r="AX59" s="17" t="e">
        <f>IF(SUM($R59:W59)&gt;0,MONTH(AX$2),"")</f>
        <v>#REF!</v>
      </c>
      <c r="AY59" s="17" t="e">
        <f>IF(SUM($R59:X59)&gt;0,MONTH(AY$2),"")</f>
        <v>#REF!</v>
      </c>
      <c r="AZ59" s="17" t="e">
        <f>IF(SUM($R59:Y59)&gt;0,MONTH(AZ$2),"")</f>
        <v>#REF!</v>
      </c>
      <c r="BA59" s="17" t="e">
        <f>IF(SUM($R59:Z59)&gt;0,MONTH(BA$2),"")</f>
        <v>#REF!</v>
      </c>
      <c r="BB59" s="17" t="e">
        <f>IF(SUM($R59:AA59)&gt;0,MONTH(BB$2),"")</f>
        <v>#REF!</v>
      </c>
      <c r="BC59" s="17" t="e">
        <f>IF(SUM($R59:AB59)&gt;0,MONTH(BC$2),"")</f>
        <v>#REF!</v>
      </c>
      <c r="BD59" s="17" t="e">
        <f>IF(SUM($R59:AC59)&gt;0,MONTH(BD$2),"")</f>
        <v>#REF!</v>
      </c>
      <c r="BE59" s="17" t="e">
        <f t="shared" si="6"/>
        <v>#REF!</v>
      </c>
      <c r="BF59" s="17" t="e">
        <f t="shared" si="39"/>
        <v>#REF!</v>
      </c>
      <c r="BG59" s="17" t="e">
        <f t="shared" si="39"/>
        <v>#REF!</v>
      </c>
      <c r="BH59" s="17" t="e">
        <f t="shared" si="39"/>
        <v>#REF!</v>
      </c>
      <c r="BI59" s="17" t="e">
        <f t="shared" si="39"/>
        <v>#REF!</v>
      </c>
      <c r="BJ59" s="17" t="e">
        <f t="shared" si="39"/>
        <v>#REF!</v>
      </c>
      <c r="BK59" s="17" t="e">
        <f t="shared" si="39"/>
        <v>#REF!</v>
      </c>
      <c r="BL59" s="17" t="e">
        <f t="shared" si="35"/>
        <v>#REF!</v>
      </c>
      <c r="BM59" s="17" t="e">
        <f t="shared" si="35"/>
        <v>#REF!</v>
      </c>
      <c r="BN59" s="17" t="e">
        <f t="shared" si="35"/>
        <v>#REF!</v>
      </c>
      <c r="BO59" s="17" t="e">
        <f t="shared" si="35"/>
        <v>#REF!</v>
      </c>
      <c r="BP59" s="17" t="e">
        <f t="shared" si="35"/>
        <v>#REF!</v>
      </c>
      <c r="BQ59" s="17" t="e">
        <f t="shared" si="35"/>
        <v>#REF!</v>
      </c>
      <c r="BS59" s="17" t="e">
        <f t="shared" si="40"/>
        <v>#REF!</v>
      </c>
      <c r="BT59" s="17" t="e">
        <f t="shared" si="40"/>
        <v>#REF!</v>
      </c>
      <c r="BU59" s="17" t="e">
        <f t="shared" si="40"/>
        <v>#REF!</v>
      </c>
      <c r="BV59" s="17" t="e">
        <f t="shared" si="40"/>
        <v>#REF!</v>
      </c>
      <c r="BW59" s="17" t="e">
        <f t="shared" si="40"/>
        <v>#REF!</v>
      </c>
      <c r="BX59" s="17" t="e">
        <f t="shared" si="40"/>
        <v>#REF!</v>
      </c>
      <c r="BY59" s="17" t="e">
        <f t="shared" si="36"/>
        <v>#REF!</v>
      </c>
      <c r="BZ59" s="17" t="e">
        <f t="shared" si="36"/>
        <v>#REF!</v>
      </c>
      <c r="CA59" s="17" t="e">
        <f t="shared" si="36"/>
        <v>#REF!</v>
      </c>
      <c r="CB59" s="17" t="e">
        <f t="shared" si="36"/>
        <v>#REF!</v>
      </c>
      <c r="CC59" s="17" t="e">
        <f t="shared" si="36"/>
        <v>#REF!</v>
      </c>
      <c r="CD59" s="17" t="e">
        <f t="shared" si="36"/>
        <v>#REF!</v>
      </c>
      <c r="CG59" s="20" t="e">
        <f>IF(AND(SUM($R59:R59)&gt;0,R59=0),AF59,0)</f>
        <v>#REF!</v>
      </c>
      <c r="CH59" s="20" t="e">
        <f>IF(AND(SUM($R59:S59)&gt;0,S59=0),AG59,0)</f>
        <v>#REF!</v>
      </c>
      <c r="CI59" s="20" t="e">
        <f>IF(AND(SUM($R59:T59)&gt;0,T59=0),AH59,0)</f>
        <v>#REF!</v>
      </c>
      <c r="CJ59" s="20" t="e">
        <f>IF(AND(SUM($R59:U59)&gt;0,U59=0),AI59,0)</f>
        <v>#REF!</v>
      </c>
      <c r="CK59" s="20" t="e">
        <f>IF(AND(SUM($R59:V59)&gt;0,V59=0),AJ59,0)</f>
        <v>#REF!</v>
      </c>
      <c r="CL59" s="20" t="e">
        <f>IF(AND(SUM($R59:W59)&gt;0,W59=0),AK59,0)</f>
        <v>#REF!</v>
      </c>
      <c r="CM59" s="20" t="e">
        <f>IF(AND(SUM($R59:X59)&gt;0,X59=0),AL59,0)</f>
        <v>#REF!</v>
      </c>
      <c r="CN59" s="20" t="e">
        <f>IF(AND(SUM($R59:Y59)&gt;0,Y59=0),AM59,0)</f>
        <v>#REF!</v>
      </c>
      <c r="CO59" s="20" t="e">
        <f>IF(AND(SUM($R59:Z59)&gt;0,Z59=0),AN59,0)</f>
        <v>#REF!</v>
      </c>
      <c r="CP59" s="20" t="e">
        <f>IF(AND(SUM($R59:AA59)&gt;0,AA59=0),AO59,0)</f>
        <v>#REF!</v>
      </c>
      <c r="CQ59" s="20" t="e">
        <f>IF(AND(SUM($R59:AB59)&gt;0,AB59=0),AP59,0)</f>
        <v>#REF!</v>
      </c>
      <c r="CR59" s="20" t="e">
        <f>IF(AND(SUM($R59:AC59)&gt;0,AC59=0),AQ59,0)</f>
        <v>#REF!</v>
      </c>
      <c r="CT59" s="14" t="e">
        <f>IF(VLOOKUP($B59,#REF!,COLUMN(#REF!)-COLUMN(#REF!)+1,FALSE)&gt;0.1,VLOOKUP($B59,#REF!,COLUMN(#REF!)-COLUMN(#REF!)+1,FALSE),"")</f>
        <v>#REF!</v>
      </c>
      <c r="CU59" s="14" t="e">
        <f>IF(VLOOKUP($B59,#REF!,COLUMN(#REF!)-COLUMN(#REF!)+1,FALSE)&gt;0.1,VLOOKUP($B59,#REF!,COLUMN(#REF!)-COLUMN(#REF!)+1,FALSE),"")</f>
        <v>#REF!</v>
      </c>
      <c r="CV59" s="14" t="e">
        <f>IF(VLOOKUP($B59,#REF!,COLUMN(#REF!)-COLUMN(#REF!)+1,FALSE)&gt;0.1,VLOOKUP($B59,#REF!,COLUMN(#REF!)-COLUMN(#REF!)+1,FALSE),"")</f>
        <v>#REF!</v>
      </c>
      <c r="CW59" s="14" t="e">
        <f>IF(VLOOKUP($B59,#REF!,COLUMN(#REF!)-COLUMN(#REF!)+1,FALSE)&gt;0.1,VLOOKUP($B59,#REF!,COLUMN(#REF!)-COLUMN(#REF!)+1,FALSE),"")</f>
        <v>#REF!</v>
      </c>
      <c r="CX59" s="14" t="e">
        <f>IF(VLOOKUP($B59,#REF!,COLUMN(#REF!)-COLUMN(#REF!)+1,FALSE)&gt;0.1,VLOOKUP($B59,#REF!,COLUMN(#REF!)-COLUMN(#REF!)+1,FALSE),"")</f>
        <v>#REF!</v>
      </c>
      <c r="CY59" s="14" t="e">
        <f>IF(VLOOKUP($B59,#REF!,COLUMN(#REF!)-COLUMN(#REF!)+1,FALSE)&gt;0.1,VLOOKUP($B59,#REF!,COLUMN(#REF!)-COLUMN(#REF!)+1,FALSE),"")</f>
        <v>#REF!</v>
      </c>
      <c r="CZ59" s="14" t="e">
        <f>IF(VLOOKUP($B59,#REF!,COLUMN(#REF!)-COLUMN(#REF!)+1,FALSE)&gt;0.1,VLOOKUP($B59,#REF!,COLUMN(#REF!)-COLUMN(#REF!)+1,FALSE),"")</f>
        <v>#REF!</v>
      </c>
      <c r="DA59" s="14" t="e">
        <f>IF(VLOOKUP($B59,#REF!,COLUMN(#REF!)-COLUMN(#REF!)+1,FALSE)&gt;0.1,VLOOKUP($B59,#REF!,COLUMN(#REF!)-COLUMN(#REF!)+1,FALSE),"")</f>
        <v>#REF!</v>
      </c>
      <c r="DB59" s="14" t="e">
        <f>IF(VLOOKUP($B59,#REF!,COLUMN(#REF!)-COLUMN(#REF!)+1,FALSE)&gt;0.1,VLOOKUP($B59,#REF!,COLUMN(#REF!)-COLUMN(#REF!)+1,FALSE),"")</f>
        <v>#REF!</v>
      </c>
      <c r="DC59" s="14" t="e">
        <f>IF(VLOOKUP($B59,#REF!,COLUMN(#REF!)-COLUMN(#REF!)+1,FALSE)&gt;0.1,VLOOKUP($B59,#REF!,COLUMN(#REF!)-COLUMN(#REF!)+1,FALSE),"")</f>
        <v>#REF!</v>
      </c>
      <c r="DD59" s="14" t="e">
        <f>IF(VLOOKUP($B59,#REF!,COLUMN(#REF!)-COLUMN(#REF!)+1,FALSE)&gt;0.1,VLOOKUP($B59,#REF!,COLUMN(#REF!)-COLUMN(#REF!)+1,FALSE),"")</f>
        <v>#REF!</v>
      </c>
      <c r="DE59" s="14" t="e">
        <f>IF(VLOOKUP($B59,#REF!,COLUMN(#REF!)-COLUMN(#REF!)+1,FALSE)&gt;0.1,VLOOKUP($B59,#REF!,COLUMN(#REF!)-COLUMN(#REF!)+1,FALSE),"")</f>
        <v>#REF!</v>
      </c>
      <c r="DH59" s="19" t="str">
        <f t="shared" si="7"/>
        <v/>
      </c>
      <c r="DI59" s="19" t="str">
        <f t="shared" si="7"/>
        <v/>
      </c>
      <c r="DJ59" s="19" t="str">
        <f t="shared" si="7"/>
        <v/>
      </c>
      <c r="DK59" s="19" t="str">
        <f t="shared" si="7"/>
        <v/>
      </c>
      <c r="DL59" s="19" t="str">
        <f t="shared" si="7"/>
        <v/>
      </c>
      <c r="DM59" s="19" t="str">
        <f t="shared" si="7"/>
        <v/>
      </c>
      <c r="DN59" s="19" t="str">
        <f t="shared" si="37"/>
        <v/>
      </c>
      <c r="DO59" s="19" t="str">
        <f t="shared" si="37"/>
        <v/>
      </c>
      <c r="DP59" s="19" t="str">
        <f t="shared" si="37"/>
        <v/>
      </c>
      <c r="DQ59" s="19" t="str">
        <f t="shared" si="37"/>
        <v/>
      </c>
      <c r="DR59" s="19" t="str">
        <f t="shared" si="37"/>
        <v/>
      </c>
      <c r="DS59" s="19" t="str">
        <f t="shared" si="37"/>
        <v/>
      </c>
      <c r="DV59" s="15" t="e">
        <f>IF(VLOOKUP($B59,#REF!,COLUMN(#REF!)-COLUMN(#REF!)+1,FALSE)&gt;0.1,VLOOKUP($B59,#REF!,COLUMN(#REF!)-COLUMN(#REF!)+1,FALSE),"")</f>
        <v>#REF!</v>
      </c>
      <c r="DW59" s="15" t="e">
        <f>IF(VLOOKUP($B59,#REF!,COLUMN(#REF!)-COLUMN(#REF!)+1,FALSE)&gt;0.1,VLOOKUP($B59,#REF!,COLUMN(#REF!)-COLUMN(#REF!)+1,FALSE),"")</f>
        <v>#REF!</v>
      </c>
      <c r="DX59" s="15" t="e">
        <f>IF(VLOOKUP($B59,#REF!,COLUMN(#REF!)-COLUMN(#REF!)+1,FALSE)&gt;0.1,VLOOKUP($B59,#REF!,COLUMN(#REF!)-COLUMN(#REF!)+1,FALSE),"")</f>
        <v>#REF!</v>
      </c>
      <c r="DY59" s="15" t="e">
        <f>IF(VLOOKUP($B59,#REF!,COLUMN(#REF!)-COLUMN(#REF!)+1,FALSE)&gt;0.1,VLOOKUP($B59,#REF!,COLUMN(#REF!)-COLUMN(#REF!)+1,FALSE),"")</f>
        <v>#REF!</v>
      </c>
      <c r="DZ59" s="15" t="e">
        <f>IF(VLOOKUP($B59,#REF!,COLUMN(#REF!)-COLUMN(#REF!)+1,FALSE)&gt;0.1,VLOOKUP($B59,#REF!,COLUMN(#REF!)-COLUMN(#REF!)+1,FALSE),"")</f>
        <v>#REF!</v>
      </c>
      <c r="EA59" s="15" t="e">
        <f>IF(VLOOKUP($B59,#REF!,COLUMN(#REF!)-COLUMN(#REF!)+1,FALSE)&gt;0.1,VLOOKUP($B59,#REF!,COLUMN(#REF!)-COLUMN(#REF!)+1,FALSE),"")</f>
        <v>#REF!</v>
      </c>
      <c r="EB59" s="15" t="e">
        <f>IF(VLOOKUP($B59,#REF!,COLUMN(#REF!)-COLUMN(#REF!)+1,FALSE)&gt;0.1,VLOOKUP($B59,#REF!,COLUMN(#REF!)-COLUMN(#REF!)+1,FALSE),"")</f>
        <v>#REF!</v>
      </c>
      <c r="EC59" s="15" t="e">
        <f>IF(VLOOKUP($B59,#REF!,COLUMN(#REF!)-COLUMN(#REF!)+1,FALSE)&gt;0.1,VLOOKUP($B59,#REF!,COLUMN(#REF!)-COLUMN(#REF!)+1,FALSE),"")</f>
        <v>#REF!</v>
      </c>
      <c r="ED59" s="15" t="e">
        <f>IF(VLOOKUP($B59,#REF!,COLUMN(#REF!)-COLUMN(#REF!)+1,FALSE)&gt;0.1,VLOOKUP($B59,#REF!,COLUMN(#REF!)-COLUMN(#REF!)+1,FALSE),"")</f>
        <v>#REF!</v>
      </c>
      <c r="EE59" s="15" t="e">
        <f>IF(VLOOKUP($B59,#REF!,COLUMN(#REF!)-COLUMN(#REF!)+1,FALSE)&gt;0.1,VLOOKUP($B59,#REF!,COLUMN(#REF!)-COLUMN(#REF!)+1,FALSE),"")</f>
        <v>#REF!</v>
      </c>
      <c r="EF59" s="15" t="e">
        <f>IF(VLOOKUP($B59,#REF!,COLUMN(#REF!)-COLUMN(#REF!)+1,FALSE)&gt;0.1,VLOOKUP($B59,#REF!,COLUMN(#REF!)-COLUMN(#REF!)+1,FALSE),"")</f>
        <v>#REF!</v>
      </c>
      <c r="EG59" s="15" t="e">
        <f>IF(VLOOKUP($B59,#REF!,COLUMN(#REF!)-COLUMN(#REF!)+1,FALSE)&gt;0.1,VLOOKUP($B59,#REF!,COLUMN(#REF!)-COLUMN(#REF!)+1,FALSE),"")</f>
        <v>#REF!</v>
      </c>
      <c r="EH59" s="15" t="e">
        <f>IF(VLOOKUP($B59,#REF!,COLUMN(#REF!)-COLUMN(#REF!)+1,FALSE)&gt;0.1,VLOOKUP($B59,#REF!,COLUMN(#REF!)-COLUMN(#REF!)+1,FALSE),"")</f>
        <v>#REF!</v>
      </c>
      <c r="EL59" s="20" t="str">
        <f t="shared" si="33"/>
        <v/>
      </c>
      <c r="EM59" s="20" t="str">
        <f t="shared" si="33"/>
        <v/>
      </c>
      <c r="EN59" s="20" t="str">
        <f t="shared" si="33"/>
        <v/>
      </c>
      <c r="EO59" s="20" t="str">
        <f t="shared" si="32"/>
        <v/>
      </c>
      <c r="EP59" s="20" t="str">
        <f t="shared" si="32"/>
        <v/>
      </c>
      <c r="EQ59" s="20" t="str">
        <f t="shared" si="32"/>
        <v/>
      </c>
      <c r="ER59" s="20" t="str">
        <f t="shared" si="32"/>
        <v/>
      </c>
      <c r="ES59" s="20" t="str">
        <f t="shared" si="32"/>
        <v/>
      </c>
      <c r="ET59" s="20" t="str">
        <f t="shared" si="32"/>
        <v/>
      </c>
      <c r="EU59" s="20" t="str">
        <f t="shared" si="32"/>
        <v/>
      </c>
      <c r="EV59" s="20" t="str">
        <f t="shared" si="32"/>
        <v/>
      </c>
      <c r="EW59" s="20" t="str">
        <f t="shared" si="32"/>
        <v/>
      </c>
    </row>
    <row r="60" spans="2:153">
      <c r="B60" t="s">
        <v>1329</v>
      </c>
      <c r="C60" s="18">
        <f>VLOOKUP(B60,Financ!A$3:J$157,COLUMN(Financ!$J$21),FALSE)</f>
        <v>45809</v>
      </c>
      <c r="D60" s="16">
        <f ca="1">SUMIF(Financ!$A$3:$A$157,'Full Financ'!$B60,Financ!K$3:K$156)</f>
        <v>0</v>
      </c>
      <c r="E60" s="16">
        <f ca="1">SUMIF(Financ!$A$3:$A$157,'Full Financ'!$B60,Financ!L$3:L$156)</f>
        <v>0</v>
      </c>
      <c r="F60" s="16">
        <f ca="1">SUMIF(Financ!$A$3:$A$157,'Full Financ'!$B60,Financ!M$3:M$156)</f>
        <v>0</v>
      </c>
      <c r="G60" s="16">
        <f ca="1">SUMIF(Financ!$A$3:$A$157,'Full Financ'!$B60,Financ!N$3:N$156)</f>
        <v>0</v>
      </c>
      <c r="H60" s="16">
        <f ca="1">SUMIF(Financ!$A$3:$A$157,'Full Financ'!$B60,Financ!O$3:O$156)</f>
        <v>0</v>
      </c>
      <c r="I60" s="16">
        <f ca="1">SUMIF(Financ!$A$3:$A$157,'Full Financ'!$B60,Financ!P$3:P$156)</f>
        <v>279.00599999999997</v>
      </c>
      <c r="J60" s="16">
        <f ca="1">SUMIF(Financ!$A$3:$A$157,'Full Financ'!$B60,Financ!Q$3:Q$156)</f>
        <v>398.58000000000004</v>
      </c>
      <c r="K60" s="16">
        <f ca="1">SUMIF(Financ!$A$3:$A$157,'Full Financ'!$B60,Financ!R$3:R$156)</f>
        <v>398.58000000000004</v>
      </c>
      <c r="L60" s="16">
        <f ca="1">SUMIF(Financ!$A$3:$A$157,'Full Financ'!$B60,Financ!S$3:S$156)</f>
        <v>398.58000000000004</v>
      </c>
      <c r="M60" s="16">
        <f ca="1">SUMIF(Financ!$A$3:$A$157,'Full Financ'!$B60,Financ!T$3:T$156)</f>
        <v>398.58000000000004</v>
      </c>
      <c r="N60" s="16">
        <f ca="1">SUMIF(Financ!$A$3:$A$157,'Full Financ'!$B60,Financ!U$3:U$156)</f>
        <v>398.58000000000004</v>
      </c>
      <c r="O60" s="16">
        <f ca="1">SUMIF(Financ!$A$3:$A$157,'Full Financ'!$B60,Financ!V$3:V$156)</f>
        <v>398.58000000000004</v>
      </c>
      <c r="P60" s="16"/>
      <c r="Q60" t="e">
        <f>VLOOKUP(B60,#REF!,COLUMN(#REF!),FALSE)</f>
        <v>#REF!</v>
      </c>
      <c r="R60" s="17" t="e">
        <f>IF(AND(R$2=$Q$1,$Q60&lt;&gt;0),SUMIF(#REF!,'Full Financ'!$B60,#REF!)*0.98*(S$2-R$2)/($Q60),SUMIF(#REF!,'Full Financ'!$B60,#REF!)*0.98)</f>
        <v>#REF!</v>
      </c>
      <c r="S60" s="17" t="e">
        <f>IF(AND(S$2=$Q$1,$Q60&lt;&gt;0),SUMIF(#REF!,'Full Financ'!$B60,#REF!)*0.98*(T$2-S$2)/($Q60),SUMIF(#REF!,'Full Financ'!$B60,#REF!)*0.98)</f>
        <v>#REF!</v>
      </c>
      <c r="T60" s="17" t="e">
        <f>IF(AND(T$2=$Q$1,$Q60&lt;&gt;0),SUMIF(#REF!,'Full Financ'!$B60,#REF!)*0.98*(U$2-T$2)/($Q60),SUMIF(#REF!,'Full Financ'!$B60,#REF!)*0.98)</f>
        <v>#REF!</v>
      </c>
      <c r="U60" s="17" t="e">
        <f>IF(AND(U$2=$Q$1,$Q60&lt;&gt;0),SUMIF(#REF!,'Full Financ'!$B60,#REF!)*0.98*(V$2-U$2)/($Q60),SUMIF(#REF!,'Full Financ'!$B60,#REF!)*0.98)</f>
        <v>#REF!</v>
      </c>
      <c r="V60" s="17" t="e">
        <f>IF(AND(V$2=$Q$1,$Q60&lt;&gt;0),SUMIF(#REF!,'Full Financ'!$B60,#REF!)*0.98*(W$2-V$2)/($Q60),SUMIF(#REF!,'Full Financ'!$B60,#REF!)*0.98)</f>
        <v>#REF!</v>
      </c>
      <c r="W60" s="17" t="e">
        <f>IF(AND(W$2=$Q$1,$Q60&lt;&gt;0),SUMIF(#REF!,'Full Financ'!$B60,#REF!)*0.98*(X$2-W$2)/($Q60),SUMIF(#REF!,'Full Financ'!$B60,#REF!)*0.98)</f>
        <v>#REF!</v>
      </c>
      <c r="X60" s="17" t="e">
        <f>IF(AND(X$2=$Q$1,$Q60&lt;&gt;0),SUMIF(#REF!,'Full Financ'!$B60,#REF!)*0.98*(Y$2-X$2)/($Q60),SUMIF(#REF!,'Full Financ'!$B60,#REF!)*0.98)</f>
        <v>#REF!</v>
      </c>
      <c r="Y60" s="17" t="e">
        <f>IF(AND(Y$2=$Q$1,$Q60&lt;&gt;0),SUMIF(#REF!,'Full Financ'!$B60,#REF!)*0.98*(Z$2-Y$2)/($Q60),SUMIF(#REF!,'Full Financ'!$B60,#REF!)*0.98)</f>
        <v>#REF!</v>
      </c>
      <c r="Z60" s="17" t="e">
        <f>IF(AND(Z$2=$Q$1,$Q60&lt;&gt;0),SUMIF(#REF!,'Full Financ'!$B60,#REF!)*0.98*(AA$2-Z$2)/($Q60),SUMIF(#REF!,'Full Financ'!$B60,#REF!)*0.98)</f>
        <v>#REF!</v>
      </c>
      <c r="AA60" s="17" t="e">
        <f>IF(AND(AA$2=$Q$1,$Q60&lt;&gt;0),SUMIF(#REF!,'Full Financ'!$B60,#REF!)*0.98*(AB$2-AA$2)/($Q60),SUMIF(#REF!,'Full Financ'!$B60,#REF!)*0.98)</f>
        <v>#REF!</v>
      </c>
      <c r="AB60" s="17" t="e">
        <f>IF(AND(AB$2=$Q$1,$Q60&lt;&gt;0),SUMIF(#REF!,'Full Financ'!$B60,#REF!)*0.98*(AC$2-AB$2)/($Q60),SUMIF(#REF!,'Full Financ'!$B60,#REF!)*0.98)</f>
        <v>#REF!</v>
      </c>
      <c r="AC60" s="17" t="e">
        <f>IF(AND(AC$2=$Q$1,$Q60&lt;&gt;0),SUMIF(#REF!,'Full Financ'!$B60,#REF!)*0.98*(AD$2-AC$2)/($Q60),SUMIF(#REF!,'Full Financ'!$B60,#REF!)*0.98)</f>
        <v>#REF!</v>
      </c>
      <c r="AD60" s="17"/>
      <c r="AF60" s="17" t="e">
        <f t="shared" ca="1" si="38"/>
        <v>#REF!</v>
      </c>
      <c r="AG60" s="17" t="e">
        <f t="shared" ca="1" si="38"/>
        <v>#REF!</v>
      </c>
      <c r="AH60" s="17" t="e">
        <f t="shared" ca="1" si="38"/>
        <v>#REF!</v>
      </c>
      <c r="AI60" s="17" t="e">
        <f t="shared" ca="1" si="38"/>
        <v>#REF!</v>
      </c>
      <c r="AJ60" s="17" t="e">
        <f t="shared" ca="1" si="38"/>
        <v>#REF!</v>
      </c>
      <c r="AK60" s="17" t="e">
        <f t="shared" ca="1" si="38"/>
        <v>#REF!</v>
      </c>
      <c r="AL60" s="17" t="e">
        <f t="shared" ca="1" si="34"/>
        <v>#REF!</v>
      </c>
      <c r="AM60" s="17" t="e">
        <f t="shared" ca="1" si="34"/>
        <v>#REF!</v>
      </c>
      <c r="AN60" s="17" t="e">
        <f t="shared" ca="1" si="34"/>
        <v>#REF!</v>
      </c>
      <c r="AO60" s="17" t="e">
        <f t="shared" ca="1" si="34"/>
        <v>#REF!</v>
      </c>
      <c r="AP60" s="17" t="e">
        <f t="shared" ca="1" si="34"/>
        <v>#REF!</v>
      </c>
      <c r="AQ60" s="17" t="e">
        <f t="shared" ca="1" si="34"/>
        <v>#REF!</v>
      </c>
      <c r="AS60" s="17" t="e">
        <f>IF(SUM($R60:R60)&gt;0,MONTH(AS$2),"")</f>
        <v>#REF!</v>
      </c>
      <c r="AT60" s="17" t="e">
        <f>IF(SUM($R60:S60)&gt;0,MONTH(AT$2),"")</f>
        <v>#REF!</v>
      </c>
      <c r="AU60" s="17" t="e">
        <f>IF(SUM($R60:T60)&gt;0,MONTH(AU$2),"")</f>
        <v>#REF!</v>
      </c>
      <c r="AV60" s="17" t="e">
        <f>IF(SUM($R60:U60)&gt;0,MONTH(AV$2),"")</f>
        <v>#REF!</v>
      </c>
      <c r="AW60" s="17" t="e">
        <f>IF(SUM($R60:V60)&gt;0,MONTH(AW$2),"")</f>
        <v>#REF!</v>
      </c>
      <c r="AX60" s="17" t="e">
        <f>IF(SUM($R60:W60)&gt;0,MONTH(AX$2),"")</f>
        <v>#REF!</v>
      </c>
      <c r="AY60" s="17" t="e">
        <f>IF(SUM($R60:X60)&gt;0,MONTH(AY$2),"")</f>
        <v>#REF!</v>
      </c>
      <c r="AZ60" s="17" t="e">
        <f>IF(SUM($R60:Y60)&gt;0,MONTH(AZ$2),"")</f>
        <v>#REF!</v>
      </c>
      <c r="BA60" s="17" t="e">
        <f>IF(SUM($R60:Z60)&gt;0,MONTH(BA$2),"")</f>
        <v>#REF!</v>
      </c>
      <c r="BB60" s="17" t="e">
        <f>IF(SUM($R60:AA60)&gt;0,MONTH(BB$2),"")</f>
        <v>#REF!</v>
      </c>
      <c r="BC60" s="17" t="e">
        <f>IF(SUM($R60:AB60)&gt;0,MONTH(BC$2),"")</f>
        <v>#REF!</v>
      </c>
      <c r="BD60" s="17" t="e">
        <f>IF(SUM($R60:AC60)&gt;0,MONTH(BD$2),"")</f>
        <v>#REF!</v>
      </c>
      <c r="BE60" s="17" t="e">
        <f t="shared" si="6"/>
        <v>#REF!</v>
      </c>
      <c r="BF60" s="17" t="e">
        <f t="shared" si="39"/>
        <v>#REF!</v>
      </c>
      <c r="BG60" s="17" t="e">
        <f t="shared" si="39"/>
        <v>#REF!</v>
      </c>
      <c r="BH60" s="17" t="e">
        <f t="shared" si="39"/>
        <v>#REF!</v>
      </c>
      <c r="BI60" s="17" t="e">
        <f t="shared" si="39"/>
        <v>#REF!</v>
      </c>
      <c r="BJ60" s="17" t="e">
        <f t="shared" si="39"/>
        <v>#REF!</v>
      </c>
      <c r="BK60" s="17" t="e">
        <f t="shared" si="39"/>
        <v>#REF!</v>
      </c>
      <c r="BL60" s="17" t="e">
        <f t="shared" si="35"/>
        <v>#REF!</v>
      </c>
      <c r="BM60" s="17" t="e">
        <f t="shared" si="35"/>
        <v>#REF!</v>
      </c>
      <c r="BN60" s="17" t="e">
        <f t="shared" si="35"/>
        <v>#REF!</v>
      </c>
      <c r="BO60" s="17" t="e">
        <f t="shared" si="35"/>
        <v>#REF!</v>
      </c>
      <c r="BP60" s="17" t="e">
        <f t="shared" si="35"/>
        <v>#REF!</v>
      </c>
      <c r="BQ60" s="17" t="e">
        <f t="shared" si="35"/>
        <v>#REF!</v>
      </c>
      <c r="BS60" s="17" t="e">
        <f t="shared" si="40"/>
        <v>#REF!</v>
      </c>
      <c r="BT60" s="17" t="e">
        <f t="shared" si="40"/>
        <v>#REF!</v>
      </c>
      <c r="BU60" s="17" t="e">
        <f t="shared" si="40"/>
        <v>#REF!</v>
      </c>
      <c r="BV60" s="17" t="e">
        <f t="shared" si="40"/>
        <v>#REF!</v>
      </c>
      <c r="BW60" s="17" t="e">
        <f t="shared" si="40"/>
        <v>#REF!</v>
      </c>
      <c r="BX60" s="17" t="e">
        <f t="shared" si="40"/>
        <v>#REF!</v>
      </c>
      <c r="BY60" s="17" t="e">
        <f t="shared" si="36"/>
        <v>#REF!</v>
      </c>
      <c r="BZ60" s="17" t="e">
        <f t="shared" si="36"/>
        <v>#REF!</v>
      </c>
      <c r="CA60" s="17" t="e">
        <f t="shared" si="36"/>
        <v>#REF!</v>
      </c>
      <c r="CB60" s="17" t="e">
        <f t="shared" si="36"/>
        <v>#REF!</v>
      </c>
      <c r="CC60" s="17" t="e">
        <f t="shared" si="36"/>
        <v>#REF!</v>
      </c>
      <c r="CD60" s="17" t="e">
        <f t="shared" si="36"/>
        <v>#REF!</v>
      </c>
      <c r="CG60" s="20" t="e">
        <f>IF(AND(SUM($R60:R60)&gt;0,R60=0),AF60,0)</f>
        <v>#REF!</v>
      </c>
      <c r="CH60" s="20" t="e">
        <f>IF(AND(SUM($R60:S60)&gt;0,S60=0),AG60,0)</f>
        <v>#REF!</v>
      </c>
      <c r="CI60" s="20" t="e">
        <f>IF(AND(SUM($R60:T60)&gt;0,T60=0),AH60,0)</f>
        <v>#REF!</v>
      </c>
      <c r="CJ60" s="20" t="e">
        <f>IF(AND(SUM($R60:U60)&gt;0,U60=0),AI60,0)</f>
        <v>#REF!</v>
      </c>
      <c r="CK60" s="20" t="e">
        <f>IF(AND(SUM($R60:V60)&gt;0,V60=0),AJ60,0)</f>
        <v>#REF!</v>
      </c>
      <c r="CL60" s="20" t="e">
        <f>IF(AND(SUM($R60:W60)&gt;0,W60=0),AK60,0)</f>
        <v>#REF!</v>
      </c>
      <c r="CM60" s="20" t="e">
        <f>IF(AND(SUM($R60:X60)&gt;0,X60=0),AL60,0)</f>
        <v>#REF!</v>
      </c>
      <c r="CN60" s="20" t="e">
        <f>IF(AND(SUM($R60:Y60)&gt;0,Y60=0),AM60,0)</f>
        <v>#REF!</v>
      </c>
      <c r="CO60" s="20" t="e">
        <f>IF(AND(SUM($R60:Z60)&gt;0,Z60=0),AN60,0)</f>
        <v>#REF!</v>
      </c>
      <c r="CP60" s="20" t="e">
        <f>IF(AND(SUM($R60:AA60)&gt;0,AA60=0),AO60,0)</f>
        <v>#REF!</v>
      </c>
      <c r="CQ60" s="20" t="e">
        <f>IF(AND(SUM($R60:AB60)&gt;0,AB60=0),AP60,0)</f>
        <v>#REF!</v>
      </c>
      <c r="CR60" s="20" t="e">
        <f>IF(AND(SUM($R60:AC60)&gt;0,AC60=0),AQ60,0)</f>
        <v>#REF!</v>
      </c>
      <c r="CT60" s="14" t="e">
        <f>IF(VLOOKUP($B60,#REF!,COLUMN(#REF!)-COLUMN(#REF!)+1,FALSE)&gt;0.1,VLOOKUP($B60,#REF!,COLUMN(#REF!)-COLUMN(#REF!)+1,FALSE),"")</f>
        <v>#REF!</v>
      </c>
      <c r="CU60" s="14" t="e">
        <f>IF(VLOOKUP($B60,#REF!,COLUMN(#REF!)-COLUMN(#REF!)+1,FALSE)&gt;0.1,VLOOKUP($B60,#REF!,COLUMN(#REF!)-COLUMN(#REF!)+1,FALSE),"")</f>
        <v>#REF!</v>
      </c>
      <c r="CV60" s="14" t="e">
        <f>IF(VLOOKUP($B60,#REF!,COLUMN(#REF!)-COLUMN(#REF!)+1,FALSE)&gt;0.1,VLOOKUP($B60,#REF!,COLUMN(#REF!)-COLUMN(#REF!)+1,FALSE),"")</f>
        <v>#REF!</v>
      </c>
      <c r="CW60" s="14" t="e">
        <f>IF(VLOOKUP($B60,#REF!,COLUMN(#REF!)-COLUMN(#REF!)+1,FALSE)&gt;0.1,VLOOKUP($B60,#REF!,COLUMN(#REF!)-COLUMN(#REF!)+1,FALSE),"")</f>
        <v>#REF!</v>
      </c>
      <c r="CX60" s="14" t="e">
        <f>IF(VLOOKUP($B60,#REF!,COLUMN(#REF!)-COLUMN(#REF!)+1,FALSE)&gt;0.1,VLOOKUP($B60,#REF!,COLUMN(#REF!)-COLUMN(#REF!)+1,FALSE),"")</f>
        <v>#REF!</v>
      </c>
      <c r="CY60" s="14" t="e">
        <f>IF(VLOOKUP($B60,#REF!,COLUMN(#REF!)-COLUMN(#REF!)+1,FALSE)&gt;0.1,VLOOKUP($B60,#REF!,COLUMN(#REF!)-COLUMN(#REF!)+1,FALSE),"")</f>
        <v>#REF!</v>
      </c>
      <c r="CZ60" s="14" t="e">
        <f>IF(VLOOKUP($B60,#REF!,COLUMN(#REF!)-COLUMN(#REF!)+1,FALSE)&gt;0.1,VLOOKUP($B60,#REF!,COLUMN(#REF!)-COLUMN(#REF!)+1,FALSE),"")</f>
        <v>#REF!</v>
      </c>
      <c r="DA60" s="14" t="e">
        <f>IF(VLOOKUP($B60,#REF!,COLUMN(#REF!)-COLUMN(#REF!)+1,FALSE)&gt;0.1,VLOOKUP($B60,#REF!,COLUMN(#REF!)-COLUMN(#REF!)+1,FALSE),"")</f>
        <v>#REF!</v>
      </c>
      <c r="DB60" s="14" t="e">
        <f>IF(VLOOKUP($B60,#REF!,COLUMN(#REF!)-COLUMN(#REF!)+1,FALSE)&gt;0.1,VLOOKUP($B60,#REF!,COLUMN(#REF!)-COLUMN(#REF!)+1,FALSE),"")</f>
        <v>#REF!</v>
      </c>
      <c r="DC60" s="14" t="e">
        <f>IF(VLOOKUP($B60,#REF!,COLUMN(#REF!)-COLUMN(#REF!)+1,FALSE)&gt;0.1,VLOOKUP($B60,#REF!,COLUMN(#REF!)-COLUMN(#REF!)+1,FALSE),"")</f>
        <v>#REF!</v>
      </c>
      <c r="DD60" s="14" t="e">
        <f>IF(VLOOKUP($B60,#REF!,COLUMN(#REF!)-COLUMN(#REF!)+1,FALSE)&gt;0.1,VLOOKUP($B60,#REF!,COLUMN(#REF!)-COLUMN(#REF!)+1,FALSE),"")</f>
        <v>#REF!</v>
      </c>
      <c r="DE60" s="14" t="e">
        <f>IF(VLOOKUP($B60,#REF!,COLUMN(#REF!)-COLUMN(#REF!)+1,FALSE)&gt;0.1,VLOOKUP($B60,#REF!,COLUMN(#REF!)-COLUMN(#REF!)+1,FALSE),"")</f>
        <v>#REF!</v>
      </c>
      <c r="DH60" s="19" t="str">
        <f t="shared" si="7"/>
        <v/>
      </c>
      <c r="DI60" s="19" t="str">
        <f t="shared" si="7"/>
        <v/>
      </c>
      <c r="DJ60" s="19" t="str">
        <f t="shared" si="7"/>
        <v/>
      </c>
      <c r="DK60" s="19" t="str">
        <f t="shared" si="7"/>
        <v/>
      </c>
      <c r="DL60" s="19" t="str">
        <f t="shared" si="7"/>
        <v/>
      </c>
      <c r="DM60" s="19" t="str">
        <f t="shared" si="7"/>
        <v/>
      </c>
      <c r="DN60" s="19" t="str">
        <f t="shared" si="37"/>
        <v/>
      </c>
      <c r="DO60" s="19" t="str">
        <f t="shared" si="37"/>
        <v/>
      </c>
      <c r="DP60" s="19" t="str">
        <f t="shared" si="37"/>
        <v/>
      </c>
      <c r="DQ60" s="19" t="str">
        <f t="shared" si="37"/>
        <v/>
      </c>
      <c r="DR60" s="19" t="str">
        <f t="shared" si="37"/>
        <v/>
      </c>
      <c r="DS60" s="19" t="str">
        <f t="shared" si="37"/>
        <v/>
      </c>
      <c r="DV60" s="15" t="e">
        <f>IF(VLOOKUP($B60,#REF!,COLUMN(#REF!)-COLUMN(#REF!)+1,FALSE)&gt;0.1,VLOOKUP($B60,#REF!,COLUMN(#REF!)-COLUMN(#REF!)+1,FALSE),"")</f>
        <v>#REF!</v>
      </c>
      <c r="DW60" s="15" t="e">
        <f>IF(VLOOKUP($B60,#REF!,COLUMN(#REF!)-COLUMN(#REF!)+1,FALSE)&gt;0.1,VLOOKUP($B60,#REF!,COLUMN(#REF!)-COLUMN(#REF!)+1,FALSE),"")</f>
        <v>#REF!</v>
      </c>
      <c r="DX60" s="15" t="e">
        <f>IF(VLOOKUP($B60,#REF!,COLUMN(#REF!)-COLUMN(#REF!)+1,FALSE)&gt;0.1,VLOOKUP($B60,#REF!,COLUMN(#REF!)-COLUMN(#REF!)+1,FALSE),"")</f>
        <v>#REF!</v>
      </c>
      <c r="DY60" s="15" t="e">
        <f>IF(VLOOKUP($B60,#REF!,COLUMN(#REF!)-COLUMN(#REF!)+1,FALSE)&gt;0.1,VLOOKUP($B60,#REF!,COLUMN(#REF!)-COLUMN(#REF!)+1,FALSE),"")</f>
        <v>#REF!</v>
      </c>
      <c r="DZ60" s="15" t="e">
        <f>IF(VLOOKUP($B60,#REF!,COLUMN(#REF!)-COLUMN(#REF!)+1,FALSE)&gt;0.1,VLOOKUP($B60,#REF!,COLUMN(#REF!)-COLUMN(#REF!)+1,FALSE),"")</f>
        <v>#REF!</v>
      </c>
      <c r="EA60" s="15" t="e">
        <f>IF(VLOOKUP($B60,#REF!,COLUMN(#REF!)-COLUMN(#REF!)+1,FALSE)&gt;0.1,VLOOKUP($B60,#REF!,COLUMN(#REF!)-COLUMN(#REF!)+1,FALSE),"")</f>
        <v>#REF!</v>
      </c>
      <c r="EB60" s="15" t="e">
        <f>IF(VLOOKUP($B60,#REF!,COLUMN(#REF!)-COLUMN(#REF!)+1,FALSE)&gt;0.1,VLOOKUP($B60,#REF!,COLUMN(#REF!)-COLUMN(#REF!)+1,FALSE),"")</f>
        <v>#REF!</v>
      </c>
      <c r="EC60" s="15" t="e">
        <f>IF(VLOOKUP($B60,#REF!,COLUMN(#REF!)-COLUMN(#REF!)+1,FALSE)&gt;0.1,VLOOKUP($B60,#REF!,COLUMN(#REF!)-COLUMN(#REF!)+1,FALSE),"")</f>
        <v>#REF!</v>
      </c>
      <c r="ED60" s="15" t="e">
        <f>IF(VLOOKUP($B60,#REF!,COLUMN(#REF!)-COLUMN(#REF!)+1,FALSE)&gt;0.1,VLOOKUP($B60,#REF!,COLUMN(#REF!)-COLUMN(#REF!)+1,FALSE),"")</f>
        <v>#REF!</v>
      </c>
      <c r="EE60" s="15" t="e">
        <f>IF(VLOOKUP($B60,#REF!,COLUMN(#REF!)-COLUMN(#REF!)+1,FALSE)&gt;0.1,VLOOKUP($B60,#REF!,COLUMN(#REF!)-COLUMN(#REF!)+1,FALSE),"")</f>
        <v>#REF!</v>
      </c>
      <c r="EF60" s="15" t="e">
        <f>IF(VLOOKUP($B60,#REF!,COLUMN(#REF!)-COLUMN(#REF!)+1,FALSE)&gt;0.1,VLOOKUP($B60,#REF!,COLUMN(#REF!)-COLUMN(#REF!)+1,FALSE),"")</f>
        <v>#REF!</v>
      </c>
      <c r="EG60" s="15" t="e">
        <f>IF(VLOOKUP($B60,#REF!,COLUMN(#REF!)-COLUMN(#REF!)+1,FALSE)&gt;0.1,VLOOKUP($B60,#REF!,COLUMN(#REF!)-COLUMN(#REF!)+1,FALSE),"")</f>
        <v>#REF!</v>
      </c>
      <c r="EH60" s="15" t="e">
        <f>IF(VLOOKUP($B60,#REF!,COLUMN(#REF!)-COLUMN(#REF!)+1,FALSE)&gt;0.1,VLOOKUP($B60,#REF!,COLUMN(#REF!)-COLUMN(#REF!)+1,FALSE),"")</f>
        <v>#REF!</v>
      </c>
      <c r="EL60" s="20" t="str">
        <f t="shared" si="33"/>
        <v/>
      </c>
      <c r="EM60" s="20" t="str">
        <f t="shared" si="33"/>
        <v/>
      </c>
      <c r="EN60" s="20" t="str">
        <f t="shared" si="33"/>
        <v/>
      </c>
      <c r="EO60" s="20" t="str">
        <f t="shared" si="32"/>
        <v/>
      </c>
      <c r="EP60" s="20" t="str">
        <f t="shared" si="32"/>
        <v/>
      </c>
      <c r="EQ60" s="20" t="str">
        <f t="shared" si="32"/>
        <v/>
      </c>
      <c r="ER60" s="20" t="str">
        <f t="shared" si="32"/>
        <v/>
      </c>
      <c r="ES60" s="20" t="str">
        <f t="shared" si="32"/>
        <v/>
      </c>
      <c r="ET60" s="20" t="str">
        <f t="shared" si="32"/>
        <v/>
      </c>
      <c r="EU60" s="20" t="str">
        <f t="shared" si="32"/>
        <v/>
      </c>
      <c r="EV60" s="20" t="str">
        <f t="shared" si="32"/>
        <v/>
      </c>
      <c r="EW60" s="20" t="str">
        <f t="shared" si="32"/>
        <v/>
      </c>
    </row>
    <row r="61" spans="2:153">
      <c r="B61" t="s">
        <v>1356</v>
      </c>
      <c r="C61" s="18">
        <f>VLOOKUP(B61,Financ!A$3:J$157,COLUMN(Financ!$J$21),FALSE)</f>
        <v>45870</v>
      </c>
      <c r="D61" s="16">
        <f ca="1">SUMIF(Financ!$A$3:$A$157,'Full Financ'!$B61,Financ!K$3:K$156)</f>
        <v>0</v>
      </c>
      <c r="E61" s="16">
        <f ca="1">SUMIF(Financ!$A$3:$A$157,'Full Financ'!$B61,Financ!L$3:L$156)</f>
        <v>0</v>
      </c>
      <c r="F61" s="16">
        <f ca="1">SUMIF(Financ!$A$3:$A$157,'Full Financ'!$B61,Financ!M$3:M$156)</f>
        <v>0</v>
      </c>
      <c r="G61" s="16">
        <f ca="1">SUMIF(Financ!$A$3:$A$157,'Full Financ'!$B61,Financ!N$3:N$156)</f>
        <v>0</v>
      </c>
      <c r="H61" s="16">
        <f ca="1">SUMIF(Financ!$A$3:$A$157,'Full Financ'!$B61,Financ!O$3:O$156)</f>
        <v>0</v>
      </c>
      <c r="I61" s="16">
        <f ca="1">SUMIF(Financ!$A$3:$A$157,'Full Financ'!$B61,Financ!P$3:P$156)</f>
        <v>0</v>
      </c>
      <c r="J61" s="16">
        <f ca="1">SUMIF(Financ!$A$3:$A$157,'Full Financ'!$B61,Financ!Q$3:Q$156)</f>
        <v>0</v>
      </c>
      <c r="K61" s="16">
        <f ca="1">SUMIF(Financ!$A$3:$A$157,'Full Financ'!$B61,Financ!R$3:R$156)</f>
        <v>984.87365999999986</v>
      </c>
      <c r="L61" s="16">
        <f ca="1">SUMIF(Financ!$A$3:$A$157,'Full Financ'!$B61,Financ!S$3:S$156)</f>
        <v>984.87365999999986</v>
      </c>
      <c r="M61" s="16">
        <f ca="1">SUMIF(Financ!$A$3:$A$157,'Full Financ'!$B61,Financ!T$3:T$156)</f>
        <v>984.87365999999986</v>
      </c>
      <c r="N61" s="16">
        <f ca="1">SUMIF(Financ!$A$3:$A$157,'Full Financ'!$B61,Financ!U$3:U$156)</f>
        <v>984.87365999999986</v>
      </c>
      <c r="O61" s="16">
        <f ca="1">SUMIF(Financ!$A$3:$A$157,'Full Financ'!$B61,Financ!V$3:V$156)</f>
        <v>984.87365999999986</v>
      </c>
      <c r="P61" s="16"/>
      <c r="Q61" t="e">
        <f>VLOOKUP(B61,#REF!,COLUMN(#REF!),FALSE)</f>
        <v>#REF!</v>
      </c>
      <c r="R61" s="17" t="e">
        <f>IF(AND(R$2=$Q$1,$Q61&lt;&gt;0),SUMIF(#REF!,'Full Financ'!$B61,#REF!)*0.98*(S$2-R$2)/($Q61),SUMIF(#REF!,'Full Financ'!$B61,#REF!)*0.98)</f>
        <v>#REF!</v>
      </c>
      <c r="S61" s="17" t="e">
        <f>IF(AND(S$2=$Q$1,$Q61&lt;&gt;0),SUMIF(#REF!,'Full Financ'!$B61,#REF!)*0.98*(T$2-S$2)/($Q61),SUMIF(#REF!,'Full Financ'!$B61,#REF!)*0.98)</f>
        <v>#REF!</v>
      </c>
      <c r="T61" s="17" t="e">
        <f>IF(AND(T$2=$Q$1,$Q61&lt;&gt;0),SUMIF(#REF!,'Full Financ'!$B61,#REF!)*0.98*(U$2-T$2)/($Q61),SUMIF(#REF!,'Full Financ'!$B61,#REF!)*0.98)</f>
        <v>#REF!</v>
      </c>
      <c r="U61" s="17" t="e">
        <f>IF(AND(U$2=$Q$1,$Q61&lt;&gt;0),SUMIF(#REF!,'Full Financ'!$B61,#REF!)*0.98*(V$2-U$2)/($Q61),SUMIF(#REF!,'Full Financ'!$B61,#REF!)*0.98)</f>
        <v>#REF!</v>
      </c>
      <c r="V61" s="17" t="e">
        <f>IF(AND(V$2=$Q$1,$Q61&lt;&gt;0),SUMIF(#REF!,'Full Financ'!$B61,#REF!)*0.98*(W$2-V$2)/($Q61),SUMIF(#REF!,'Full Financ'!$B61,#REF!)*0.98)</f>
        <v>#REF!</v>
      </c>
      <c r="W61" s="17" t="e">
        <f>IF(AND(W$2=$Q$1,$Q61&lt;&gt;0),SUMIF(#REF!,'Full Financ'!$B61,#REF!)*0.98*(X$2-W$2)/($Q61),SUMIF(#REF!,'Full Financ'!$B61,#REF!)*0.98)</f>
        <v>#REF!</v>
      </c>
      <c r="X61" s="17" t="e">
        <f>IF(AND(X$2=$Q$1,$Q61&lt;&gt;0),SUMIF(#REF!,'Full Financ'!$B61,#REF!)*0.98*(Y$2-X$2)/($Q61),SUMIF(#REF!,'Full Financ'!$B61,#REF!)*0.98)</f>
        <v>#REF!</v>
      </c>
      <c r="Y61" s="17" t="e">
        <f>IF(AND(Y$2=$Q$1,$Q61&lt;&gt;0),SUMIF(#REF!,'Full Financ'!$B61,#REF!)*0.98*(Z$2-Y$2)/($Q61),SUMIF(#REF!,'Full Financ'!$B61,#REF!)*0.98)</f>
        <v>#REF!</v>
      </c>
      <c r="Z61" s="17" t="e">
        <f>IF(AND(Z$2=$Q$1,$Q61&lt;&gt;0),SUMIF(#REF!,'Full Financ'!$B61,#REF!)*0.98*(AA$2-Z$2)/($Q61),SUMIF(#REF!,'Full Financ'!$B61,#REF!)*0.98)</f>
        <v>#REF!</v>
      </c>
      <c r="AA61" s="17" t="e">
        <f>IF(AND(AA$2=$Q$1,$Q61&lt;&gt;0),SUMIF(#REF!,'Full Financ'!$B61,#REF!)*0.98*(AB$2-AA$2)/($Q61),SUMIF(#REF!,'Full Financ'!$B61,#REF!)*0.98)</f>
        <v>#REF!</v>
      </c>
      <c r="AB61" s="17" t="e">
        <f>IF(AND(AB$2=$Q$1,$Q61&lt;&gt;0),SUMIF(#REF!,'Full Financ'!$B61,#REF!)*0.98*(AC$2-AB$2)/($Q61),SUMIF(#REF!,'Full Financ'!$B61,#REF!)*0.98)</f>
        <v>#REF!</v>
      </c>
      <c r="AC61" s="17" t="e">
        <f>IF(AND(AC$2=$Q$1,$Q61&lt;&gt;0),SUMIF(#REF!,'Full Financ'!$B61,#REF!)*0.98*(AD$2-AC$2)/($Q61),SUMIF(#REF!,'Full Financ'!$B61,#REF!)*0.98)</f>
        <v>#REF!</v>
      </c>
      <c r="AD61" s="17"/>
      <c r="AF61" s="17" t="e">
        <f t="shared" ca="1" si="38"/>
        <v>#REF!</v>
      </c>
      <c r="AG61" s="17" t="e">
        <f t="shared" ca="1" si="38"/>
        <v>#REF!</v>
      </c>
      <c r="AH61" s="17" t="e">
        <f t="shared" ca="1" si="38"/>
        <v>#REF!</v>
      </c>
      <c r="AI61" s="17" t="e">
        <f t="shared" ca="1" si="38"/>
        <v>#REF!</v>
      </c>
      <c r="AJ61" s="17" t="e">
        <f t="shared" ca="1" si="38"/>
        <v>#REF!</v>
      </c>
      <c r="AK61" s="17" t="e">
        <f t="shared" ca="1" si="38"/>
        <v>#REF!</v>
      </c>
      <c r="AL61" s="17" t="e">
        <f t="shared" ca="1" si="34"/>
        <v>#REF!</v>
      </c>
      <c r="AM61" s="17" t="e">
        <f t="shared" ca="1" si="34"/>
        <v>#REF!</v>
      </c>
      <c r="AN61" s="17" t="e">
        <f t="shared" ca="1" si="34"/>
        <v>#REF!</v>
      </c>
      <c r="AO61" s="17" t="e">
        <f t="shared" ca="1" si="34"/>
        <v>#REF!</v>
      </c>
      <c r="AP61" s="17" t="e">
        <f t="shared" ca="1" si="34"/>
        <v>#REF!</v>
      </c>
      <c r="AQ61" s="17" t="e">
        <f t="shared" ca="1" si="34"/>
        <v>#REF!</v>
      </c>
      <c r="AS61" s="17" t="e">
        <f>IF(SUM($R61:R61)&gt;0,MONTH(AS$2),"")</f>
        <v>#REF!</v>
      </c>
      <c r="AT61" s="17" t="e">
        <f>IF(SUM($R61:S61)&gt;0,MONTH(AT$2),"")</f>
        <v>#REF!</v>
      </c>
      <c r="AU61" s="17" t="e">
        <f>IF(SUM($R61:T61)&gt;0,MONTH(AU$2),"")</f>
        <v>#REF!</v>
      </c>
      <c r="AV61" s="17" t="e">
        <f>IF(SUM($R61:U61)&gt;0,MONTH(AV$2),"")</f>
        <v>#REF!</v>
      </c>
      <c r="AW61" s="17" t="e">
        <f>IF(SUM($R61:V61)&gt;0,MONTH(AW$2),"")</f>
        <v>#REF!</v>
      </c>
      <c r="AX61" s="17" t="e">
        <f>IF(SUM($R61:W61)&gt;0,MONTH(AX$2),"")</f>
        <v>#REF!</v>
      </c>
      <c r="AY61" s="17" t="e">
        <f>IF(SUM($R61:X61)&gt;0,MONTH(AY$2),"")</f>
        <v>#REF!</v>
      </c>
      <c r="AZ61" s="17" t="e">
        <f>IF(SUM($R61:Y61)&gt;0,MONTH(AZ$2),"")</f>
        <v>#REF!</v>
      </c>
      <c r="BA61" s="17" t="e">
        <f>IF(SUM($R61:Z61)&gt;0,MONTH(BA$2),"")</f>
        <v>#REF!</v>
      </c>
      <c r="BB61" s="17" t="e">
        <f>IF(SUM($R61:AA61)&gt;0,MONTH(BB$2),"")</f>
        <v>#REF!</v>
      </c>
      <c r="BC61" s="17" t="e">
        <f>IF(SUM($R61:AB61)&gt;0,MONTH(BC$2),"")</f>
        <v>#REF!</v>
      </c>
      <c r="BD61" s="17" t="e">
        <f>IF(SUM($R61:AC61)&gt;0,MONTH(BD$2),"")</f>
        <v>#REF!</v>
      </c>
      <c r="BE61" s="17" t="e">
        <f t="shared" si="6"/>
        <v>#REF!</v>
      </c>
      <c r="BF61" s="17" t="e">
        <f t="shared" si="39"/>
        <v>#REF!</v>
      </c>
      <c r="BG61" s="17" t="e">
        <f t="shared" si="39"/>
        <v>#REF!</v>
      </c>
      <c r="BH61" s="17" t="e">
        <f t="shared" si="39"/>
        <v>#REF!</v>
      </c>
      <c r="BI61" s="17" t="e">
        <f t="shared" si="39"/>
        <v>#REF!</v>
      </c>
      <c r="BJ61" s="17" t="e">
        <f t="shared" si="39"/>
        <v>#REF!</v>
      </c>
      <c r="BK61" s="17" t="e">
        <f t="shared" si="39"/>
        <v>#REF!</v>
      </c>
      <c r="BL61" s="17" t="e">
        <f t="shared" si="35"/>
        <v>#REF!</v>
      </c>
      <c r="BM61" s="17" t="e">
        <f t="shared" si="35"/>
        <v>#REF!</v>
      </c>
      <c r="BN61" s="17" t="e">
        <f t="shared" si="35"/>
        <v>#REF!</v>
      </c>
      <c r="BO61" s="17" t="e">
        <f t="shared" si="35"/>
        <v>#REF!</v>
      </c>
      <c r="BP61" s="17" t="e">
        <f t="shared" si="35"/>
        <v>#REF!</v>
      </c>
      <c r="BQ61" s="17" t="e">
        <f t="shared" si="35"/>
        <v>#REF!</v>
      </c>
      <c r="BS61" s="17" t="e">
        <f t="shared" si="40"/>
        <v>#REF!</v>
      </c>
      <c r="BT61" s="17" t="e">
        <f t="shared" si="40"/>
        <v>#REF!</v>
      </c>
      <c r="BU61" s="17" t="e">
        <f t="shared" si="40"/>
        <v>#REF!</v>
      </c>
      <c r="BV61" s="17" t="e">
        <f t="shared" si="40"/>
        <v>#REF!</v>
      </c>
      <c r="BW61" s="17" t="e">
        <f t="shared" si="40"/>
        <v>#REF!</v>
      </c>
      <c r="BX61" s="17" t="e">
        <f t="shared" si="40"/>
        <v>#REF!</v>
      </c>
      <c r="BY61" s="17" t="e">
        <f t="shared" si="36"/>
        <v>#REF!</v>
      </c>
      <c r="BZ61" s="17" t="e">
        <f t="shared" si="36"/>
        <v>#REF!</v>
      </c>
      <c r="CA61" s="17" t="e">
        <f t="shared" si="36"/>
        <v>#REF!</v>
      </c>
      <c r="CB61" s="17" t="e">
        <f t="shared" si="36"/>
        <v>#REF!</v>
      </c>
      <c r="CC61" s="17" t="e">
        <f t="shared" si="36"/>
        <v>#REF!</v>
      </c>
      <c r="CD61" s="17" t="e">
        <f t="shared" si="36"/>
        <v>#REF!</v>
      </c>
      <c r="CG61" s="20" t="e">
        <f>IF(AND(SUM($R61:R61)&gt;0,R61=0),AF61,0)</f>
        <v>#REF!</v>
      </c>
      <c r="CH61" s="20" t="e">
        <f>IF(AND(SUM($R61:S61)&gt;0,S61=0),AG61,0)</f>
        <v>#REF!</v>
      </c>
      <c r="CI61" s="20" t="e">
        <f>IF(AND(SUM($R61:T61)&gt;0,T61=0),AH61,0)</f>
        <v>#REF!</v>
      </c>
      <c r="CJ61" s="20" t="e">
        <f>IF(AND(SUM($R61:U61)&gt;0,U61=0),AI61,0)</f>
        <v>#REF!</v>
      </c>
      <c r="CK61" s="20" t="e">
        <f>IF(AND(SUM($R61:V61)&gt;0,V61=0),AJ61,0)</f>
        <v>#REF!</v>
      </c>
      <c r="CL61" s="20" t="e">
        <f>IF(AND(SUM($R61:W61)&gt;0,W61=0),AK61,0)</f>
        <v>#REF!</v>
      </c>
      <c r="CM61" s="20" t="e">
        <f>IF(AND(SUM($R61:X61)&gt;0,X61=0),AL61,0)</f>
        <v>#REF!</v>
      </c>
      <c r="CN61" s="20" t="e">
        <f>IF(AND(SUM($R61:Y61)&gt;0,Y61=0),AM61,0)</f>
        <v>#REF!</v>
      </c>
      <c r="CO61" s="20" t="e">
        <f>IF(AND(SUM($R61:Z61)&gt;0,Z61=0),AN61,0)</f>
        <v>#REF!</v>
      </c>
      <c r="CP61" s="20" t="e">
        <f>IF(AND(SUM($R61:AA61)&gt;0,AA61=0),AO61,0)</f>
        <v>#REF!</v>
      </c>
      <c r="CQ61" s="20" t="e">
        <f>IF(AND(SUM($R61:AB61)&gt;0,AB61=0),AP61,0)</f>
        <v>#REF!</v>
      </c>
      <c r="CR61" s="20" t="e">
        <f>IF(AND(SUM($R61:AC61)&gt;0,AC61=0),AQ61,0)</f>
        <v>#REF!</v>
      </c>
      <c r="CT61" s="14" t="e">
        <f>IF(VLOOKUP($B61,#REF!,COLUMN(#REF!)-COLUMN(#REF!)+1,FALSE)&gt;0.1,VLOOKUP($B61,#REF!,COLUMN(#REF!)-COLUMN(#REF!)+1,FALSE),"")</f>
        <v>#REF!</v>
      </c>
      <c r="CU61" s="14" t="e">
        <f>IF(VLOOKUP($B61,#REF!,COLUMN(#REF!)-COLUMN(#REF!)+1,FALSE)&gt;0.1,VLOOKUP($B61,#REF!,COLUMN(#REF!)-COLUMN(#REF!)+1,FALSE),"")</f>
        <v>#REF!</v>
      </c>
      <c r="CV61" s="14" t="e">
        <f>IF(VLOOKUP($B61,#REF!,COLUMN(#REF!)-COLUMN(#REF!)+1,FALSE)&gt;0.1,VLOOKUP($B61,#REF!,COLUMN(#REF!)-COLUMN(#REF!)+1,FALSE),"")</f>
        <v>#REF!</v>
      </c>
      <c r="CW61" s="14" t="e">
        <f>IF(VLOOKUP($B61,#REF!,COLUMN(#REF!)-COLUMN(#REF!)+1,FALSE)&gt;0.1,VLOOKUP($B61,#REF!,COLUMN(#REF!)-COLUMN(#REF!)+1,FALSE),"")</f>
        <v>#REF!</v>
      </c>
      <c r="CX61" s="14" t="e">
        <f>IF(VLOOKUP($B61,#REF!,COLUMN(#REF!)-COLUMN(#REF!)+1,FALSE)&gt;0.1,VLOOKUP($B61,#REF!,COLUMN(#REF!)-COLUMN(#REF!)+1,FALSE),"")</f>
        <v>#REF!</v>
      </c>
      <c r="CY61" s="14" t="e">
        <f>IF(VLOOKUP($B61,#REF!,COLUMN(#REF!)-COLUMN(#REF!)+1,FALSE)&gt;0.1,VLOOKUP($B61,#REF!,COLUMN(#REF!)-COLUMN(#REF!)+1,FALSE),"")</f>
        <v>#REF!</v>
      </c>
      <c r="CZ61" s="14" t="e">
        <f>IF(VLOOKUP($B61,#REF!,COLUMN(#REF!)-COLUMN(#REF!)+1,FALSE)&gt;0.1,VLOOKUP($B61,#REF!,COLUMN(#REF!)-COLUMN(#REF!)+1,FALSE),"")</f>
        <v>#REF!</v>
      </c>
      <c r="DA61" s="14" t="e">
        <f>IF(VLOOKUP($B61,#REF!,COLUMN(#REF!)-COLUMN(#REF!)+1,FALSE)&gt;0.1,VLOOKUP($B61,#REF!,COLUMN(#REF!)-COLUMN(#REF!)+1,FALSE),"")</f>
        <v>#REF!</v>
      </c>
      <c r="DB61" s="14" t="e">
        <f>IF(VLOOKUP($B61,#REF!,COLUMN(#REF!)-COLUMN(#REF!)+1,FALSE)&gt;0.1,VLOOKUP($B61,#REF!,COLUMN(#REF!)-COLUMN(#REF!)+1,FALSE),"")</f>
        <v>#REF!</v>
      </c>
      <c r="DC61" s="14" t="e">
        <f>IF(VLOOKUP($B61,#REF!,COLUMN(#REF!)-COLUMN(#REF!)+1,FALSE)&gt;0.1,VLOOKUP($B61,#REF!,COLUMN(#REF!)-COLUMN(#REF!)+1,FALSE),"")</f>
        <v>#REF!</v>
      </c>
      <c r="DD61" s="14" t="e">
        <f>IF(VLOOKUP($B61,#REF!,COLUMN(#REF!)-COLUMN(#REF!)+1,FALSE)&gt;0.1,VLOOKUP($B61,#REF!,COLUMN(#REF!)-COLUMN(#REF!)+1,FALSE),"")</f>
        <v>#REF!</v>
      </c>
      <c r="DE61" s="14" t="e">
        <f>IF(VLOOKUP($B61,#REF!,COLUMN(#REF!)-COLUMN(#REF!)+1,FALSE)&gt;0.1,VLOOKUP($B61,#REF!,COLUMN(#REF!)-COLUMN(#REF!)+1,FALSE),"")</f>
        <v>#REF!</v>
      </c>
      <c r="DH61" s="19" t="str">
        <f t="shared" si="7"/>
        <v/>
      </c>
      <c r="DI61" s="19" t="str">
        <f t="shared" si="7"/>
        <v/>
      </c>
      <c r="DJ61" s="19" t="str">
        <f t="shared" si="7"/>
        <v/>
      </c>
      <c r="DK61" s="19" t="str">
        <f t="shared" si="7"/>
        <v/>
      </c>
      <c r="DL61" s="19" t="str">
        <f t="shared" si="7"/>
        <v/>
      </c>
      <c r="DM61" s="19" t="str">
        <f t="shared" si="7"/>
        <v/>
      </c>
      <c r="DN61" s="19" t="str">
        <f t="shared" si="37"/>
        <v/>
      </c>
      <c r="DO61" s="19" t="str">
        <f t="shared" si="37"/>
        <v/>
      </c>
      <c r="DP61" s="19" t="str">
        <f t="shared" si="37"/>
        <v/>
      </c>
      <c r="DQ61" s="19" t="str">
        <f t="shared" si="37"/>
        <v/>
      </c>
      <c r="DR61" s="19" t="str">
        <f t="shared" si="37"/>
        <v/>
      </c>
      <c r="DS61" s="19" t="str">
        <f t="shared" si="37"/>
        <v/>
      </c>
      <c r="DV61" s="15" t="e">
        <f>IF(VLOOKUP($B61,#REF!,COLUMN(#REF!)-COLUMN(#REF!)+1,FALSE)&gt;0.1,VLOOKUP($B61,#REF!,COLUMN(#REF!)-COLUMN(#REF!)+1,FALSE),"")</f>
        <v>#REF!</v>
      </c>
      <c r="DW61" s="15" t="e">
        <f>IF(VLOOKUP($B61,#REF!,COLUMN(#REF!)-COLUMN(#REF!)+1,FALSE)&gt;0.1,VLOOKUP($B61,#REF!,COLUMN(#REF!)-COLUMN(#REF!)+1,FALSE),"")</f>
        <v>#REF!</v>
      </c>
      <c r="DX61" s="15" t="e">
        <f>IF(VLOOKUP($B61,#REF!,COLUMN(#REF!)-COLUMN(#REF!)+1,FALSE)&gt;0.1,VLOOKUP($B61,#REF!,COLUMN(#REF!)-COLUMN(#REF!)+1,FALSE),"")</f>
        <v>#REF!</v>
      </c>
      <c r="DY61" s="15" t="e">
        <f>IF(VLOOKUP($B61,#REF!,COLUMN(#REF!)-COLUMN(#REF!)+1,FALSE)&gt;0.1,VLOOKUP($B61,#REF!,COLUMN(#REF!)-COLUMN(#REF!)+1,FALSE),"")</f>
        <v>#REF!</v>
      </c>
      <c r="DZ61" s="15" t="e">
        <f>IF(VLOOKUP($B61,#REF!,COLUMN(#REF!)-COLUMN(#REF!)+1,FALSE)&gt;0.1,VLOOKUP($B61,#REF!,COLUMN(#REF!)-COLUMN(#REF!)+1,FALSE),"")</f>
        <v>#REF!</v>
      </c>
      <c r="EA61" s="15" t="e">
        <f>IF(VLOOKUP($B61,#REF!,COLUMN(#REF!)-COLUMN(#REF!)+1,FALSE)&gt;0.1,VLOOKUP($B61,#REF!,COLUMN(#REF!)-COLUMN(#REF!)+1,FALSE),"")</f>
        <v>#REF!</v>
      </c>
      <c r="EB61" s="15" t="e">
        <f>IF(VLOOKUP($B61,#REF!,COLUMN(#REF!)-COLUMN(#REF!)+1,FALSE)&gt;0.1,VLOOKUP($B61,#REF!,COLUMN(#REF!)-COLUMN(#REF!)+1,FALSE),"")</f>
        <v>#REF!</v>
      </c>
      <c r="EC61" s="15" t="e">
        <f>IF(VLOOKUP($B61,#REF!,COLUMN(#REF!)-COLUMN(#REF!)+1,FALSE)&gt;0.1,VLOOKUP($B61,#REF!,COLUMN(#REF!)-COLUMN(#REF!)+1,FALSE),"")</f>
        <v>#REF!</v>
      </c>
      <c r="ED61" s="15" t="e">
        <f>IF(VLOOKUP($B61,#REF!,COLUMN(#REF!)-COLUMN(#REF!)+1,FALSE)&gt;0.1,VLOOKUP($B61,#REF!,COLUMN(#REF!)-COLUMN(#REF!)+1,FALSE),"")</f>
        <v>#REF!</v>
      </c>
      <c r="EE61" s="15" t="e">
        <f>IF(VLOOKUP($B61,#REF!,COLUMN(#REF!)-COLUMN(#REF!)+1,FALSE)&gt;0.1,VLOOKUP($B61,#REF!,COLUMN(#REF!)-COLUMN(#REF!)+1,FALSE),"")</f>
        <v>#REF!</v>
      </c>
      <c r="EF61" s="15" t="e">
        <f>IF(VLOOKUP($B61,#REF!,COLUMN(#REF!)-COLUMN(#REF!)+1,FALSE)&gt;0.1,VLOOKUP($B61,#REF!,COLUMN(#REF!)-COLUMN(#REF!)+1,FALSE),"")</f>
        <v>#REF!</v>
      </c>
      <c r="EG61" s="15" t="e">
        <f>IF(VLOOKUP($B61,#REF!,COLUMN(#REF!)-COLUMN(#REF!)+1,FALSE)&gt;0.1,VLOOKUP($B61,#REF!,COLUMN(#REF!)-COLUMN(#REF!)+1,FALSE),"")</f>
        <v>#REF!</v>
      </c>
      <c r="EH61" s="15" t="e">
        <f>IF(VLOOKUP($B61,#REF!,COLUMN(#REF!)-COLUMN(#REF!)+1,FALSE)&gt;0.1,VLOOKUP($B61,#REF!,COLUMN(#REF!)-COLUMN(#REF!)+1,FALSE),"")</f>
        <v>#REF!</v>
      </c>
      <c r="EL61" s="20" t="str">
        <f t="shared" si="33"/>
        <v/>
      </c>
      <c r="EM61" s="20" t="str">
        <f t="shared" si="33"/>
        <v/>
      </c>
      <c r="EN61" s="20" t="str">
        <f t="shared" si="33"/>
        <v/>
      </c>
      <c r="EO61" s="20" t="str">
        <f t="shared" si="32"/>
        <v/>
      </c>
      <c r="EP61" s="20" t="str">
        <f t="shared" si="32"/>
        <v/>
      </c>
      <c r="EQ61" s="20" t="str">
        <f t="shared" si="32"/>
        <v/>
      </c>
      <c r="ER61" s="20" t="str">
        <f t="shared" si="32"/>
        <v/>
      </c>
      <c r="ES61" s="20" t="str">
        <f t="shared" si="32"/>
        <v/>
      </c>
      <c r="ET61" s="20" t="str">
        <f t="shared" si="32"/>
        <v/>
      </c>
      <c r="EU61" s="20" t="str">
        <f t="shared" si="32"/>
        <v/>
      </c>
      <c r="EV61" s="20" t="str">
        <f t="shared" si="32"/>
        <v/>
      </c>
      <c r="EW61" s="20" t="str">
        <f t="shared" si="32"/>
        <v/>
      </c>
    </row>
    <row r="62" spans="2:153">
      <c r="B62" t="s">
        <v>1368</v>
      </c>
      <c r="C62" s="18">
        <f>VLOOKUP(B62,Financ!A$3:J$157,COLUMN(Financ!$J$21),FALSE)</f>
        <v>45962</v>
      </c>
      <c r="D62" s="16">
        <f ca="1">SUMIF(Financ!$A$3:$A$157,'Full Financ'!$B62,Financ!K$3:K$156)</f>
        <v>0</v>
      </c>
      <c r="E62" s="16">
        <f ca="1">SUMIF(Financ!$A$3:$A$157,'Full Financ'!$B62,Financ!L$3:L$156)</f>
        <v>0</v>
      </c>
      <c r="F62" s="16">
        <f ca="1">SUMIF(Financ!$A$3:$A$157,'Full Financ'!$B62,Financ!M$3:M$156)</f>
        <v>0</v>
      </c>
      <c r="G62" s="16">
        <f ca="1">SUMIF(Financ!$A$3:$A$157,'Full Financ'!$B62,Financ!N$3:N$156)</f>
        <v>0</v>
      </c>
      <c r="H62" s="16">
        <f ca="1">SUMIF(Financ!$A$3:$A$157,'Full Financ'!$B62,Financ!O$3:O$156)</f>
        <v>0</v>
      </c>
      <c r="I62" s="16">
        <f ca="1">SUMIF(Financ!$A$3:$A$157,'Full Financ'!$B62,Financ!P$3:P$156)</f>
        <v>0</v>
      </c>
      <c r="J62" s="16">
        <f ca="1">SUMIF(Financ!$A$3:$A$157,'Full Financ'!$B62,Financ!Q$3:Q$156)</f>
        <v>0</v>
      </c>
      <c r="K62" s="16">
        <f ca="1">SUMIF(Financ!$A$3:$A$157,'Full Financ'!$B62,Financ!R$3:R$156)</f>
        <v>0</v>
      </c>
      <c r="L62" s="16">
        <f ca="1">SUMIF(Financ!$A$3:$A$157,'Full Financ'!$B62,Financ!S$3:S$156)</f>
        <v>0</v>
      </c>
      <c r="M62" s="16">
        <f ca="1">SUMIF(Financ!$A$3:$A$157,'Full Financ'!$B62,Financ!T$3:T$156)</f>
        <v>0</v>
      </c>
      <c r="N62" s="16">
        <f ca="1">SUMIF(Financ!$A$3:$A$157,'Full Financ'!$B62,Financ!U$3:U$156)</f>
        <v>972.72500000000002</v>
      </c>
      <c r="O62" s="16">
        <f ca="1">SUMIF(Financ!$A$3:$A$157,'Full Financ'!$B62,Financ!V$3:V$156)</f>
        <v>972.72500000000002</v>
      </c>
      <c r="P62" s="16"/>
      <c r="Q62" t="e">
        <f>VLOOKUP(B62,#REF!,COLUMN(#REF!),FALSE)</f>
        <v>#REF!</v>
      </c>
      <c r="R62" s="17" t="e">
        <f>IF(AND(R$2=$Q$1,$Q62&lt;&gt;0),SUMIF(#REF!,'Full Financ'!$B62,#REF!)*0.98*(S$2-R$2)/($Q62),SUMIF(#REF!,'Full Financ'!$B62,#REF!)*0.98)</f>
        <v>#REF!</v>
      </c>
      <c r="S62" s="17" t="e">
        <f>IF(AND(S$2=$Q$1,$Q62&lt;&gt;0),SUMIF(#REF!,'Full Financ'!$B62,#REF!)*0.98*(T$2-S$2)/($Q62),SUMIF(#REF!,'Full Financ'!$B62,#REF!)*0.98)</f>
        <v>#REF!</v>
      </c>
      <c r="T62" s="17" t="e">
        <f>IF(AND(T$2=$Q$1,$Q62&lt;&gt;0),SUMIF(#REF!,'Full Financ'!$B62,#REF!)*0.98*(U$2-T$2)/($Q62),SUMIF(#REF!,'Full Financ'!$B62,#REF!)*0.98)</f>
        <v>#REF!</v>
      </c>
      <c r="U62" s="17" t="e">
        <f>IF(AND(U$2=$Q$1,$Q62&lt;&gt;0),SUMIF(#REF!,'Full Financ'!$B62,#REF!)*0.98*(V$2-U$2)/($Q62),SUMIF(#REF!,'Full Financ'!$B62,#REF!)*0.98)</f>
        <v>#REF!</v>
      </c>
      <c r="V62" s="17" t="e">
        <f>IF(AND(V$2=$Q$1,$Q62&lt;&gt;0),SUMIF(#REF!,'Full Financ'!$B62,#REF!)*0.98*(W$2-V$2)/($Q62),SUMIF(#REF!,'Full Financ'!$B62,#REF!)*0.98)</f>
        <v>#REF!</v>
      </c>
      <c r="W62" s="17" t="e">
        <f>IF(AND(W$2=$Q$1,$Q62&lt;&gt;0),SUMIF(#REF!,'Full Financ'!$B62,#REF!)*0.98*(X$2-W$2)/($Q62),SUMIF(#REF!,'Full Financ'!$B62,#REF!)*0.98)</f>
        <v>#REF!</v>
      </c>
      <c r="X62" s="17" t="e">
        <f>IF(AND(X$2=$Q$1,$Q62&lt;&gt;0),SUMIF(#REF!,'Full Financ'!$B62,#REF!)*0.98*(Y$2-X$2)/($Q62),SUMIF(#REF!,'Full Financ'!$B62,#REF!)*0.98)</f>
        <v>#REF!</v>
      </c>
      <c r="Y62" s="17" t="e">
        <f>IF(AND(Y$2=$Q$1,$Q62&lt;&gt;0),SUMIF(#REF!,'Full Financ'!$B62,#REF!)*0.98*(Z$2-Y$2)/($Q62),SUMIF(#REF!,'Full Financ'!$B62,#REF!)*0.98)</f>
        <v>#REF!</v>
      </c>
      <c r="Z62" s="17" t="e">
        <f>IF(AND(Z$2=$Q$1,$Q62&lt;&gt;0),SUMIF(#REF!,'Full Financ'!$B62,#REF!)*0.98*(AA$2-Z$2)/($Q62),SUMIF(#REF!,'Full Financ'!$B62,#REF!)*0.98)</f>
        <v>#REF!</v>
      </c>
      <c r="AA62" s="17" t="e">
        <f>IF(AND(AA$2=$Q$1,$Q62&lt;&gt;0),SUMIF(#REF!,'Full Financ'!$B62,#REF!)*0.98*(AB$2-AA$2)/($Q62),SUMIF(#REF!,'Full Financ'!$B62,#REF!)*0.98)</f>
        <v>#REF!</v>
      </c>
      <c r="AB62" s="17" t="e">
        <f>IF(AND(AB$2=$Q$1,$Q62&lt;&gt;0),SUMIF(#REF!,'Full Financ'!$B62,#REF!)*0.98*(AC$2-AB$2)/($Q62),SUMIF(#REF!,'Full Financ'!$B62,#REF!)*0.98)</f>
        <v>#REF!</v>
      </c>
      <c r="AC62" s="17" t="e">
        <f>IF(AND(AC$2=$Q$1,$Q62&lt;&gt;0),SUMIF(#REF!,'Full Financ'!$B62,#REF!)*0.98*(AD$2-AC$2)/($Q62),SUMIF(#REF!,'Full Financ'!$B62,#REF!)*0.98)</f>
        <v>#REF!</v>
      </c>
      <c r="AD62" s="17"/>
      <c r="AF62" s="17" t="e">
        <f t="shared" ca="1" si="38"/>
        <v>#REF!</v>
      </c>
      <c r="AG62" s="17" t="e">
        <f t="shared" ca="1" si="38"/>
        <v>#REF!</v>
      </c>
      <c r="AH62" s="17" t="e">
        <f t="shared" ca="1" si="38"/>
        <v>#REF!</v>
      </c>
      <c r="AI62" s="17" t="e">
        <f t="shared" ca="1" si="38"/>
        <v>#REF!</v>
      </c>
      <c r="AJ62" s="17" t="e">
        <f t="shared" ca="1" si="38"/>
        <v>#REF!</v>
      </c>
      <c r="AK62" s="17" t="e">
        <f t="shared" ca="1" si="38"/>
        <v>#REF!</v>
      </c>
      <c r="AL62" s="17" t="e">
        <f t="shared" ca="1" si="34"/>
        <v>#REF!</v>
      </c>
      <c r="AM62" s="17" t="e">
        <f t="shared" ca="1" si="34"/>
        <v>#REF!</v>
      </c>
      <c r="AN62" s="17" t="e">
        <f t="shared" ca="1" si="34"/>
        <v>#REF!</v>
      </c>
      <c r="AO62" s="17" t="e">
        <f t="shared" ca="1" si="34"/>
        <v>#REF!</v>
      </c>
      <c r="AP62" s="17" t="e">
        <f t="shared" ca="1" si="34"/>
        <v>#REF!</v>
      </c>
      <c r="AQ62" s="17" t="e">
        <f t="shared" ca="1" si="34"/>
        <v>#REF!</v>
      </c>
      <c r="AS62" s="17" t="e">
        <f>IF(SUM($R62:R62)&gt;0,MONTH(AS$2),"")</f>
        <v>#REF!</v>
      </c>
      <c r="AT62" s="17" t="e">
        <f>IF(SUM($R62:S62)&gt;0,MONTH(AT$2),"")</f>
        <v>#REF!</v>
      </c>
      <c r="AU62" s="17" t="e">
        <f>IF(SUM($R62:T62)&gt;0,MONTH(AU$2),"")</f>
        <v>#REF!</v>
      </c>
      <c r="AV62" s="17" t="e">
        <f>IF(SUM($R62:U62)&gt;0,MONTH(AV$2),"")</f>
        <v>#REF!</v>
      </c>
      <c r="AW62" s="17" t="e">
        <f>IF(SUM($R62:V62)&gt;0,MONTH(AW$2),"")</f>
        <v>#REF!</v>
      </c>
      <c r="AX62" s="17" t="e">
        <f>IF(SUM($R62:W62)&gt;0,MONTH(AX$2),"")</f>
        <v>#REF!</v>
      </c>
      <c r="AY62" s="17" t="e">
        <f>IF(SUM($R62:X62)&gt;0,MONTH(AY$2),"")</f>
        <v>#REF!</v>
      </c>
      <c r="AZ62" s="17" t="e">
        <f>IF(SUM($R62:Y62)&gt;0,MONTH(AZ$2),"")</f>
        <v>#REF!</v>
      </c>
      <c r="BA62" s="17" t="e">
        <f>IF(SUM($R62:Z62)&gt;0,MONTH(BA$2),"")</f>
        <v>#REF!</v>
      </c>
      <c r="BB62" s="17" t="e">
        <f>IF(SUM($R62:AA62)&gt;0,MONTH(BB$2),"")</f>
        <v>#REF!</v>
      </c>
      <c r="BC62" s="17" t="e">
        <f>IF(SUM($R62:AB62)&gt;0,MONTH(BC$2),"")</f>
        <v>#REF!</v>
      </c>
      <c r="BD62" s="17" t="e">
        <f>IF(SUM($R62:AC62)&gt;0,MONTH(BD$2),"")</f>
        <v>#REF!</v>
      </c>
      <c r="BE62" s="17" t="e">
        <f t="shared" si="6"/>
        <v>#REF!</v>
      </c>
      <c r="BF62" s="17" t="e">
        <f t="shared" si="39"/>
        <v>#REF!</v>
      </c>
      <c r="BG62" s="17" t="e">
        <f t="shared" si="39"/>
        <v>#REF!</v>
      </c>
      <c r="BH62" s="17" t="e">
        <f t="shared" si="39"/>
        <v>#REF!</v>
      </c>
      <c r="BI62" s="17" t="e">
        <f t="shared" si="39"/>
        <v>#REF!</v>
      </c>
      <c r="BJ62" s="17" t="e">
        <f t="shared" si="39"/>
        <v>#REF!</v>
      </c>
      <c r="BK62" s="17" t="e">
        <f t="shared" si="39"/>
        <v>#REF!</v>
      </c>
      <c r="BL62" s="17" t="e">
        <f t="shared" si="35"/>
        <v>#REF!</v>
      </c>
      <c r="BM62" s="17" t="e">
        <f t="shared" si="35"/>
        <v>#REF!</v>
      </c>
      <c r="BN62" s="17" t="e">
        <f t="shared" si="35"/>
        <v>#REF!</v>
      </c>
      <c r="BO62" s="17" t="e">
        <f t="shared" si="35"/>
        <v>#REF!</v>
      </c>
      <c r="BP62" s="17" t="e">
        <f t="shared" si="35"/>
        <v>#REF!</v>
      </c>
      <c r="BQ62" s="17" t="e">
        <f t="shared" si="35"/>
        <v>#REF!</v>
      </c>
      <c r="BS62" s="17" t="e">
        <f t="shared" si="40"/>
        <v>#REF!</v>
      </c>
      <c r="BT62" s="17" t="e">
        <f t="shared" si="40"/>
        <v>#REF!</v>
      </c>
      <c r="BU62" s="17" t="e">
        <f t="shared" si="40"/>
        <v>#REF!</v>
      </c>
      <c r="BV62" s="17" t="e">
        <f t="shared" si="40"/>
        <v>#REF!</v>
      </c>
      <c r="BW62" s="17" t="e">
        <f t="shared" si="40"/>
        <v>#REF!</v>
      </c>
      <c r="BX62" s="17" t="e">
        <f t="shared" si="40"/>
        <v>#REF!</v>
      </c>
      <c r="BY62" s="17" t="e">
        <f t="shared" si="36"/>
        <v>#REF!</v>
      </c>
      <c r="BZ62" s="17" t="e">
        <f t="shared" si="36"/>
        <v>#REF!</v>
      </c>
      <c r="CA62" s="17" t="e">
        <f t="shared" si="36"/>
        <v>#REF!</v>
      </c>
      <c r="CB62" s="17" t="e">
        <f t="shared" si="36"/>
        <v>#REF!</v>
      </c>
      <c r="CC62" s="17" t="e">
        <f t="shared" si="36"/>
        <v>#REF!</v>
      </c>
      <c r="CD62" s="17" t="e">
        <f t="shared" si="36"/>
        <v>#REF!</v>
      </c>
      <c r="CG62" s="20" t="e">
        <f>IF(AND(SUM($R62:R62)&gt;0,R62=0),AF62,0)</f>
        <v>#REF!</v>
      </c>
      <c r="CH62" s="20" t="e">
        <f>IF(AND(SUM($R62:S62)&gt;0,S62=0),AG62,0)</f>
        <v>#REF!</v>
      </c>
      <c r="CI62" s="20" t="e">
        <f>IF(AND(SUM($R62:T62)&gt;0,T62=0),AH62,0)</f>
        <v>#REF!</v>
      </c>
      <c r="CJ62" s="20" t="e">
        <f>IF(AND(SUM($R62:U62)&gt;0,U62=0),AI62,0)</f>
        <v>#REF!</v>
      </c>
      <c r="CK62" s="20" t="e">
        <f>IF(AND(SUM($R62:V62)&gt;0,V62=0),AJ62,0)</f>
        <v>#REF!</v>
      </c>
      <c r="CL62" s="20" t="e">
        <f>IF(AND(SUM($R62:W62)&gt;0,W62=0),AK62,0)</f>
        <v>#REF!</v>
      </c>
      <c r="CM62" s="20" t="e">
        <f>IF(AND(SUM($R62:X62)&gt;0,X62=0),AL62,0)</f>
        <v>#REF!</v>
      </c>
      <c r="CN62" s="20" t="e">
        <f>IF(AND(SUM($R62:Y62)&gt;0,Y62=0),AM62,0)</f>
        <v>#REF!</v>
      </c>
      <c r="CO62" s="20" t="e">
        <f>IF(AND(SUM($R62:Z62)&gt;0,Z62=0),AN62,0)</f>
        <v>#REF!</v>
      </c>
      <c r="CP62" s="20" t="e">
        <f>IF(AND(SUM($R62:AA62)&gt;0,AA62=0),AO62,0)</f>
        <v>#REF!</v>
      </c>
      <c r="CQ62" s="20" t="e">
        <f>IF(AND(SUM($R62:AB62)&gt;0,AB62=0),AP62,0)</f>
        <v>#REF!</v>
      </c>
      <c r="CR62" s="20" t="e">
        <f>IF(AND(SUM($R62:AC62)&gt;0,AC62=0),AQ62,0)</f>
        <v>#REF!</v>
      </c>
      <c r="CT62" s="14" t="e">
        <f>IF(VLOOKUP($B62,#REF!,COLUMN(#REF!)-COLUMN(#REF!)+1,FALSE)&gt;0.1,VLOOKUP($B62,#REF!,COLUMN(#REF!)-COLUMN(#REF!)+1,FALSE),"")</f>
        <v>#REF!</v>
      </c>
      <c r="CU62" s="14" t="e">
        <f>IF(VLOOKUP($B62,#REF!,COLUMN(#REF!)-COLUMN(#REF!)+1,FALSE)&gt;0.1,VLOOKUP($B62,#REF!,COLUMN(#REF!)-COLUMN(#REF!)+1,FALSE),"")</f>
        <v>#REF!</v>
      </c>
      <c r="CV62" s="14" t="e">
        <f>IF(VLOOKUP($B62,#REF!,COLUMN(#REF!)-COLUMN(#REF!)+1,FALSE)&gt;0.1,VLOOKUP($B62,#REF!,COLUMN(#REF!)-COLUMN(#REF!)+1,FALSE),"")</f>
        <v>#REF!</v>
      </c>
      <c r="CW62" s="14" t="e">
        <f>IF(VLOOKUP($B62,#REF!,COLUMN(#REF!)-COLUMN(#REF!)+1,FALSE)&gt;0.1,VLOOKUP($B62,#REF!,COLUMN(#REF!)-COLUMN(#REF!)+1,FALSE),"")</f>
        <v>#REF!</v>
      </c>
      <c r="CX62" s="14" t="e">
        <f>IF(VLOOKUP($B62,#REF!,COLUMN(#REF!)-COLUMN(#REF!)+1,FALSE)&gt;0.1,VLOOKUP($B62,#REF!,COLUMN(#REF!)-COLUMN(#REF!)+1,FALSE),"")</f>
        <v>#REF!</v>
      </c>
      <c r="CY62" s="14" t="e">
        <f>IF(VLOOKUP($B62,#REF!,COLUMN(#REF!)-COLUMN(#REF!)+1,FALSE)&gt;0.1,VLOOKUP($B62,#REF!,COLUMN(#REF!)-COLUMN(#REF!)+1,FALSE),"")</f>
        <v>#REF!</v>
      </c>
      <c r="CZ62" s="14" t="e">
        <f>IF(VLOOKUP($B62,#REF!,COLUMN(#REF!)-COLUMN(#REF!)+1,FALSE)&gt;0.1,VLOOKUP($B62,#REF!,COLUMN(#REF!)-COLUMN(#REF!)+1,FALSE),"")</f>
        <v>#REF!</v>
      </c>
      <c r="DA62" s="14" t="e">
        <f>IF(VLOOKUP($B62,#REF!,COLUMN(#REF!)-COLUMN(#REF!)+1,FALSE)&gt;0.1,VLOOKUP($B62,#REF!,COLUMN(#REF!)-COLUMN(#REF!)+1,FALSE),"")</f>
        <v>#REF!</v>
      </c>
      <c r="DB62" s="14" t="e">
        <f>IF(VLOOKUP($B62,#REF!,COLUMN(#REF!)-COLUMN(#REF!)+1,FALSE)&gt;0.1,VLOOKUP($B62,#REF!,COLUMN(#REF!)-COLUMN(#REF!)+1,FALSE),"")</f>
        <v>#REF!</v>
      </c>
      <c r="DC62" s="14" t="e">
        <f>IF(VLOOKUP($B62,#REF!,COLUMN(#REF!)-COLUMN(#REF!)+1,FALSE)&gt;0.1,VLOOKUP($B62,#REF!,COLUMN(#REF!)-COLUMN(#REF!)+1,FALSE),"")</f>
        <v>#REF!</v>
      </c>
      <c r="DD62" s="14" t="e">
        <f>IF(VLOOKUP($B62,#REF!,COLUMN(#REF!)-COLUMN(#REF!)+1,FALSE)&gt;0.1,VLOOKUP($B62,#REF!,COLUMN(#REF!)-COLUMN(#REF!)+1,FALSE),"")</f>
        <v>#REF!</v>
      </c>
      <c r="DE62" s="14" t="e">
        <f>IF(VLOOKUP($B62,#REF!,COLUMN(#REF!)-COLUMN(#REF!)+1,FALSE)&gt;0.1,VLOOKUP($B62,#REF!,COLUMN(#REF!)-COLUMN(#REF!)+1,FALSE),"")</f>
        <v>#REF!</v>
      </c>
      <c r="DH62" s="19" t="str">
        <f t="shared" si="7"/>
        <v/>
      </c>
      <c r="DI62" s="19" t="str">
        <f t="shared" si="7"/>
        <v/>
      </c>
      <c r="DJ62" s="19" t="str">
        <f t="shared" si="7"/>
        <v/>
      </c>
      <c r="DK62" s="19" t="str">
        <f t="shared" si="7"/>
        <v/>
      </c>
      <c r="DL62" s="19" t="str">
        <f t="shared" si="7"/>
        <v/>
      </c>
      <c r="DM62" s="19" t="str">
        <f t="shared" si="7"/>
        <v/>
      </c>
      <c r="DN62" s="19" t="str">
        <f t="shared" si="37"/>
        <v/>
      </c>
      <c r="DO62" s="19" t="str">
        <f t="shared" si="37"/>
        <v/>
      </c>
      <c r="DP62" s="19" t="str">
        <f t="shared" si="37"/>
        <v/>
      </c>
      <c r="DQ62" s="19" t="str">
        <f t="shared" si="37"/>
        <v/>
      </c>
      <c r="DR62" s="19" t="str">
        <f t="shared" si="37"/>
        <v/>
      </c>
      <c r="DS62" s="19" t="str">
        <f t="shared" si="37"/>
        <v/>
      </c>
      <c r="DV62" s="15" t="e">
        <f>IF(VLOOKUP($B62,#REF!,COLUMN(#REF!)-COLUMN(#REF!)+1,FALSE)&gt;0.1,VLOOKUP($B62,#REF!,COLUMN(#REF!)-COLUMN(#REF!)+1,FALSE),"")</f>
        <v>#REF!</v>
      </c>
      <c r="DW62" s="15" t="e">
        <f>IF(VLOOKUP($B62,#REF!,COLUMN(#REF!)-COLUMN(#REF!)+1,FALSE)&gt;0.1,VLOOKUP($B62,#REF!,COLUMN(#REF!)-COLUMN(#REF!)+1,FALSE),"")</f>
        <v>#REF!</v>
      </c>
      <c r="DX62" s="15" t="e">
        <f>IF(VLOOKUP($B62,#REF!,COLUMN(#REF!)-COLUMN(#REF!)+1,FALSE)&gt;0.1,VLOOKUP($B62,#REF!,COLUMN(#REF!)-COLUMN(#REF!)+1,FALSE),"")</f>
        <v>#REF!</v>
      </c>
      <c r="DY62" s="15" t="e">
        <f>IF(VLOOKUP($B62,#REF!,COLUMN(#REF!)-COLUMN(#REF!)+1,FALSE)&gt;0.1,VLOOKUP($B62,#REF!,COLUMN(#REF!)-COLUMN(#REF!)+1,FALSE),"")</f>
        <v>#REF!</v>
      </c>
      <c r="DZ62" s="15" t="e">
        <f>IF(VLOOKUP($B62,#REF!,COLUMN(#REF!)-COLUMN(#REF!)+1,FALSE)&gt;0.1,VLOOKUP($B62,#REF!,COLUMN(#REF!)-COLUMN(#REF!)+1,FALSE),"")</f>
        <v>#REF!</v>
      </c>
      <c r="EA62" s="15" t="e">
        <f>IF(VLOOKUP($B62,#REF!,COLUMN(#REF!)-COLUMN(#REF!)+1,FALSE)&gt;0.1,VLOOKUP($B62,#REF!,COLUMN(#REF!)-COLUMN(#REF!)+1,FALSE),"")</f>
        <v>#REF!</v>
      </c>
      <c r="EB62" s="15" t="e">
        <f>IF(VLOOKUP($B62,#REF!,COLUMN(#REF!)-COLUMN(#REF!)+1,FALSE)&gt;0.1,VLOOKUP($B62,#REF!,COLUMN(#REF!)-COLUMN(#REF!)+1,FALSE),"")</f>
        <v>#REF!</v>
      </c>
      <c r="EC62" s="15" t="e">
        <f>IF(VLOOKUP($B62,#REF!,COLUMN(#REF!)-COLUMN(#REF!)+1,FALSE)&gt;0.1,VLOOKUP($B62,#REF!,COLUMN(#REF!)-COLUMN(#REF!)+1,FALSE),"")</f>
        <v>#REF!</v>
      </c>
      <c r="ED62" s="15" t="e">
        <f>IF(VLOOKUP($B62,#REF!,COLUMN(#REF!)-COLUMN(#REF!)+1,FALSE)&gt;0.1,VLOOKUP($B62,#REF!,COLUMN(#REF!)-COLUMN(#REF!)+1,FALSE),"")</f>
        <v>#REF!</v>
      </c>
      <c r="EE62" s="15" t="e">
        <f>IF(VLOOKUP($B62,#REF!,COLUMN(#REF!)-COLUMN(#REF!)+1,FALSE)&gt;0.1,VLOOKUP($B62,#REF!,COLUMN(#REF!)-COLUMN(#REF!)+1,FALSE),"")</f>
        <v>#REF!</v>
      </c>
      <c r="EF62" s="15" t="e">
        <f>IF(VLOOKUP($B62,#REF!,COLUMN(#REF!)-COLUMN(#REF!)+1,FALSE)&gt;0.1,VLOOKUP($B62,#REF!,COLUMN(#REF!)-COLUMN(#REF!)+1,FALSE),"")</f>
        <v>#REF!</v>
      </c>
      <c r="EG62" s="15" t="e">
        <f>IF(VLOOKUP($B62,#REF!,COLUMN(#REF!)-COLUMN(#REF!)+1,FALSE)&gt;0.1,VLOOKUP($B62,#REF!,COLUMN(#REF!)-COLUMN(#REF!)+1,FALSE),"")</f>
        <v>#REF!</v>
      </c>
      <c r="EH62" s="15" t="e">
        <f>IF(VLOOKUP($B62,#REF!,COLUMN(#REF!)-COLUMN(#REF!)+1,FALSE)&gt;0.1,VLOOKUP($B62,#REF!,COLUMN(#REF!)-COLUMN(#REF!)+1,FALSE),"")</f>
        <v>#REF!</v>
      </c>
      <c r="EL62" s="20" t="str">
        <f t="shared" si="33"/>
        <v/>
      </c>
      <c r="EM62" s="20" t="str">
        <f t="shared" si="33"/>
        <v/>
      </c>
      <c r="EN62" s="20" t="str">
        <f t="shared" si="33"/>
        <v/>
      </c>
      <c r="EO62" s="20" t="str">
        <f t="shared" si="32"/>
        <v/>
      </c>
      <c r="EP62" s="20" t="str">
        <f t="shared" si="32"/>
        <v/>
      </c>
      <c r="EQ62" s="20" t="str">
        <f t="shared" si="32"/>
        <v/>
      </c>
      <c r="ER62" s="20" t="str">
        <f t="shared" si="32"/>
        <v/>
      </c>
      <c r="ES62" s="20" t="str">
        <f t="shared" si="32"/>
        <v/>
      </c>
      <c r="ET62" s="20" t="str">
        <f t="shared" si="32"/>
        <v/>
      </c>
      <c r="EU62" s="20" t="str">
        <f t="shared" si="32"/>
        <v/>
      </c>
      <c r="EV62" s="20" t="str">
        <f t="shared" si="32"/>
        <v/>
      </c>
      <c r="EW62" s="20" t="str">
        <f t="shared" si="32"/>
        <v/>
      </c>
    </row>
    <row r="63" spans="2:153">
      <c r="B63" t="s">
        <v>1282</v>
      </c>
      <c r="C63" s="18">
        <f>VLOOKUP(B63,Financ!A$3:J$157,COLUMN(Financ!$J$21),FALSE)</f>
        <v>45778</v>
      </c>
      <c r="D63" s="16">
        <f ca="1">SUMIF(Financ!$A$3:$A$157,'Full Financ'!$B63,Financ!K$3:K$156)</f>
        <v>0</v>
      </c>
      <c r="E63" s="16">
        <f ca="1">SUMIF(Financ!$A$3:$A$157,'Full Financ'!$B63,Financ!L$3:L$156)</f>
        <v>0</v>
      </c>
      <c r="F63" s="16">
        <f ca="1">SUMIF(Financ!$A$3:$A$157,'Full Financ'!$B63,Financ!M$3:M$156)</f>
        <v>0</v>
      </c>
      <c r="G63" s="16">
        <f ca="1">SUMIF(Financ!$A$3:$A$157,'Full Financ'!$B63,Financ!N$3:N$156)</f>
        <v>0</v>
      </c>
      <c r="H63" s="16">
        <f ca="1">SUMIF(Financ!$A$3:$A$157,'Full Financ'!$B63,Financ!O$3:O$156)</f>
        <v>521.32950000000005</v>
      </c>
      <c r="I63" s="16">
        <f ca="1">SUMIF(Financ!$A$3:$A$157,'Full Financ'!$B63,Financ!P$3:P$156)</f>
        <v>521.32950000000005</v>
      </c>
      <c r="J63" s="16">
        <f ca="1">SUMIF(Financ!$A$3:$A$157,'Full Financ'!$B63,Financ!Q$3:Q$156)</f>
        <v>521.32950000000005</v>
      </c>
      <c r="K63" s="16">
        <f ca="1">SUMIF(Financ!$A$3:$A$157,'Full Financ'!$B63,Financ!R$3:R$156)</f>
        <v>521.32950000000005</v>
      </c>
      <c r="L63" s="16">
        <f ca="1">SUMIF(Financ!$A$3:$A$157,'Full Financ'!$B63,Financ!S$3:S$156)</f>
        <v>521.32950000000005</v>
      </c>
      <c r="M63" s="16">
        <f ca="1">SUMIF(Financ!$A$3:$A$157,'Full Financ'!$B63,Financ!T$3:T$156)</f>
        <v>521.32950000000005</v>
      </c>
      <c r="N63" s="16">
        <f ca="1">SUMIF(Financ!$A$3:$A$157,'Full Financ'!$B63,Financ!U$3:U$156)</f>
        <v>521.32950000000005</v>
      </c>
      <c r="O63" s="16">
        <f ca="1">SUMIF(Financ!$A$3:$A$157,'Full Financ'!$B63,Financ!V$3:V$156)</f>
        <v>521.32950000000005</v>
      </c>
      <c r="P63" s="16"/>
      <c r="Q63" t="e">
        <f>VLOOKUP(B63,#REF!,COLUMN(#REF!),FALSE)</f>
        <v>#REF!</v>
      </c>
      <c r="R63" s="17" t="e">
        <f>IF(AND(R$2=$Q$1,$Q63&lt;&gt;0),SUMIF(#REF!,'Full Financ'!$B63,#REF!)*0.98*(S$2-R$2)/($Q63),SUMIF(#REF!,'Full Financ'!$B63,#REF!)*0.98)</f>
        <v>#REF!</v>
      </c>
      <c r="S63" s="17" t="e">
        <f>IF(AND(S$2=$Q$1,$Q63&lt;&gt;0),SUMIF(#REF!,'Full Financ'!$B63,#REF!)*0.98*(T$2-S$2)/($Q63),SUMIF(#REF!,'Full Financ'!$B63,#REF!)*0.98)</f>
        <v>#REF!</v>
      </c>
      <c r="T63" s="17" t="e">
        <f>IF(AND(T$2=$Q$1,$Q63&lt;&gt;0),SUMIF(#REF!,'Full Financ'!$B63,#REF!)*0.98*(U$2-T$2)/($Q63),SUMIF(#REF!,'Full Financ'!$B63,#REF!)*0.98)</f>
        <v>#REF!</v>
      </c>
      <c r="U63" s="17" t="e">
        <f>IF(AND(U$2=$Q$1,$Q63&lt;&gt;0),SUMIF(#REF!,'Full Financ'!$B63,#REF!)*0.98*(V$2-U$2)/($Q63),SUMIF(#REF!,'Full Financ'!$B63,#REF!)*0.98)</f>
        <v>#REF!</v>
      </c>
      <c r="V63" s="17" t="e">
        <f>IF(AND(V$2=$Q$1,$Q63&lt;&gt;0),SUMIF(#REF!,'Full Financ'!$B63,#REF!)*0.98*(W$2-V$2)/($Q63),SUMIF(#REF!,'Full Financ'!$B63,#REF!)*0.98)</f>
        <v>#REF!</v>
      </c>
      <c r="W63" s="17" t="e">
        <f>IF(AND(W$2=$Q$1,$Q63&lt;&gt;0),SUMIF(#REF!,'Full Financ'!$B63,#REF!)*0.98*(X$2-W$2)/($Q63),SUMIF(#REF!,'Full Financ'!$B63,#REF!)*0.98)</f>
        <v>#REF!</v>
      </c>
      <c r="X63" s="17" t="e">
        <f>IF(AND(X$2=$Q$1,$Q63&lt;&gt;0),SUMIF(#REF!,'Full Financ'!$B63,#REF!)*0.98*(Y$2-X$2)/($Q63),SUMIF(#REF!,'Full Financ'!$B63,#REF!)*0.98)</f>
        <v>#REF!</v>
      </c>
      <c r="Y63" s="17" t="e">
        <f>IF(AND(Y$2=$Q$1,$Q63&lt;&gt;0),SUMIF(#REF!,'Full Financ'!$B63,#REF!)*0.98*(Z$2-Y$2)/($Q63),SUMIF(#REF!,'Full Financ'!$B63,#REF!)*0.98)</f>
        <v>#REF!</v>
      </c>
      <c r="Z63" s="17" t="e">
        <f>IF(AND(Z$2=$Q$1,$Q63&lt;&gt;0),SUMIF(#REF!,'Full Financ'!$B63,#REF!)*0.98*(AA$2-Z$2)/($Q63),SUMIF(#REF!,'Full Financ'!$B63,#REF!)*0.98)</f>
        <v>#REF!</v>
      </c>
      <c r="AA63" s="17" t="e">
        <f>IF(AND(AA$2=$Q$1,$Q63&lt;&gt;0),SUMIF(#REF!,'Full Financ'!$B63,#REF!)*0.98*(AB$2-AA$2)/($Q63),SUMIF(#REF!,'Full Financ'!$B63,#REF!)*0.98)</f>
        <v>#REF!</v>
      </c>
      <c r="AB63" s="17" t="e">
        <f>IF(AND(AB$2=$Q$1,$Q63&lt;&gt;0),SUMIF(#REF!,'Full Financ'!$B63,#REF!)*0.98*(AC$2-AB$2)/($Q63),SUMIF(#REF!,'Full Financ'!$B63,#REF!)*0.98)</f>
        <v>#REF!</v>
      </c>
      <c r="AC63" s="17" t="e">
        <f>IF(AND(AC$2=$Q$1,$Q63&lt;&gt;0),SUMIF(#REF!,'Full Financ'!$B63,#REF!)*0.98*(AD$2-AC$2)/($Q63),SUMIF(#REF!,'Full Financ'!$B63,#REF!)*0.98)</f>
        <v>#REF!</v>
      </c>
      <c r="AD63" s="17"/>
      <c r="AF63" s="17" t="e">
        <f t="shared" ca="1" si="38"/>
        <v>#REF!</v>
      </c>
      <c r="AG63" s="17" t="e">
        <f t="shared" ca="1" si="38"/>
        <v>#REF!</v>
      </c>
      <c r="AH63" s="17" t="e">
        <f t="shared" ca="1" si="38"/>
        <v>#REF!</v>
      </c>
      <c r="AI63" s="17" t="e">
        <f t="shared" ca="1" si="38"/>
        <v>#REF!</v>
      </c>
      <c r="AJ63" s="17" t="e">
        <f t="shared" ca="1" si="38"/>
        <v>#REF!</v>
      </c>
      <c r="AK63" s="17" t="e">
        <f t="shared" ca="1" si="38"/>
        <v>#REF!</v>
      </c>
      <c r="AL63" s="17" t="e">
        <f t="shared" ca="1" si="34"/>
        <v>#REF!</v>
      </c>
      <c r="AM63" s="17" t="e">
        <f t="shared" ca="1" si="34"/>
        <v>#REF!</v>
      </c>
      <c r="AN63" s="17" t="e">
        <f t="shared" ca="1" si="34"/>
        <v>#REF!</v>
      </c>
      <c r="AO63" s="17" t="e">
        <f t="shared" ca="1" si="34"/>
        <v>#REF!</v>
      </c>
      <c r="AP63" s="17" t="e">
        <f t="shared" ca="1" si="34"/>
        <v>#REF!</v>
      </c>
      <c r="AQ63" s="17" t="e">
        <f t="shared" ca="1" si="34"/>
        <v>#REF!</v>
      </c>
      <c r="AS63" s="17" t="e">
        <f>IF(SUM($R63:R63)&gt;0,MONTH(AS$2),"")</f>
        <v>#REF!</v>
      </c>
      <c r="AT63" s="17" t="e">
        <f>IF(SUM($R63:S63)&gt;0,MONTH(AT$2),"")</f>
        <v>#REF!</v>
      </c>
      <c r="AU63" s="17" t="e">
        <f>IF(SUM($R63:T63)&gt;0,MONTH(AU$2),"")</f>
        <v>#REF!</v>
      </c>
      <c r="AV63" s="17" t="e">
        <f>IF(SUM($R63:U63)&gt;0,MONTH(AV$2),"")</f>
        <v>#REF!</v>
      </c>
      <c r="AW63" s="17" t="e">
        <f>IF(SUM($R63:V63)&gt;0,MONTH(AW$2),"")</f>
        <v>#REF!</v>
      </c>
      <c r="AX63" s="17" t="e">
        <f>IF(SUM($R63:W63)&gt;0,MONTH(AX$2),"")</f>
        <v>#REF!</v>
      </c>
      <c r="AY63" s="17" t="e">
        <f>IF(SUM($R63:X63)&gt;0,MONTH(AY$2),"")</f>
        <v>#REF!</v>
      </c>
      <c r="AZ63" s="17" t="e">
        <f>IF(SUM($R63:Y63)&gt;0,MONTH(AZ$2),"")</f>
        <v>#REF!</v>
      </c>
      <c r="BA63" s="17" t="e">
        <f>IF(SUM($R63:Z63)&gt;0,MONTH(BA$2),"")</f>
        <v>#REF!</v>
      </c>
      <c r="BB63" s="17" t="e">
        <f>IF(SUM($R63:AA63)&gt;0,MONTH(BB$2),"")</f>
        <v>#REF!</v>
      </c>
      <c r="BC63" s="17" t="e">
        <f>IF(SUM($R63:AB63)&gt;0,MONTH(BC$2),"")</f>
        <v>#REF!</v>
      </c>
      <c r="BD63" s="17" t="e">
        <f>IF(SUM($R63:AC63)&gt;0,MONTH(BD$2),"")</f>
        <v>#REF!</v>
      </c>
      <c r="BE63" s="17" t="e">
        <f t="shared" si="6"/>
        <v>#REF!</v>
      </c>
      <c r="BF63" s="17" t="e">
        <f t="shared" si="39"/>
        <v>#REF!</v>
      </c>
      <c r="BG63" s="17" t="e">
        <f t="shared" si="39"/>
        <v>#REF!</v>
      </c>
      <c r="BH63" s="17" t="e">
        <f t="shared" si="39"/>
        <v>#REF!</v>
      </c>
      <c r="BI63" s="17" t="e">
        <f t="shared" si="39"/>
        <v>#REF!</v>
      </c>
      <c r="BJ63" s="17" t="e">
        <f t="shared" si="39"/>
        <v>#REF!</v>
      </c>
      <c r="BK63" s="17" t="e">
        <f t="shared" si="39"/>
        <v>#REF!</v>
      </c>
      <c r="BL63" s="17" t="e">
        <f t="shared" si="35"/>
        <v>#REF!</v>
      </c>
      <c r="BM63" s="17" t="e">
        <f t="shared" si="35"/>
        <v>#REF!</v>
      </c>
      <c r="BN63" s="17" t="e">
        <f t="shared" si="35"/>
        <v>#REF!</v>
      </c>
      <c r="BO63" s="17" t="e">
        <f t="shared" si="35"/>
        <v>#REF!</v>
      </c>
      <c r="BP63" s="17" t="e">
        <f t="shared" si="35"/>
        <v>#REF!</v>
      </c>
      <c r="BQ63" s="17" t="e">
        <f t="shared" si="35"/>
        <v>#REF!</v>
      </c>
      <c r="BS63" s="17" t="e">
        <f t="shared" si="40"/>
        <v>#REF!</v>
      </c>
      <c r="BT63" s="17" t="e">
        <f t="shared" si="40"/>
        <v>#REF!</v>
      </c>
      <c r="BU63" s="17" t="e">
        <f t="shared" si="40"/>
        <v>#REF!</v>
      </c>
      <c r="BV63" s="17" t="e">
        <f t="shared" si="40"/>
        <v>#REF!</v>
      </c>
      <c r="BW63" s="17" t="e">
        <f t="shared" si="40"/>
        <v>#REF!</v>
      </c>
      <c r="BX63" s="17" t="e">
        <f t="shared" si="40"/>
        <v>#REF!</v>
      </c>
      <c r="BY63" s="17" t="e">
        <f t="shared" si="36"/>
        <v>#REF!</v>
      </c>
      <c r="BZ63" s="17" t="e">
        <f t="shared" si="36"/>
        <v>#REF!</v>
      </c>
      <c r="CA63" s="17" t="e">
        <f t="shared" si="36"/>
        <v>#REF!</v>
      </c>
      <c r="CB63" s="17" t="e">
        <f t="shared" si="36"/>
        <v>#REF!</v>
      </c>
      <c r="CC63" s="17" t="e">
        <f t="shared" si="36"/>
        <v>#REF!</v>
      </c>
      <c r="CD63" s="17" t="e">
        <f t="shared" si="36"/>
        <v>#REF!</v>
      </c>
      <c r="CG63" s="20" t="e">
        <f>IF(AND(SUM($R63:R63)&gt;0,R63=0),AF63,0)</f>
        <v>#REF!</v>
      </c>
      <c r="CH63" s="20" t="e">
        <f>IF(AND(SUM($R63:S63)&gt;0,S63=0),AG63,0)</f>
        <v>#REF!</v>
      </c>
      <c r="CI63" s="20" t="e">
        <f>IF(AND(SUM($R63:T63)&gt;0,T63=0),AH63,0)</f>
        <v>#REF!</v>
      </c>
      <c r="CJ63" s="20" t="e">
        <f>IF(AND(SUM($R63:U63)&gt;0,U63=0),AI63,0)</f>
        <v>#REF!</v>
      </c>
      <c r="CK63" s="20" t="e">
        <f>IF(AND(SUM($R63:V63)&gt;0,V63=0),AJ63,0)</f>
        <v>#REF!</v>
      </c>
      <c r="CL63" s="20" t="e">
        <f>IF(AND(SUM($R63:W63)&gt;0,W63=0),AK63,0)</f>
        <v>#REF!</v>
      </c>
      <c r="CM63" s="20" t="e">
        <f>IF(AND(SUM($R63:X63)&gt;0,X63=0),AL63,0)</f>
        <v>#REF!</v>
      </c>
      <c r="CN63" s="20" t="e">
        <f>IF(AND(SUM($R63:Y63)&gt;0,Y63=0),AM63,0)</f>
        <v>#REF!</v>
      </c>
      <c r="CO63" s="20" t="e">
        <f>IF(AND(SUM($R63:Z63)&gt;0,Z63=0),AN63,0)</f>
        <v>#REF!</v>
      </c>
      <c r="CP63" s="20" t="e">
        <f>IF(AND(SUM($R63:AA63)&gt;0,AA63=0),AO63,0)</f>
        <v>#REF!</v>
      </c>
      <c r="CQ63" s="20" t="e">
        <f>IF(AND(SUM($R63:AB63)&gt;0,AB63=0),AP63,0)</f>
        <v>#REF!</v>
      </c>
      <c r="CR63" s="20" t="e">
        <f>IF(AND(SUM($R63:AC63)&gt;0,AC63=0),AQ63,0)</f>
        <v>#REF!</v>
      </c>
      <c r="CT63" s="14" t="e">
        <f>IF(VLOOKUP($B63,#REF!,COLUMN(#REF!)-COLUMN(#REF!)+1,FALSE)&gt;0.1,VLOOKUP($B63,#REF!,COLUMN(#REF!)-COLUMN(#REF!)+1,FALSE),"")</f>
        <v>#REF!</v>
      </c>
      <c r="CU63" s="14" t="e">
        <f>IF(VLOOKUP($B63,#REF!,COLUMN(#REF!)-COLUMN(#REF!)+1,FALSE)&gt;0.1,VLOOKUP($B63,#REF!,COLUMN(#REF!)-COLUMN(#REF!)+1,FALSE),"")</f>
        <v>#REF!</v>
      </c>
      <c r="CV63" s="14" t="e">
        <f>IF(VLOOKUP($B63,#REF!,COLUMN(#REF!)-COLUMN(#REF!)+1,FALSE)&gt;0.1,VLOOKUP($B63,#REF!,COLUMN(#REF!)-COLUMN(#REF!)+1,FALSE),"")</f>
        <v>#REF!</v>
      </c>
      <c r="CW63" s="14" t="e">
        <f>IF(VLOOKUP($B63,#REF!,COLUMN(#REF!)-COLUMN(#REF!)+1,FALSE)&gt;0.1,VLOOKUP($B63,#REF!,COLUMN(#REF!)-COLUMN(#REF!)+1,FALSE),"")</f>
        <v>#REF!</v>
      </c>
      <c r="CX63" s="14" t="e">
        <f>IF(VLOOKUP($B63,#REF!,COLUMN(#REF!)-COLUMN(#REF!)+1,FALSE)&gt;0.1,VLOOKUP($B63,#REF!,COLUMN(#REF!)-COLUMN(#REF!)+1,FALSE),"")</f>
        <v>#REF!</v>
      </c>
      <c r="CY63" s="14" t="e">
        <f>IF(VLOOKUP($B63,#REF!,COLUMN(#REF!)-COLUMN(#REF!)+1,FALSE)&gt;0.1,VLOOKUP($B63,#REF!,COLUMN(#REF!)-COLUMN(#REF!)+1,FALSE),"")</f>
        <v>#REF!</v>
      </c>
      <c r="CZ63" s="14" t="e">
        <f>IF(VLOOKUP($B63,#REF!,COLUMN(#REF!)-COLUMN(#REF!)+1,FALSE)&gt;0.1,VLOOKUP($B63,#REF!,COLUMN(#REF!)-COLUMN(#REF!)+1,FALSE),"")</f>
        <v>#REF!</v>
      </c>
      <c r="DA63" s="14" t="e">
        <f>IF(VLOOKUP($B63,#REF!,COLUMN(#REF!)-COLUMN(#REF!)+1,FALSE)&gt;0.1,VLOOKUP($B63,#REF!,COLUMN(#REF!)-COLUMN(#REF!)+1,FALSE),"")</f>
        <v>#REF!</v>
      </c>
      <c r="DB63" s="14" t="e">
        <f>IF(VLOOKUP($B63,#REF!,COLUMN(#REF!)-COLUMN(#REF!)+1,FALSE)&gt;0.1,VLOOKUP($B63,#REF!,COLUMN(#REF!)-COLUMN(#REF!)+1,FALSE),"")</f>
        <v>#REF!</v>
      </c>
      <c r="DC63" s="14" t="e">
        <f>IF(VLOOKUP($B63,#REF!,COLUMN(#REF!)-COLUMN(#REF!)+1,FALSE)&gt;0.1,VLOOKUP($B63,#REF!,COLUMN(#REF!)-COLUMN(#REF!)+1,FALSE),"")</f>
        <v>#REF!</v>
      </c>
      <c r="DD63" s="14" t="e">
        <f>IF(VLOOKUP($B63,#REF!,COLUMN(#REF!)-COLUMN(#REF!)+1,FALSE)&gt;0.1,VLOOKUP($B63,#REF!,COLUMN(#REF!)-COLUMN(#REF!)+1,FALSE),"")</f>
        <v>#REF!</v>
      </c>
      <c r="DE63" s="14" t="e">
        <f>IF(VLOOKUP($B63,#REF!,COLUMN(#REF!)-COLUMN(#REF!)+1,FALSE)&gt;0.1,VLOOKUP($B63,#REF!,COLUMN(#REF!)-COLUMN(#REF!)+1,FALSE),"")</f>
        <v>#REF!</v>
      </c>
      <c r="DH63" s="19" t="str">
        <f t="shared" si="7"/>
        <v/>
      </c>
      <c r="DI63" s="19" t="str">
        <f t="shared" si="7"/>
        <v/>
      </c>
      <c r="DJ63" s="19" t="str">
        <f t="shared" si="7"/>
        <v/>
      </c>
      <c r="DK63" s="19" t="str">
        <f t="shared" si="7"/>
        <v/>
      </c>
      <c r="DL63" s="19" t="str">
        <f t="shared" si="7"/>
        <v/>
      </c>
      <c r="DM63" s="19" t="str">
        <f t="shared" si="7"/>
        <v/>
      </c>
      <c r="DN63" s="19" t="str">
        <f t="shared" si="37"/>
        <v/>
      </c>
      <c r="DO63" s="19" t="str">
        <f t="shared" si="37"/>
        <v/>
      </c>
      <c r="DP63" s="19" t="str">
        <f t="shared" si="37"/>
        <v/>
      </c>
      <c r="DQ63" s="19" t="str">
        <f t="shared" si="37"/>
        <v/>
      </c>
      <c r="DR63" s="19" t="str">
        <f t="shared" si="37"/>
        <v/>
      </c>
      <c r="DS63" s="19" t="str">
        <f t="shared" si="37"/>
        <v/>
      </c>
      <c r="DV63" s="15" t="e">
        <f>IF(VLOOKUP($B63,#REF!,COLUMN(#REF!)-COLUMN(#REF!)+1,FALSE)&gt;0.1,VLOOKUP($B63,#REF!,COLUMN(#REF!)-COLUMN(#REF!)+1,FALSE),"")</f>
        <v>#REF!</v>
      </c>
      <c r="DW63" s="15" t="e">
        <f>IF(VLOOKUP($B63,#REF!,COLUMN(#REF!)-COLUMN(#REF!)+1,FALSE)&gt;0.1,VLOOKUP($B63,#REF!,COLUMN(#REF!)-COLUMN(#REF!)+1,FALSE),"")</f>
        <v>#REF!</v>
      </c>
      <c r="DX63" s="15" t="e">
        <f>IF(VLOOKUP($B63,#REF!,COLUMN(#REF!)-COLUMN(#REF!)+1,FALSE)&gt;0.1,VLOOKUP($B63,#REF!,COLUMN(#REF!)-COLUMN(#REF!)+1,FALSE),"")</f>
        <v>#REF!</v>
      </c>
      <c r="DY63" s="15" t="e">
        <f>IF(VLOOKUP($B63,#REF!,COLUMN(#REF!)-COLUMN(#REF!)+1,FALSE)&gt;0.1,VLOOKUP($B63,#REF!,COLUMN(#REF!)-COLUMN(#REF!)+1,FALSE),"")</f>
        <v>#REF!</v>
      </c>
      <c r="DZ63" s="15" t="e">
        <f>IF(VLOOKUP($B63,#REF!,COLUMN(#REF!)-COLUMN(#REF!)+1,FALSE)&gt;0.1,VLOOKUP($B63,#REF!,COLUMN(#REF!)-COLUMN(#REF!)+1,FALSE),"")</f>
        <v>#REF!</v>
      </c>
      <c r="EA63" s="15" t="e">
        <f>IF(VLOOKUP($B63,#REF!,COLUMN(#REF!)-COLUMN(#REF!)+1,FALSE)&gt;0.1,VLOOKUP($B63,#REF!,COLUMN(#REF!)-COLUMN(#REF!)+1,FALSE),"")</f>
        <v>#REF!</v>
      </c>
      <c r="EB63" s="15" t="e">
        <f>IF(VLOOKUP($B63,#REF!,COLUMN(#REF!)-COLUMN(#REF!)+1,FALSE)&gt;0.1,VLOOKUP($B63,#REF!,COLUMN(#REF!)-COLUMN(#REF!)+1,FALSE),"")</f>
        <v>#REF!</v>
      </c>
      <c r="EC63" s="15" t="e">
        <f>IF(VLOOKUP($B63,#REF!,COLUMN(#REF!)-COLUMN(#REF!)+1,FALSE)&gt;0.1,VLOOKUP($B63,#REF!,COLUMN(#REF!)-COLUMN(#REF!)+1,FALSE),"")</f>
        <v>#REF!</v>
      </c>
      <c r="ED63" s="15" t="e">
        <f>IF(VLOOKUP($B63,#REF!,COLUMN(#REF!)-COLUMN(#REF!)+1,FALSE)&gt;0.1,VLOOKUP($B63,#REF!,COLUMN(#REF!)-COLUMN(#REF!)+1,FALSE),"")</f>
        <v>#REF!</v>
      </c>
      <c r="EE63" s="15" t="e">
        <f>IF(VLOOKUP($B63,#REF!,COLUMN(#REF!)-COLUMN(#REF!)+1,FALSE)&gt;0.1,VLOOKUP($B63,#REF!,COLUMN(#REF!)-COLUMN(#REF!)+1,FALSE),"")</f>
        <v>#REF!</v>
      </c>
      <c r="EF63" s="15" t="e">
        <f>IF(VLOOKUP($B63,#REF!,COLUMN(#REF!)-COLUMN(#REF!)+1,FALSE)&gt;0.1,VLOOKUP($B63,#REF!,COLUMN(#REF!)-COLUMN(#REF!)+1,FALSE),"")</f>
        <v>#REF!</v>
      </c>
      <c r="EG63" s="15" t="e">
        <f>IF(VLOOKUP($B63,#REF!,COLUMN(#REF!)-COLUMN(#REF!)+1,FALSE)&gt;0.1,VLOOKUP($B63,#REF!,COLUMN(#REF!)-COLUMN(#REF!)+1,FALSE),"")</f>
        <v>#REF!</v>
      </c>
      <c r="EH63" s="15" t="e">
        <f>IF(VLOOKUP($B63,#REF!,COLUMN(#REF!)-COLUMN(#REF!)+1,FALSE)&gt;0.1,VLOOKUP($B63,#REF!,COLUMN(#REF!)-COLUMN(#REF!)+1,FALSE),"")</f>
        <v>#REF!</v>
      </c>
      <c r="EL63" s="20" t="str">
        <f t="shared" si="33"/>
        <v/>
      </c>
      <c r="EM63" s="20" t="str">
        <f t="shared" si="33"/>
        <v/>
      </c>
      <c r="EN63" s="20" t="str">
        <f t="shared" si="33"/>
        <v/>
      </c>
      <c r="EO63" s="20" t="str">
        <f t="shared" si="32"/>
        <v/>
      </c>
      <c r="EP63" s="20" t="str">
        <f t="shared" si="32"/>
        <v/>
      </c>
      <c r="EQ63" s="20" t="str">
        <f t="shared" si="32"/>
        <v/>
      </c>
      <c r="ER63" s="20" t="str">
        <f t="shared" si="32"/>
        <v/>
      </c>
      <c r="ES63" s="20" t="str">
        <f t="shared" si="32"/>
        <v/>
      </c>
      <c r="ET63" s="20" t="str">
        <f t="shared" si="32"/>
        <v/>
      </c>
      <c r="EU63" s="20" t="str">
        <f t="shared" si="32"/>
        <v/>
      </c>
      <c r="EV63" s="20" t="str">
        <f t="shared" si="32"/>
        <v/>
      </c>
      <c r="EW63" s="20" t="str">
        <f t="shared" si="32"/>
        <v/>
      </c>
    </row>
    <row r="64" spans="2:153">
      <c r="B64" t="s">
        <v>1418</v>
      </c>
      <c r="C64" s="18">
        <f>VLOOKUP(B64,Financ!A$3:J$157,COLUMN(Financ!$J$21),FALSE)</f>
        <v>45748</v>
      </c>
      <c r="D64" s="16">
        <f ca="1">SUMIF(Financ!$A$3:$A$157,'Full Financ'!$B64,Financ!K$3:K$156)</f>
        <v>0</v>
      </c>
      <c r="E64" s="16">
        <f ca="1">SUMIF(Financ!$A$3:$A$157,'Full Financ'!$B64,Financ!L$3:L$156)</f>
        <v>0</v>
      </c>
      <c r="F64" s="16">
        <f ca="1">SUMIF(Financ!$A$3:$A$157,'Full Financ'!$B64,Financ!M$3:M$156)</f>
        <v>0</v>
      </c>
      <c r="G64" s="16">
        <f ca="1">SUMIF(Financ!$A$3:$A$157,'Full Financ'!$B64,Financ!N$3:N$156)</f>
        <v>383.10399999999998</v>
      </c>
      <c r="H64" s="16">
        <f ca="1">SUMIF(Financ!$A$3:$A$157,'Full Financ'!$B64,Financ!O$3:O$156)</f>
        <v>383.10399999999998</v>
      </c>
      <c r="I64" s="16">
        <f ca="1">SUMIF(Financ!$A$3:$A$157,'Full Financ'!$B64,Financ!P$3:P$156)</f>
        <v>383.10399999999998</v>
      </c>
      <c r="J64" s="16">
        <f ca="1">SUMIF(Financ!$A$3:$A$157,'Full Financ'!$B64,Financ!Q$3:Q$156)</f>
        <v>383.10399999999998</v>
      </c>
      <c r="K64" s="16">
        <f ca="1">SUMIF(Financ!$A$3:$A$157,'Full Financ'!$B64,Financ!R$3:R$156)</f>
        <v>383.10399999999998</v>
      </c>
      <c r="L64" s="16">
        <f ca="1">SUMIF(Financ!$A$3:$A$157,'Full Financ'!$B64,Financ!S$3:S$156)</f>
        <v>383.10399999999998</v>
      </c>
      <c r="M64" s="16">
        <f ca="1">SUMIF(Financ!$A$3:$A$157,'Full Financ'!$B64,Financ!T$3:T$156)</f>
        <v>383.10399999999998</v>
      </c>
      <c r="N64" s="16">
        <f ca="1">SUMIF(Financ!$A$3:$A$157,'Full Financ'!$B64,Financ!U$3:U$156)</f>
        <v>383.10399999999998</v>
      </c>
      <c r="O64" s="16">
        <f ca="1">SUMIF(Financ!$A$3:$A$157,'Full Financ'!$B64,Financ!V$3:V$156)</f>
        <v>383.10399999999998</v>
      </c>
      <c r="P64" s="16"/>
      <c r="Q64" t="e">
        <f>VLOOKUP(B64,#REF!,COLUMN(#REF!),FALSE)</f>
        <v>#REF!</v>
      </c>
      <c r="R64" s="17" t="e">
        <f>IF(AND(R$2=$Q$1,$Q64&lt;&gt;0),SUMIF(#REF!,'Full Financ'!$B64,#REF!)*0.98*(S$2-R$2)/($Q64),SUMIF(#REF!,'Full Financ'!$B64,#REF!)*0.98)</f>
        <v>#REF!</v>
      </c>
      <c r="S64" s="17" t="e">
        <f>IF(AND(S$2=$Q$1,$Q64&lt;&gt;0),SUMIF(#REF!,'Full Financ'!$B64,#REF!)*0.98*(T$2-S$2)/($Q64),SUMIF(#REF!,'Full Financ'!$B64,#REF!)*0.98)</f>
        <v>#REF!</v>
      </c>
      <c r="T64" s="17" t="e">
        <f>IF(AND(T$2=$Q$1,$Q64&lt;&gt;0),SUMIF(#REF!,'Full Financ'!$B64,#REF!)*0.98*(U$2-T$2)/($Q64),SUMIF(#REF!,'Full Financ'!$B64,#REF!)*0.98)</f>
        <v>#REF!</v>
      </c>
      <c r="U64" s="17" t="e">
        <f>IF(AND(U$2=$Q$1,$Q64&lt;&gt;0),SUMIF(#REF!,'Full Financ'!$B64,#REF!)*0.98*(V$2-U$2)/($Q64),SUMIF(#REF!,'Full Financ'!$B64,#REF!)*0.98)</f>
        <v>#REF!</v>
      </c>
      <c r="V64" s="17" t="e">
        <f>IF(AND(V$2=$Q$1,$Q64&lt;&gt;0),SUMIF(#REF!,'Full Financ'!$B64,#REF!)*0.98*(W$2-V$2)/($Q64),SUMIF(#REF!,'Full Financ'!$B64,#REF!)*0.98)</f>
        <v>#REF!</v>
      </c>
      <c r="W64" s="17" t="e">
        <f>IF(AND(W$2=$Q$1,$Q64&lt;&gt;0),SUMIF(#REF!,'Full Financ'!$B64,#REF!)*0.98*(X$2-W$2)/($Q64),SUMIF(#REF!,'Full Financ'!$B64,#REF!)*0.98)</f>
        <v>#REF!</v>
      </c>
      <c r="X64" s="17" t="e">
        <f>IF(AND(X$2=$Q$1,$Q64&lt;&gt;0),SUMIF(#REF!,'Full Financ'!$B64,#REF!)*0.98*(Y$2-X$2)/($Q64),SUMIF(#REF!,'Full Financ'!$B64,#REF!)*0.98)</f>
        <v>#REF!</v>
      </c>
      <c r="Y64" s="17" t="e">
        <f>IF(AND(Y$2=$Q$1,$Q64&lt;&gt;0),SUMIF(#REF!,'Full Financ'!$B64,#REF!)*0.98*(Z$2-Y$2)/($Q64),SUMIF(#REF!,'Full Financ'!$B64,#REF!)*0.98)</f>
        <v>#REF!</v>
      </c>
      <c r="Z64" s="17" t="e">
        <f>IF(AND(Z$2=$Q$1,$Q64&lt;&gt;0),SUMIF(#REF!,'Full Financ'!$B64,#REF!)*0.98*(AA$2-Z$2)/($Q64),SUMIF(#REF!,'Full Financ'!$B64,#REF!)*0.98)</f>
        <v>#REF!</v>
      </c>
      <c r="AA64" s="17" t="e">
        <f>IF(AND(AA$2=$Q$1,$Q64&lt;&gt;0),SUMIF(#REF!,'Full Financ'!$B64,#REF!)*0.98*(AB$2-AA$2)/($Q64),SUMIF(#REF!,'Full Financ'!$B64,#REF!)*0.98)</f>
        <v>#REF!</v>
      </c>
      <c r="AB64" s="17" t="e">
        <f>IF(AND(AB$2=$Q$1,$Q64&lt;&gt;0),SUMIF(#REF!,'Full Financ'!$B64,#REF!)*0.98*(AC$2-AB$2)/($Q64),SUMIF(#REF!,'Full Financ'!$B64,#REF!)*0.98)</f>
        <v>#REF!</v>
      </c>
      <c r="AC64" s="17" t="e">
        <f>IF(AND(AC$2=$Q$1,$Q64&lt;&gt;0),SUMIF(#REF!,'Full Financ'!$B64,#REF!)*0.98*(AD$2-AC$2)/($Q64),SUMIF(#REF!,'Full Financ'!$B64,#REF!)*0.98)</f>
        <v>#REF!</v>
      </c>
      <c r="AD64" s="17"/>
      <c r="AF64" s="17" t="e">
        <f t="shared" ca="1" si="38"/>
        <v>#REF!</v>
      </c>
      <c r="AG64" s="17" t="e">
        <f t="shared" ca="1" si="38"/>
        <v>#REF!</v>
      </c>
      <c r="AH64" s="17" t="e">
        <f t="shared" ca="1" si="38"/>
        <v>#REF!</v>
      </c>
      <c r="AI64" s="17" t="e">
        <f t="shared" ca="1" si="38"/>
        <v>#REF!</v>
      </c>
      <c r="AJ64" s="17" t="e">
        <f t="shared" ca="1" si="38"/>
        <v>#REF!</v>
      </c>
      <c r="AK64" s="17" t="e">
        <f t="shared" ca="1" si="38"/>
        <v>#REF!</v>
      </c>
      <c r="AL64" s="17" t="e">
        <f t="shared" ca="1" si="34"/>
        <v>#REF!</v>
      </c>
      <c r="AM64" s="17" t="e">
        <f t="shared" ca="1" si="34"/>
        <v>#REF!</v>
      </c>
      <c r="AN64" s="17" t="e">
        <f t="shared" ca="1" si="34"/>
        <v>#REF!</v>
      </c>
      <c r="AO64" s="17" t="e">
        <f t="shared" ca="1" si="34"/>
        <v>#REF!</v>
      </c>
      <c r="AP64" s="17" t="e">
        <f t="shared" ca="1" si="34"/>
        <v>#REF!</v>
      </c>
      <c r="AQ64" s="17" t="e">
        <f t="shared" ca="1" si="34"/>
        <v>#REF!</v>
      </c>
      <c r="AS64" s="17" t="e">
        <f>IF(SUM($R64:R64)&gt;0,MONTH(AS$2),"")</f>
        <v>#REF!</v>
      </c>
      <c r="AT64" s="17" t="e">
        <f>IF(SUM($R64:S64)&gt;0,MONTH(AT$2),"")</f>
        <v>#REF!</v>
      </c>
      <c r="AU64" s="17" t="e">
        <f>IF(SUM($R64:T64)&gt;0,MONTH(AU$2),"")</f>
        <v>#REF!</v>
      </c>
      <c r="AV64" s="17" t="e">
        <f>IF(SUM($R64:U64)&gt;0,MONTH(AV$2),"")</f>
        <v>#REF!</v>
      </c>
      <c r="AW64" s="17" t="e">
        <f>IF(SUM($R64:V64)&gt;0,MONTH(AW$2),"")</f>
        <v>#REF!</v>
      </c>
      <c r="AX64" s="17" t="e">
        <f>IF(SUM($R64:W64)&gt;0,MONTH(AX$2),"")</f>
        <v>#REF!</v>
      </c>
      <c r="AY64" s="17" t="e">
        <f>IF(SUM($R64:X64)&gt;0,MONTH(AY$2),"")</f>
        <v>#REF!</v>
      </c>
      <c r="AZ64" s="17" t="e">
        <f>IF(SUM($R64:Y64)&gt;0,MONTH(AZ$2),"")</f>
        <v>#REF!</v>
      </c>
      <c r="BA64" s="17" t="e">
        <f>IF(SUM($R64:Z64)&gt;0,MONTH(BA$2),"")</f>
        <v>#REF!</v>
      </c>
      <c r="BB64" s="17" t="e">
        <f>IF(SUM($R64:AA64)&gt;0,MONTH(BB$2),"")</f>
        <v>#REF!</v>
      </c>
      <c r="BC64" s="17" t="e">
        <f>IF(SUM($R64:AB64)&gt;0,MONTH(BC$2),"")</f>
        <v>#REF!</v>
      </c>
      <c r="BD64" s="17" t="e">
        <f>IF(SUM($R64:AC64)&gt;0,MONTH(BD$2),"")</f>
        <v>#REF!</v>
      </c>
      <c r="BE64" s="17" t="e">
        <f t="shared" si="6"/>
        <v>#REF!</v>
      </c>
      <c r="BF64" s="17" t="e">
        <f t="shared" si="39"/>
        <v>#REF!</v>
      </c>
      <c r="BG64" s="17" t="e">
        <f t="shared" si="39"/>
        <v>#REF!</v>
      </c>
      <c r="BH64" s="17" t="e">
        <f t="shared" si="39"/>
        <v>#REF!</v>
      </c>
      <c r="BI64" s="17" t="e">
        <f t="shared" si="39"/>
        <v>#REF!</v>
      </c>
      <c r="BJ64" s="17" t="e">
        <f t="shared" si="39"/>
        <v>#REF!</v>
      </c>
      <c r="BK64" s="17" t="e">
        <f t="shared" si="39"/>
        <v>#REF!</v>
      </c>
      <c r="BL64" s="17" t="e">
        <f t="shared" si="35"/>
        <v>#REF!</v>
      </c>
      <c r="BM64" s="17" t="e">
        <f t="shared" si="35"/>
        <v>#REF!</v>
      </c>
      <c r="BN64" s="17" t="e">
        <f t="shared" si="35"/>
        <v>#REF!</v>
      </c>
      <c r="BO64" s="17" t="e">
        <f t="shared" si="35"/>
        <v>#REF!</v>
      </c>
      <c r="BP64" s="17" t="e">
        <f t="shared" si="35"/>
        <v>#REF!</v>
      </c>
      <c r="BQ64" s="17" t="e">
        <f t="shared" si="35"/>
        <v>#REF!</v>
      </c>
      <c r="BS64" s="17" t="e">
        <f t="shared" si="40"/>
        <v>#REF!</v>
      </c>
      <c r="BT64" s="17" t="e">
        <f t="shared" si="40"/>
        <v>#REF!</v>
      </c>
      <c r="BU64" s="17" t="e">
        <f t="shared" si="40"/>
        <v>#REF!</v>
      </c>
      <c r="BV64" s="17" t="e">
        <f t="shared" si="40"/>
        <v>#REF!</v>
      </c>
      <c r="BW64" s="17" t="e">
        <f t="shared" si="40"/>
        <v>#REF!</v>
      </c>
      <c r="BX64" s="17" t="e">
        <f t="shared" si="40"/>
        <v>#REF!</v>
      </c>
      <c r="BY64" s="17" t="e">
        <f t="shared" si="36"/>
        <v>#REF!</v>
      </c>
      <c r="BZ64" s="17" t="e">
        <f t="shared" si="36"/>
        <v>#REF!</v>
      </c>
      <c r="CA64" s="17" t="e">
        <f t="shared" si="36"/>
        <v>#REF!</v>
      </c>
      <c r="CB64" s="17" t="e">
        <f t="shared" si="36"/>
        <v>#REF!</v>
      </c>
      <c r="CC64" s="17" t="e">
        <f t="shared" si="36"/>
        <v>#REF!</v>
      </c>
      <c r="CD64" s="17" t="e">
        <f t="shared" si="36"/>
        <v>#REF!</v>
      </c>
      <c r="CG64" s="20" t="e">
        <f>IF(AND(SUM($R64:R64)&gt;0,R64=0),AF64,0)</f>
        <v>#REF!</v>
      </c>
      <c r="CH64" s="20" t="e">
        <f>IF(AND(SUM($R64:S64)&gt;0,S64=0),AG64,0)</f>
        <v>#REF!</v>
      </c>
      <c r="CI64" s="20" t="e">
        <f>IF(AND(SUM($R64:T64)&gt;0,T64=0),AH64,0)</f>
        <v>#REF!</v>
      </c>
      <c r="CJ64" s="20" t="e">
        <f>IF(AND(SUM($R64:U64)&gt;0,U64=0),AI64,0)</f>
        <v>#REF!</v>
      </c>
      <c r="CK64" s="20" t="e">
        <f>IF(AND(SUM($R64:V64)&gt;0,V64=0),AJ64,0)</f>
        <v>#REF!</v>
      </c>
      <c r="CL64" s="20" t="e">
        <f>IF(AND(SUM($R64:W64)&gt;0,W64=0),AK64,0)</f>
        <v>#REF!</v>
      </c>
      <c r="CM64" s="20" t="e">
        <f>IF(AND(SUM($R64:X64)&gt;0,X64=0),AL64,0)</f>
        <v>#REF!</v>
      </c>
      <c r="CN64" s="20" t="e">
        <f>IF(AND(SUM($R64:Y64)&gt;0,Y64=0),AM64,0)</f>
        <v>#REF!</v>
      </c>
      <c r="CO64" s="20" t="e">
        <f>IF(AND(SUM($R64:Z64)&gt;0,Z64=0),AN64,0)</f>
        <v>#REF!</v>
      </c>
      <c r="CP64" s="20" t="e">
        <f>IF(AND(SUM($R64:AA64)&gt;0,AA64=0),AO64,0)</f>
        <v>#REF!</v>
      </c>
      <c r="CQ64" s="20" t="e">
        <f>IF(AND(SUM($R64:AB64)&gt;0,AB64=0),AP64,0)</f>
        <v>#REF!</v>
      </c>
      <c r="CR64" s="20" t="e">
        <f>IF(AND(SUM($R64:AC64)&gt;0,AC64=0),AQ64,0)</f>
        <v>#REF!</v>
      </c>
      <c r="CT64" s="14" t="e">
        <f>IF(VLOOKUP($B64,#REF!,COLUMN(#REF!)-COLUMN(#REF!)+1,FALSE)&gt;0.1,VLOOKUP($B64,#REF!,COLUMN(#REF!)-COLUMN(#REF!)+1,FALSE),"")</f>
        <v>#REF!</v>
      </c>
      <c r="CU64" s="14" t="e">
        <f>IF(VLOOKUP($B64,#REF!,COLUMN(#REF!)-COLUMN(#REF!)+1,FALSE)&gt;0.1,VLOOKUP($B64,#REF!,COLUMN(#REF!)-COLUMN(#REF!)+1,FALSE),"")</f>
        <v>#REF!</v>
      </c>
      <c r="CV64" s="14" t="e">
        <f>IF(VLOOKUP($B64,#REF!,COLUMN(#REF!)-COLUMN(#REF!)+1,FALSE)&gt;0.1,VLOOKUP($B64,#REF!,COLUMN(#REF!)-COLUMN(#REF!)+1,FALSE),"")</f>
        <v>#REF!</v>
      </c>
      <c r="CW64" s="14" t="e">
        <f>IF(VLOOKUP($B64,#REF!,COLUMN(#REF!)-COLUMN(#REF!)+1,FALSE)&gt;0.1,VLOOKUP($B64,#REF!,COLUMN(#REF!)-COLUMN(#REF!)+1,FALSE),"")</f>
        <v>#REF!</v>
      </c>
      <c r="CX64" s="14" t="e">
        <f>IF(VLOOKUP($B64,#REF!,COLUMN(#REF!)-COLUMN(#REF!)+1,FALSE)&gt;0.1,VLOOKUP($B64,#REF!,COLUMN(#REF!)-COLUMN(#REF!)+1,FALSE),"")</f>
        <v>#REF!</v>
      </c>
      <c r="CY64" s="14" t="e">
        <f>IF(VLOOKUP($B64,#REF!,COLUMN(#REF!)-COLUMN(#REF!)+1,FALSE)&gt;0.1,VLOOKUP($B64,#REF!,COLUMN(#REF!)-COLUMN(#REF!)+1,FALSE),"")</f>
        <v>#REF!</v>
      </c>
      <c r="CZ64" s="14" t="e">
        <f>IF(VLOOKUP($B64,#REF!,COLUMN(#REF!)-COLUMN(#REF!)+1,FALSE)&gt;0.1,VLOOKUP($B64,#REF!,COLUMN(#REF!)-COLUMN(#REF!)+1,FALSE),"")</f>
        <v>#REF!</v>
      </c>
      <c r="DA64" s="14" t="e">
        <f>IF(VLOOKUP($B64,#REF!,COLUMN(#REF!)-COLUMN(#REF!)+1,FALSE)&gt;0.1,VLOOKUP($B64,#REF!,COLUMN(#REF!)-COLUMN(#REF!)+1,FALSE),"")</f>
        <v>#REF!</v>
      </c>
      <c r="DB64" s="14" t="e">
        <f>IF(VLOOKUP($B64,#REF!,COLUMN(#REF!)-COLUMN(#REF!)+1,FALSE)&gt;0.1,VLOOKUP($B64,#REF!,COLUMN(#REF!)-COLUMN(#REF!)+1,FALSE),"")</f>
        <v>#REF!</v>
      </c>
      <c r="DC64" s="14" t="e">
        <f>IF(VLOOKUP($B64,#REF!,COLUMN(#REF!)-COLUMN(#REF!)+1,FALSE)&gt;0.1,VLOOKUP($B64,#REF!,COLUMN(#REF!)-COLUMN(#REF!)+1,FALSE),"")</f>
        <v>#REF!</v>
      </c>
      <c r="DD64" s="14" t="e">
        <f>IF(VLOOKUP($B64,#REF!,COLUMN(#REF!)-COLUMN(#REF!)+1,FALSE)&gt;0.1,VLOOKUP($B64,#REF!,COLUMN(#REF!)-COLUMN(#REF!)+1,FALSE),"")</f>
        <v>#REF!</v>
      </c>
      <c r="DE64" s="14" t="e">
        <f>IF(VLOOKUP($B64,#REF!,COLUMN(#REF!)-COLUMN(#REF!)+1,FALSE)&gt;0.1,VLOOKUP($B64,#REF!,COLUMN(#REF!)-COLUMN(#REF!)+1,FALSE),"")</f>
        <v>#REF!</v>
      </c>
      <c r="DH64" s="19" t="str">
        <f t="shared" si="7"/>
        <v/>
      </c>
      <c r="DI64" s="19" t="str">
        <f t="shared" si="7"/>
        <v/>
      </c>
      <c r="DJ64" s="19" t="str">
        <f t="shared" si="7"/>
        <v/>
      </c>
      <c r="DK64" s="19" t="str">
        <f t="shared" si="7"/>
        <v/>
      </c>
      <c r="DL64" s="19" t="str">
        <f t="shared" si="7"/>
        <v/>
      </c>
      <c r="DM64" s="19" t="str">
        <f t="shared" si="7"/>
        <v/>
      </c>
      <c r="DN64" s="19" t="str">
        <f t="shared" si="37"/>
        <v/>
      </c>
      <c r="DO64" s="19" t="str">
        <f t="shared" si="37"/>
        <v/>
      </c>
      <c r="DP64" s="19" t="str">
        <f t="shared" si="37"/>
        <v/>
      </c>
      <c r="DQ64" s="19" t="str">
        <f t="shared" si="37"/>
        <v/>
      </c>
      <c r="DR64" s="19" t="str">
        <f t="shared" si="37"/>
        <v/>
      </c>
      <c r="DS64" s="19" t="str">
        <f t="shared" si="37"/>
        <v/>
      </c>
      <c r="DV64" s="15" t="e">
        <f>IF(VLOOKUP($B64,#REF!,COLUMN(#REF!)-COLUMN(#REF!)+1,FALSE)&gt;0.1,VLOOKUP($B64,#REF!,COLUMN(#REF!)-COLUMN(#REF!)+1,FALSE),"")</f>
        <v>#REF!</v>
      </c>
      <c r="DW64" s="15" t="e">
        <f>IF(VLOOKUP($B64,#REF!,COLUMN(#REF!)-COLUMN(#REF!)+1,FALSE)&gt;0.1,VLOOKUP($B64,#REF!,COLUMN(#REF!)-COLUMN(#REF!)+1,FALSE),"")</f>
        <v>#REF!</v>
      </c>
      <c r="DX64" s="15" t="e">
        <f>IF(VLOOKUP($B64,#REF!,COLUMN(#REF!)-COLUMN(#REF!)+1,FALSE)&gt;0.1,VLOOKUP($B64,#REF!,COLUMN(#REF!)-COLUMN(#REF!)+1,FALSE),"")</f>
        <v>#REF!</v>
      </c>
      <c r="DY64" s="15" t="e">
        <f>IF(VLOOKUP($B64,#REF!,COLUMN(#REF!)-COLUMN(#REF!)+1,FALSE)&gt;0.1,VLOOKUP($B64,#REF!,COLUMN(#REF!)-COLUMN(#REF!)+1,FALSE),"")</f>
        <v>#REF!</v>
      </c>
      <c r="DZ64" s="15" t="e">
        <f>IF(VLOOKUP($B64,#REF!,COLUMN(#REF!)-COLUMN(#REF!)+1,FALSE)&gt;0.1,VLOOKUP($B64,#REF!,COLUMN(#REF!)-COLUMN(#REF!)+1,FALSE),"")</f>
        <v>#REF!</v>
      </c>
      <c r="EA64" s="15" t="e">
        <f>IF(VLOOKUP($B64,#REF!,COLUMN(#REF!)-COLUMN(#REF!)+1,FALSE)&gt;0.1,VLOOKUP($B64,#REF!,COLUMN(#REF!)-COLUMN(#REF!)+1,FALSE),"")</f>
        <v>#REF!</v>
      </c>
      <c r="EB64" s="15" t="e">
        <f>IF(VLOOKUP($B64,#REF!,COLUMN(#REF!)-COLUMN(#REF!)+1,FALSE)&gt;0.1,VLOOKUP($B64,#REF!,COLUMN(#REF!)-COLUMN(#REF!)+1,FALSE),"")</f>
        <v>#REF!</v>
      </c>
      <c r="EC64" s="15" t="e">
        <f>IF(VLOOKUP($B64,#REF!,COLUMN(#REF!)-COLUMN(#REF!)+1,FALSE)&gt;0.1,VLOOKUP($B64,#REF!,COLUMN(#REF!)-COLUMN(#REF!)+1,FALSE),"")</f>
        <v>#REF!</v>
      </c>
      <c r="ED64" s="15" t="e">
        <f>IF(VLOOKUP($B64,#REF!,COLUMN(#REF!)-COLUMN(#REF!)+1,FALSE)&gt;0.1,VLOOKUP($B64,#REF!,COLUMN(#REF!)-COLUMN(#REF!)+1,FALSE),"")</f>
        <v>#REF!</v>
      </c>
      <c r="EE64" s="15" t="e">
        <f>IF(VLOOKUP($B64,#REF!,COLUMN(#REF!)-COLUMN(#REF!)+1,FALSE)&gt;0.1,VLOOKUP($B64,#REF!,COLUMN(#REF!)-COLUMN(#REF!)+1,FALSE),"")</f>
        <v>#REF!</v>
      </c>
      <c r="EF64" s="15" t="e">
        <f>IF(VLOOKUP($B64,#REF!,COLUMN(#REF!)-COLUMN(#REF!)+1,FALSE)&gt;0.1,VLOOKUP($B64,#REF!,COLUMN(#REF!)-COLUMN(#REF!)+1,FALSE),"")</f>
        <v>#REF!</v>
      </c>
      <c r="EG64" s="15" t="e">
        <f>IF(VLOOKUP($B64,#REF!,COLUMN(#REF!)-COLUMN(#REF!)+1,FALSE)&gt;0.1,VLOOKUP($B64,#REF!,COLUMN(#REF!)-COLUMN(#REF!)+1,FALSE),"")</f>
        <v>#REF!</v>
      </c>
      <c r="EH64" s="15" t="e">
        <f>IF(VLOOKUP($B64,#REF!,COLUMN(#REF!)-COLUMN(#REF!)+1,FALSE)&gt;0.1,VLOOKUP($B64,#REF!,COLUMN(#REF!)-COLUMN(#REF!)+1,FALSE),"")</f>
        <v>#REF!</v>
      </c>
      <c r="EL64" s="20" t="str">
        <f t="shared" si="33"/>
        <v/>
      </c>
      <c r="EM64" s="20" t="str">
        <f t="shared" si="33"/>
        <v/>
      </c>
      <c r="EN64" s="20" t="str">
        <f t="shared" si="33"/>
        <v/>
      </c>
      <c r="EO64" s="20" t="str">
        <f t="shared" si="32"/>
        <v/>
      </c>
      <c r="EP64" s="20" t="str">
        <f t="shared" si="32"/>
        <v/>
      </c>
      <c r="EQ64" s="20" t="str">
        <f t="shared" si="32"/>
        <v/>
      </c>
      <c r="ER64" s="20" t="str">
        <f t="shared" si="32"/>
        <v/>
      </c>
      <c r="ES64" s="20" t="str">
        <f t="shared" si="32"/>
        <v/>
      </c>
      <c r="ET64" s="20" t="str">
        <f t="shared" si="32"/>
        <v/>
      </c>
      <c r="EU64" s="20" t="str">
        <f t="shared" si="32"/>
        <v/>
      </c>
      <c r="EV64" s="20" t="str">
        <f t="shared" si="32"/>
        <v/>
      </c>
      <c r="EW64" s="20" t="str">
        <f t="shared" si="32"/>
        <v/>
      </c>
    </row>
    <row r="65" spans="2:173">
      <c r="B65" t="s">
        <v>1420</v>
      </c>
      <c r="C65" s="18">
        <f>VLOOKUP(B65,Financ!A$3:J$157,COLUMN(Financ!$J$21),FALSE)</f>
        <v>45748</v>
      </c>
      <c r="D65" s="16">
        <f ca="1">SUMIF(Financ!$A$3:$A$157,'Full Financ'!$B65,Financ!K$3:K$156)</f>
        <v>0</v>
      </c>
      <c r="E65" s="16">
        <f ca="1">SUMIF(Financ!$A$3:$A$157,'Full Financ'!$B65,Financ!L$3:L$156)</f>
        <v>0</v>
      </c>
      <c r="F65" s="16">
        <f ca="1">SUMIF(Financ!$A$3:$A$157,'Full Financ'!$B65,Financ!M$3:M$156)</f>
        <v>0</v>
      </c>
      <c r="G65" s="16">
        <f ca="1">SUMIF(Financ!$A$3:$A$157,'Full Financ'!$B65,Financ!N$3:N$156)</f>
        <v>287.32799999999997</v>
      </c>
      <c r="H65" s="16">
        <f ca="1">SUMIF(Financ!$A$3:$A$157,'Full Financ'!$B65,Financ!O$3:O$156)</f>
        <v>287.32799999999997</v>
      </c>
      <c r="I65" s="16">
        <f ca="1">SUMIF(Financ!$A$3:$A$157,'Full Financ'!$B65,Financ!P$3:P$156)</f>
        <v>287.32799999999997</v>
      </c>
      <c r="J65" s="16">
        <f ca="1">SUMIF(Financ!$A$3:$A$157,'Full Financ'!$B65,Financ!Q$3:Q$156)</f>
        <v>287.32799999999997</v>
      </c>
      <c r="K65" s="16">
        <f ca="1">SUMIF(Financ!$A$3:$A$157,'Full Financ'!$B65,Financ!R$3:R$156)</f>
        <v>287.32799999999997</v>
      </c>
      <c r="L65" s="16">
        <f ca="1">SUMIF(Financ!$A$3:$A$157,'Full Financ'!$B65,Financ!S$3:S$156)</f>
        <v>287.32799999999997</v>
      </c>
      <c r="M65" s="16">
        <f ca="1">SUMIF(Financ!$A$3:$A$157,'Full Financ'!$B65,Financ!T$3:T$156)</f>
        <v>287.32799999999997</v>
      </c>
      <c r="N65" s="16">
        <f ca="1">SUMIF(Financ!$A$3:$A$157,'Full Financ'!$B65,Financ!U$3:U$156)</f>
        <v>287.32799999999997</v>
      </c>
      <c r="O65" s="16">
        <f ca="1">SUMIF(Financ!$A$3:$A$157,'Full Financ'!$B65,Financ!V$3:V$156)</f>
        <v>287.32799999999997</v>
      </c>
      <c r="P65" s="16"/>
      <c r="Q65" t="e">
        <f>VLOOKUP(B65,#REF!,COLUMN(#REF!),FALSE)</f>
        <v>#REF!</v>
      </c>
      <c r="R65" s="17" t="e">
        <f>IF(AND(R$2=$Q$1,$Q65&lt;&gt;0),SUMIF(#REF!,'Full Financ'!$B65,#REF!)*0.98*(S$2-R$2)/($Q65),SUMIF(#REF!,'Full Financ'!$B65,#REF!)*0.98)</f>
        <v>#REF!</v>
      </c>
      <c r="S65" s="17" t="e">
        <f>IF(AND(S$2=$Q$1,$Q65&lt;&gt;0),SUMIF(#REF!,'Full Financ'!$B65,#REF!)*0.98*(T$2-S$2)/($Q65),SUMIF(#REF!,'Full Financ'!$B65,#REF!)*0.98)</f>
        <v>#REF!</v>
      </c>
      <c r="T65" s="17" t="e">
        <f>IF(AND(T$2=$Q$1,$Q65&lt;&gt;0),SUMIF(#REF!,'Full Financ'!$B65,#REF!)*0.98*(U$2-T$2)/($Q65),SUMIF(#REF!,'Full Financ'!$B65,#REF!)*0.98)</f>
        <v>#REF!</v>
      </c>
      <c r="U65" s="17" t="e">
        <f>IF(AND(U$2=$Q$1,$Q65&lt;&gt;0),SUMIF(#REF!,'Full Financ'!$B65,#REF!)*0.98*(V$2-U$2)/($Q65),SUMIF(#REF!,'Full Financ'!$B65,#REF!)*0.98)</f>
        <v>#REF!</v>
      </c>
      <c r="V65" s="17" t="e">
        <f>IF(AND(V$2=$Q$1,$Q65&lt;&gt;0),SUMIF(#REF!,'Full Financ'!$B65,#REF!)*0.98*(W$2-V$2)/($Q65),SUMIF(#REF!,'Full Financ'!$B65,#REF!)*0.98)</f>
        <v>#REF!</v>
      </c>
      <c r="W65" s="17" t="e">
        <f>IF(AND(W$2=$Q$1,$Q65&lt;&gt;0),SUMIF(#REF!,'Full Financ'!$B65,#REF!)*0.98*(X$2-W$2)/($Q65),SUMIF(#REF!,'Full Financ'!$B65,#REF!)*0.98)</f>
        <v>#REF!</v>
      </c>
      <c r="X65" s="17" t="e">
        <f>IF(AND(X$2=$Q$1,$Q65&lt;&gt;0),SUMIF(#REF!,'Full Financ'!$B65,#REF!)*0.98*(Y$2-X$2)/($Q65),SUMIF(#REF!,'Full Financ'!$B65,#REF!)*0.98)</f>
        <v>#REF!</v>
      </c>
      <c r="Y65" s="17" t="e">
        <f>IF(AND(Y$2=$Q$1,$Q65&lt;&gt;0),SUMIF(#REF!,'Full Financ'!$B65,#REF!)*0.98*(Z$2-Y$2)/($Q65),SUMIF(#REF!,'Full Financ'!$B65,#REF!)*0.98)</f>
        <v>#REF!</v>
      </c>
      <c r="Z65" s="17" t="e">
        <f>IF(AND(Z$2=$Q$1,$Q65&lt;&gt;0),SUMIF(#REF!,'Full Financ'!$B65,#REF!)*0.98*(AA$2-Z$2)/($Q65),SUMIF(#REF!,'Full Financ'!$B65,#REF!)*0.98)</f>
        <v>#REF!</v>
      </c>
      <c r="AA65" s="17" t="e">
        <f>IF(AND(AA$2=$Q$1,$Q65&lt;&gt;0),SUMIF(#REF!,'Full Financ'!$B65,#REF!)*0.98*(AB$2-AA$2)/($Q65),SUMIF(#REF!,'Full Financ'!$B65,#REF!)*0.98)</f>
        <v>#REF!</v>
      </c>
      <c r="AB65" s="17" t="e">
        <f>IF(AND(AB$2=$Q$1,$Q65&lt;&gt;0),SUMIF(#REF!,'Full Financ'!$B65,#REF!)*0.98*(AC$2-AB$2)/($Q65),SUMIF(#REF!,'Full Financ'!$B65,#REF!)*0.98)</f>
        <v>#REF!</v>
      </c>
      <c r="AC65" s="17" t="e">
        <f>IF(AND(AC$2=$Q$1,$Q65&lt;&gt;0),SUMIF(#REF!,'Full Financ'!$B65,#REF!)*0.98*(AD$2-AC$2)/($Q65),SUMIF(#REF!,'Full Financ'!$B65,#REF!)*0.98)</f>
        <v>#REF!</v>
      </c>
      <c r="AD65" s="17"/>
      <c r="AF65" s="17" t="e">
        <f t="shared" ca="1" si="38"/>
        <v>#REF!</v>
      </c>
      <c r="AG65" s="17" t="e">
        <f t="shared" ca="1" si="38"/>
        <v>#REF!</v>
      </c>
      <c r="AH65" s="17" t="e">
        <f t="shared" ca="1" si="38"/>
        <v>#REF!</v>
      </c>
      <c r="AI65" s="17" t="e">
        <f t="shared" ca="1" si="38"/>
        <v>#REF!</v>
      </c>
      <c r="AJ65" s="17" t="e">
        <f t="shared" ca="1" si="38"/>
        <v>#REF!</v>
      </c>
      <c r="AK65" s="17" t="e">
        <f t="shared" ca="1" si="38"/>
        <v>#REF!</v>
      </c>
      <c r="AL65" s="17" t="e">
        <f t="shared" ca="1" si="34"/>
        <v>#REF!</v>
      </c>
      <c r="AM65" s="17" t="e">
        <f t="shared" ca="1" si="34"/>
        <v>#REF!</v>
      </c>
      <c r="AN65" s="17" t="e">
        <f t="shared" ca="1" si="34"/>
        <v>#REF!</v>
      </c>
      <c r="AO65" s="17" t="e">
        <f t="shared" ca="1" si="34"/>
        <v>#REF!</v>
      </c>
      <c r="AP65" s="17" t="e">
        <f t="shared" ca="1" si="34"/>
        <v>#REF!</v>
      </c>
      <c r="AQ65" s="17" t="e">
        <f t="shared" ca="1" si="34"/>
        <v>#REF!</v>
      </c>
      <c r="AS65" s="17" t="e">
        <f>IF(SUM($R65:R65)&gt;0,MONTH(AS$2),"")</f>
        <v>#REF!</v>
      </c>
      <c r="AT65" s="17" t="e">
        <f>IF(SUM($R65:S65)&gt;0,MONTH(AT$2),"")</f>
        <v>#REF!</v>
      </c>
      <c r="AU65" s="17" t="e">
        <f>IF(SUM($R65:T65)&gt;0,MONTH(AU$2),"")</f>
        <v>#REF!</v>
      </c>
      <c r="AV65" s="17" t="e">
        <f>IF(SUM($R65:U65)&gt;0,MONTH(AV$2),"")</f>
        <v>#REF!</v>
      </c>
      <c r="AW65" s="17" t="e">
        <f>IF(SUM($R65:V65)&gt;0,MONTH(AW$2),"")</f>
        <v>#REF!</v>
      </c>
      <c r="AX65" s="17" t="e">
        <f>IF(SUM($R65:W65)&gt;0,MONTH(AX$2),"")</f>
        <v>#REF!</v>
      </c>
      <c r="AY65" s="17" t="e">
        <f>IF(SUM($R65:X65)&gt;0,MONTH(AY$2),"")</f>
        <v>#REF!</v>
      </c>
      <c r="AZ65" s="17" t="e">
        <f>IF(SUM($R65:Y65)&gt;0,MONTH(AZ$2),"")</f>
        <v>#REF!</v>
      </c>
      <c r="BA65" s="17" t="e">
        <f>IF(SUM($R65:Z65)&gt;0,MONTH(BA$2),"")</f>
        <v>#REF!</v>
      </c>
      <c r="BB65" s="17" t="e">
        <f>IF(SUM($R65:AA65)&gt;0,MONTH(BB$2),"")</f>
        <v>#REF!</v>
      </c>
      <c r="BC65" s="17" t="e">
        <f>IF(SUM($R65:AB65)&gt;0,MONTH(BC$2),"")</f>
        <v>#REF!</v>
      </c>
      <c r="BD65" s="17" t="e">
        <f>IF(SUM($R65:AC65)&gt;0,MONTH(BD$2),"")</f>
        <v>#REF!</v>
      </c>
      <c r="BE65" s="17" t="e">
        <f t="shared" si="6"/>
        <v>#REF!</v>
      </c>
      <c r="BF65" s="17" t="e">
        <f t="shared" si="39"/>
        <v>#REF!</v>
      </c>
      <c r="BG65" s="17" t="e">
        <f t="shared" si="39"/>
        <v>#REF!</v>
      </c>
      <c r="BH65" s="17" t="e">
        <f t="shared" si="39"/>
        <v>#REF!</v>
      </c>
      <c r="BI65" s="17" t="e">
        <f t="shared" si="39"/>
        <v>#REF!</v>
      </c>
      <c r="BJ65" s="17" t="e">
        <f t="shared" si="39"/>
        <v>#REF!</v>
      </c>
      <c r="BK65" s="17" t="e">
        <f t="shared" si="39"/>
        <v>#REF!</v>
      </c>
      <c r="BL65" s="17" t="e">
        <f t="shared" si="35"/>
        <v>#REF!</v>
      </c>
      <c r="BM65" s="17" t="e">
        <f t="shared" si="35"/>
        <v>#REF!</v>
      </c>
      <c r="BN65" s="17" t="e">
        <f t="shared" si="35"/>
        <v>#REF!</v>
      </c>
      <c r="BO65" s="17" t="e">
        <f t="shared" si="35"/>
        <v>#REF!</v>
      </c>
      <c r="BP65" s="17" t="e">
        <f t="shared" si="35"/>
        <v>#REF!</v>
      </c>
      <c r="BQ65" s="17" t="e">
        <f t="shared" si="35"/>
        <v>#REF!</v>
      </c>
      <c r="BS65" s="17" t="e">
        <f t="shared" si="40"/>
        <v>#REF!</v>
      </c>
      <c r="BT65" s="17" t="e">
        <f t="shared" si="40"/>
        <v>#REF!</v>
      </c>
      <c r="BU65" s="17" t="e">
        <f t="shared" si="40"/>
        <v>#REF!</v>
      </c>
      <c r="BV65" s="17" t="e">
        <f t="shared" si="40"/>
        <v>#REF!</v>
      </c>
      <c r="BW65" s="17" t="e">
        <f t="shared" si="40"/>
        <v>#REF!</v>
      </c>
      <c r="BX65" s="17" t="e">
        <f t="shared" si="40"/>
        <v>#REF!</v>
      </c>
      <c r="BY65" s="17" t="e">
        <f t="shared" si="36"/>
        <v>#REF!</v>
      </c>
      <c r="BZ65" s="17" t="e">
        <f t="shared" si="36"/>
        <v>#REF!</v>
      </c>
      <c r="CA65" s="17" t="e">
        <f t="shared" si="36"/>
        <v>#REF!</v>
      </c>
      <c r="CB65" s="17" t="e">
        <f t="shared" si="36"/>
        <v>#REF!</v>
      </c>
      <c r="CC65" s="17" t="e">
        <f t="shared" si="36"/>
        <v>#REF!</v>
      </c>
      <c r="CD65" s="17" t="e">
        <f t="shared" si="36"/>
        <v>#REF!</v>
      </c>
      <c r="CG65" s="20" t="e">
        <f>IF(AND(SUM($R65:R65)&gt;0,R65=0),AF65,0)</f>
        <v>#REF!</v>
      </c>
      <c r="CH65" s="20" t="e">
        <f>IF(AND(SUM($R65:S65)&gt;0,S65=0),AG65,0)</f>
        <v>#REF!</v>
      </c>
      <c r="CI65" s="20" t="e">
        <f>IF(AND(SUM($R65:T65)&gt;0,T65=0),AH65,0)</f>
        <v>#REF!</v>
      </c>
      <c r="CJ65" s="20" t="e">
        <f>IF(AND(SUM($R65:U65)&gt;0,U65=0),AI65,0)</f>
        <v>#REF!</v>
      </c>
      <c r="CK65" s="20" t="e">
        <f>IF(AND(SUM($R65:V65)&gt;0,V65=0),AJ65,0)</f>
        <v>#REF!</v>
      </c>
      <c r="CL65" s="20" t="e">
        <f>IF(AND(SUM($R65:W65)&gt;0,W65=0),AK65,0)</f>
        <v>#REF!</v>
      </c>
      <c r="CM65" s="20" t="e">
        <f>IF(AND(SUM($R65:X65)&gt;0,X65=0),AL65,0)</f>
        <v>#REF!</v>
      </c>
      <c r="CN65" s="20" t="e">
        <f>IF(AND(SUM($R65:Y65)&gt;0,Y65=0),AM65,0)</f>
        <v>#REF!</v>
      </c>
      <c r="CO65" s="20" t="e">
        <f>IF(AND(SUM($R65:Z65)&gt;0,Z65=0),AN65,0)</f>
        <v>#REF!</v>
      </c>
      <c r="CP65" s="20" t="e">
        <f>IF(AND(SUM($R65:AA65)&gt;0,AA65=0),AO65,0)</f>
        <v>#REF!</v>
      </c>
      <c r="CQ65" s="20" t="e">
        <f>IF(AND(SUM($R65:AB65)&gt;0,AB65=0),AP65,0)</f>
        <v>#REF!</v>
      </c>
      <c r="CR65" s="20" t="e">
        <f>IF(AND(SUM($R65:AC65)&gt;0,AC65=0),AQ65,0)</f>
        <v>#REF!</v>
      </c>
      <c r="CT65" s="14" t="e">
        <f>IF(VLOOKUP($B65,#REF!,COLUMN(#REF!)-COLUMN(#REF!)+1,FALSE)&gt;0.1,VLOOKUP($B65,#REF!,COLUMN(#REF!)-COLUMN(#REF!)+1,FALSE),"")</f>
        <v>#REF!</v>
      </c>
      <c r="CU65" s="14" t="e">
        <f>IF(VLOOKUP($B65,#REF!,COLUMN(#REF!)-COLUMN(#REF!)+1,FALSE)&gt;0.1,VLOOKUP($B65,#REF!,COLUMN(#REF!)-COLUMN(#REF!)+1,FALSE),"")</f>
        <v>#REF!</v>
      </c>
      <c r="CV65" s="14" t="e">
        <f>IF(VLOOKUP($B65,#REF!,COLUMN(#REF!)-COLUMN(#REF!)+1,FALSE)&gt;0.1,VLOOKUP($B65,#REF!,COLUMN(#REF!)-COLUMN(#REF!)+1,FALSE),"")</f>
        <v>#REF!</v>
      </c>
      <c r="CW65" s="14" t="e">
        <f>IF(VLOOKUP($B65,#REF!,COLUMN(#REF!)-COLUMN(#REF!)+1,FALSE)&gt;0.1,VLOOKUP($B65,#REF!,COLUMN(#REF!)-COLUMN(#REF!)+1,FALSE),"")</f>
        <v>#REF!</v>
      </c>
      <c r="CX65" s="14" t="e">
        <f>IF(VLOOKUP($B65,#REF!,COLUMN(#REF!)-COLUMN(#REF!)+1,FALSE)&gt;0.1,VLOOKUP($B65,#REF!,COLUMN(#REF!)-COLUMN(#REF!)+1,FALSE),"")</f>
        <v>#REF!</v>
      </c>
      <c r="CY65" s="14" t="e">
        <f>IF(VLOOKUP($B65,#REF!,COLUMN(#REF!)-COLUMN(#REF!)+1,FALSE)&gt;0.1,VLOOKUP($B65,#REF!,COLUMN(#REF!)-COLUMN(#REF!)+1,FALSE),"")</f>
        <v>#REF!</v>
      </c>
      <c r="CZ65" s="14" t="e">
        <f>IF(VLOOKUP($B65,#REF!,COLUMN(#REF!)-COLUMN(#REF!)+1,FALSE)&gt;0.1,VLOOKUP($B65,#REF!,COLUMN(#REF!)-COLUMN(#REF!)+1,FALSE),"")</f>
        <v>#REF!</v>
      </c>
      <c r="DA65" s="14" t="e">
        <f>IF(VLOOKUP($B65,#REF!,COLUMN(#REF!)-COLUMN(#REF!)+1,FALSE)&gt;0.1,VLOOKUP($B65,#REF!,COLUMN(#REF!)-COLUMN(#REF!)+1,FALSE),"")</f>
        <v>#REF!</v>
      </c>
      <c r="DB65" s="14" t="e">
        <f>IF(VLOOKUP($B65,#REF!,COLUMN(#REF!)-COLUMN(#REF!)+1,FALSE)&gt;0.1,VLOOKUP($B65,#REF!,COLUMN(#REF!)-COLUMN(#REF!)+1,FALSE),"")</f>
        <v>#REF!</v>
      </c>
      <c r="DC65" s="14" t="e">
        <f>IF(VLOOKUP($B65,#REF!,COLUMN(#REF!)-COLUMN(#REF!)+1,FALSE)&gt;0.1,VLOOKUP($B65,#REF!,COLUMN(#REF!)-COLUMN(#REF!)+1,FALSE),"")</f>
        <v>#REF!</v>
      </c>
      <c r="DD65" s="14" t="e">
        <f>IF(VLOOKUP($B65,#REF!,COLUMN(#REF!)-COLUMN(#REF!)+1,FALSE)&gt;0.1,VLOOKUP($B65,#REF!,COLUMN(#REF!)-COLUMN(#REF!)+1,FALSE),"")</f>
        <v>#REF!</v>
      </c>
      <c r="DE65" s="14" t="e">
        <f>IF(VLOOKUP($B65,#REF!,COLUMN(#REF!)-COLUMN(#REF!)+1,FALSE)&gt;0.1,VLOOKUP($B65,#REF!,COLUMN(#REF!)-COLUMN(#REF!)+1,FALSE),"")</f>
        <v>#REF!</v>
      </c>
      <c r="DH65" s="19" t="str">
        <f t="shared" si="7"/>
        <v/>
      </c>
      <c r="DI65" s="19" t="str">
        <f t="shared" si="7"/>
        <v/>
      </c>
      <c r="DJ65" s="19" t="str">
        <f t="shared" si="7"/>
        <v/>
      </c>
      <c r="DK65" s="19" t="str">
        <f t="shared" si="7"/>
        <v/>
      </c>
      <c r="DL65" s="19" t="str">
        <f t="shared" si="7"/>
        <v/>
      </c>
      <c r="DM65" s="19" t="str">
        <f t="shared" si="7"/>
        <v/>
      </c>
      <c r="DN65" s="19" t="str">
        <f t="shared" si="37"/>
        <v/>
      </c>
      <c r="DO65" s="19" t="str">
        <f t="shared" si="37"/>
        <v/>
      </c>
      <c r="DP65" s="19" t="str">
        <f t="shared" si="37"/>
        <v/>
      </c>
      <c r="DQ65" s="19" t="str">
        <f t="shared" si="37"/>
        <v/>
      </c>
      <c r="DR65" s="19" t="str">
        <f t="shared" si="37"/>
        <v/>
      </c>
      <c r="DS65" s="19" t="str">
        <f t="shared" si="37"/>
        <v/>
      </c>
      <c r="DV65" s="15" t="e">
        <f>IF(VLOOKUP($B65,#REF!,COLUMN(#REF!)-COLUMN(#REF!)+1,FALSE)&gt;0.1,VLOOKUP($B65,#REF!,COLUMN(#REF!)-COLUMN(#REF!)+1,FALSE),"")</f>
        <v>#REF!</v>
      </c>
      <c r="DW65" s="15" t="e">
        <f>IF(VLOOKUP($B65,#REF!,COLUMN(#REF!)-COLUMN(#REF!)+1,FALSE)&gt;0.1,VLOOKUP($B65,#REF!,COLUMN(#REF!)-COLUMN(#REF!)+1,FALSE),"")</f>
        <v>#REF!</v>
      </c>
      <c r="DX65" s="15" t="e">
        <f>IF(VLOOKUP($B65,#REF!,COLUMN(#REF!)-COLUMN(#REF!)+1,FALSE)&gt;0.1,VLOOKUP($B65,#REF!,COLUMN(#REF!)-COLUMN(#REF!)+1,FALSE),"")</f>
        <v>#REF!</v>
      </c>
      <c r="DY65" s="15" t="e">
        <f>IF(VLOOKUP($B65,#REF!,COLUMN(#REF!)-COLUMN(#REF!)+1,FALSE)&gt;0.1,VLOOKUP($B65,#REF!,COLUMN(#REF!)-COLUMN(#REF!)+1,FALSE),"")</f>
        <v>#REF!</v>
      </c>
      <c r="DZ65" s="15" t="e">
        <f>IF(VLOOKUP($B65,#REF!,COLUMN(#REF!)-COLUMN(#REF!)+1,FALSE)&gt;0.1,VLOOKUP($B65,#REF!,COLUMN(#REF!)-COLUMN(#REF!)+1,FALSE),"")</f>
        <v>#REF!</v>
      </c>
      <c r="EA65" s="15" t="e">
        <f>IF(VLOOKUP($B65,#REF!,COLUMN(#REF!)-COLUMN(#REF!)+1,FALSE)&gt;0.1,VLOOKUP($B65,#REF!,COLUMN(#REF!)-COLUMN(#REF!)+1,FALSE),"")</f>
        <v>#REF!</v>
      </c>
      <c r="EB65" s="15" t="e">
        <f>IF(VLOOKUP($B65,#REF!,COLUMN(#REF!)-COLUMN(#REF!)+1,FALSE)&gt;0.1,VLOOKUP($B65,#REF!,COLUMN(#REF!)-COLUMN(#REF!)+1,FALSE),"")</f>
        <v>#REF!</v>
      </c>
      <c r="EC65" s="15" t="e">
        <f>IF(VLOOKUP($B65,#REF!,COLUMN(#REF!)-COLUMN(#REF!)+1,FALSE)&gt;0.1,VLOOKUP($B65,#REF!,COLUMN(#REF!)-COLUMN(#REF!)+1,FALSE),"")</f>
        <v>#REF!</v>
      </c>
      <c r="ED65" s="15" t="e">
        <f>IF(VLOOKUP($B65,#REF!,COLUMN(#REF!)-COLUMN(#REF!)+1,FALSE)&gt;0.1,VLOOKUP($B65,#REF!,COLUMN(#REF!)-COLUMN(#REF!)+1,FALSE),"")</f>
        <v>#REF!</v>
      </c>
      <c r="EE65" s="15" t="e">
        <f>IF(VLOOKUP($B65,#REF!,COLUMN(#REF!)-COLUMN(#REF!)+1,FALSE)&gt;0.1,VLOOKUP($B65,#REF!,COLUMN(#REF!)-COLUMN(#REF!)+1,FALSE),"")</f>
        <v>#REF!</v>
      </c>
      <c r="EF65" s="15" t="e">
        <f>IF(VLOOKUP($B65,#REF!,COLUMN(#REF!)-COLUMN(#REF!)+1,FALSE)&gt;0.1,VLOOKUP($B65,#REF!,COLUMN(#REF!)-COLUMN(#REF!)+1,FALSE),"")</f>
        <v>#REF!</v>
      </c>
      <c r="EG65" s="15" t="e">
        <f>IF(VLOOKUP($B65,#REF!,COLUMN(#REF!)-COLUMN(#REF!)+1,FALSE)&gt;0.1,VLOOKUP($B65,#REF!,COLUMN(#REF!)-COLUMN(#REF!)+1,FALSE),"")</f>
        <v>#REF!</v>
      </c>
      <c r="EH65" s="15" t="e">
        <f>IF(VLOOKUP($B65,#REF!,COLUMN(#REF!)-COLUMN(#REF!)+1,FALSE)&gt;0.1,VLOOKUP($B65,#REF!,COLUMN(#REF!)-COLUMN(#REF!)+1,FALSE),"")</f>
        <v>#REF!</v>
      </c>
      <c r="EL65" s="20" t="str">
        <f t="shared" si="33"/>
        <v/>
      </c>
      <c r="EM65" s="20" t="str">
        <f t="shared" si="33"/>
        <v/>
      </c>
      <c r="EN65" s="20" t="str">
        <f t="shared" si="33"/>
        <v/>
      </c>
      <c r="EO65" s="20" t="str">
        <f t="shared" si="32"/>
        <v/>
      </c>
      <c r="EP65" s="20" t="str">
        <f t="shared" si="32"/>
        <v/>
      </c>
      <c r="EQ65" s="20" t="str">
        <f t="shared" si="32"/>
        <v/>
      </c>
      <c r="ER65" s="20" t="str">
        <f t="shared" si="32"/>
        <v/>
      </c>
      <c r="ES65" s="20" t="str">
        <f t="shared" si="32"/>
        <v/>
      </c>
      <c r="ET65" s="20" t="str">
        <f t="shared" si="32"/>
        <v/>
      </c>
      <c r="EU65" s="20" t="str">
        <f t="shared" si="32"/>
        <v/>
      </c>
      <c r="EV65" s="20" t="str">
        <f t="shared" si="32"/>
        <v/>
      </c>
      <c r="EW65" s="20" t="str">
        <f t="shared" si="32"/>
        <v/>
      </c>
    </row>
    <row r="66" spans="2:173">
      <c r="B66" t="s">
        <v>1338</v>
      </c>
      <c r="C66" s="18">
        <f>VLOOKUP(B66,Financ!A$3:J$157,COLUMN(Financ!$J$21),FALSE)</f>
        <v>45473</v>
      </c>
      <c r="D66" s="16">
        <f ca="1">SUMIF(Financ!$A$3:$A$157,'Full Financ'!$B66,Financ!K$3:K$156)</f>
        <v>78.956666666666663</v>
      </c>
      <c r="E66" s="16">
        <f ca="1">SUMIF(Financ!$A$3:$A$157,'Full Financ'!$B66,Financ!L$3:L$156)</f>
        <v>78.956666666666663</v>
      </c>
      <c r="F66" s="16">
        <f ca="1">SUMIF(Financ!$A$3:$A$157,'Full Financ'!$B66,Financ!M$3:M$156)</f>
        <v>78.956666666666663</v>
      </c>
      <c r="G66" s="16">
        <f ca="1">SUMIF(Financ!$A$3:$A$157,'Full Financ'!$B66,Financ!N$3:N$156)</f>
        <v>78.956666666666663</v>
      </c>
      <c r="H66" s="16">
        <f ca="1">SUMIF(Financ!$A$3:$A$157,'Full Financ'!$B66,Financ!O$3:O$156)</f>
        <v>78.956666666666663</v>
      </c>
      <c r="I66" s="16">
        <f ca="1">SUMIF(Financ!$A$3:$A$157,'Full Financ'!$B66,Financ!P$3:P$156)</f>
        <v>78.956666666666663</v>
      </c>
      <c r="J66" s="16">
        <f ca="1">SUMIF(Financ!$A$3:$A$157,'Full Financ'!$B66,Financ!Q$3:Q$156)</f>
        <v>78.956666666666663</v>
      </c>
      <c r="K66" s="16">
        <f ca="1">SUMIF(Financ!$A$3:$A$157,'Full Financ'!$B66,Financ!R$3:R$156)</f>
        <v>78.956666666666663</v>
      </c>
      <c r="L66" s="16">
        <f ca="1">SUMIF(Financ!$A$3:$A$157,'Full Financ'!$B66,Financ!S$3:S$156)</f>
        <v>78.956666666666663</v>
      </c>
      <c r="M66" s="16">
        <f ca="1">SUMIF(Financ!$A$3:$A$157,'Full Financ'!$B66,Financ!T$3:T$156)</f>
        <v>78.956666666666663</v>
      </c>
      <c r="N66" s="16">
        <f ca="1">SUMIF(Financ!$A$3:$A$157,'Full Financ'!$B66,Financ!U$3:U$156)</f>
        <v>78.956666666666663</v>
      </c>
      <c r="O66" s="16">
        <f ca="1">SUMIF(Financ!$A$3:$A$157,'Full Financ'!$B66,Financ!V$3:V$156)</f>
        <v>78.956666666666663</v>
      </c>
      <c r="P66" s="16"/>
      <c r="Q66" t="e">
        <f>VLOOKUP(B66,#REF!,COLUMN(#REF!),FALSE)</f>
        <v>#REF!</v>
      </c>
      <c r="R66" s="17" t="e">
        <f>IF(AND(R$2=$Q$1,$Q66&lt;&gt;0),SUMIF(#REF!,'Full Financ'!$B66,#REF!)*0.98*(S$2-R$2)/($Q66),SUMIF(#REF!,'Full Financ'!$B66,#REF!)*0.98)</f>
        <v>#REF!</v>
      </c>
      <c r="S66" s="17" t="e">
        <f>IF(AND(S$2=$Q$1,$Q66&lt;&gt;0),SUMIF(#REF!,'Full Financ'!$B66,#REF!)*0.98*(T$2-S$2)/($Q66),SUMIF(#REF!,'Full Financ'!$B66,#REF!)*0.98)</f>
        <v>#REF!</v>
      </c>
      <c r="T66" s="17" t="e">
        <f>IF(AND(T$2=$Q$1,$Q66&lt;&gt;0),SUMIF(#REF!,'Full Financ'!$B66,#REF!)*0.98*(U$2-T$2)/($Q66),SUMIF(#REF!,'Full Financ'!$B66,#REF!)*0.98)</f>
        <v>#REF!</v>
      </c>
      <c r="U66" s="17" t="e">
        <f>IF(AND(U$2=$Q$1,$Q66&lt;&gt;0),SUMIF(#REF!,'Full Financ'!$B66,#REF!)*0.98*(V$2-U$2)/($Q66),SUMIF(#REF!,'Full Financ'!$B66,#REF!)*0.98)</f>
        <v>#REF!</v>
      </c>
      <c r="V66" s="17" t="e">
        <f>IF(AND(V$2=$Q$1,$Q66&lt;&gt;0),SUMIF(#REF!,'Full Financ'!$B66,#REF!)*0.98*(W$2-V$2)/($Q66),SUMIF(#REF!,'Full Financ'!$B66,#REF!)*0.98)</f>
        <v>#REF!</v>
      </c>
      <c r="W66" s="17" t="e">
        <f>IF(AND(W$2=$Q$1,$Q66&lt;&gt;0),SUMIF(#REF!,'Full Financ'!$B66,#REF!)*0.98*(X$2-W$2)/($Q66),SUMIF(#REF!,'Full Financ'!$B66,#REF!)*0.98)</f>
        <v>#REF!</v>
      </c>
      <c r="X66" s="17" t="e">
        <f>IF(AND(X$2=$Q$1,$Q66&lt;&gt;0),SUMIF(#REF!,'Full Financ'!$B66,#REF!)*0.98*(Y$2-X$2)/($Q66),SUMIF(#REF!,'Full Financ'!$B66,#REF!)*0.98)</f>
        <v>#REF!</v>
      </c>
      <c r="Y66" s="17" t="e">
        <f>IF(AND(Y$2=$Q$1,$Q66&lt;&gt;0),SUMIF(#REF!,'Full Financ'!$B66,#REF!)*0.98*(Z$2-Y$2)/($Q66),SUMIF(#REF!,'Full Financ'!$B66,#REF!)*0.98)</f>
        <v>#REF!</v>
      </c>
      <c r="Z66" s="17" t="e">
        <f>IF(AND(Z$2=$Q$1,$Q66&lt;&gt;0),SUMIF(#REF!,'Full Financ'!$B66,#REF!)*0.98*(AA$2-Z$2)/($Q66),SUMIF(#REF!,'Full Financ'!$B66,#REF!)*0.98)</f>
        <v>#REF!</v>
      </c>
      <c r="AA66" s="17" t="e">
        <f>IF(AND(AA$2=$Q$1,$Q66&lt;&gt;0),SUMIF(#REF!,'Full Financ'!$B66,#REF!)*0.98*(AB$2-AA$2)/($Q66),SUMIF(#REF!,'Full Financ'!$B66,#REF!)*0.98)</f>
        <v>#REF!</v>
      </c>
      <c r="AB66" s="17" t="e">
        <f>IF(AND(AB$2=$Q$1,$Q66&lt;&gt;0),SUMIF(#REF!,'Full Financ'!$B66,#REF!)*0.98*(AC$2-AB$2)/($Q66),SUMIF(#REF!,'Full Financ'!$B66,#REF!)*0.98)</f>
        <v>#REF!</v>
      </c>
      <c r="AC66" s="17" t="e">
        <f>IF(AND(AC$2=$Q$1,$Q66&lt;&gt;0),SUMIF(#REF!,'Full Financ'!$B66,#REF!)*0.98*(AD$2-AC$2)/($Q66),SUMIF(#REF!,'Full Financ'!$B66,#REF!)*0.98)</f>
        <v>#REF!</v>
      </c>
      <c r="AD66" s="17"/>
      <c r="AF66" s="17" t="e">
        <f t="shared" ca="1" si="38"/>
        <v>#REF!</v>
      </c>
      <c r="AG66" s="17" t="e">
        <f t="shared" ca="1" si="38"/>
        <v>#REF!</v>
      </c>
      <c r="AH66" s="17" t="e">
        <f t="shared" ca="1" si="38"/>
        <v>#REF!</v>
      </c>
      <c r="AI66" s="17" t="e">
        <f t="shared" ca="1" si="38"/>
        <v>#REF!</v>
      </c>
      <c r="AJ66" s="17" t="e">
        <f t="shared" ca="1" si="38"/>
        <v>#REF!</v>
      </c>
      <c r="AK66" s="17" t="e">
        <f t="shared" ca="1" si="38"/>
        <v>#REF!</v>
      </c>
      <c r="AL66" s="17" t="e">
        <f t="shared" ca="1" si="34"/>
        <v>#REF!</v>
      </c>
      <c r="AM66" s="17" t="e">
        <f t="shared" ca="1" si="34"/>
        <v>#REF!</v>
      </c>
      <c r="AN66" s="17" t="e">
        <f t="shared" ca="1" si="34"/>
        <v>#REF!</v>
      </c>
      <c r="AO66" s="17" t="e">
        <f t="shared" ca="1" si="34"/>
        <v>#REF!</v>
      </c>
      <c r="AP66" s="17" t="e">
        <f t="shared" ca="1" si="34"/>
        <v>#REF!</v>
      </c>
      <c r="AQ66" s="17" t="e">
        <f t="shared" ca="1" si="34"/>
        <v>#REF!</v>
      </c>
      <c r="AS66" s="17" t="e">
        <f>IF(SUM($R66:R66)&gt;0,MONTH(AS$2),"")</f>
        <v>#REF!</v>
      </c>
      <c r="AT66" s="17" t="e">
        <f>IF(SUM($R66:S66)&gt;0,MONTH(AT$2),"")</f>
        <v>#REF!</v>
      </c>
      <c r="AU66" s="17" t="e">
        <f>IF(SUM($R66:T66)&gt;0,MONTH(AU$2),"")</f>
        <v>#REF!</v>
      </c>
      <c r="AV66" s="17" t="e">
        <f>IF(SUM($R66:U66)&gt;0,MONTH(AV$2),"")</f>
        <v>#REF!</v>
      </c>
      <c r="AW66" s="17" t="e">
        <f>IF(SUM($R66:V66)&gt;0,MONTH(AW$2),"")</f>
        <v>#REF!</v>
      </c>
      <c r="AX66" s="17" t="e">
        <f>IF(SUM($R66:W66)&gt;0,MONTH(AX$2),"")</f>
        <v>#REF!</v>
      </c>
      <c r="AY66" s="17" t="e">
        <f>IF(SUM($R66:X66)&gt;0,MONTH(AY$2),"")</f>
        <v>#REF!</v>
      </c>
      <c r="AZ66" s="17" t="e">
        <f>IF(SUM($R66:Y66)&gt;0,MONTH(AZ$2),"")</f>
        <v>#REF!</v>
      </c>
      <c r="BA66" s="17" t="e">
        <f>IF(SUM($R66:Z66)&gt;0,MONTH(BA$2),"")</f>
        <v>#REF!</v>
      </c>
      <c r="BB66" s="17" t="e">
        <f>IF(SUM($R66:AA66)&gt;0,MONTH(BB$2),"")</f>
        <v>#REF!</v>
      </c>
      <c r="BC66" s="17" t="e">
        <f>IF(SUM($R66:AB66)&gt;0,MONTH(BC$2),"")</f>
        <v>#REF!</v>
      </c>
      <c r="BD66" s="17" t="e">
        <f>IF(SUM($R66:AC66)&gt;0,MONTH(BD$2),"")</f>
        <v>#REF!</v>
      </c>
      <c r="BE66" s="17" t="e">
        <f t="shared" si="6"/>
        <v>#REF!</v>
      </c>
      <c r="BF66" s="17" t="e">
        <f t="shared" si="39"/>
        <v>#REF!</v>
      </c>
      <c r="BG66" s="17" t="e">
        <f t="shared" si="39"/>
        <v>#REF!</v>
      </c>
      <c r="BH66" s="17" t="e">
        <f t="shared" si="39"/>
        <v>#REF!</v>
      </c>
      <c r="BI66" s="17" t="e">
        <f t="shared" si="39"/>
        <v>#REF!</v>
      </c>
      <c r="BJ66" s="17" t="e">
        <f t="shared" si="39"/>
        <v>#REF!</v>
      </c>
      <c r="BK66" s="17" t="e">
        <f t="shared" si="39"/>
        <v>#REF!</v>
      </c>
      <c r="BL66" s="17" t="e">
        <f t="shared" si="35"/>
        <v>#REF!</v>
      </c>
      <c r="BM66" s="17" t="e">
        <f t="shared" si="35"/>
        <v>#REF!</v>
      </c>
      <c r="BN66" s="17" t="e">
        <f t="shared" si="35"/>
        <v>#REF!</v>
      </c>
      <c r="BO66" s="17" t="e">
        <f t="shared" si="35"/>
        <v>#REF!</v>
      </c>
      <c r="BP66" s="17" t="e">
        <f t="shared" si="35"/>
        <v>#REF!</v>
      </c>
      <c r="BQ66" s="17" t="e">
        <f t="shared" si="35"/>
        <v>#REF!</v>
      </c>
      <c r="BS66" s="17" t="e">
        <f t="shared" si="40"/>
        <v>#REF!</v>
      </c>
      <c r="BT66" s="17" t="e">
        <f t="shared" si="40"/>
        <v>#REF!</v>
      </c>
      <c r="BU66" s="17" t="e">
        <f t="shared" si="40"/>
        <v>#REF!</v>
      </c>
      <c r="BV66" s="17" t="e">
        <f t="shared" si="40"/>
        <v>#REF!</v>
      </c>
      <c r="BW66" s="17" t="e">
        <f t="shared" si="40"/>
        <v>#REF!</v>
      </c>
      <c r="BX66" s="17" t="e">
        <f t="shared" si="40"/>
        <v>#REF!</v>
      </c>
      <c r="BY66" s="17" t="e">
        <f t="shared" si="36"/>
        <v>#REF!</v>
      </c>
      <c r="BZ66" s="17" t="e">
        <f t="shared" si="36"/>
        <v>#REF!</v>
      </c>
      <c r="CA66" s="17" t="e">
        <f t="shared" si="36"/>
        <v>#REF!</v>
      </c>
      <c r="CB66" s="17" t="e">
        <f t="shared" si="36"/>
        <v>#REF!</v>
      </c>
      <c r="CC66" s="17" t="e">
        <f t="shared" si="36"/>
        <v>#REF!</v>
      </c>
      <c r="CD66" s="17" t="e">
        <f t="shared" si="36"/>
        <v>#REF!</v>
      </c>
      <c r="CG66" s="20" t="e">
        <f>IF(AND(SUM($R66:R66)&gt;0,R66=0),AF66,0)</f>
        <v>#REF!</v>
      </c>
      <c r="CH66" s="20" t="e">
        <f>IF(AND(SUM($R66:S66)&gt;0,S66=0),AG66,0)</f>
        <v>#REF!</v>
      </c>
      <c r="CI66" s="20" t="e">
        <f>IF(AND(SUM($R66:T66)&gt;0,T66=0),AH66,0)</f>
        <v>#REF!</v>
      </c>
      <c r="CJ66" s="20" t="e">
        <f>IF(AND(SUM($R66:U66)&gt;0,U66=0),AI66,0)</f>
        <v>#REF!</v>
      </c>
      <c r="CK66" s="20" t="e">
        <f>IF(AND(SUM($R66:V66)&gt;0,V66=0),AJ66,0)</f>
        <v>#REF!</v>
      </c>
      <c r="CL66" s="20" t="e">
        <f>IF(AND(SUM($R66:W66)&gt;0,W66=0),AK66,0)</f>
        <v>#REF!</v>
      </c>
      <c r="CM66" s="20" t="e">
        <f>IF(AND(SUM($R66:X66)&gt;0,X66=0),AL66,0)</f>
        <v>#REF!</v>
      </c>
      <c r="CN66" s="20" t="e">
        <f>IF(AND(SUM($R66:Y66)&gt;0,Y66=0),AM66,0)</f>
        <v>#REF!</v>
      </c>
      <c r="CO66" s="20" t="e">
        <f>IF(AND(SUM($R66:Z66)&gt;0,Z66=0),AN66,0)</f>
        <v>#REF!</v>
      </c>
      <c r="CP66" s="20" t="e">
        <f>IF(AND(SUM($R66:AA66)&gt;0,AA66=0),AO66,0)</f>
        <v>#REF!</v>
      </c>
      <c r="CQ66" s="20" t="e">
        <f>IF(AND(SUM($R66:AB66)&gt;0,AB66=0),AP66,0)</f>
        <v>#REF!</v>
      </c>
      <c r="CR66" s="20" t="e">
        <f>IF(AND(SUM($R66:AC66)&gt;0,AC66=0),AQ66,0)</f>
        <v>#REF!</v>
      </c>
      <c r="CT66" s="14" t="e">
        <f>IF(VLOOKUP($B66,#REF!,COLUMN(#REF!)-COLUMN(#REF!)+1,FALSE)&gt;0.1,VLOOKUP($B66,#REF!,COLUMN(#REF!)-COLUMN(#REF!)+1,FALSE),"")</f>
        <v>#REF!</v>
      </c>
      <c r="CU66" s="14" t="e">
        <f>IF(VLOOKUP($B66,#REF!,COLUMN(#REF!)-COLUMN(#REF!)+1,FALSE)&gt;0.1,VLOOKUP($B66,#REF!,COLUMN(#REF!)-COLUMN(#REF!)+1,FALSE),"")</f>
        <v>#REF!</v>
      </c>
      <c r="CV66" s="14" t="e">
        <f>IF(VLOOKUP($B66,#REF!,COLUMN(#REF!)-COLUMN(#REF!)+1,FALSE)&gt;0.1,VLOOKUP($B66,#REF!,COLUMN(#REF!)-COLUMN(#REF!)+1,FALSE),"")</f>
        <v>#REF!</v>
      </c>
      <c r="CW66" s="14" t="e">
        <f>IF(VLOOKUP($B66,#REF!,COLUMN(#REF!)-COLUMN(#REF!)+1,FALSE)&gt;0.1,VLOOKUP($B66,#REF!,COLUMN(#REF!)-COLUMN(#REF!)+1,FALSE),"")</f>
        <v>#REF!</v>
      </c>
      <c r="CX66" s="14" t="e">
        <f>IF(VLOOKUP($B66,#REF!,COLUMN(#REF!)-COLUMN(#REF!)+1,FALSE)&gt;0.1,VLOOKUP($B66,#REF!,COLUMN(#REF!)-COLUMN(#REF!)+1,FALSE),"")</f>
        <v>#REF!</v>
      </c>
      <c r="CY66" s="14" t="e">
        <f>IF(VLOOKUP($B66,#REF!,COLUMN(#REF!)-COLUMN(#REF!)+1,FALSE)&gt;0.1,VLOOKUP($B66,#REF!,COLUMN(#REF!)-COLUMN(#REF!)+1,FALSE),"")</f>
        <v>#REF!</v>
      </c>
      <c r="CZ66" s="14" t="e">
        <f>IF(VLOOKUP($B66,#REF!,COLUMN(#REF!)-COLUMN(#REF!)+1,FALSE)&gt;0.1,VLOOKUP($B66,#REF!,COLUMN(#REF!)-COLUMN(#REF!)+1,FALSE),"")</f>
        <v>#REF!</v>
      </c>
      <c r="DA66" s="14" t="e">
        <f>IF(VLOOKUP($B66,#REF!,COLUMN(#REF!)-COLUMN(#REF!)+1,FALSE)&gt;0.1,VLOOKUP($B66,#REF!,COLUMN(#REF!)-COLUMN(#REF!)+1,FALSE),"")</f>
        <v>#REF!</v>
      </c>
      <c r="DB66" s="14" t="e">
        <f>IF(VLOOKUP($B66,#REF!,COLUMN(#REF!)-COLUMN(#REF!)+1,FALSE)&gt;0.1,VLOOKUP($B66,#REF!,COLUMN(#REF!)-COLUMN(#REF!)+1,FALSE),"")</f>
        <v>#REF!</v>
      </c>
      <c r="DC66" s="14" t="e">
        <f>IF(VLOOKUP($B66,#REF!,COLUMN(#REF!)-COLUMN(#REF!)+1,FALSE)&gt;0.1,VLOOKUP($B66,#REF!,COLUMN(#REF!)-COLUMN(#REF!)+1,FALSE),"")</f>
        <v>#REF!</v>
      </c>
      <c r="DD66" s="14" t="e">
        <f>IF(VLOOKUP($B66,#REF!,COLUMN(#REF!)-COLUMN(#REF!)+1,FALSE)&gt;0.1,VLOOKUP($B66,#REF!,COLUMN(#REF!)-COLUMN(#REF!)+1,FALSE),"")</f>
        <v>#REF!</v>
      </c>
      <c r="DE66" s="14" t="e">
        <f>IF(VLOOKUP($B66,#REF!,COLUMN(#REF!)-COLUMN(#REF!)+1,FALSE)&gt;0.1,VLOOKUP($B66,#REF!,COLUMN(#REF!)-COLUMN(#REF!)+1,FALSE),"")</f>
        <v>#REF!</v>
      </c>
      <c r="DH66" s="19" t="str">
        <f t="shared" si="7"/>
        <v/>
      </c>
      <c r="DI66" s="19" t="str">
        <f t="shared" si="7"/>
        <v/>
      </c>
      <c r="DJ66" s="19" t="str">
        <f t="shared" si="7"/>
        <v/>
      </c>
      <c r="DK66" s="19" t="str">
        <f t="shared" si="7"/>
        <v/>
      </c>
      <c r="DL66" s="19" t="str">
        <f t="shared" si="7"/>
        <v/>
      </c>
      <c r="DM66" s="19" t="str">
        <f t="shared" si="7"/>
        <v/>
      </c>
      <c r="DN66" s="19" t="str">
        <f t="shared" si="37"/>
        <v/>
      </c>
      <c r="DO66" s="19" t="str">
        <f t="shared" si="37"/>
        <v/>
      </c>
      <c r="DP66" s="19" t="str">
        <f t="shared" si="37"/>
        <v/>
      </c>
      <c r="DQ66" s="19" t="str">
        <f t="shared" si="37"/>
        <v/>
      </c>
      <c r="DR66" s="19" t="str">
        <f t="shared" si="37"/>
        <v/>
      </c>
      <c r="DS66" s="19" t="str">
        <f t="shared" si="37"/>
        <v/>
      </c>
      <c r="DV66" s="15" t="e">
        <f>IF(VLOOKUP($B66,#REF!,COLUMN(#REF!)-COLUMN(#REF!)+1,FALSE)&gt;0.1,VLOOKUP($B66,#REF!,COLUMN(#REF!)-COLUMN(#REF!)+1,FALSE),"")</f>
        <v>#REF!</v>
      </c>
      <c r="DW66" s="15" t="e">
        <f>IF(VLOOKUP($B66,#REF!,COLUMN(#REF!)-COLUMN(#REF!)+1,FALSE)&gt;0.1,VLOOKUP($B66,#REF!,COLUMN(#REF!)-COLUMN(#REF!)+1,FALSE),"")</f>
        <v>#REF!</v>
      </c>
      <c r="DX66" s="15" t="e">
        <f>IF(VLOOKUP($B66,#REF!,COLUMN(#REF!)-COLUMN(#REF!)+1,FALSE)&gt;0.1,VLOOKUP($B66,#REF!,COLUMN(#REF!)-COLUMN(#REF!)+1,FALSE),"")</f>
        <v>#REF!</v>
      </c>
      <c r="DY66" s="15" t="e">
        <f>IF(VLOOKUP($B66,#REF!,COLUMN(#REF!)-COLUMN(#REF!)+1,FALSE)&gt;0.1,VLOOKUP($B66,#REF!,COLUMN(#REF!)-COLUMN(#REF!)+1,FALSE),"")</f>
        <v>#REF!</v>
      </c>
      <c r="DZ66" s="15" t="e">
        <f>IF(VLOOKUP($B66,#REF!,COLUMN(#REF!)-COLUMN(#REF!)+1,FALSE)&gt;0.1,VLOOKUP($B66,#REF!,COLUMN(#REF!)-COLUMN(#REF!)+1,FALSE),"")</f>
        <v>#REF!</v>
      </c>
      <c r="EA66" s="15" t="e">
        <f>IF(VLOOKUP($B66,#REF!,COLUMN(#REF!)-COLUMN(#REF!)+1,FALSE)&gt;0.1,VLOOKUP($B66,#REF!,COLUMN(#REF!)-COLUMN(#REF!)+1,FALSE),"")</f>
        <v>#REF!</v>
      </c>
      <c r="EB66" s="15" t="e">
        <f>IF(VLOOKUP($B66,#REF!,COLUMN(#REF!)-COLUMN(#REF!)+1,FALSE)&gt;0.1,VLOOKUP($B66,#REF!,COLUMN(#REF!)-COLUMN(#REF!)+1,FALSE),"")</f>
        <v>#REF!</v>
      </c>
      <c r="EC66" s="15" t="e">
        <f>IF(VLOOKUP($B66,#REF!,COLUMN(#REF!)-COLUMN(#REF!)+1,FALSE)&gt;0.1,VLOOKUP($B66,#REF!,COLUMN(#REF!)-COLUMN(#REF!)+1,FALSE),"")</f>
        <v>#REF!</v>
      </c>
      <c r="ED66" s="15" t="e">
        <f>IF(VLOOKUP($B66,#REF!,COLUMN(#REF!)-COLUMN(#REF!)+1,FALSE)&gt;0.1,VLOOKUP($B66,#REF!,COLUMN(#REF!)-COLUMN(#REF!)+1,FALSE),"")</f>
        <v>#REF!</v>
      </c>
      <c r="EE66" s="15" t="e">
        <f>IF(VLOOKUP($B66,#REF!,COLUMN(#REF!)-COLUMN(#REF!)+1,FALSE)&gt;0.1,VLOOKUP($B66,#REF!,COLUMN(#REF!)-COLUMN(#REF!)+1,FALSE),"")</f>
        <v>#REF!</v>
      </c>
      <c r="EF66" s="15" t="e">
        <f>IF(VLOOKUP($B66,#REF!,COLUMN(#REF!)-COLUMN(#REF!)+1,FALSE)&gt;0.1,VLOOKUP($B66,#REF!,COLUMN(#REF!)-COLUMN(#REF!)+1,FALSE),"")</f>
        <v>#REF!</v>
      </c>
      <c r="EG66" s="15" t="e">
        <f>IF(VLOOKUP($B66,#REF!,COLUMN(#REF!)-COLUMN(#REF!)+1,FALSE)&gt;0.1,VLOOKUP($B66,#REF!,COLUMN(#REF!)-COLUMN(#REF!)+1,FALSE),"")</f>
        <v>#REF!</v>
      </c>
      <c r="EH66" s="15" t="e">
        <f>IF(VLOOKUP($B66,#REF!,COLUMN(#REF!)-COLUMN(#REF!)+1,FALSE)&gt;0.1,VLOOKUP($B66,#REF!,COLUMN(#REF!)-COLUMN(#REF!)+1,FALSE),"")</f>
        <v>#REF!</v>
      </c>
      <c r="EL66" s="20" t="str">
        <f t="shared" si="33"/>
        <v/>
      </c>
      <c r="EM66" s="20" t="str">
        <f t="shared" si="33"/>
        <v/>
      </c>
      <c r="EN66" s="20" t="str">
        <f t="shared" si="33"/>
        <v/>
      </c>
      <c r="EO66" s="20" t="str">
        <f t="shared" si="32"/>
        <v/>
      </c>
      <c r="EP66" s="20" t="str">
        <f t="shared" si="32"/>
        <v/>
      </c>
      <c r="EQ66" s="20" t="str">
        <f t="shared" si="32"/>
        <v/>
      </c>
      <c r="ER66" s="20" t="str">
        <f t="shared" si="32"/>
        <v/>
      </c>
      <c r="ES66" s="20" t="str">
        <f t="shared" si="32"/>
        <v/>
      </c>
      <c r="ET66" s="20" t="str">
        <f t="shared" si="32"/>
        <v/>
      </c>
      <c r="EU66" s="20" t="str">
        <f t="shared" si="32"/>
        <v/>
      </c>
      <c r="EV66" s="20" t="str">
        <f t="shared" si="32"/>
        <v/>
      </c>
      <c r="EW66" s="20" t="str">
        <f t="shared" si="32"/>
        <v/>
      </c>
    </row>
    <row r="67" spans="2:173">
      <c r="B67" t="s">
        <v>1360</v>
      </c>
      <c r="C67" s="18">
        <f>VLOOKUP(B67,Financ!A$3:J$157,COLUMN(Financ!$J$21),FALSE)</f>
        <v>45901</v>
      </c>
      <c r="D67" s="16">
        <f ca="1">SUMIF(Financ!$A$3:$A$157,'Full Financ'!$B67,Financ!K$3:K$156)</f>
        <v>0</v>
      </c>
      <c r="E67" s="16">
        <f ca="1">SUMIF(Financ!$A$3:$A$157,'Full Financ'!$B67,Financ!L$3:L$156)</f>
        <v>0</v>
      </c>
      <c r="F67" s="16">
        <f ca="1">SUMIF(Financ!$A$3:$A$157,'Full Financ'!$B67,Financ!M$3:M$156)</f>
        <v>0</v>
      </c>
      <c r="G67" s="16">
        <f ca="1">SUMIF(Financ!$A$3:$A$157,'Full Financ'!$B67,Financ!N$3:N$156)</f>
        <v>0</v>
      </c>
      <c r="H67" s="16">
        <f ca="1">SUMIF(Financ!$A$3:$A$157,'Full Financ'!$B67,Financ!O$3:O$156)</f>
        <v>0</v>
      </c>
      <c r="I67" s="16">
        <f ca="1">SUMIF(Financ!$A$3:$A$157,'Full Financ'!$B67,Financ!P$3:P$156)</f>
        <v>0</v>
      </c>
      <c r="J67" s="16">
        <f ca="1">SUMIF(Financ!$A$3:$A$157,'Full Financ'!$B67,Financ!Q$3:Q$156)</f>
        <v>0</v>
      </c>
      <c r="K67" s="16">
        <f ca="1">SUMIF(Financ!$A$3:$A$157,'Full Financ'!$B67,Financ!R$3:R$156)</f>
        <v>0</v>
      </c>
      <c r="L67" s="16">
        <f ca="1">SUMIF(Financ!$A$3:$A$157,'Full Financ'!$B67,Financ!S$3:S$156)</f>
        <v>998.28273799999999</v>
      </c>
      <c r="M67" s="16">
        <f ca="1">SUMIF(Financ!$A$3:$A$157,'Full Financ'!$B67,Financ!T$3:T$156)</f>
        <v>998.28273799999999</v>
      </c>
      <c r="N67" s="16">
        <f ca="1">SUMIF(Financ!$A$3:$A$157,'Full Financ'!$B67,Financ!U$3:U$156)</f>
        <v>998.28273799999999</v>
      </c>
      <c r="O67" s="16">
        <f ca="1">SUMIF(Financ!$A$3:$A$157,'Full Financ'!$B67,Financ!V$3:V$156)</f>
        <v>998.28273799999999</v>
      </c>
      <c r="P67" s="16"/>
      <c r="Q67" t="e">
        <f>VLOOKUP(B67,#REF!,COLUMN(#REF!),FALSE)</f>
        <v>#REF!</v>
      </c>
      <c r="R67" s="17" t="e">
        <f>IF(AND(R$2=$Q$1,$Q67&lt;&gt;0),SUMIF(#REF!,'Full Financ'!$B67,#REF!)*0.98*(S$2-R$2)/($Q67),SUMIF(#REF!,'Full Financ'!$B67,#REF!)*0.98)</f>
        <v>#REF!</v>
      </c>
      <c r="S67" s="17" t="e">
        <f>IF(AND(S$2=$Q$1,$Q67&lt;&gt;0),SUMIF(#REF!,'Full Financ'!$B67,#REF!)*0.98*(T$2-S$2)/($Q67),SUMIF(#REF!,'Full Financ'!$B67,#REF!)*0.98)</f>
        <v>#REF!</v>
      </c>
      <c r="T67" s="17" t="e">
        <f>IF(AND(T$2=$Q$1,$Q67&lt;&gt;0),SUMIF(#REF!,'Full Financ'!$B67,#REF!)*0.98*(U$2-T$2)/($Q67),SUMIF(#REF!,'Full Financ'!$B67,#REF!)*0.98)</f>
        <v>#REF!</v>
      </c>
      <c r="U67" s="17" t="e">
        <f>IF(AND(U$2=$Q$1,$Q67&lt;&gt;0),SUMIF(#REF!,'Full Financ'!$B67,#REF!)*0.98*(V$2-U$2)/($Q67),SUMIF(#REF!,'Full Financ'!$B67,#REF!)*0.98)</f>
        <v>#REF!</v>
      </c>
      <c r="V67" s="17" t="e">
        <f>IF(AND(V$2=$Q$1,$Q67&lt;&gt;0),SUMIF(#REF!,'Full Financ'!$B67,#REF!)*0.98*(W$2-V$2)/($Q67),SUMIF(#REF!,'Full Financ'!$B67,#REF!)*0.98)</f>
        <v>#REF!</v>
      </c>
      <c r="W67" s="17" t="e">
        <f>IF(AND(W$2=$Q$1,$Q67&lt;&gt;0),SUMIF(#REF!,'Full Financ'!$B67,#REF!)*0.98*(X$2-W$2)/($Q67),SUMIF(#REF!,'Full Financ'!$B67,#REF!)*0.98)</f>
        <v>#REF!</v>
      </c>
      <c r="X67" s="17" t="e">
        <f>IF(AND(X$2=$Q$1,$Q67&lt;&gt;0),SUMIF(#REF!,'Full Financ'!$B67,#REF!)*0.98*(Y$2-X$2)/($Q67),SUMIF(#REF!,'Full Financ'!$B67,#REF!)*0.98)</f>
        <v>#REF!</v>
      </c>
      <c r="Y67" s="17" t="e">
        <f>IF(AND(Y$2=$Q$1,$Q67&lt;&gt;0),SUMIF(#REF!,'Full Financ'!$B67,#REF!)*0.98*(Z$2-Y$2)/($Q67),SUMIF(#REF!,'Full Financ'!$B67,#REF!)*0.98)</f>
        <v>#REF!</v>
      </c>
      <c r="Z67" s="17" t="e">
        <f>IF(AND(Z$2=$Q$1,$Q67&lt;&gt;0),SUMIF(#REF!,'Full Financ'!$B67,#REF!)*0.98*(AA$2-Z$2)/($Q67),SUMIF(#REF!,'Full Financ'!$B67,#REF!)*0.98)</f>
        <v>#REF!</v>
      </c>
      <c r="AA67" s="17" t="e">
        <f>IF(AND(AA$2=$Q$1,$Q67&lt;&gt;0),SUMIF(#REF!,'Full Financ'!$B67,#REF!)*0.98*(AB$2-AA$2)/($Q67),SUMIF(#REF!,'Full Financ'!$B67,#REF!)*0.98)</f>
        <v>#REF!</v>
      </c>
      <c r="AB67" s="17" t="e">
        <f>IF(AND(AB$2=$Q$1,$Q67&lt;&gt;0),SUMIF(#REF!,'Full Financ'!$B67,#REF!)*0.98*(AC$2-AB$2)/($Q67),SUMIF(#REF!,'Full Financ'!$B67,#REF!)*0.98)</f>
        <v>#REF!</v>
      </c>
      <c r="AC67" s="17" t="e">
        <f>IF(AND(AC$2=$Q$1,$Q67&lt;&gt;0),SUMIF(#REF!,'Full Financ'!$B67,#REF!)*0.98*(AD$2-AC$2)/($Q67),SUMIF(#REF!,'Full Financ'!$B67,#REF!)*0.98)</f>
        <v>#REF!</v>
      </c>
      <c r="AD67" s="17"/>
      <c r="AF67" s="17" t="e">
        <f t="shared" ca="1" si="38"/>
        <v>#REF!</v>
      </c>
      <c r="AG67" s="17" t="e">
        <f t="shared" ca="1" si="38"/>
        <v>#REF!</v>
      </c>
      <c r="AH67" s="17" t="e">
        <f t="shared" ca="1" si="38"/>
        <v>#REF!</v>
      </c>
      <c r="AI67" s="17" t="e">
        <f t="shared" ca="1" si="38"/>
        <v>#REF!</v>
      </c>
      <c r="AJ67" s="17" t="e">
        <f t="shared" ca="1" si="38"/>
        <v>#REF!</v>
      </c>
      <c r="AK67" s="17" t="e">
        <f t="shared" ca="1" si="38"/>
        <v>#REF!</v>
      </c>
      <c r="AL67" s="17" t="e">
        <f t="shared" ca="1" si="34"/>
        <v>#REF!</v>
      </c>
      <c r="AM67" s="17" t="e">
        <f t="shared" ca="1" si="34"/>
        <v>#REF!</v>
      </c>
      <c r="AN67" s="17" t="e">
        <f t="shared" ca="1" si="34"/>
        <v>#REF!</v>
      </c>
      <c r="AO67" s="17" t="e">
        <f t="shared" ca="1" si="34"/>
        <v>#REF!</v>
      </c>
      <c r="AP67" s="17" t="e">
        <f t="shared" ca="1" si="34"/>
        <v>#REF!</v>
      </c>
      <c r="AQ67" s="17" t="e">
        <f t="shared" ca="1" si="34"/>
        <v>#REF!</v>
      </c>
      <c r="AS67" s="17" t="e">
        <f>IF(SUM($R67:R67)&gt;0,MONTH(AS$2),"")</f>
        <v>#REF!</v>
      </c>
      <c r="AT67" s="17" t="e">
        <f>IF(SUM($R67:S67)&gt;0,MONTH(AT$2),"")</f>
        <v>#REF!</v>
      </c>
      <c r="AU67" s="17" t="e">
        <f>IF(SUM($R67:T67)&gt;0,MONTH(AU$2),"")</f>
        <v>#REF!</v>
      </c>
      <c r="AV67" s="17" t="e">
        <f>IF(SUM($R67:U67)&gt;0,MONTH(AV$2),"")</f>
        <v>#REF!</v>
      </c>
      <c r="AW67" s="17" t="e">
        <f>IF(SUM($R67:V67)&gt;0,MONTH(AW$2),"")</f>
        <v>#REF!</v>
      </c>
      <c r="AX67" s="17" t="e">
        <f>IF(SUM($R67:W67)&gt;0,MONTH(AX$2),"")</f>
        <v>#REF!</v>
      </c>
      <c r="AY67" s="17" t="e">
        <f>IF(SUM($R67:X67)&gt;0,MONTH(AY$2),"")</f>
        <v>#REF!</v>
      </c>
      <c r="AZ67" s="17" t="e">
        <f>IF(SUM($R67:Y67)&gt;0,MONTH(AZ$2),"")</f>
        <v>#REF!</v>
      </c>
      <c r="BA67" s="17" t="e">
        <f>IF(SUM($R67:Z67)&gt;0,MONTH(BA$2),"")</f>
        <v>#REF!</v>
      </c>
      <c r="BB67" s="17" t="e">
        <f>IF(SUM($R67:AA67)&gt;0,MONTH(BB$2),"")</f>
        <v>#REF!</v>
      </c>
      <c r="BC67" s="17" t="e">
        <f>IF(SUM($R67:AB67)&gt;0,MONTH(BC$2),"")</f>
        <v>#REF!</v>
      </c>
      <c r="BD67" s="17" t="e">
        <f>IF(SUM($R67:AC67)&gt;0,MONTH(BD$2),"")</f>
        <v>#REF!</v>
      </c>
      <c r="BE67" s="17" t="e">
        <f t="shared" si="6"/>
        <v>#REF!</v>
      </c>
      <c r="BF67" s="17" t="e">
        <f t="shared" si="39"/>
        <v>#REF!</v>
      </c>
      <c r="BG67" s="17" t="e">
        <f t="shared" si="39"/>
        <v>#REF!</v>
      </c>
      <c r="BH67" s="17" t="e">
        <f t="shared" si="39"/>
        <v>#REF!</v>
      </c>
      <c r="BI67" s="17" t="e">
        <f t="shared" si="39"/>
        <v>#REF!</v>
      </c>
      <c r="BJ67" s="17" t="e">
        <f t="shared" si="39"/>
        <v>#REF!</v>
      </c>
      <c r="BK67" s="17" t="e">
        <f t="shared" si="39"/>
        <v>#REF!</v>
      </c>
      <c r="BL67" s="17" t="e">
        <f t="shared" si="35"/>
        <v>#REF!</v>
      </c>
      <c r="BM67" s="17" t="e">
        <f t="shared" si="35"/>
        <v>#REF!</v>
      </c>
      <c r="BN67" s="17" t="e">
        <f t="shared" si="35"/>
        <v>#REF!</v>
      </c>
      <c r="BO67" s="17" t="e">
        <f t="shared" si="35"/>
        <v>#REF!</v>
      </c>
      <c r="BP67" s="17" t="e">
        <f t="shared" si="35"/>
        <v>#REF!</v>
      </c>
      <c r="BQ67" s="17" t="e">
        <f t="shared" si="35"/>
        <v>#REF!</v>
      </c>
      <c r="BS67" s="17" t="e">
        <f t="shared" si="40"/>
        <v>#REF!</v>
      </c>
      <c r="BT67" s="17" t="e">
        <f t="shared" si="40"/>
        <v>#REF!</v>
      </c>
      <c r="BU67" s="17" t="e">
        <f t="shared" si="40"/>
        <v>#REF!</v>
      </c>
      <c r="BV67" s="17" t="e">
        <f t="shared" si="40"/>
        <v>#REF!</v>
      </c>
      <c r="BW67" s="17" t="e">
        <f t="shared" si="40"/>
        <v>#REF!</v>
      </c>
      <c r="BX67" s="17" t="e">
        <f t="shared" si="40"/>
        <v>#REF!</v>
      </c>
      <c r="BY67" s="17" t="e">
        <f t="shared" si="36"/>
        <v>#REF!</v>
      </c>
      <c r="BZ67" s="17" t="e">
        <f t="shared" si="36"/>
        <v>#REF!</v>
      </c>
      <c r="CA67" s="17" t="e">
        <f t="shared" si="36"/>
        <v>#REF!</v>
      </c>
      <c r="CB67" s="17" t="e">
        <f t="shared" si="36"/>
        <v>#REF!</v>
      </c>
      <c r="CC67" s="17" t="e">
        <f t="shared" si="36"/>
        <v>#REF!</v>
      </c>
      <c r="CD67" s="17" t="e">
        <f t="shared" si="36"/>
        <v>#REF!</v>
      </c>
      <c r="CG67" s="20" t="e">
        <f>IF(AND(SUM($R67:R67)&gt;0,R67=0),AF67,0)</f>
        <v>#REF!</v>
      </c>
      <c r="CH67" s="20" t="e">
        <f>IF(AND(SUM($R67:S67)&gt;0,S67=0),AG67,0)</f>
        <v>#REF!</v>
      </c>
      <c r="CI67" s="20" t="e">
        <f>IF(AND(SUM($R67:T67)&gt;0,T67=0),AH67,0)</f>
        <v>#REF!</v>
      </c>
      <c r="CJ67" s="20" t="e">
        <f>IF(AND(SUM($R67:U67)&gt;0,U67=0),AI67,0)</f>
        <v>#REF!</v>
      </c>
      <c r="CK67" s="20" t="e">
        <f>IF(AND(SUM($R67:V67)&gt;0,V67=0),AJ67,0)</f>
        <v>#REF!</v>
      </c>
      <c r="CL67" s="20" t="e">
        <f>IF(AND(SUM($R67:W67)&gt;0,W67=0),AK67,0)</f>
        <v>#REF!</v>
      </c>
      <c r="CM67" s="20" t="e">
        <f>IF(AND(SUM($R67:X67)&gt;0,X67=0),AL67,0)</f>
        <v>#REF!</v>
      </c>
      <c r="CN67" s="20" t="e">
        <f>IF(AND(SUM($R67:Y67)&gt;0,Y67=0),AM67,0)</f>
        <v>#REF!</v>
      </c>
      <c r="CO67" s="20" t="e">
        <f>IF(AND(SUM($R67:Z67)&gt;0,Z67=0),AN67,0)</f>
        <v>#REF!</v>
      </c>
      <c r="CP67" s="20" t="e">
        <f>IF(AND(SUM($R67:AA67)&gt;0,AA67=0),AO67,0)</f>
        <v>#REF!</v>
      </c>
      <c r="CQ67" s="20" t="e">
        <f>IF(AND(SUM($R67:AB67)&gt;0,AB67=0),AP67,0)</f>
        <v>#REF!</v>
      </c>
      <c r="CR67" s="20" t="e">
        <f>IF(AND(SUM($R67:AC67)&gt;0,AC67=0),AQ67,0)</f>
        <v>#REF!</v>
      </c>
      <c r="CT67" s="14" t="e">
        <f>IF(VLOOKUP($B67,#REF!,COLUMN(#REF!)-COLUMN(#REF!)+1,FALSE)&gt;0.1,VLOOKUP($B67,#REF!,COLUMN(#REF!)-COLUMN(#REF!)+1,FALSE),"")</f>
        <v>#REF!</v>
      </c>
      <c r="CU67" s="14" t="e">
        <f>IF(VLOOKUP($B67,#REF!,COLUMN(#REF!)-COLUMN(#REF!)+1,FALSE)&gt;0.1,VLOOKUP($B67,#REF!,COLUMN(#REF!)-COLUMN(#REF!)+1,FALSE),"")</f>
        <v>#REF!</v>
      </c>
      <c r="CV67" s="14" t="e">
        <f>IF(VLOOKUP($B67,#REF!,COLUMN(#REF!)-COLUMN(#REF!)+1,FALSE)&gt;0.1,VLOOKUP($B67,#REF!,COLUMN(#REF!)-COLUMN(#REF!)+1,FALSE),"")</f>
        <v>#REF!</v>
      </c>
      <c r="CW67" s="14" t="e">
        <f>IF(VLOOKUP($B67,#REF!,COLUMN(#REF!)-COLUMN(#REF!)+1,FALSE)&gt;0.1,VLOOKUP($B67,#REF!,COLUMN(#REF!)-COLUMN(#REF!)+1,FALSE),"")</f>
        <v>#REF!</v>
      </c>
      <c r="CX67" s="14" t="e">
        <f>IF(VLOOKUP($B67,#REF!,COLUMN(#REF!)-COLUMN(#REF!)+1,FALSE)&gt;0.1,VLOOKUP($B67,#REF!,COLUMN(#REF!)-COLUMN(#REF!)+1,FALSE),"")</f>
        <v>#REF!</v>
      </c>
      <c r="CY67" s="14" t="e">
        <f>IF(VLOOKUP($B67,#REF!,COLUMN(#REF!)-COLUMN(#REF!)+1,FALSE)&gt;0.1,VLOOKUP($B67,#REF!,COLUMN(#REF!)-COLUMN(#REF!)+1,FALSE),"")</f>
        <v>#REF!</v>
      </c>
      <c r="CZ67" s="14" t="e">
        <f>IF(VLOOKUP($B67,#REF!,COLUMN(#REF!)-COLUMN(#REF!)+1,FALSE)&gt;0.1,VLOOKUP($B67,#REF!,COLUMN(#REF!)-COLUMN(#REF!)+1,FALSE),"")</f>
        <v>#REF!</v>
      </c>
      <c r="DA67" s="14" t="e">
        <f>IF(VLOOKUP($B67,#REF!,COLUMN(#REF!)-COLUMN(#REF!)+1,FALSE)&gt;0.1,VLOOKUP($B67,#REF!,COLUMN(#REF!)-COLUMN(#REF!)+1,FALSE),"")</f>
        <v>#REF!</v>
      </c>
      <c r="DB67" s="14" t="e">
        <f>IF(VLOOKUP($B67,#REF!,COLUMN(#REF!)-COLUMN(#REF!)+1,FALSE)&gt;0.1,VLOOKUP($B67,#REF!,COLUMN(#REF!)-COLUMN(#REF!)+1,FALSE),"")</f>
        <v>#REF!</v>
      </c>
      <c r="DC67" s="14" t="e">
        <f>IF(VLOOKUP($B67,#REF!,COLUMN(#REF!)-COLUMN(#REF!)+1,FALSE)&gt;0.1,VLOOKUP($B67,#REF!,COLUMN(#REF!)-COLUMN(#REF!)+1,FALSE),"")</f>
        <v>#REF!</v>
      </c>
      <c r="DD67" s="14" t="e">
        <f>IF(VLOOKUP($B67,#REF!,COLUMN(#REF!)-COLUMN(#REF!)+1,FALSE)&gt;0.1,VLOOKUP($B67,#REF!,COLUMN(#REF!)-COLUMN(#REF!)+1,FALSE),"")</f>
        <v>#REF!</v>
      </c>
      <c r="DE67" s="14" t="e">
        <f>IF(VLOOKUP($B67,#REF!,COLUMN(#REF!)-COLUMN(#REF!)+1,FALSE)&gt;0.1,VLOOKUP($B67,#REF!,COLUMN(#REF!)-COLUMN(#REF!)+1,FALSE),"")</f>
        <v>#REF!</v>
      </c>
      <c r="DH67" s="19" t="str">
        <f t="shared" si="7"/>
        <v/>
      </c>
      <c r="DI67" s="19" t="str">
        <f t="shared" si="7"/>
        <v/>
      </c>
      <c r="DJ67" s="19" t="str">
        <f t="shared" si="7"/>
        <v/>
      </c>
      <c r="DK67" s="19" t="str">
        <f t="shared" si="7"/>
        <v/>
      </c>
      <c r="DL67" s="19" t="str">
        <f t="shared" si="7"/>
        <v/>
      </c>
      <c r="DM67" s="19" t="str">
        <f t="shared" si="7"/>
        <v/>
      </c>
      <c r="DN67" s="19" t="str">
        <f t="shared" si="37"/>
        <v/>
      </c>
      <c r="DO67" s="19" t="str">
        <f t="shared" si="37"/>
        <v/>
      </c>
      <c r="DP67" s="19" t="str">
        <f t="shared" si="37"/>
        <v/>
      </c>
      <c r="DQ67" s="19" t="str">
        <f t="shared" si="37"/>
        <v/>
      </c>
      <c r="DR67" s="19" t="str">
        <f t="shared" si="37"/>
        <v/>
      </c>
      <c r="DS67" s="19" t="str">
        <f t="shared" si="37"/>
        <v/>
      </c>
      <c r="DV67" s="15" t="e">
        <f>IF(VLOOKUP($B67,#REF!,COLUMN(#REF!)-COLUMN(#REF!)+1,FALSE)&gt;0.1,VLOOKUP($B67,#REF!,COLUMN(#REF!)-COLUMN(#REF!)+1,FALSE),"")</f>
        <v>#REF!</v>
      </c>
      <c r="DW67" s="15" t="e">
        <f>IF(VLOOKUP($B67,#REF!,COLUMN(#REF!)-COLUMN(#REF!)+1,FALSE)&gt;0.1,VLOOKUP($B67,#REF!,COLUMN(#REF!)-COLUMN(#REF!)+1,FALSE),"")</f>
        <v>#REF!</v>
      </c>
      <c r="DX67" s="15" t="e">
        <f>IF(VLOOKUP($B67,#REF!,COLUMN(#REF!)-COLUMN(#REF!)+1,FALSE)&gt;0.1,VLOOKUP($B67,#REF!,COLUMN(#REF!)-COLUMN(#REF!)+1,FALSE),"")</f>
        <v>#REF!</v>
      </c>
      <c r="DY67" s="15" t="e">
        <f>IF(VLOOKUP($B67,#REF!,COLUMN(#REF!)-COLUMN(#REF!)+1,FALSE)&gt;0.1,VLOOKUP($B67,#REF!,COLUMN(#REF!)-COLUMN(#REF!)+1,FALSE),"")</f>
        <v>#REF!</v>
      </c>
      <c r="DZ67" s="15" t="e">
        <f>IF(VLOOKUP($B67,#REF!,COLUMN(#REF!)-COLUMN(#REF!)+1,FALSE)&gt;0.1,VLOOKUP($B67,#REF!,COLUMN(#REF!)-COLUMN(#REF!)+1,FALSE),"")</f>
        <v>#REF!</v>
      </c>
      <c r="EA67" s="15" t="e">
        <f>IF(VLOOKUP($B67,#REF!,COLUMN(#REF!)-COLUMN(#REF!)+1,FALSE)&gt;0.1,VLOOKUP($B67,#REF!,COLUMN(#REF!)-COLUMN(#REF!)+1,FALSE),"")</f>
        <v>#REF!</v>
      </c>
      <c r="EB67" s="15" t="e">
        <f>IF(VLOOKUP($B67,#REF!,COLUMN(#REF!)-COLUMN(#REF!)+1,FALSE)&gt;0.1,VLOOKUP($B67,#REF!,COLUMN(#REF!)-COLUMN(#REF!)+1,FALSE),"")</f>
        <v>#REF!</v>
      </c>
      <c r="EC67" s="15" t="e">
        <f>IF(VLOOKUP($B67,#REF!,COLUMN(#REF!)-COLUMN(#REF!)+1,FALSE)&gt;0.1,VLOOKUP($B67,#REF!,COLUMN(#REF!)-COLUMN(#REF!)+1,FALSE),"")</f>
        <v>#REF!</v>
      </c>
      <c r="ED67" s="15" t="e">
        <f>IF(VLOOKUP($B67,#REF!,COLUMN(#REF!)-COLUMN(#REF!)+1,FALSE)&gt;0.1,VLOOKUP($B67,#REF!,COLUMN(#REF!)-COLUMN(#REF!)+1,FALSE),"")</f>
        <v>#REF!</v>
      </c>
      <c r="EE67" s="15" t="e">
        <f>IF(VLOOKUP($B67,#REF!,COLUMN(#REF!)-COLUMN(#REF!)+1,FALSE)&gt;0.1,VLOOKUP($B67,#REF!,COLUMN(#REF!)-COLUMN(#REF!)+1,FALSE),"")</f>
        <v>#REF!</v>
      </c>
      <c r="EF67" s="15" t="e">
        <f>IF(VLOOKUP($B67,#REF!,COLUMN(#REF!)-COLUMN(#REF!)+1,FALSE)&gt;0.1,VLOOKUP($B67,#REF!,COLUMN(#REF!)-COLUMN(#REF!)+1,FALSE),"")</f>
        <v>#REF!</v>
      </c>
      <c r="EG67" s="15" t="e">
        <f>IF(VLOOKUP($B67,#REF!,COLUMN(#REF!)-COLUMN(#REF!)+1,FALSE)&gt;0.1,VLOOKUP($B67,#REF!,COLUMN(#REF!)-COLUMN(#REF!)+1,FALSE),"")</f>
        <v>#REF!</v>
      </c>
      <c r="EH67" s="15" t="e">
        <f>IF(VLOOKUP($B67,#REF!,COLUMN(#REF!)-COLUMN(#REF!)+1,FALSE)&gt;0.1,VLOOKUP($B67,#REF!,COLUMN(#REF!)-COLUMN(#REF!)+1,FALSE),"")</f>
        <v>#REF!</v>
      </c>
      <c r="EL67" s="20" t="str">
        <f t="shared" si="33"/>
        <v/>
      </c>
      <c r="EM67" s="20" t="str">
        <f t="shared" si="33"/>
        <v/>
      </c>
      <c r="EN67" s="20" t="str">
        <f t="shared" si="33"/>
        <v/>
      </c>
      <c r="EO67" s="20" t="str">
        <f t="shared" si="32"/>
        <v/>
      </c>
      <c r="EP67" s="20" t="str">
        <f t="shared" si="32"/>
        <v/>
      </c>
      <c r="EQ67" s="20" t="str">
        <f t="shared" si="32"/>
        <v/>
      </c>
      <c r="ER67" s="20" t="str">
        <f t="shared" si="32"/>
        <v/>
      </c>
      <c r="ES67" s="20" t="str">
        <f t="shared" si="32"/>
        <v/>
      </c>
      <c r="ET67" s="20" t="str">
        <f t="shared" si="32"/>
        <v/>
      </c>
      <c r="EU67" s="20" t="str">
        <f t="shared" si="32"/>
        <v/>
      </c>
      <c r="EV67" s="20" t="str">
        <f t="shared" si="32"/>
        <v/>
      </c>
      <c r="EW67" s="20" t="str">
        <f t="shared" si="32"/>
        <v/>
      </c>
    </row>
    <row r="68" spans="2:173">
      <c r="B68" t="s">
        <v>1457</v>
      </c>
      <c r="C68" s="18">
        <f>VLOOKUP(B68,Financ!A$3:J$157,COLUMN(Financ!$J$21),FALSE)</f>
        <v>45962</v>
      </c>
      <c r="D68" s="16">
        <f ca="1">SUMIF(Financ!$A$3:$A$157,'Full Financ'!$B68,Financ!K$3:K$156)</f>
        <v>0</v>
      </c>
      <c r="E68" s="16">
        <f ca="1">SUMIF(Financ!$A$3:$A$157,'Full Financ'!$B68,Financ!L$3:L$156)</f>
        <v>0</v>
      </c>
      <c r="F68" s="16">
        <f ca="1">SUMIF(Financ!$A$3:$A$157,'Full Financ'!$B68,Financ!M$3:M$156)</f>
        <v>0</v>
      </c>
      <c r="G68" s="16">
        <f ca="1">SUMIF(Financ!$A$3:$A$157,'Full Financ'!$B68,Financ!N$3:N$156)</f>
        <v>0</v>
      </c>
      <c r="H68" s="16">
        <f ca="1">SUMIF(Financ!$A$3:$A$157,'Full Financ'!$B68,Financ!O$3:O$156)</f>
        <v>0</v>
      </c>
      <c r="I68" s="16">
        <f ca="1">SUMIF(Financ!$A$3:$A$157,'Full Financ'!$B68,Financ!P$3:P$156)</f>
        <v>0</v>
      </c>
      <c r="J68" s="16">
        <f ca="1">SUMIF(Financ!$A$3:$A$157,'Full Financ'!$B68,Financ!Q$3:Q$156)</f>
        <v>0</v>
      </c>
      <c r="K68" s="16">
        <f ca="1">SUMIF(Financ!$A$3:$A$157,'Full Financ'!$B68,Financ!R$3:R$156)</f>
        <v>0</v>
      </c>
      <c r="L68" s="16">
        <f ca="1">SUMIF(Financ!$A$3:$A$157,'Full Financ'!$B68,Financ!S$3:S$156)</f>
        <v>0</v>
      </c>
      <c r="M68" s="16">
        <f ca="1">SUMIF(Financ!$A$3:$A$157,'Full Financ'!$B68,Financ!T$3:T$156)</f>
        <v>0</v>
      </c>
      <c r="N68" s="16">
        <f ca="1">SUMIF(Financ!$A$3:$A$157,'Full Financ'!$B68,Financ!U$3:U$156)</f>
        <v>389.09</v>
      </c>
      <c r="O68" s="16">
        <f ca="1">SUMIF(Financ!$A$3:$A$157,'Full Financ'!$B68,Financ!V$3:V$156)</f>
        <v>389.09</v>
      </c>
      <c r="P68" s="16"/>
      <c r="Q68" t="e">
        <f>VLOOKUP(B68,#REF!,COLUMN(#REF!),FALSE)</f>
        <v>#REF!</v>
      </c>
      <c r="R68" s="17" t="e">
        <f>IF(AND(R$2=$Q$1,$Q68&lt;&gt;0),SUMIF(#REF!,'Full Financ'!$B68,#REF!)*0.98*(S$2-R$2)/($Q68),SUMIF(#REF!,'Full Financ'!$B68,#REF!)*0.98)</f>
        <v>#REF!</v>
      </c>
      <c r="S68" s="17" t="e">
        <f>IF(AND(S$2=$Q$1,$Q68&lt;&gt;0),SUMIF(#REF!,'Full Financ'!$B68,#REF!)*0.98*(T$2-S$2)/($Q68),SUMIF(#REF!,'Full Financ'!$B68,#REF!)*0.98)</f>
        <v>#REF!</v>
      </c>
      <c r="T68" s="17" t="e">
        <f>IF(AND(T$2=$Q$1,$Q68&lt;&gt;0),SUMIF(#REF!,'Full Financ'!$B68,#REF!)*0.98*(U$2-T$2)/($Q68),SUMIF(#REF!,'Full Financ'!$B68,#REF!)*0.98)</f>
        <v>#REF!</v>
      </c>
      <c r="U68" s="17" t="e">
        <f>IF(AND(U$2=$Q$1,$Q68&lt;&gt;0),SUMIF(#REF!,'Full Financ'!$B68,#REF!)*0.98*(V$2-U$2)/($Q68),SUMIF(#REF!,'Full Financ'!$B68,#REF!)*0.98)</f>
        <v>#REF!</v>
      </c>
      <c r="V68" s="17" t="e">
        <f>IF(AND(V$2=$Q$1,$Q68&lt;&gt;0),SUMIF(#REF!,'Full Financ'!$B68,#REF!)*0.98*(W$2-V$2)/($Q68),SUMIF(#REF!,'Full Financ'!$B68,#REF!)*0.98)</f>
        <v>#REF!</v>
      </c>
      <c r="W68" s="17" t="e">
        <f>IF(AND(W$2=$Q$1,$Q68&lt;&gt;0),SUMIF(#REF!,'Full Financ'!$B68,#REF!)*0.98*(X$2-W$2)/($Q68),SUMIF(#REF!,'Full Financ'!$B68,#REF!)*0.98)</f>
        <v>#REF!</v>
      </c>
      <c r="X68" s="17" t="e">
        <f>IF(AND(X$2=$Q$1,$Q68&lt;&gt;0),SUMIF(#REF!,'Full Financ'!$B68,#REF!)*0.98*(Y$2-X$2)/($Q68),SUMIF(#REF!,'Full Financ'!$B68,#REF!)*0.98)</f>
        <v>#REF!</v>
      </c>
      <c r="Y68" s="17" t="e">
        <f>IF(AND(Y$2=$Q$1,$Q68&lt;&gt;0),SUMIF(#REF!,'Full Financ'!$B68,#REF!)*0.98*(Z$2-Y$2)/($Q68),SUMIF(#REF!,'Full Financ'!$B68,#REF!)*0.98)</f>
        <v>#REF!</v>
      </c>
      <c r="Z68" s="17" t="e">
        <f>IF(AND(Z$2=$Q$1,$Q68&lt;&gt;0),SUMIF(#REF!,'Full Financ'!$B68,#REF!)*0.98*(AA$2-Z$2)/($Q68),SUMIF(#REF!,'Full Financ'!$B68,#REF!)*0.98)</f>
        <v>#REF!</v>
      </c>
      <c r="AA68" s="17" t="e">
        <f>IF(AND(AA$2=$Q$1,$Q68&lt;&gt;0),SUMIF(#REF!,'Full Financ'!$B68,#REF!)*0.98*(AB$2-AA$2)/($Q68),SUMIF(#REF!,'Full Financ'!$B68,#REF!)*0.98)</f>
        <v>#REF!</v>
      </c>
      <c r="AB68" s="17" t="e">
        <f>IF(AND(AB$2=$Q$1,$Q68&lt;&gt;0),SUMIF(#REF!,'Full Financ'!$B68,#REF!)*0.98*(AC$2-AB$2)/($Q68),SUMIF(#REF!,'Full Financ'!$B68,#REF!)*0.98)</f>
        <v>#REF!</v>
      </c>
      <c r="AC68" s="17" t="e">
        <f>IF(AND(AC$2=$Q$1,$Q68&lt;&gt;0),SUMIF(#REF!,'Full Financ'!$B68,#REF!)*0.98*(AD$2-AC$2)/($Q68),SUMIF(#REF!,'Full Financ'!$B68,#REF!)*0.98)</f>
        <v>#REF!</v>
      </c>
      <c r="AD68" s="17"/>
      <c r="AF68" s="17" t="e">
        <f t="shared" ca="1" si="38"/>
        <v>#REF!</v>
      </c>
      <c r="AG68" s="17" t="e">
        <f t="shared" ca="1" si="38"/>
        <v>#REF!</v>
      </c>
      <c r="AH68" s="17" t="e">
        <f t="shared" ca="1" si="38"/>
        <v>#REF!</v>
      </c>
      <c r="AI68" s="17" t="e">
        <f t="shared" ca="1" si="38"/>
        <v>#REF!</v>
      </c>
      <c r="AJ68" s="17" t="e">
        <f t="shared" ca="1" si="38"/>
        <v>#REF!</v>
      </c>
      <c r="AK68" s="17" t="e">
        <f t="shared" ca="1" si="38"/>
        <v>#REF!</v>
      </c>
      <c r="AL68" s="17" t="e">
        <f t="shared" ca="1" si="34"/>
        <v>#REF!</v>
      </c>
      <c r="AM68" s="17" t="e">
        <f t="shared" ca="1" si="34"/>
        <v>#REF!</v>
      </c>
      <c r="AN68" s="17" t="e">
        <f t="shared" ca="1" si="34"/>
        <v>#REF!</v>
      </c>
      <c r="AO68" s="17" t="e">
        <f t="shared" ca="1" si="34"/>
        <v>#REF!</v>
      </c>
      <c r="AP68" s="17" t="e">
        <f t="shared" ca="1" si="34"/>
        <v>#REF!</v>
      </c>
      <c r="AQ68" s="17" t="e">
        <f t="shared" ca="1" si="34"/>
        <v>#REF!</v>
      </c>
      <c r="AS68" s="17" t="e">
        <f>IF(SUM($R68:R68)&gt;0,MONTH(AS$2),"")</f>
        <v>#REF!</v>
      </c>
      <c r="AT68" s="17" t="e">
        <f>IF(SUM($R68:S68)&gt;0,MONTH(AT$2),"")</f>
        <v>#REF!</v>
      </c>
      <c r="AU68" s="17" t="e">
        <f>IF(SUM($R68:T68)&gt;0,MONTH(AU$2),"")</f>
        <v>#REF!</v>
      </c>
      <c r="AV68" s="17" t="e">
        <f>IF(SUM($R68:U68)&gt;0,MONTH(AV$2),"")</f>
        <v>#REF!</v>
      </c>
      <c r="AW68" s="17" t="e">
        <f>IF(SUM($R68:V68)&gt;0,MONTH(AW$2),"")</f>
        <v>#REF!</v>
      </c>
      <c r="AX68" s="17" t="e">
        <f>IF(SUM($R68:W68)&gt;0,MONTH(AX$2),"")</f>
        <v>#REF!</v>
      </c>
      <c r="AY68" s="17" t="e">
        <f>IF(SUM($R68:X68)&gt;0,MONTH(AY$2),"")</f>
        <v>#REF!</v>
      </c>
      <c r="AZ68" s="17" t="e">
        <f>IF(SUM($R68:Y68)&gt;0,MONTH(AZ$2),"")</f>
        <v>#REF!</v>
      </c>
      <c r="BA68" s="17" t="e">
        <f>IF(SUM($R68:Z68)&gt;0,MONTH(BA$2),"")</f>
        <v>#REF!</v>
      </c>
      <c r="BB68" s="17" t="e">
        <f>IF(SUM($R68:AA68)&gt;0,MONTH(BB$2),"")</f>
        <v>#REF!</v>
      </c>
      <c r="BC68" s="17" t="e">
        <f>IF(SUM($R68:AB68)&gt;0,MONTH(BC$2),"")</f>
        <v>#REF!</v>
      </c>
      <c r="BD68" s="17" t="e">
        <f>IF(SUM($R68:AC68)&gt;0,MONTH(BD$2),"")</f>
        <v>#REF!</v>
      </c>
      <c r="BE68" s="17" t="e">
        <f t="shared" ref="BE68:BE120" si="41">MIN(AS68:BD68)</f>
        <v>#REF!</v>
      </c>
      <c r="BF68" s="17" t="e">
        <f t="shared" si="39"/>
        <v>#REF!</v>
      </c>
      <c r="BG68" s="17" t="e">
        <f t="shared" si="39"/>
        <v>#REF!</v>
      </c>
      <c r="BH68" s="17" t="e">
        <f t="shared" si="39"/>
        <v>#REF!</v>
      </c>
      <c r="BI68" s="17" t="e">
        <f t="shared" si="39"/>
        <v>#REF!</v>
      </c>
      <c r="BJ68" s="17" t="e">
        <f t="shared" si="39"/>
        <v>#REF!</v>
      </c>
      <c r="BK68" s="17" t="e">
        <f t="shared" si="39"/>
        <v>#REF!</v>
      </c>
      <c r="BL68" s="17" t="e">
        <f t="shared" si="35"/>
        <v>#REF!</v>
      </c>
      <c r="BM68" s="17" t="e">
        <f t="shared" si="35"/>
        <v>#REF!</v>
      </c>
      <c r="BN68" s="17" t="e">
        <f t="shared" si="35"/>
        <v>#REF!</v>
      </c>
      <c r="BO68" s="17" t="e">
        <f t="shared" si="35"/>
        <v>#REF!</v>
      </c>
      <c r="BP68" s="17" t="e">
        <f t="shared" si="35"/>
        <v>#REF!</v>
      </c>
      <c r="BQ68" s="17" t="e">
        <f t="shared" si="35"/>
        <v>#REF!</v>
      </c>
      <c r="BS68" s="17" t="e">
        <f t="shared" si="40"/>
        <v>#REF!</v>
      </c>
      <c r="BT68" s="17" t="e">
        <f t="shared" si="40"/>
        <v>#REF!</v>
      </c>
      <c r="BU68" s="17" t="e">
        <f t="shared" si="40"/>
        <v>#REF!</v>
      </c>
      <c r="BV68" s="17" t="e">
        <f t="shared" si="40"/>
        <v>#REF!</v>
      </c>
      <c r="BW68" s="17" t="e">
        <f t="shared" si="40"/>
        <v>#REF!</v>
      </c>
      <c r="BX68" s="17" t="e">
        <f t="shared" si="40"/>
        <v>#REF!</v>
      </c>
      <c r="BY68" s="17" t="e">
        <f t="shared" si="36"/>
        <v>#REF!</v>
      </c>
      <c r="BZ68" s="17" t="e">
        <f t="shared" si="36"/>
        <v>#REF!</v>
      </c>
      <c r="CA68" s="17" t="e">
        <f t="shared" si="36"/>
        <v>#REF!</v>
      </c>
      <c r="CB68" s="17" t="e">
        <f t="shared" si="36"/>
        <v>#REF!</v>
      </c>
      <c r="CC68" s="17" t="e">
        <f t="shared" si="36"/>
        <v>#REF!</v>
      </c>
      <c r="CD68" s="17" t="e">
        <f t="shared" si="36"/>
        <v>#REF!</v>
      </c>
      <c r="CG68" s="20" t="e">
        <f>IF(AND(SUM($R68:R68)&gt;0,R68=0),AF68,0)</f>
        <v>#REF!</v>
      </c>
      <c r="CH68" s="20" t="e">
        <f>IF(AND(SUM($R68:S68)&gt;0,S68=0),AG68,0)</f>
        <v>#REF!</v>
      </c>
      <c r="CI68" s="20" t="e">
        <f>IF(AND(SUM($R68:T68)&gt;0,T68=0),AH68,0)</f>
        <v>#REF!</v>
      </c>
      <c r="CJ68" s="20" t="e">
        <f>IF(AND(SUM($R68:U68)&gt;0,U68=0),AI68,0)</f>
        <v>#REF!</v>
      </c>
      <c r="CK68" s="20" t="e">
        <f>IF(AND(SUM($R68:V68)&gt;0,V68=0),AJ68,0)</f>
        <v>#REF!</v>
      </c>
      <c r="CL68" s="20" t="e">
        <f>IF(AND(SUM($R68:W68)&gt;0,W68=0),AK68,0)</f>
        <v>#REF!</v>
      </c>
      <c r="CM68" s="20" t="e">
        <f>IF(AND(SUM($R68:X68)&gt;0,X68=0),AL68,0)</f>
        <v>#REF!</v>
      </c>
      <c r="CN68" s="20" t="e">
        <f>IF(AND(SUM($R68:Y68)&gt;0,Y68=0),AM68,0)</f>
        <v>#REF!</v>
      </c>
      <c r="CO68" s="20" t="e">
        <f>IF(AND(SUM($R68:Z68)&gt;0,Z68=0),AN68,0)</f>
        <v>#REF!</v>
      </c>
      <c r="CP68" s="20" t="e">
        <f>IF(AND(SUM($R68:AA68)&gt;0,AA68=0),AO68,0)</f>
        <v>#REF!</v>
      </c>
      <c r="CQ68" s="20" t="e">
        <f>IF(AND(SUM($R68:AB68)&gt;0,AB68=0),AP68,0)</f>
        <v>#REF!</v>
      </c>
      <c r="CR68" s="20" t="e">
        <f>IF(AND(SUM($R68:AC68)&gt;0,AC68=0),AQ68,0)</f>
        <v>#REF!</v>
      </c>
      <c r="CT68" s="14" t="e">
        <f>IF(VLOOKUP($B68,#REF!,COLUMN(#REF!)-COLUMN(#REF!)+1,FALSE)&gt;0.1,VLOOKUP($B68,#REF!,COLUMN(#REF!)-COLUMN(#REF!)+1,FALSE),"")</f>
        <v>#REF!</v>
      </c>
      <c r="CU68" s="14" t="e">
        <f>IF(VLOOKUP($B68,#REF!,COLUMN(#REF!)-COLUMN(#REF!)+1,FALSE)&gt;0.1,VLOOKUP($B68,#REF!,COLUMN(#REF!)-COLUMN(#REF!)+1,FALSE),"")</f>
        <v>#REF!</v>
      </c>
      <c r="CV68" s="14" t="e">
        <f>IF(VLOOKUP($B68,#REF!,COLUMN(#REF!)-COLUMN(#REF!)+1,FALSE)&gt;0.1,VLOOKUP($B68,#REF!,COLUMN(#REF!)-COLUMN(#REF!)+1,FALSE),"")</f>
        <v>#REF!</v>
      </c>
      <c r="CW68" s="14" t="e">
        <f>IF(VLOOKUP($B68,#REF!,COLUMN(#REF!)-COLUMN(#REF!)+1,FALSE)&gt;0.1,VLOOKUP($B68,#REF!,COLUMN(#REF!)-COLUMN(#REF!)+1,FALSE),"")</f>
        <v>#REF!</v>
      </c>
      <c r="CX68" s="14" t="e">
        <f>IF(VLOOKUP($B68,#REF!,COLUMN(#REF!)-COLUMN(#REF!)+1,FALSE)&gt;0.1,VLOOKUP($B68,#REF!,COLUMN(#REF!)-COLUMN(#REF!)+1,FALSE),"")</f>
        <v>#REF!</v>
      </c>
      <c r="CY68" s="14" t="e">
        <f>IF(VLOOKUP($B68,#REF!,COLUMN(#REF!)-COLUMN(#REF!)+1,FALSE)&gt;0.1,VLOOKUP($B68,#REF!,COLUMN(#REF!)-COLUMN(#REF!)+1,FALSE),"")</f>
        <v>#REF!</v>
      </c>
      <c r="CZ68" s="14" t="e">
        <f>IF(VLOOKUP($B68,#REF!,COLUMN(#REF!)-COLUMN(#REF!)+1,FALSE)&gt;0.1,VLOOKUP($B68,#REF!,COLUMN(#REF!)-COLUMN(#REF!)+1,FALSE),"")</f>
        <v>#REF!</v>
      </c>
      <c r="DA68" s="14" t="e">
        <f>IF(VLOOKUP($B68,#REF!,COLUMN(#REF!)-COLUMN(#REF!)+1,FALSE)&gt;0.1,VLOOKUP($B68,#REF!,COLUMN(#REF!)-COLUMN(#REF!)+1,FALSE),"")</f>
        <v>#REF!</v>
      </c>
      <c r="DB68" s="14" t="e">
        <f>IF(VLOOKUP($B68,#REF!,COLUMN(#REF!)-COLUMN(#REF!)+1,FALSE)&gt;0.1,VLOOKUP($B68,#REF!,COLUMN(#REF!)-COLUMN(#REF!)+1,FALSE),"")</f>
        <v>#REF!</v>
      </c>
      <c r="DC68" s="14" t="e">
        <f>IF(VLOOKUP($B68,#REF!,COLUMN(#REF!)-COLUMN(#REF!)+1,FALSE)&gt;0.1,VLOOKUP($B68,#REF!,COLUMN(#REF!)-COLUMN(#REF!)+1,FALSE),"")</f>
        <v>#REF!</v>
      </c>
      <c r="DD68" s="14" t="e">
        <f>IF(VLOOKUP($B68,#REF!,COLUMN(#REF!)-COLUMN(#REF!)+1,FALSE)&gt;0.1,VLOOKUP($B68,#REF!,COLUMN(#REF!)-COLUMN(#REF!)+1,FALSE),"")</f>
        <v>#REF!</v>
      </c>
      <c r="DE68" s="14" t="e">
        <f>IF(VLOOKUP($B68,#REF!,COLUMN(#REF!)-COLUMN(#REF!)+1,FALSE)&gt;0.1,VLOOKUP($B68,#REF!,COLUMN(#REF!)-COLUMN(#REF!)+1,FALSE),"")</f>
        <v>#REF!</v>
      </c>
      <c r="DH68" s="19" t="str">
        <f t="shared" ref="DH68:DP105" si="42">IF(ISNUMBER(CT68),CT68*D68,"")</f>
        <v/>
      </c>
      <c r="DI68" s="19" t="str">
        <f t="shared" si="42"/>
        <v/>
      </c>
      <c r="DJ68" s="19" t="str">
        <f t="shared" si="42"/>
        <v/>
      </c>
      <c r="DK68" s="19" t="str">
        <f t="shared" si="42"/>
        <v/>
      </c>
      <c r="DL68" s="19" t="str">
        <f t="shared" si="42"/>
        <v/>
      </c>
      <c r="DM68" s="19" t="str">
        <f t="shared" si="42"/>
        <v/>
      </c>
      <c r="DN68" s="19" t="str">
        <f t="shared" si="37"/>
        <v/>
      </c>
      <c r="DO68" s="19" t="str">
        <f t="shared" si="37"/>
        <v/>
      </c>
      <c r="DP68" s="19" t="str">
        <f t="shared" si="37"/>
        <v/>
      </c>
      <c r="DQ68" s="19" t="str">
        <f t="shared" si="37"/>
        <v/>
      </c>
      <c r="DR68" s="19" t="str">
        <f t="shared" si="37"/>
        <v/>
      </c>
      <c r="DS68" s="19" t="str">
        <f t="shared" si="37"/>
        <v/>
      </c>
      <c r="DV68" s="15" t="e">
        <f>IF(VLOOKUP($B68,#REF!,COLUMN(#REF!)-COLUMN(#REF!)+1,FALSE)&gt;0.1,VLOOKUP($B68,#REF!,COLUMN(#REF!)-COLUMN(#REF!)+1,FALSE),"")</f>
        <v>#REF!</v>
      </c>
      <c r="DW68" s="15" t="e">
        <f>IF(VLOOKUP($B68,#REF!,COLUMN(#REF!)-COLUMN(#REF!)+1,FALSE)&gt;0.1,VLOOKUP($B68,#REF!,COLUMN(#REF!)-COLUMN(#REF!)+1,FALSE),"")</f>
        <v>#REF!</v>
      </c>
      <c r="DX68" s="15" t="e">
        <f>IF(VLOOKUP($B68,#REF!,COLUMN(#REF!)-COLUMN(#REF!)+1,FALSE)&gt;0.1,VLOOKUP($B68,#REF!,COLUMN(#REF!)-COLUMN(#REF!)+1,FALSE),"")</f>
        <v>#REF!</v>
      </c>
      <c r="DY68" s="15" t="e">
        <f>IF(VLOOKUP($B68,#REF!,COLUMN(#REF!)-COLUMN(#REF!)+1,FALSE)&gt;0.1,VLOOKUP($B68,#REF!,COLUMN(#REF!)-COLUMN(#REF!)+1,FALSE),"")</f>
        <v>#REF!</v>
      </c>
      <c r="DZ68" s="15" t="e">
        <f>IF(VLOOKUP($B68,#REF!,COLUMN(#REF!)-COLUMN(#REF!)+1,FALSE)&gt;0.1,VLOOKUP($B68,#REF!,COLUMN(#REF!)-COLUMN(#REF!)+1,FALSE),"")</f>
        <v>#REF!</v>
      </c>
      <c r="EA68" s="15" t="e">
        <f>IF(VLOOKUP($B68,#REF!,COLUMN(#REF!)-COLUMN(#REF!)+1,FALSE)&gt;0.1,VLOOKUP($B68,#REF!,COLUMN(#REF!)-COLUMN(#REF!)+1,FALSE),"")</f>
        <v>#REF!</v>
      </c>
      <c r="EB68" s="15" t="e">
        <f>IF(VLOOKUP($B68,#REF!,COLUMN(#REF!)-COLUMN(#REF!)+1,FALSE)&gt;0.1,VLOOKUP($B68,#REF!,COLUMN(#REF!)-COLUMN(#REF!)+1,FALSE),"")</f>
        <v>#REF!</v>
      </c>
      <c r="EC68" s="15" t="e">
        <f>IF(VLOOKUP($B68,#REF!,COLUMN(#REF!)-COLUMN(#REF!)+1,FALSE)&gt;0.1,VLOOKUP($B68,#REF!,COLUMN(#REF!)-COLUMN(#REF!)+1,FALSE),"")</f>
        <v>#REF!</v>
      </c>
      <c r="ED68" s="15" t="e">
        <f>IF(VLOOKUP($B68,#REF!,COLUMN(#REF!)-COLUMN(#REF!)+1,FALSE)&gt;0.1,VLOOKUP($B68,#REF!,COLUMN(#REF!)-COLUMN(#REF!)+1,FALSE),"")</f>
        <v>#REF!</v>
      </c>
      <c r="EE68" s="15" t="e">
        <f>IF(VLOOKUP($B68,#REF!,COLUMN(#REF!)-COLUMN(#REF!)+1,FALSE)&gt;0.1,VLOOKUP($B68,#REF!,COLUMN(#REF!)-COLUMN(#REF!)+1,FALSE),"")</f>
        <v>#REF!</v>
      </c>
      <c r="EF68" s="15" t="e">
        <f>IF(VLOOKUP($B68,#REF!,COLUMN(#REF!)-COLUMN(#REF!)+1,FALSE)&gt;0.1,VLOOKUP($B68,#REF!,COLUMN(#REF!)-COLUMN(#REF!)+1,FALSE),"")</f>
        <v>#REF!</v>
      </c>
      <c r="EG68" s="15" t="e">
        <f>IF(VLOOKUP($B68,#REF!,COLUMN(#REF!)-COLUMN(#REF!)+1,FALSE)&gt;0.1,VLOOKUP($B68,#REF!,COLUMN(#REF!)-COLUMN(#REF!)+1,FALSE),"")</f>
        <v>#REF!</v>
      </c>
      <c r="EH68" s="15" t="e">
        <f>IF(VLOOKUP($B68,#REF!,COLUMN(#REF!)-COLUMN(#REF!)+1,FALSE)&gt;0.1,VLOOKUP($B68,#REF!,COLUMN(#REF!)-COLUMN(#REF!)+1,FALSE),"")</f>
        <v>#REF!</v>
      </c>
      <c r="EL68" s="20" t="str">
        <f t="shared" si="33"/>
        <v/>
      </c>
      <c r="EM68" s="20" t="str">
        <f t="shared" si="33"/>
        <v/>
      </c>
      <c r="EN68" s="20" t="str">
        <f t="shared" si="33"/>
        <v/>
      </c>
      <c r="EO68" s="20" t="str">
        <f t="shared" si="32"/>
        <v/>
      </c>
      <c r="EP68" s="20" t="str">
        <f t="shared" si="32"/>
        <v/>
      </c>
      <c r="EQ68" s="20" t="str">
        <f t="shared" si="32"/>
        <v/>
      </c>
      <c r="ER68" s="20" t="str">
        <f t="shared" ref="ER68:EW110" si="43">IF(ISNUMBER(EB68),(EB68-1)*J68,"")</f>
        <v/>
      </c>
      <c r="ES68" s="20" t="str">
        <f t="shared" si="43"/>
        <v/>
      </c>
      <c r="ET68" s="20" t="str">
        <f t="shared" si="43"/>
        <v/>
      </c>
      <c r="EU68" s="20" t="str">
        <f t="shared" si="43"/>
        <v/>
      </c>
      <c r="EV68" s="20" t="str">
        <f t="shared" si="43"/>
        <v/>
      </c>
      <c r="EW68" s="20" t="str">
        <f t="shared" si="43"/>
        <v/>
      </c>
    </row>
    <row r="69" spans="2:173">
      <c r="B69" t="s">
        <v>1391</v>
      </c>
      <c r="C69" s="18">
        <f>VLOOKUP(B69,Financ!A$3:J$157,COLUMN(Financ!$J$21),FALSE)</f>
        <v>45870</v>
      </c>
      <c r="D69" s="16">
        <f ca="1">SUMIF(Financ!$A$3:$A$157,'Full Financ'!$B69,Financ!K$3:K$156)</f>
        <v>0</v>
      </c>
      <c r="E69" s="16">
        <f ca="1">SUMIF(Financ!$A$3:$A$157,'Full Financ'!$B69,Financ!L$3:L$156)</f>
        <v>0</v>
      </c>
      <c r="F69" s="16">
        <f ca="1">SUMIF(Financ!$A$3:$A$157,'Full Financ'!$B69,Financ!M$3:M$156)</f>
        <v>0</v>
      </c>
      <c r="G69" s="16">
        <f ca="1">SUMIF(Financ!$A$3:$A$157,'Full Financ'!$B69,Financ!N$3:N$156)</f>
        <v>0</v>
      </c>
      <c r="H69" s="16">
        <f ca="1">SUMIF(Financ!$A$3:$A$157,'Full Financ'!$B69,Financ!O$3:O$156)</f>
        <v>0</v>
      </c>
      <c r="I69" s="16">
        <f ca="1">SUMIF(Financ!$A$3:$A$157,'Full Financ'!$B69,Financ!P$3:P$156)</f>
        <v>0</v>
      </c>
      <c r="J69" s="16">
        <f ca="1">SUMIF(Financ!$A$3:$A$157,'Full Financ'!$B69,Financ!Q$3:Q$156)</f>
        <v>0</v>
      </c>
      <c r="K69" s="16">
        <f ca="1">SUMIF(Financ!$A$3:$A$157,'Full Financ'!$B69,Financ!R$3:R$156)</f>
        <v>194.54500000000002</v>
      </c>
      <c r="L69" s="16">
        <f ca="1">SUMIF(Financ!$A$3:$A$157,'Full Financ'!$B69,Financ!S$3:S$156)</f>
        <v>194.54500000000002</v>
      </c>
      <c r="M69" s="16">
        <f ca="1">SUMIF(Financ!$A$3:$A$157,'Full Financ'!$B69,Financ!T$3:T$156)</f>
        <v>194.54500000000002</v>
      </c>
      <c r="N69" s="16">
        <f ca="1">SUMIF(Financ!$A$3:$A$157,'Full Financ'!$B69,Financ!U$3:U$156)</f>
        <v>194.54500000000002</v>
      </c>
      <c r="O69" s="16">
        <f ca="1">SUMIF(Financ!$A$3:$A$157,'Full Financ'!$B69,Financ!V$3:V$156)</f>
        <v>194.54500000000002</v>
      </c>
      <c r="P69" s="16"/>
      <c r="Q69" t="e">
        <f>VLOOKUP(B69,#REF!,COLUMN(#REF!),FALSE)</f>
        <v>#REF!</v>
      </c>
      <c r="R69" s="17" t="e">
        <f>IF(AND(R$2=$Q$1,$Q69&lt;&gt;0),SUMIF(#REF!,'Full Financ'!$B69,#REF!)*0.98*(S$2-R$2)/($Q69),SUMIF(#REF!,'Full Financ'!$B69,#REF!)*0.98)</f>
        <v>#REF!</v>
      </c>
      <c r="S69" s="17" t="e">
        <f>IF(AND(S$2=$Q$1,$Q69&lt;&gt;0),SUMIF(#REF!,'Full Financ'!$B69,#REF!)*0.98*(T$2-S$2)/($Q69),SUMIF(#REF!,'Full Financ'!$B69,#REF!)*0.98)</f>
        <v>#REF!</v>
      </c>
      <c r="T69" s="17" t="e">
        <f>IF(AND(T$2=$Q$1,$Q69&lt;&gt;0),SUMIF(#REF!,'Full Financ'!$B69,#REF!)*0.98*(U$2-T$2)/($Q69),SUMIF(#REF!,'Full Financ'!$B69,#REF!)*0.98)</f>
        <v>#REF!</v>
      </c>
      <c r="U69" s="17" t="e">
        <f>IF(AND(U$2=$Q$1,$Q69&lt;&gt;0),SUMIF(#REF!,'Full Financ'!$B69,#REF!)*0.98*(V$2-U$2)/($Q69),SUMIF(#REF!,'Full Financ'!$B69,#REF!)*0.98)</f>
        <v>#REF!</v>
      </c>
      <c r="V69" s="17" t="e">
        <f>IF(AND(V$2=$Q$1,$Q69&lt;&gt;0),SUMIF(#REF!,'Full Financ'!$B69,#REF!)*0.98*(W$2-V$2)/($Q69),SUMIF(#REF!,'Full Financ'!$B69,#REF!)*0.98)</f>
        <v>#REF!</v>
      </c>
      <c r="W69" s="17" t="e">
        <f>IF(AND(W$2=$Q$1,$Q69&lt;&gt;0),SUMIF(#REF!,'Full Financ'!$B69,#REF!)*0.98*(X$2-W$2)/($Q69),SUMIF(#REF!,'Full Financ'!$B69,#REF!)*0.98)</f>
        <v>#REF!</v>
      </c>
      <c r="X69" s="17" t="e">
        <f>IF(AND(X$2=$Q$1,$Q69&lt;&gt;0),SUMIF(#REF!,'Full Financ'!$B69,#REF!)*0.98*(Y$2-X$2)/($Q69),SUMIF(#REF!,'Full Financ'!$B69,#REF!)*0.98)</f>
        <v>#REF!</v>
      </c>
      <c r="Y69" s="17" t="e">
        <f>IF(AND(Y$2=$Q$1,$Q69&lt;&gt;0),SUMIF(#REF!,'Full Financ'!$B69,#REF!)*0.98*(Z$2-Y$2)/($Q69),SUMIF(#REF!,'Full Financ'!$B69,#REF!)*0.98)</f>
        <v>#REF!</v>
      </c>
      <c r="Z69" s="17" t="e">
        <f>IF(AND(Z$2=$Q$1,$Q69&lt;&gt;0),SUMIF(#REF!,'Full Financ'!$B69,#REF!)*0.98*(AA$2-Z$2)/($Q69),SUMIF(#REF!,'Full Financ'!$B69,#REF!)*0.98)</f>
        <v>#REF!</v>
      </c>
      <c r="AA69" s="17" t="e">
        <f>IF(AND(AA$2=$Q$1,$Q69&lt;&gt;0),SUMIF(#REF!,'Full Financ'!$B69,#REF!)*0.98*(AB$2-AA$2)/($Q69),SUMIF(#REF!,'Full Financ'!$B69,#REF!)*0.98)</f>
        <v>#REF!</v>
      </c>
      <c r="AB69" s="17" t="e">
        <f>IF(AND(AB$2=$Q$1,$Q69&lt;&gt;0),SUMIF(#REF!,'Full Financ'!$B69,#REF!)*0.98*(AC$2-AB$2)/($Q69),SUMIF(#REF!,'Full Financ'!$B69,#REF!)*0.98)</f>
        <v>#REF!</v>
      </c>
      <c r="AC69" s="17" t="e">
        <f>IF(AND(AC$2=$Q$1,$Q69&lt;&gt;0),SUMIF(#REF!,'Full Financ'!$B69,#REF!)*0.98*(AD$2-AC$2)/($Q69),SUMIF(#REF!,'Full Financ'!$B69,#REF!)*0.98)</f>
        <v>#REF!</v>
      </c>
      <c r="AD69" s="17"/>
      <c r="AF69" s="17" t="e">
        <f t="shared" ca="1" si="38"/>
        <v>#REF!</v>
      </c>
      <c r="AG69" s="17" t="e">
        <f t="shared" ca="1" si="38"/>
        <v>#REF!</v>
      </c>
      <c r="AH69" s="17" t="e">
        <f t="shared" ca="1" si="38"/>
        <v>#REF!</v>
      </c>
      <c r="AI69" s="17" t="e">
        <f t="shared" ca="1" si="38"/>
        <v>#REF!</v>
      </c>
      <c r="AJ69" s="17" t="e">
        <f t="shared" ca="1" si="38"/>
        <v>#REF!</v>
      </c>
      <c r="AK69" s="17" t="e">
        <f t="shared" ca="1" si="38"/>
        <v>#REF!</v>
      </c>
      <c r="AL69" s="17" t="e">
        <f t="shared" ca="1" si="34"/>
        <v>#REF!</v>
      </c>
      <c r="AM69" s="17" t="e">
        <f t="shared" ca="1" si="34"/>
        <v>#REF!</v>
      </c>
      <c r="AN69" s="17" t="e">
        <f t="shared" ca="1" si="34"/>
        <v>#REF!</v>
      </c>
      <c r="AO69" s="17" t="e">
        <f t="shared" ca="1" si="34"/>
        <v>#REF!</v>
      </c>
      <c r="AP69" s="17" t="e">
        <f t="shared" ca="1" si="34"/>
        <v>#REF!</v>
      </c>
      <c r="AQ69" s="17" t="e">
        <f t="shared" ca="1" si="34"/>
        <v>#REF!</v>
      </c>
      <c r="AS69" s="17" t="e">
        <f>IF(SUM($R69:R69)&gt;0,MONTH(AS$2),"")</f>
        <v>#REF!</v>
      </c>
      <c r="AT69" s="17" t="e">
        <f>IF(SUM($R69:S69)&gt;0,MONTH(AT$2),"")</f>
        <v>#REF!</v>
      </c>
      <c r="AU69" s="17" t="e">
        <f>IF(SUM($R69:T69)&gt;0,MONTH(AU$2),"")</f>
        <v>#REF!</v>
      </c>
      <c r="AV69" s="17" t="e">
        <f>IF(SUM($R69:U69)&gt;0,MONTH(AV$2),"")</f>
        <v>#REF!</v>
      </c>
      <c r="AW69" s="17" t="e">
        <f>IF(SUM($R69:V69)&gt;0,MONTH(AW$2),"")</f>
        <v>#REF!</v>
      </c>
      <c r="AX69" s="17" t="e">
        <f>IF(SUM($R69:W69)&gt;0,MONTH(AX$2),"")</f>
        <v>#REF!</v>
      </c>
      <c r="AY69" s="17" t="e">
        <f>IF(SUM($R69:X69)&gt;0,MONTH(AY$2),"")</f>
        <v>#REF!</v>
      </c>
      <c r="AZ69" s="17" t="e">
        <f>IF(SUM($R69:Y69)&gt;0,MONTH(AZ$2),"")</f>
        <v>#REF!</v>
      </c>
      <c r="BA69" s="17" t="e">
        <f>IF(SUM($R69:Z69)&gt;0,MONTH(BA$2),"")</f>
        <v>#REF!</v>
      </c>
      <c r="BB69" s="17" t="e">
        <f>IF(SUM($R69:AA69)&gt;0,MONTH(BB$2),"")</f>
        <v>#REF!</v>
      </c>
      <c r="BC69" s="17" t="e">
        <f>IF(SUM($R69:AB69)&gt;0,MONTH(BC$2),"")</f>
        <v>#REF!</v>
      </c>
      <c r="BD69" s="17" t="e">
        <f>IF(SUM($R69:AC69)&gt;0,MONTH(BD$2),"")</f>
        <v>#REF!</v>
      </c>
      <c r="BE69" s="17" t="e">
        <f t="shared" si="41"/>
        <v>#REF!</v>
      </c>
      <c r="BF69" s="17" t="e">
        <f t="shared" si="39"/>
        <v>#REF!</v>
      </c>
      <c r="BG69" s="17" t="e">
        <f t="shared" si="39"/>
        <v>#REF!</v>
      </c>
      <c r="BH69" s="17" t="e">
        <f t="shared" si="39"/>
        <v>#REF!</v>
      </c>
      <c r="BI69" s="17" t="e">
        <f t="shared" si="39"/>
        <v>#REF!</v>
      </c>
      <c r="BJ69" s="17" t="e">
        <f t="shared" si="39"/>
        <v>#REF!</v>
      </c>
      <c r="BK69" s="17" t="e">
        <f t="shared" si="39"/>
        <v>#REF!</v>
      </c>
      <c r="BL69" s="17" t="e">
        <f t="shared" si="35"/>
        <v>#REF!</v>
      </c>
      <c r="BM69" s="17" t="e">
        <f t="shared" si="35"/>
        <v>#REF!</v>
      </c>
      <c r="BN69" s="17" t="e">
        <f t="shared" si="35"/>
        <v>#REF!</v>
      </c>
      <c r="BO69" s="17" t="e">
        <f t="shared" si="35"/>
        <v>#REF!</v>
      </c>
      <c r="BP69" s="17" t="e">
        <f t="shared" si="35"/>
        <v>#REF!</v>
      </c>
      <c r="BQ69" s="17" t="e">
        <f t="shared" si="35"/>
        <v>#REF!</v>
      </c>
      <c r="BS69" s="17" t="e">
        <f t="shared" si="40"/>
        <v>#REF!</v>
      </c>
      <c r="BT69" s="17" t="e">
        <f t="shared" si="40"/>
        <v>#REF!</v>
      </c>
      <c r="BU69" s="17" t="e">
        <f t="shared" si="40"/>
        <v>#REF!</v>
      </c>
      <c r="BV69" s="17" t="e">
        <f t="shared" si="40"/>
        <v>#REF!</v>
      </c>
      <c r="BW69" s="17" t="e">
        <f t="shared" si="40"/>
        <v>#REF!</v>
      </c>
      <c r="BX69" s="17" t="e">
        <f t="shared" si="40"/>
        <v>#REF!</v>
      </c>
      <c r="BY69" s="17" t="e">
        <f t="shared" si="36"/>
        <v>#REF!</v>
      </c>
      <c r="BZ69" s="17" t="e">
        <f t="shared" si="36"/>
        <v>#REF!</v>
      </c>
      <c r="CA69" s="17" t="e">
        <f t="shared" si="36"/>
        <v>#REF!</v>
      </c>
      <c r="CB69" s="17" t="e">
        <f t="shared" si="36"/>
        <v>#REF!</v>
      </c>
      <c r="CC69" s="17" t="e">
        <f t="shared" si="36"/>
        <v>#REF!</v>
      </c>
      <c r="CD69" s="17" t="e">
        <f t="shared" si="36"/>
        <v>#REF!</v>
      </c>
      <c r="CG69" s="20" t="e">
        <f>IF(AND(SUM($R69:R69)&gt;0,R69=0),AF69,0)</f>
        <v>#REF!</v>
      </c>
      <c r="CH69" s="20" t="e">
        <f>IF(AND(SUM($R69:S69)&gt;0,S69=0),AG69,0)</f>
        <v>#REF!</v>
      </c>
      <c r="CI69" s="20" t="e">
        <f>IF(AND(SUM($R69:T69)&gt;0,T69=0),AH69,0)</f>
        <v>#REF!</v>
      </c>
      <c r="CJ69" s="20" t="e">
        <f>IF(AND(SUM($R69:U69)&gt;0,U69=0),AI69,0)</f>
        <v>#REF!</v>
      </c>
      <c r="CK69" s="20" t="e">
        <f>IF(AND(SUM($R69:V69)&gt;0,V69=0),AJ69,0)</f>
        <v>#REF!</v>
      </c>
      <c r="CL69" s="20" t="e">
        <f>IF(AND(SUM($R69:W69)&gt;0,W69=0),AK69,0)</f>
        <v>#REF!</v>
      </c>
      <c r="CM69" s="20" t="e">
        <f>IF(AND(SUM($R69:X69)&gt;0,X69=0),AL69,0)</f>
        <v>#REF!</v>
      </c>
      <c r="CN69" s="20" t="e">
        <f>IF(AND(SUM($R69:Y69)&gt;0,Y69=0),AM69,0)</f>
        <v>#REF!</v>
      </c>
      <c r="CO69" s="20" t="e">
        <f>IF(AND(SUM($R69:Z69)&gt;0,Z69=0),AN69,0)</f>
        <v>#REF!</v>
      </c>
      <c r="CP69" s="20" t="e">
        <f>IF(AND(SUM($R69:AA69)&gt;0,AA69=0),AO69,0)</f>
        <v>#REF!</v>
      </c>
      <c r="CQ69" s="20" t="e">
        <f>IF(AND(SUM($R69:AB69)&gt;0,AB69=0),AP69,0)</f>
        <v>#REF!</v>
      </c>
      <c r="CR69" s="20" t="e">
        <f>IF(AND(SUM($R69:AC69)&gt;0,AC69=0),AQ69,0)</f>
        <v>#REF!</v>
      </c>
      <c r="CT69" s="14" t="e">
        <f>IF(VLOOKUP($B69,#REF!,COLUMN(#REF!)-COLUMN(#REF!)+1,FALSE)&gt;0.1,VLOOKUP($B69,#REF!,COLUMN(#REF!)-COLUMN(#REF!)+1,FALSE),"")</f>
        <v>#REF!</v>
      </c>
      <c r="CU69" s="14" t="e">
        <f>IF(VLOOKUP($B69,#REF!,COLUMN(#REF!)-COLUMN(#REF!)+1,FALSE)&gt;0.1,VLOOKUP($B69,#REF!,COLUMN(#REF!)-COLUMN(#REF!)+1,FALSE),"")</f>
        <v>#REF!</v>
      </c>
      <c r="CV69" s="14" t="e">
        <f>IF(VLOOKUP($B69,#REF!,COLUMN(#REF!)-COLUMN(#REF!)+1,FALSE)&gt;0.1,VLOOKUP($B69,#REF!,COLUMN(#REF!)-COLUMN(#REF!)+1,FALSE),"")</f>
        <v>#REF!</v>
      </c>
      <c r="CW69" s="14" t="e">
        <f>IF(VLOOKUP($B69,#REF!,COLUMN(#REF!)-COLUMN(#REF!)+1,FALSE)&gt;0.1,VLOOKUP($B69,#REF!,COLUMN(#REF!)-COLUMN(#REF!)+1,FALSE),"")</f>
        <v>#REF!</v>
      </c>
      <c r="CX69" s="14" t="e">
        <f>IF(VLOOKUP($B69,#REF!,COLUMN(#REF!)-COLUMN(#REF!)+1,FALSE)&gt;0.1,VLOOKUP($B69,#REF!,COLUMN(#REF!)-COLUMN(#REF!)+1,FALSE),"")</f>
        <v>#REF!</v>
      </c>
      <c r="CY69" s="14" t="e">
        <f>IF(VLOOKUP($B69,#REF!,COLUMN(#REF!)-COLUMN(#REF!)+1,FALSE)&gt;0.1,VLOOKUP($B69,#REF!,COLUMN(#REF!)-COLUMN(#REF!)+1,FALSE),"")</f>
        <v>#REF!</v>
      </c>
      <c r="CZ69" s="14" t="e">
        <f>IF(VLOOKUP($B69,#REF!,COLUMN(#REF!)-COLUMN(#REF!)+1,FALSE)&gt;0.1,VLOOKUP($B69,#REF!,COLUMN(#REF!)-COLUMN(#REF!)+1,FALSE),"")</f>
        <v>#REF!</v>
      </c>
      <c r="DA69" s="14" t="e">
        <f>IF(VLOOKUP($B69,#REF!,COLUMN(#REF!)-COLUMN(#REF!)+1,FALSE)&gt;0.1,VLOOKUP($B69,#REF!,COLUMN(#REF!)-COLUMN(#REF!)+1,FALSE),"")</f>
        <v>#REF!</v>
      </c>
      <c r="DB69" s="14" t="e">
        <f>IF(VLOOKUP($B69,#REF!,COLUMN(#REF!)-COLUMN(#REF!)+1,FALSE)&gt;0.1,VLOOKUP($B69,#REF!,COLUMN(#REF!)-COLUMN(#REF!)+1,FALSE),"")</f>
        <v>#REF!</v>
      </c>
      <c r="DC69" s="14" t="e">
        <f>IF(VLOOKUP($B69,#REF!,COLUMN(#REF!)-COLUMN(#REF!)+1,FALSE)&gt;0.1,VLOOKUP($B69,#REF!,COLUMN(#REF!)-COLUMN(#REF!)+1,FALSE),"")</f>
        <v>#REF!</v>
      </c>
      <c r="DD69" s="14" t="e">
        <f>IF(VLOOKUP($B69,#REF!,COLUMN(#REF!)-COLUMN(#REF!)+1,FALSE)&gt;0.1,VLOOKUP($B69,#REF!,COLUMN(#REF!)-COLUMN(#REF!)+1,FALSE),"")</f>
        <v>#REF!</v>
      </c>
      <c r="DE69" s="14" t="e">
        <f>IF(VLOOKUP($B69,#REF!,COLUMN(#REF!)-COLUMN(#REF!)+1,FALSE)&gt;0.1,VLOOKUP($B69,#REF!,COLUMN(#REF!)-COLUMN(#REF!)+1,FALSE),"")</f>
        <v>#REF!</v>
      </c>
      <c r="DH69" s="19" t="str">
        <f t="shared" si="42"/>
        <v/>
      </c>
      <c r="DI69" s="19" t="str">
        <f t="shared" si="42"/>
        <v/>
      </c>
      <c r="DJ69" s="19" t="str">
        <f t="shared" si="42"/>
        <v/>
      </c>
      <c r="DK69" s="19" t="str">
        <f t="shared" si="42"/>
        <v/>
      </c>
      <c r="DL69" s="19" t="str">
        <f t="shared" si="42"/>
        <v/>
      </c>
      <c r="DM69" s="19" t="str">
        <f t="shared" si="42"/>
        <v/>
      </c>
      <c r="DN69" s="19" t="str">
        <f t="shared" si="37"/>
        <v/>
      </c>
      <c r="DO69" s="19" t="str">
        <f t="shared" si="37"/>
        <v/>
      </c>
      <c r="DP69" s="19" t="str">
        <f t="shared" si="37"/>
        <v/>
      </c>
      <c r="DQ69" s="19" t="str">
        <f t="shared" si="37"/>
        <v/>
      </c>
      <c r="DR69" s="19" t="str">
        <f t="shared" si="37"/>
        <v/>
      </c>
      <c r="DS69" s="19" t="str">
        <f t="shared" si="37"/>
        <v/>
      </c>
      <c r="DV69" s="15" t="e">
        <f>IF(VLOOKUP($B69,#REF!,COLUMN(#REF!)-COLUMN(#REF!)+1,FALSE)&gt;0.1,VLOOKUP($B69,#REF!,COLUMN(#REF!)-COLUMN(#REF!)+1,FALSE),"")</f>
        <v>#REF!</v>
      </c>
      <c r="DW69" s="15" t="e">
        <f>IF(VLOOKUP($B69,#REF!,COLUMN(#REF!)-COLUMN(#REF!)+1,FALSE)&gt;0.1,VLOOKUP($B69,#REF!,COLUMN(#REF!)-COLUMN(#REF!)+1,FALSE),"")</f>
        <v>#REF!</v>
      </c>
      <c r="DX69" s="15" t="e">
        <f>IF(VLOOKUP($B69,#REF!,COLUMN(#REF!)-COLUMN(#REF!)+1,FALSE)&gt;0.1,VLOOKUP($B69,#REF!,COLUMN(#REF!)-COLUMN(#REF!)+1,FALSE),"")</f>
        <v>#REF!</v>
      </c>
      <c r="DY69" s="15" t="e">
        <f>IF(VLOOKUP($B69,#REF!,COLUMN(#REF!)-COLUMN(#REF!)+1,FALSE)&gt;0.1,VLOOKUP($B69,#REF!,COLUMN(#REF!)-COLUMN(#REF!)+1,FALSE),"")</f>
        <v>#REF!</v>
      </c>
      <c r="DZ69" s="15" t="e">
        <f>IF(VLOOKUP($B69,#REF!,COLUMN(#REF!)-COLUMN(#REF!)+1,FALSE)&gt;0.1,VLOOKUP($B69,#REF!,COLUMN(#REF!)-COLUMN(#REF!)+1,FALSE),"")</f>
        <v>#REF!</v>
      </c>
      <c r="EA69" s="15" t="e">
        <f>IF(VLOOKUP($B69,#REF!,COLUMN(#REF!)-COLUMN(#REF!)+1,FALSE)&gt;0.1,VLOOKUP($B69,#REF!,COLUMN(#REF!)-COLUMN(#REF!)+1,FALSE),"")</f>
        <v>#REF!</v>
      </c>
      <c r="EB69" s="15" t="e">
        <f>IF(VLOOKUP($B69,#REF!,COLUMN(#REF!)-COLUMN(#REF!)+1,FALSE)&gt;0.1,VLOOKUP($B69,#REF!,COLUMN(#REF!)-COLUMN(#REF!)+1,FALSE),"")</f>
        <v>#REF!</v>
      </c>
      <c r="EC69" s="15" t="e">
        <f>IF(VLOOKUP($B69,#REF!,COLUMN(#REF!)-COLUMN(#REF!)+1,FALSE)&gt;0.1,VLOOKUP($B69,#REF!,COLUMN(#REF!)-COLUMN(#REF!)+1,FALSE),"")</f>
        <v>#REF!</v>
      </c>
      <c r="ED69" s="15" t="e">
        <f>IF(VLOOKUP($B69,#REF!,COLUMN(#REF!)-COLUMN(#REF!)+1,FALSE)&gt;0.1,VLOOKUP($B69,#REF!,COLUMN(#REF!)-COLUMN(#REF!)+1,FALSE),"")</f>
        <v>#REF!</v>
      </c>
      <c r="EE69" s="15" t="e">
        <f>IF(VLOOKUP($B69,#REF!,COLUMN(#REF!)-COLUMN(#REF!)+1,FALSE)&gt;0.1,VLOOKUP($B69,#REF!,COLUMN(#REF!)-COLUMN(#REF!)+1,FALSE),"")</f>
        <v>#REF!</v>
      </c>
      <c r="EF69" s="15" t="e">
        <f>IF(VLOOKUP($B69,#REF!,COLUMN(#REF!)-COLUMN(#REF!)+1,FALSE)&gt;0.1,VLOOKUP($B69,#REF!,COLUMN(#REF!)-COLUMN(#REF!)+1,FALSE),"")</f>
        <v>#REF!</v>
      </c>
      <c r="EG69" s="15" t="e">
        <f>IF(VLOOKUP($B69,#REF!,COLUMN(#REF!)-COLUMN(#REF!)+1,FALSE)&gt;0.1,VLOOKUP($B69,#REF!,COLUMN(#REF!)-COLUMN(#REF!)+1,FALSE),"")</f>
        <v>#REF!</v>
      </c>
      <c r="EH69" s="15" t="e">
        <f>IF(VLOOKUP($B69,#REF!,COLUMN(#REF!)-COLUMN(#REF!)+1,FALSE)&gt;0.1,VLOOKUP($B69,#REF!,COLUMN(#REF!)-COLUMN(#REF!)+1,FALSE),"")</f>
        <v>#REF!</v>
      </c>
      <c r="EL69" s="20" t="str">
        <f t="shared" si="33"/>
        <v/>
      </c>
      <c r="EM69" s="20" t="str">
        <f t="shared" si="33"/>
        <v/>
      </c>
      <c r="EN69" s="20" t="str">
        <f t="shared" si="33"/>
        <v/>
      </c>
      <c r="EO69" s="20" t="str">
        <f t="shared" si="33"/>
        <v/>
      </c>
      <c r="EP69" s="20" t="str">
        <f t="shared" si="33"/>
        <v/>
      </c>
      <c r="EQ69" s="20" t="str">
        <f t="shared" si="33"/>
        <v/>
      </c>
      <c r="ER69" s="20" t="str">
        <f t="shared" si="43"/>
        <v/>
      </c>
      <c r="ES69" s="20" t="str">
        <f t="shared" si="43"/>
        <v/>
      </c>
      <c r="ET69" s="20" t="str">
        <f t="shared" si="43"/>
        <v/>
      </c>
      <c r="EU69" s="20" t="str">
        <f t="shared" si="43"/>
        <v/>
      </c>
      <c r="EV69" s="20" t="str">
        <f t="shared" si="43"/>
        <v/>
      </c>
      <c r="EW69" s="20" t="str">
        <f t="shared" si="43"/>
        <v/>
      </c>
    </row>
    <row r="70" spans="2:173">
      <c r="B70" t="s">
        <v>1450</v>
      </c>
      <c r="C70" s="18">
        <f>VLOOKUP(B70,Financ!A$3:J$157,COLUMN(Financ!$J$21),FALSE)</f>
        <v>45992</v>
      </c>
      <c r="D70" s="16">
        <f ca="1">SUMIF(Financ!$A$3:$A$157,'Full Financ'!$B70,Financ!K$3:K$156)</f>
        <v>0</v>
      </c>
      <c r="E70" s="16">
        <f ca="1">SUMIF(Financ!$A$3:$A$157,'Full Financ'!$B70,Financ!L$3:L$156)</f>
        <v>0</v>
      </c>
      <c r="F70" s="16">
        <f ca="1">SUMIF(Financ!$A$3:$A$157,'Full Financ'!$B70,Financ!M$3:M$156)</f>
        <v>0</v>
      </c>
      <c r="G70" s="16">
        <f ca="1">SUMIF(Financ!$A$3:$A$157,'Full Financ'!$B70,Financ!N$3:N$156)</f>
        <v>0</v>
      </c>
      <c r="H70" s="16">
        <f ca="1">SUMIF(Financ!$A$3:$A$157,'Full Financ'!$B70,Financ!O$3:O$156)</f>
        <v>0</v>
      </c>
      <c r="I70" s="16">
        <f ca="1">SUMIF(Financ!$A$3:$A$157,'Full Financ'!$B70,Financ!P$3:P$156)</f>
        <v>0</v>
      </c>
      <c r="J70" s="16">
        <f ca="1">SUMIF(Financ!$A$3:$A$157,'Full Financ'!$B70,Financ!Q$3:Q$156)</f>
        <v>0</v>
      </c>
      <c r="K70" s="16">
        <f ca="1">SUMIF(Financ!$A$3:$A$157,'Full Financ'!$B70,Financ!R$3:R$156)</f>
        <v>0</v>
      </c>
      <c r="L70" s="16">
        <f ca="1">SUMIF(Financ!$A$3:$A$157,'Full Financ'!$B70,Financ!S$3:S$156)</f>
        <v>0</v>
      </c>
      <c r="M70" s="16">
        <f ca="1">SUMIF(Financ!$A$3:$A$157,'Full Financ'!$B70,Financ!T$3:T$156)</f>
        <v>0</v>
      </c>
      <c r="N70" s="16">
        <f ca="1">SUMIF(Financ!$A$3:$A$157,'Full Financ'!$B70,Financ!U$3:U$156)</f>
        <v>0</v>
      </c>
      <c r="O70" s="16">
        <f ca="1">SUMIF(Financ!$A$3:$A$157,'Full Financ'!$B70,Financ!V$3:V$156)</f>
        <v>486.36249999999995</v>
      </c>
      <c r="P70" s="16"/>
      <c r="Q70" t="e">
        <f>VLOOKUP(B70,#REF!,COLUMN(#REF!),FALSE)</f>
        <v>#REF!</v>
      </c>
      <c r="R70" s="17" t="e">
        <f>IF(AND(R$2=$Q$1,$Q70&lt;&gt;0),SUMIF(#REF!,'Full Financ'!$B70,#REF!)*0.98*(S$2-R$2)/($Q70),SUMIF(#REF!,'Full Financ'!$B70,#REF!)*0.98)</f>
        <v>#REF!</v>
      </c>
      <c r="S70" s="17" t="e">
        <f>IF(AND(S$2=$Q$1,$Q70&lt;&gt;0),SUMIF(#REF!,'Full Financ'!$B70,#REF!)*0.98*(T$2-S$2)/($Q70),SUMIF(#REF!,'Full Financ'!$B70,#REF!)*0.98)</f>
        <v>#REF!</v>
      </c>
      <c r="T70" s="17" t="e">
        <f>IF(AND(T$2=$Q$1,$Q70&lt;&gt;0),SUMIF(#REF!,'Full Financ'!$B70,#REF!)*0.98*(U$2-T$2)/($Q70),SUMIF(#REF!,'Full Financ'!$B70,#REF!)*0.98)</f>
        <v>#REF!</v>
      </c>
      <c r="U70" s="17" t="e">
        <f>IF(AND(U$2=$Q$1,$Q70&lt;&gt;0),SUMIF(#REF!,'Full Financ'!$B70,#REF!)*0.98*(V$2-U$2)/($Q70),SUMIF(#REF!,'Full Financ'!$B70,#REF!)*0.98)</f>
        <v>#REF!</v>
      </c>
      <c r="V70" s="17" t="e">
        <f>IF(AND(V$2=$Q$1,$Q70&lt;&gt;0),SUMIF(#REF!,'Full Financ'!$B70,#REF!)*0.98*(W$2-V$2)/($Q70),SUMIF(#REF!,'Full Financ'!$B70,#REF!)*0.98)</f>
        <v>#REF!</v>
      </c>
      <c r="W70" s="17" t="e">
        <f>IF(AND(W$2=$Q$1,$Q70&lt;&gt;0),SUMIF(#REF!,'Full Financ'!$B70,#REF!)*0.98*(X$2-W$2)/($Q70),SUMIF(#REF!,'Full Financ'!$B70,#REF!)*0.98)</f>
        <v>#REF!</v>
      </c>
      <c r="X70" s="17" t="e">
        <f>IF(AND(X$2=$Q$1,$Q70&lt;&gt;0),SUMIF(#REF!,'Full Financ'!$B70,#REF!)*0.98*(Y$2-X$2)/($Q70),SUMIF(#REF!,'Full Financ'!$B70,#REF!)*0.98)</f>
        <v>#REF!</v>
      </c>
      <c r="Y70" s="17" t="e">
        <f>IF(AND(Y$2=$Q$1,$Q70&lt;&gt;0),SUMIF(#REF!,'Full Financ'!$B70,#REF!)*0.98*(Z$2-Y$2)/($Q70),SUMIF(#REF!,'Full Financ'!$B70,#REF!)*0.98)</f>
        <v>#REF!</v>
      </c>
      <c r="Z70" s="17" t="e">
        <f>IF(AND(Z$2=$Q$1,$Q70&lt;&gt;0),SUMIF(#REF!,'Full Financ'!$B70,#REF!)*0.98*(AA$2-Z$2)/($Q70),SUMIF(#REF!,'Full Financ'!$B70,#REF!)*0.98)</f>
        <v>#REF!</v>
      </c>
      <c r="AA70" s="17" t="e">
        <f>IF(AND(AA$2=$Q$1,$Q70&lt;&gt;0),SUMIF(#REF!,'Full Financ'!$B70,#REF!)*0.98*(AB$2-AA$2)/($Q70),SUMIF(#REF!,'Full Financ'!$B70,#REF!)*0.98)</f>
        <v>#REF!</v>
      </c>
      <c r="AB70" s="17" t="e">
        <f>IF(AND(AB$2=$Q$1,$Q70&lt;&gt;0),SUMIF(#REF!,'Full Financ'!$B70,#REF!)*0.98*(AC$2-AB$2)/($Q70),SUMIF(#REF!,'Full Financ'!$B70,#REF!)*0.98)</f>
        <v>#REF!</v>
      </c>
      <c r="AC70" s="17" t="e">
        <f>IF(AND(AC$2=$Q$1,$Q70&lt;&gt;0),SUMIF(#REF!,'Full Financ'!$B70,#REF!)*0.98*(AD$2-AC$2)/($Q70),SUMIF(#REF!,'Full Financ'!$B70,#REF!)*0.98)</f>
        <v>#REF!</v>
      </c>
      <c r="AD70" s="17"/>
      <c r="AF70" s="17" t="e">
        <f t="shared" ca="1" si="38"/>
        <v>#REF!</v>
      </c>
      <c r="AG70" s="17" t="e">
        <f t="shared" ca="1" si="38"/>
        <v>#REF!</v>
      </c>
      <c r="AH70" s="17" t="e">
        <f t="shared" ca="1" si="38"/>
        <v>#REF!</v>
      </c>
      <c r="AI70" s="17" t="e">
        <f t="shared" ca="1" si="38"/>
        <v>#REF!</v>
      </c>
      <c r="AJ70" s="17" t="e">
        <f t="shared" ca="1" si="38"/>
        <v>#REF!</v>
      </c>
      <c r="AK70" s="17" t="e">
        <f t="shared" ca="1" si="38"/>
        <v>#REF!</v>
      </c>
      <c r="AL70" s="17" t="e">
        <f t="shared" ca="1" si="34"/>
        <v>#REF!</v>
      </c>
      <c r="AM70" s="17" t="e">
        <f t="shared" ca="1" si="34"/>
        <v>#REF!</v>
      </c>
      <c r="AN70" s="17" t="e">
        <f t="shared" ca="1" si="34"/>
        <v>#REF!</v>
      </c>
      <c r="AO70" s="17" t="e">
        <f t="shared" ca="1" si="34"/>
        <v>#REF!</v>
      </c>
      <c r="AP70" s="17" t="e">
        <f t="shared" ca="1" si="34"/>
        <v>#REF!</v>
      </c>
      <c r="AQ70" s="17" t="e">
        <f t="shared" ca="1" si="34"/>
        <v>#REF!</v>
      </c>
      <c r="AS70" s="17" t="e">
        <f>IF(SUM($R70:R70)&gt;0,MONTH(AS$2),"")</f>
        <v>#REF!</v>
      </c>
      <c r="AT70" s="17" t="e">
        <f>IF(SUM($R70:S70)&gt;0,MONTH(AT$2),"")</f>
        <v>#REF!</v>
      </c>
      <c r="AU70" s="17" t="e">
        <f>IF(SUM($R70:T70)&gt;0,MONTH(AU$2),"")</f>
        <v>#REF!</v>
      </c>
      <c r="AV70" s="17" t="e">
        <f>IF(SUM($R70:U70)&gt;0,MONTH(AV$2),"")</f>
        <v>#REF!</v>
      </c>
      <c r="AW70" s="17" t="e">
        <f>IF(SUM($R70:V70)&gt;0,MONTH(AW$2),"")</f>
        <v>#REF!</v>
      </c>
      <c r="AX70" s="17" t="e">
        <f>IF(SUM($R70:W70)&gt;0,MONTH(AX$2),"")</f>
        <v>#REF!</v>
      </c>
      <c r="AY70" s="17" t="e">
        <f>IF(SUM($R70:X70)&gt;0,MONTH(AY$2),"")</f>
        <v>#REF!</v>
      </c>
      <c r="AZ70" s="17" t="e">
        <f>IF(SUM($R70:Y70)&gt;0,MONTH(AZ$2),"")</f>
        <v>#REF!</v>
      </c>
      <c r="BA70" s="17" t="e">
        <f>IF(SUM($R70:Z70)&gt;0,MONTH(BA$2),"")</f>
        <v>#REF!</v>
      </c>
      <c r="BB70" s="17" t="e">
        <f>IF(SUM($R70:AA70)&gt;0,MONTH(BB$2),"")</f>
        <v>#REF!</v>
      </c>
      <c r="BC70" s="17" t="e">
        <f>IF(SUM($R70:AB70)&gt;0,MONTH(BC$2),"")</f>
        <v>#REF!</v>
      </c>
      <c r="BD70" s="17" t="e">
        <f>IF(SUM($R70:AC70)&gt;0,MONTH(BD$2),"")</f>
        <v>#REF!</v>
      </c>
      <c r="BE70" s="17" t="e">
        <f t="shared" si="41"/>
        <v>#REF!</v>
      </c>
      <c r="BF70" s="17" t="e">
        <f t="shared" si="39"/>
        <v>#REF!</v>
      </c>
      <c r="BG70" s="17" t="e">
        <f t="shared" si="39"/>
        <v>#REF!</v>
      </c>
      <c r="BH70" s="17" t="e">
        <f t="shared" si="39"/>
        <v>#REF!</v>
      </c>
      <c r="BI70" s="17" t="e">
        <f t="shared" si="39"/>
        <v>#REF!</v>
      </c>
      <c r="BJ70" s="17" t="e">
        <f t="shared" si="39"/>
        <v>#REF!</v>
      </c>
      <c r="BK70" s="17" t="e">
        <f t="shared" si="39"/>
        <v>#REF!</v>
      </c>
      <c r="BL70" s="17" t="e">
        <f t="shared" si="35"/>
        <v>#REF!</v>
      </c>
      <c r="BM70" s="17" t="e">
        <f t="shared" si="35"/>
        <v>#REF!</v>
      </c>
      <c r="BN70" s="17" t="e">
        <f t="shared" si="35"/>
        <v>#REF!</v>
      </c>
      <c r="BO70" s="17" t="e">
        <f t="shared" si="35"/>
        <v>#REF!</v>
      </c>
      <c r="BP70" s="17" t="e">
        <f t="shared" si="35"/>
        <v>#REF!</v>
      </c>
      <c r="BQ70" s="17" t="e">
        <f t="shared" si="35"/>
        <v>#REF!</v>
      </c>
      <c r="BS70" s="17" t="e">
        <f t="shared" si="40"/>
        <v>#REF!</v>
      </c>
      <c r="BT70" s="17" t="e">
        <f t="shared" si="40"/>
        <v>#REF!</v>
      </c>
      <c r="BU70" s="17" t="e">
        <f t="shared" si="40"/>
        <v>#REF!</v>
      </c>
      <c r="BV70" s="17" t="e">
        <f t="shared" si="40"/>
        <v>#REF!</v>
      </c>
      <c r="BW70" s="17" t="e">
        <f t="shared" si="40"/>
        <v>#REF!</v>
      </c>
      <c r="BX70" s="17" t="e">
        <f t="shared" si="40"/>
        <v>#REF!</v>
      </c>
      <c r="BY70" s="17" t="e">
        <f t="shared" si="36"/>
        <v>#REF!</v>
      </c>
      <c r="BZ70" s="17" t="e">
        <f t="shared" si="36"/>
        <v>#REF!</v>
      </c>
      <c r="CA70" s="17" t="e">
        <f t="shared" si="36"/>
        <v>#REF!</v>
      </c>
      <c r="CB70" s="17" t="e">
        <f t="shared" si="36"/>
        <v>#REF!</v>
      </c>
      <c r="CC70" s="17" t="e">
        <f t="shared" si="36"/>
        <v>#REF!</v>
      </c>
      <c r="CD70" s="17" t="e">
        <f t="shared" si="36"/>
        <v>#REF!</v>
      </c>
      <c r="CG70" s="20" t="e">
        <f>IF(AND(SUM($R70:R70)&gt;0,R70=0),AF70,0)</f>
        <v>#REF!</v>
      </c>
      <c r="CH70" s="20" t="e">
        <f>IF(AND(SUM($R70:S70)&gt;0,S70=0),AG70,0)</f>
        <v>#REF!</v>
      </c>
      <c r="CI70" s="20" t="e">
        <f>IF(AND(SUM($R70:T70)&gt;0,T70=0),AH70,0)</f>
        <v>#REF!</v>
      </c>
      <c r="CJ70" s="20" t="e">
        <f>IF(AND(SUM($R70:U70)&gt;0,U70=0),AI70,0)</f>
        <v>#REF!</v>
      </c>
      <c r="CK70" s="20" t="e">
        <f>IF(AND(SUM($R70:V70)&gt;0,V70=0),AJ70,0)</f>
        <v>#REF!</v>
      </c>
      <c r="CL70" s="20" t="e">
        <f>IF(AND(SUM($R70:W70)&gt;0,W70=0),AK70,0)</f>
        <v>#REF!</v>
      </c>
      <c r="CM70" s="20" t="e">
        <f>IF(AND(SUM($R70:X70)&gt;0,X70=0),AL70,0)</f>
        <v>#REF!</v>
      </c>
      <c r="CN70" s="20" t="e">
        <f>IF(AND(SUM($R70:Y70)&gt;0,Y70=0),AM70,0)</f>
        <v>#REF!</v>
      </c>
      <c r="CO70" s="20" t="e">
        <f>IF(AND(SUM($R70:Z70)&gt;0,Z70=0),AN70,0)</f>
        <v>#REF!</v>
      </c>
      <c r="CP70" s="20" t="e">
        <f>IF(AND(SUM($R70:AA70)&gt;0,AA70=0),AO70,0)</f>
        <v>#REF!</v>
      </c>
      <c r="CQ70" s="20" t="e">
        <f>IF(AND(SUM($R70:AB70)&gt;0,AB70=0),AP70,0)</f>
        <v>#REF!</v>
      </c>
      <c r="CR70" s="20" t="e">
        <f>IF(AND(SUM($R70:AC70)&gt;0,AC70=0),AQ70,0)</f>
        <v>#REF!</v>
      </c>
      <c r="CT70" s="14" t="e">
        <f>IF(VLOOKUP($B70,#REF!,COLUMN(#REF!)-COLUMN(#REF!)+1,FALSE)&gt;0.1,VLOOKUP($B70,#REF!,COLUMN(#REF!)-COLUMN(#REF!)+1,FALSE),"")</f>
        <v>#REF!</v>
      </c>
      <c r="CU70" s="14" t="e">
        <f>IF(VLOOKUP($B70,#REF!,COLUMN(#REF!)-COLUMN(#REF!)+1,FALSE)&gt;0.1,VLOOKUP($B70,#REF!,COLUMN(#REF!)-COLUMN(#REF!)+1,FALSE),"")</f>
        <v>#REF!</v>
      </c>
      <c r="CV70" s="14" t="e">
        <f>IF(VLOOKUP($B70,#REF!,COLUMN(#REF!)-COLUMN(#REF!)+1,FALSE)&gt;0.1,VLOOKUP($B70,#REF!,COLUMN(#REF!)-COLUMN(#REF!)+1,FALSE),"")</f>
        <v>#REF!</v>
      </c>
      <c r="CW70" s="14" t="e">
        <f>IF(VLOOKUP($B70,#REF!,COLUMN(#REF!)-COLUMN(#REF!)+1,FALSE)&gt;0.1,VLOOKUP($B70,#REF!,COLUMN(#REF!)-COLUMN(#REF!)+1,FALSE),"")</f>
        <v>#REF!</v>
      </c>
      <c r="CX70" s="14" t="e">
        <f>IF(VLOOKUP($B70,#REF!,COLUMN(#REF!)-COLUMN(#REF!)+1,FALSE)&gt;0.1,VLOOKUP($B70,#REF!,COLUMN(#REF!)-COLUMN(#REF!)+1,FALSE),"")</f>
        <v>#REF!</v>
      </c>
      <c r="CY70" s="14" t="e">
        <f>IF(VLOOKUP($B70,#REF!,COLUMN(#REF!)-COLUMN(#REF!)+1,FALSE)&gt;0.1,VLOOKUP($B70,#REF!,COLUMN(#REF!)-COLUMN(#REF!)+1,FALSE),"")</f>
        <v>#REF!</v>
      </c>
      <c r="CZ70" s="14" t="e">
        <f>IF(VLOOKUP($B70,#REF!,COLUMN(#REF!)-COLUMN(#REF!)+1,FALSE)&gt;0.1,VLOOKUP($B70,#REF!,COLUMN(#REF!)-COLUMN(#REF!)+1,FALSE),"")</f>
        <v>#REF!</v>
      </c>
      <c r="DA70" s="14" t="e">
        <f>IF(VLOOKUP($B70,#REF!,COLUMN(#REF!)-COLUMN(#REF!)+1,FALSE)&gt;0.1,VLOOKUP($B70,#REF!,COLUMN(#REF!)-COLUMN(#REF!)+1,FALSE),"")</f>
        <v>#REF!</v>
      </c>
      <c r="DB70" s="14" t="e">
        <f>IF(VLOOKUP($B70,#REF!,COLUMN(#REF!)-COLUMN(#REF!)+1,FALSE)&gt;0.1,VLOOKUP($B70,#REF!,COLUMN(#REF!)-COLUMN(#REF!)+1,FALSE),"")</f>
        <v>#REF!</v>
      </c>
      <c r="DC70" s="14" t="e">
        <f>IF(VLOOKUP($B70,#REF!,COLUMN(#REF!)-COLUMN(#REF!)+1,FALSE)&gt;0.1,VLOOKUP($B70,#REF!,COLUMN(#REF!)-COLUMN(#REF!)+1,FALSE),"")</f>
        <v>#REF!</v>
      </c>
      <c r="DD70" s="14" t="e">
        <f>IF(VLOOKUP($B70,#REF!,COLUMN(#REF!)-COLUMN(#REF!)+1,FALSE)&gt;0.1,VLOOKUP($B70,#REF!,COLUMN(#REF!)-COLUMN(#REF!)+1,FALSE),"")</f>
        <v>#REF!</v>
      </c>
      <c r="DE70" s="14" t="e">
        <f>IF(VLOOKUP($B70,#REF!,COLUMN(#REF!)-COLUMN(#REF!)+1,FALSE)&gt;0.1,VLOOKUP($B70,#REF!,COLUMN(#REF!)-COLUMN(#REF!)+1,FALSE),"")</f>
        <v>#REF!</v>
      </c>
      <c r="DH70" s="19" t="str">
        <f t="shared" si="42"/>
        <v/>
      </c>
      <c r="DI70" s="19" t="str">
        <f t="shared" si="42"/>
        <v/>
      </c>
      <c r="DJ70" s="19" t="str">
        <f t="shared" si="42"/>
        <v/>
      </c>
      <c r="DK70" s="19" t="str">
        <f t="shared" si="42"/>
        <v/>
      </c>
      <c r="DL70" s="19" t="str">
        <f t="shared" si="42"/>
        <v/>
      </c>
      <c r="DM70" s="19" t="str">
        <f t="shared" si="42"/>
        <v/>
      </c>
      <c r="DN70" s="19" t="str">
        <f t="shared" si="37"/>
        <v/>
      </c>
      <c r="DO70" s="19" t="str">
        <f t="shared" si="37"/>
        <v/>
      </c>
      <c r="DP70" s="19" t="str">
        <f t="shared" si="37"/>
        <v/>
      </c>
      <c r="DQ70" s="19" t="str">
        <f t="shared" si="37"/>
        <v/>
      </c>
      <c r="DR70" s="19" t="str">
        <f t="shared" si="37"/>
        <v/>
      </c>
      <c r="DS70" s="19" t="str">
        <f t="shared" si="37"/>
        <v/>
      </c>
      <c r="DV70" s="15" t="e">
        <f>IF(VLOOKUP($B70,#REF!,COLUMN(#REF!)-COLUMN(#REF!)+1,FALSE)&gt;0.1,VLOOKUP($B70,#REF!,COLUMN(#REF!)-COLUMN(#REF!)+1,FALSE),"")</f>
        <v>#REF!</v>
      </c>
      <c r="DW70" s="15" t="e">
        <f>IF(VLOOKUP($B70,#REF!,COLUMN(#REF!)-COLUMN(#REF!)+1,FALSE)&gt;0.1,VLOOKUP($B70,#REF!,COLUMN(#REF!)-COLUMN(#REF!)+1,FALSE),"")</f>
        <v>#REF!</v>
      </c>
      <c r="DX70" s="15" t="e">
        <f>IF(VLOOKUP($B70,#REF!,COLUMN(#REF!)-COLUMN(#REF!)+1,FALSE)&gt;0.1,VLOOKUP($B70,#REF!,COLUMN(#REF!)-COLUMN(#REF!)+1,FALSE),"")</f>
        <v>#REF!</v>
      </c>
      <c r="DY70" s="15" t="e">
        <f>IF(VLOOKUP($B70,#REF!,COLUMN(#REF!)-COLUMN(#REF!)+1,FALSE)&gt;0.1,VLOOKUP($B70,#REF!,COLUMN(#REF!)-COLUMN(#REF!)+1,FALSE),"")</f>
        <v>#REF!</v>
      </c>
      <c r="DZ70" s="15" t="e">
        <f>IF(VLOOKUP($B70,#REF!,COLUMN(#REF!)-COLUMN(#REF!)+1,FALSE)&gt;0.1,VLOOKUP($B70,#REF!,COLUMN(#REF!)-COLUMN(#REF!)+1,FALSE),"")</f>
        <v>#REF!</v>
      </c>
      <c r="EA70" s="15" t="e">
        <f>IF(VLOOKUP($B70,#REF!,COLUMN(#REF!)-COLUMN(#REF!)+1,FALSE)&gt;0.1,VLOOKUP($B70,#REF!,COLUMN(#REF!)-COLUMN(#REF!)+1,FALSE),"")</f>
        <v>#REF!</v>
      </c>
      <c r="EB70" s="15" t="e">
        <f>IF(VLOOKUP($B70,#REF!,COLUMN(#REF!)-COLUMN(#REF!)+1,FALSE)&gt;0.1,VLOOKUP($B70,#REF!,COLUMN(#REF!)-COLUMN(#REF!)+1,FALSE),"")</f>
        <v>#REF!</v>
      </c>
      <c r="EC70" s="15" t="e">
        <f>IF(VLOOKUP($B70,#REF!,COLUMN(#REF!)-COLUMN(#REF!)+1,FALSE)&gt;0.1,VLOOKUP($B70,#REF!,COLUMN(#REF!)-COLUMN(#REF!)+1,FALSE),"")</f>
        <v>#REF!</v>
      </c>
      <c r="ED70" s="15" t="e">
        <f>IF(VLOOKUP($B70,#REF!,COLUMN(#REF!)-COLUMN(#REF!)+1,FALSE)&gt;0.1,VLOOKUP($B70,#REF!,COLUMN(#REF!)-COLUMN(#REF!)+1,FALSE),"")</f>
        <v>#REF!</v>
      </c>
      <c r="EE70" s="15" t="e">
        <f>IF(VLOOKUP($B70,#REF!,COLUMN(#REF!)-COLUMN(#REF!)+1,FALSE)&gt;0.1,VLOOKUP($B70,#REF!,COLUMN(#REF!)-COLUMN(#REF!)+1,FALSE),"")</f>
        <v>#REF!</v>
      </c>
      <c r="EF70" s="15" t="e">
        <f>IF(VLOOKUP($B70,#REF!,COLUMN(#REF!)-COLUMN(#REF!)+1,FALSE)&gt;0.1,VLOOKUP($B70,#REF!,COLUMN(#REF!)-COLUMN(#REF!)+1,FALSE),"")</f>
        <v>#REF!</v>
      </c>
      <c r="EG70" s="15" t="e">
        <f>IF(VLOOKUP($B70,#REF!,COLUMN(#REF!)-COLUMN(#REF!)+1,FALSE)&gt;0.1,VLOOKUP($B70,#REF!,COLUMN(#REF!)-COLUMN(#REF!)+1,FALSE),"")</f>
        <v>#REF!</v>
      </c>
      <c r="EH70" s="15" t="e">
        <f>IF(VLOOKUP($B70,#REF!,COLUMN(#REF!)-COLUMN(#REF!)+1,FALSE)&gt;0.1,VLOOKUP($B70,#REF!,COLUMN(#REF!)-COLUMN(#REF!)+1,FALSE),"")</f>
        <v>#REF!</v>
      </c>
      <c r="EL70" s="20" t="str">
        <f t="shared" si="33"/>
        <v/>
      </c>
      <c r="EM70" s="20" t="str">
        <f t="shared" si="33"/>
        <v/>
      </c>
      <c r="EN70" s="20" t="str">
        <f t="shared" si="33"/>
        <v/>
      </c>
      <c r="EO70" s="20" t="str">
        <f t="shared" si="33"/>
        <v/>
      </c>
      <c r="EP70" s="20" t="str">
        <f t="shared" si="33"/>
        <v/>
      </c>
      <c r="EQ70" s="20" t="str">
        <f t="shared" si="33"/>
        <v/>
      </c>
      <c r="ER70" s="20" t="str">
        <f t="shared" si="43"/>
        <v/>
      </c>
      <c r="ES70" s="20" t="str">
        <f t="shared" si="43"/>
        <v/>
      </c>
      <c r="ET70" s="20" t="str">
        <f t="shared" si="43"/>
        <v/>
      </c>
      <c r="EU70" s="20" t="str">
        <f t="shared" si="43"/>
        <v/>
      </c>
      <c r="EV70" s="20" t="str">
        <f t="shared" si="43"/>
        <v/>
      </c>
      <c r="EW70" s="20" t="str">
        <f t="shared" si="43"/>
        <v/>
      </c>
    </row>
    <row r="71" spans="2:173">
      <c r="B71" t="s">
        <v>1465</v>
      </c>
      <c r="C71" s="18">
        <f>VLOOKUP(B71,Financ!A$3:J$157,COLUMN(Financ!$J$21),FALSE)</f>
        <v>45717</v>
      </c>
      <c r="D71" s="16">
        <f ca="1">SUMIF(Financ!$A$3:$A$157,'Full Financ'!$B71,Financ!K$3:K$156)</f>
        <v>0</v>
      </c>
      <c r="E71" s="16">
        <f ca="1">SUMIF(Financ!$A$3:$A$157,'Full Financ'!$B71,Financ!L$3:L$156)</f>
        <v>0</v>
      </c>
      <c r="F71" s="16">
        <f ca="1">SUMIF(Financ!$A$3:$A$157,'Full Financ'!$B71,Financ!M$3:M$156)</f>
        <v>486.36249999999995</v>
      </c>
      <c r="G71" s="16">
        <f ca="1">SUMIF(Financ!$A$3:$A$157,'Full Financ'!$B71,Financ!N$3:N$156)</f>
        <v>486.36249999999995</v>
      </c>
      <c r="H71" s="16">
        <f ca="1">SUMIF(Financ!$A$3:$A$157,'Full Financ'!$B71,Financ!O$3:O$156)</f>
        <v>486.36249999999995</v>
      </c>
      <c r="I71" s="16">
        <f ca="1">SUMIF(Financ!$A$3:$A$157,'Full Financ'!$B71,Financ!P$3:P$156)</f>
        <v>486.36249999999995</v>
      </c>
      <c r="J71" s="16">
        <f ca="1">SUMIF(Financ!$A$3:$A$157,'Full Financ'!$B71,Financ!Q$3:Q$156)</f>
        <v>486.36249999999995</v>
      </c>
      <c r="K71" s="16">
        <f ca="1">SUMIF(Financ!$A$3:$A$157,'Full Financ'!$B71,Financ!R$3:R$156)</f>
        <v>486.36249999999995</v>
      </c>
      <c r="L71" s="16">
        <f ca="1">SUMIF(Financ!$A$3:$A$157,'Full Financ'!$B71,Financ!S$3:S$156)</f>
        <v>486.36249999999995</v>
      </c>
      <c r="M71" s="16">
        <f ca="1">SUMIF(Financ!$A$3:$A$157,'Full Financ'!$B71,Financ!T$3:T$156)</f>
        <v>486.36249999999995</v>
      </c>
      <c r="N71" s="16">
        <f ca="1">SUMIF(Financ!$A$3:$A$157,'Full Financ'!$B71,Financ!U$3:U$156)</f>
        <v>486.36249999999995</v>
      </c>
      <c r="O71" s="16">
        <f ca="1">SUMIF(Financ!$A$3:$A$157,'Full Financ'!$B71,Financ!V$3:V$156)</f>
        <v>486.36249999999995</v>
      </c>
      <c r="P71" s="16"/>
      <c r="Q71" t="e">
        <f>VLOOKUP(B71,#REF!,COLUMN(#REF!),FALSE)</f>
        <v>#REF!</v>
      </c>
      <c r="R71" s="17" t="e">
        <f>IF(AND(R$2=$Q$1,$Q71&lt;&gt;0),SUMIF(#REF!,'Full Financ'!$B71,#REF!)*0.98*(S$2-R$2)/($Q71),SUMIF(#REF!,'Full Financ'!$B71,#REF!)*0.98)</f>
        <v>#REF!</v>
      </c>
      <c r="S71" s="17" t="e">
        <f>IF(AND(S$2=$Q$1,$Q71&lt;&gt;0),SUMIF(#REF!,'Full Financ'!$B71,#REF!)*0.98*(T$2-S$2)/($Q71),SUMIF(#REF!,'Full Financ'!$B71,#REF!)*0.98)</f>
        <v>#REF!</v>
      </c>
      <c r="T71" s="17" t="e">
        <f>IF(AND(T$2=$Q$1,$Q71&lt;&gt;0),SUMIF(#REF!,'Full Financ'!$B71,#REF!)*0.98*(U$2-T$2)/($Q71),SUMIF(#REF!,'Full Financ'!$B71,#REF!)*0.98)</f>
        <v>#REF!</v>
      </c>
      <c r="U71" s="17" t="e">
        <f>IF(AND(U$2=$Q$1,$Q71&lt;&gt;0),SUMIF(#REF!,'Full Financ'!$B71,#REF!)*0.98*(V$2-U$2)/($Q71),SUMIF(#REF!,'Full Financ'!$B71,#REF!)*0.98)</f>
        <v>#REF!</v>
      </c>
      <c r="V71" s="17" t="e">
        <f>IF(AND(V$2=$Q$1,$Q71&lt;&gt;0),SUMIF(#REF!,'Full Financ'!$B71,#REF!)*0.98*(W$2-V$2)/($Q71),SUMIF(#REF!,'Full Financ'!$B71,#REF!)*0.98)</f>
        <v>#REF!</v>
      </c>
      <c r="W71" s="17" t="e">
        <f>IF(AND(W$2=$Q$1,$Q71&lt;&gt;0),SUMIF(#REF!,'Full Financ'!$B71,#REF!)*0.98*(X$2-W$2)/($Q71),SUMIF(#REF!,'Full Financ'!$B71,#REF!)*0.98)</f>
        <v>#REF!</v>
      </c>
      <c r="X71" s="17" t="e">
        <f>IF(AND(X$2=$Q$1,$Q71&lt;&gt;0),SUMIF(#REF!,'Full Financ'!$B71,#REF!)*0.98*(Y$2-X$2)/($Q71),SUMIF(#REF!,'Full Financ'!$B71,#REF!)*0.98)</f>
        <v>#REF!</v>
      </c>
      <c r="Y71" s="17" t="e">
        <f>IF(AND(Y$2=$Q$1,$Q71&lt;&gt;0),SUMIF(#REF!,'Full Financ'!$B71,#REF!)*0.98*(Z$2-Y$2)/($Q71),SUMIF(#REF!,'Full Financ'!$B71,#REF!)*0.98)</f>
        <v>#REF!</v>
      </c>
      <c r="Z71" s="17" t="e">
        <f>IF(AND(Z$2=$Q$1,$Q71&lt;&gt;0),SUMIF(#REF!,'Full Financ'!$B71,#REF!)*0.98*(AA$2-Z$2)/($Q71),SUMIF(#REF!,'Full Financ'!$B71,#REF!)*0.98)</f>
        <v>#REF!</v>
      </c>
      <c r="AA71" s="17" t="e">
        <f>IF(AND(AA$2=$Q$1,$Q71&lt;&gt;0),SUMIF(#REF!,'Full Financ'!$B71,#REF!)*0.98*(AB$2-AA$2)/($Q71),SUMIF(#REF!,'Full Financ'!$B71,#REF!)*0.98)</f>
        <v>#REF!</v>
      </c>
      <c r="AB71" s="17" t="e">
        <f>IF(AND(AB$2=$Q$1,$Q71&lt;&gt;0),SUMIF(#REF!,'Full Financ'!$B71,#REF!)*0.98*(AC$2-AB$2)/($Q71),SUMIF(#REF!,'Full Financ'!$B71,#REF!)*0.98)</f>
        <v>#REF!</v>
      </c>
      <c r="AC71" s="17" t="e">
        <f>IF(AND(AC$2=$Q$1,$Q71&lt;&gt;0),SUMIF(#REF!,'Full Financ'!$B71,#REF!)*0.98*(AD$2-AC$2)/($Q71),SUMIF(#REF!,'Full Financ'!$B71,#REF!)*0.98)</f>
        <v>#REF!</v>
      </c>
      <c r="AD71" s="17"/>
      <c r="AF71" s="17" t="e">
        <f t="shared" ca="1" si="38"/>
        <v>#REF!</v>
      </c>
      <c r="AG71" s="17" t="e">
        <f t="shared" ca="1" si="38"/>
        <v>#REF!</v>
      </c>
      <c r="AH71" s="17" t="e">
        <f t="shared" ca="1" si="38"/>
        <v>#REF!</v>
      </c>
      <c r="AI71" s="17" t="e">
        <f t="shared" ca="1" si="38"/>
        <v>#REF!</v>
      </c>
      <c r="AJ71" s="17" t="e">
        <f t="shared" ca="1" si="38"/>
        <v>#REF!</v>
      </c>
      <c r="AK71" s="17" t="e">
        <f t="shared" ca="1" si="38"/>
        <v>#REF!</v>
      </c>
      <c r="AL71" s="17" t="e">
        <f t="shared" ca="1" si="34"/>
        <v>#REF!</v>
      </c>
      <c r="AM71" s="17" t="e">
        <f t="shared" ca="1" si="34"/>
        <v>#REF!</v>
      </c>
      <c r="AN71" s="17" t="e">
        <f t="shared" ca="1" si="34"/>
        <v>#REF!</v>
      </c>
      <c r="AO71" s="17" t="e">
        <f t="shared" ca="1" si="34"/>
        <v>#REF!</v>
      </c>
      <c r="AP71" s="17" t="e">
        <f t="shared" ca="1" si="34"/>
        <v>#REF!</v>
      </c>
      <c r="AQ71" s="17" t="e">
        <f t="shared" ca="1" si="34"/>
        <v>#REF!</v>
      </c>
      <c r="AS71" s="17" t="e">
        <f>IF(SUM($R71:R71)&gt;0,MONTH(AS$2),"")</f>
        <v>#REF!</v>
      </c>
      <c r="AT71" s="17" t="e">
        <f>IF(SUM($R71:S71)&gt;0,MONTH(AT$2),"")</f>
        <v>#REF!</v>
      </c>
      <c r="AU71" s="17" t="e">
        <f>IF(SUM($R71:T71)&gt;0,MONTH(AU$2),"")</f>
        <v>#REF!</v>
      </c>
      <c r="AV71" s="17" t="e">
        <f>IF(SUM($R71:U71)&gt;0,MONTH(AV$2),"")</f>
        <v>#REF!</v>
      </c>
      <c r="AW71" s="17" t="e">
        <f>IF(SUM($R71:V71)&gt;0,MONTH(AW$2),"")</f>
        <v>#REF!</v>
      </c>
      <c r="AX71" s="17" t="e">
        <f>IF(SUM($R71:W71)&gt;0,MONTH(AX$2),"")</f>
        <v>#REF!</v>
      </c>
      <c r="AY71" s="17" t="e">
        <f>IF(SUM($R71:X71)&gt;0,MONTH(AY$2),"")</f>
        <v>#REF!</v>
      </c>
      <c r="AZ71" s="17" t="e">
        <f>IF(SUM($R71:Y71)&gt;0,MONTH(AZ$2),"")</f>
        <v>#REF!</v>
      </c>
      <c r="BA71" s="17" t="e">
        <f>IF(SUM($R71:Z71)&gt;0,MONTH(BA$2),"")</f>
        <v>#REF!</v>
      </c>
      <c r="BB71" s="17" t="e">
        <f>IF(SUM($R71:AA71)&gt;0,MONTH(BB$2),"")</f>
        <v>#REF!</v>
      </c>
      <c r="BC71" s="17" t="e">
        <f>IF(SUM($R71:AB71)&gt;0,MONTH(BC$2),"")</f>
        <v>#REF!</v>
      </c>
      <c r="BD71" s="17" t="e">
        <f>IF(SUM($R71:AC71)&gt;0,MONTH(BD$2),"")</f>
        <v>#REF!</v>
      </c>
      <c r="BE71" s="17" t="e">
        <f t="shared" si="41"/>
        <v>#REF!</v>
      </c>
      <c r="BF71" s="17" t="e">
        <f t="shared" si="39"/>
        <v>#REF!</v>
      </c>
      <c r="BG71" s="17" t="e">
        <f t="shared" si="39"/>
        <v>#REF!</v>
      </c>
      <c r="BH71" s="17" t="e">
        <f t="shared" si="39"/>
        <v>#REF!</v>
      </c>
      <c r="BI71" s="17" t="e">
        <f t="shared" si="39"/>
        <v>#REF!</v>
      </c>
      <c r="BJ71" s="17" t="e">
        <f t="shared" si="39"/>
        <v>#REF!</v>
      </c>
      <c r="BK71" s="17" t="e">
        <f t="shared" si="39"/>
        <v>#REF!</v>
      </c>
      <c r="BL71" s="17" t="e">
        <f t="shared" si="35"/>
        <v>#REF!</v>
      </c>
      <c r="BM71" s="17" t="e">
        <f t="shared" si="35"/>
        <v>#REF!</v>
      </c>
      <c r="BN71" s="17" t="e">
        <f t="shared" si="35"/>
        <v>#REF!</v>
      </c>
      <c r="BO71" s="17" t="e">
        <f t="shared" si="35"/>
        <v>#REF!</v>
      </c>
      <c r="BP71" s="17" t="e">
        <f t="shared" si="35"/>
        <v>#REF!</v>
      </c>
      <c r="BQ71" s="17" t="e">
        <f t="shared" si="35"/>
        <v>#REF!</v>
      </c>
      <c r="BS71" s="17" t="e">
        <f t="shared" si="40"/>
        <v>#REF!</v>
      </c>
      <c r="BT71" s="17" t="e">
        <f t="shared" si="40"/>
        <v>#REF!</v>
      </c>
      <c r="BU71" s="17" t="e">
        <f t="shared" si="40"/>
        <v>#REF!</v>
      </c>
      <c r="BV71" s="17" t="e">
        <f t="shared" si="40"/>
        <v>#REF!</v>
      </c>
      <c r="BW71" s="17" t="e">
        <f t="shared" si="40"/>
        <v>#REF!</v>
      </c>
      <c r="BX71" s="17" t="e">
        <f t="shared" si="40"/>
        <v>#REF!</v>
      </c>
      <c r="BY71" s="17" t="e">
        <f t="shared" si="36"/>
        <v>#REF!</v>
      </c>
      <c r="BZ71" s="17" t="e">
        <f t="shared" si="36"/>
        <v>#REF!</v>
      </c>
      <c r="CA71" s="17" t="e">
        <f t="shared" si="36"/>
        <v>#REF!</v>
      </c>
      <c r="CB71" s="17" t="e">
        <f t="shared" si="36"/>
        <v>#REF!</v>
      </c>
      <c r="CC71" s="17" t="e">
        <f t="shared" si="36"/>
        <v>#REF!</v>
      </c>
      <c r="CD71" s="17" t="e">
        <f t="shared" si="36"/>
        <v>#REF!</v>
      </c>
      <c r="CG71" s="20" t="e">
        <f>IF(AND(SUM($R71:R71)&gt;0,R71=0),AF71,0)</f>
        <v>#REF!</v>
      </c>
      <c r="CH71" s="20" t="e">
        <f>IF(AND(SUM($R71:S71)&gt;0,S71=0),AG71,0)</f>
        <v>#REF!</v>
      </c>
      <c r="CI71" s="20" t="e">
        <f>IF(AND(SUM($R71:T71)&gt;0,T71=0),AH71,0)</f>
        <v>#REF!</v>
      </c>
      <c r="CJ71" s="20" t="e">
        <f>IF(AND(SUM($R71:U71)&gt;0,U71=0),AI71,0)</f>
        <v>#REF!</v>
      </c>
      <c r="CK71" s="20" t="e">
        <f>IF(AND(SUM($R71:V71)&gt;0,V71=0),AJ71,0)</f>
        <v>#REF!</v>
      </c>
      <c r="CL71" s="20" t="e">
        <f>IF(AND(SUM($R71:W71)&gt;0,W71=0),AK71,0)</f>
        <v>#REF!</v>
      </c>
      <c r="CM71" s="20" t="e">
        <f>IF(AND(SUM($R71:X71)&gt;0,X71=0),AL71,0)</f>
        <v>#REF!</v>
      </c>
      <c r="CN71" s="20" t="e">
        <f>IF(AND(SUM($R71:Y71)&gt;0,Y71=0),AM71,0)</f>
        <v>#REF!</v>
      </c>
      <c r="CO71" s="20" t="e">
        <f>IF(AND(SUM($R71:Z71)&gt;0,Z71=0),AN71,0)</f>
        <v>#REF!</v>
      </c>
      <c r="CP71" s="20" t="e">
        <f>IF(AND(SUM($R71:AA71)&gt;0,AA71=0),AO71,0)</f>
        <v>#REF!</v>
      </c>
      <c r="CQ71" s="20" t="e">
        <f>IF(AND(SUM($R71:AB71)&gt;0,AB71=0),AP71,0)</f>
        <v>#REF!</v>
      </c>
      <c r="CR71" s="20" t="e">
        <f>IF(AND(SUM($R71:AC71)&gt;0,AC71=0),AQ71,0)</f>
        <v>#REF!</v>
      </c>
      <c r="CT71" s="14" t="e">
        <f>IF(VLOOKUP($B71,#REF!,COLUMN(#REF!)-COLUMN(#REF!)+1,FALSE)&gt;0.1,VLOOKUP($B71,#REF!,COLUMN(#REF!)-COLUMN(#REF!)+1,FALSE),"")</f>
        <v>#REF!</v>
      </c>
      <c r="CU71" s="14" t="e">
        <f>IF(VLOOKUP($B71,#REF!,COLUMN(#REF!)-COLUMN(#REF!)+1,FALSE)&gt;0.1,VLOOKUP($B71,#REF!,COLUMN(#REF!)-COLUMN(#REF!)+1,FALSE),"")</f>
        <v>#REF!</v>
      </c>
      <c r="CV71" s="14" t="e">
        <f>IF(VLOOKUP($B71,#REF!,COLUMN(#REF!)-COLUMN(#REF!)+1,FALSE)&gt;0.1,VLOOKUP($B71,#REF!,COLUMN(#REF!)-COLUMN(#REF!)+1,FALSE),"")</f>
        <v>#REF!</v>
      </c>
      <c r="CW71" s="14" t="e">
        <f>IF(VLOOKUP($B71,#REF!,COLUMN(#REF!)-COLUMN(#REF!)+1,FALSE)&gt;0.1,VLOOKUP($B71,#REF!,COLUMN(#REF!)-COLUMN(#REF!)+1,FALSE),"")</f>
        <v>#REF!</v>
      </c>
      <c r="CX71" s="14" t="e">
        <f>IF(VLOOKUP($B71,#REF!,COLUMN(#REF!)-COLUMN(#REF!)+1,FALSE)&gt;0.1,VLOOKUP($B71,#REF!,COLUMN(#REF!)-COLUMN(#REF!)+1,FALSE),"")</f>
        <v>#REF!</v>
      </c>
      <c r="CY71" s="14" t="e">
        <f>IF(VLOOKUP($B71,#REF!,COLUMN(#REF!)-COLUMN(#REF!)+1,FALSE)&gt;0.1,VLOOKUP($B71,#REF!,COLUMN(#REF!)-COLUMN(#REF!)+1,FALSE),"")</f>
        <v>#REF!</v>
      </c>
      <c r="CZ71" s="14" t="e">
        <f>IF(VLOOKUP($B71,#REF!,COLUMN(#REF!)-COLUMN(#REF!)+1,FALSE)&gt;0.1,VLOOKUP($B71,#REF!,COLUMN(#REF!)-COLUMN(#REF!)+1,FALSE),"")</f>
        <v>#REF!</v>
      </c>
      <c r="DA71" s="14" t="e">
        <f>IF(VLOOKUP($B71,#REF!,COLUMN(#REF!)-COLUMN(#REF!)+1,FALSE)&gt;0.1,VLOOKUP($B71,#REF!,COLUMN(#REF!)-COLUMN(#REF!)+1,FALSE),"")</f>
        <v>#REF!</v>
      </c>
      <c r="DB71" s="14" t="e">
        <f>IF(VLOOKUP($B71,#REF!,COLUMN(#REF!)-COLUMN(#REF!)+1,FALSE)&gt;0.1,VLOOKUP($B71,#REF!,COLUMN(#REF!)-COLUMN(#REF!)+1,FALSE),"")</f>
        <v>#REF!</v>
      </c>
      <c r="DC71" s="14" t="e">
        <f>IF(VLOOKUP($B71,#REF!,COLUMN(#REF!)-COLUMN(#REF!)+1,FALSE)&gt;0.1,VLOOKUP($B71,#REF!,COLUMN(#REF!)-COLUMN(#REF!)+1,FALSE),"")</f>
        <v>#REF!</v>
      </c>
      <c r="DD71" s="14" t="e">
        <f>IF(VLOOKUP($B71,#REF!,COLUMN(#REF!)-COLUMN(#REF!)+1,FALSE)&gt;0.1,VLOOKUP($B71,#REF!,COLUMN(#REF!)-COLUMN(#REF!)+1,FALSE),"")</f>
        <v>#REF!</v>
      </c>
      <c r="DE71" s="14" t="e">
        <f>IF(VLOOKUP($B71,#REF!,COLUMN(#REF!)-COLUMN(#REF!)+1,FALSE)&gt;0.1,VLOOKUP($B71,#REF!,COLUMN(#REF!)-COLUMN(#REF!)+1,FALSE),"")</f>
        <v>#REF!</v>
      </c>
      <c r="DH71" s="19" t="str">
        <f t="shared" si="42"/>
        <v/>
      </c>
      <c r="DI71" s="19" t="str">
        <f t="shared" si="42"/>
        <v/>
      </c>
      <c r="DJ71" s="19" t="str">
        <f t="shared" si="42"/>
        <v/>
      </c>
      <c r="DK71" s="19" t="str">
        <f t="shared" si="42"/>
        <v/>
      </c>
      <c r="DL71" s="19" t="str">
        <f t="shared" si="42"/>
        <v/>
      </c>
      <c r="DM71" s="19" t="str">
        <f t="shared" si="42"/>
        <v/>
      </c>
      <c r="DN71" s="19" t="str">
        <f t="shared" si="37"/>
        <v/>
      </c>
      <c r="DO71" s="19" t="str">
        <f t="shared" si="37"/>
        <v/>
      </c>
      <c r="DP71" s="19" t="str">
        <f t="shared" si="37"/>
        <v/>
      </c>
      <c r="DQ71" s="19" t="str">
        <f t="shared" si="37"/>
        <v/>
      </c>
      <c r="DR71" s="19" t="str">
        <f t="shared" si="37"/>
        <v/>
      </c>
      <c r="DS71" s="19" t="str">
        <f t="shared" si="37"/>
        <v/>
      </c>
      <c r="DV71" s="15" t="e">
        <f>IF(VLOOKUP($B71,#REF!,COLUMN(#REF!)-COLUMN(#REF!)+1,FALSE)&gt;0.1,VLOOKUP($B71,#REF!,COLUMN(#REF!)-COLUMN(#REF!)+1,FALSE),"")</f>
        <v>#REF!</v>
      </c>
      <c r="DW71" s="15" t="e">
        <f>IF(VLOOKUP($B71,#REF!,COLUMN(#REF!)-COLUMN(#REF!)+1,FALSE)&gt;0.1,VLOOKUP($B71,#REF!,COLUMN(#REF!)-COLUMN(#REF!)+1,FALSE),"")</f>
        <v>#REF!</v>
      </c>
      <c r="DX71" s="15" t="e">
        <f>IF(VLOOKUP($B71,#REF!,COLUMN(#REF!)-COLUMN(#REF!)+1,FALSE)&gt;0.1,VLOOKUP($B71,#REF!,COLUMN(#REF!)-COLUMN(#REF!)+1,FALSE),"")</f>
        <v>#REF!</v>
      </c>
      <c r="DY71" s="15" t="e">
        <f>IF(VLOOKUP($B71,#REF!,COLUMN(#REF!)-COLUMN(#REF!)+1,FALSE)&gt;0.1,VLOOKUP($B71,#REF!,COLUMN(#REF!)-COLUMN(#REF!)+1,FALSE),"")</f>
        <v>#REF!</v>
      </c>
      <c r="DZ71" s="15" t="e">
        <f>IF(VLOOKUP($B71,#REF!,COLUMN(#REF!)-COLUMN(#REF!)+1,FALSE)&gt;0.1,VLOOKUP($B71,#REF!,COLUMN(#REF!)-COLUMN(#REF!)+1,FALSE),"")</f>
        <v>#REF!</v>
      </c>
      <c r="EA71" s="15" t="e">
        <f>IF(VLOOKUP($B71,#REF!,COLUMN(#REF!)-COLUMN(#REF!)+1,FALSE)&gt;0.1,VLOOKUP($B71,#REF!,COLUMN(#REF!)-COLUMN(#REF!)+1,FALSE),"")</f>
        <v>#REF!</v>
      </c>
      <c r="EB71" s="15" t="e">
        <f>IF(VLOOKUP($B71,#REF!,COLUMN(#REF!)-COLUMN(#REF!)+1,FALSE)&gt;0.1,VLOOKUP($B71,#REF!,COLUMN(#REF!)-COLUMN(#REF!)+1,FALSE),"")</f>
        <v>#REF!</v>
      </c>
      <c r="EC71" s="15" t="e">
        <f>IF(VLOOKUP($B71,#REF!,COLUMN(#REF!)-COLUMN(#REF!)+1,FALSE)&gt;0.1,VLOOKUP($B71,#REF!,COLUMN(#REF!)-COLUMN(#REF!)+1,FALSE),"")</f>
        <v>#REF!</v>
      </c>
      <c r="ED71" s="15" t="e">
        <f>IF(VLOOKUP($B71,#REF!,COLUMN(#REF!)-COLUMN(#REF!)+1,FALSE)&gt;0.1,VLOOKUP($B71,#REF!,COLUMN(#REF!)-COLUMN(#REF!)+1,FALSE),"")</f>
        <v>#REF!</v>
      </c>
      <c r="EE71" s="15" t="e">
        <f>IF(VLOOKUP($B71,#REF!,COLUMN(#REF!)-COLUMN(#REF!)+1,FALSE)&gt;0.1,VLOOKUP($B71,#REF!,COLUMN(#REF!)-COLUMN(#REF!)+1,FALSE),"")</f>
        <v>#REF!</v>
      </c>
      <c r="EF71" s="15" t="e">
        <f>IF(VLOOKUP($B71,#REF!,COLUMN(#REF!)-COLUMN(#REF!)+1,FALSE)&gt;0.1,VLOOKUP($B71,#REF!,COLUMN(#REF!)-COLUMN(#REF!)+1,FALSE),"")</f>
        <v>#REF!</v>
      </c>
      <c r="EG71" s="15" t="e">
        <f>IF(VLOOKUP($B71,#REF!,COLUMN(#REF!)-COLUMN(#REF!)+1,FALSE)&gt;0.1,VLOOKUP($B71,#REF!,COLUMN(#REF!)-COLUMN(#REF!)+1,FALSE),"")</f>
        <v>#REF!</v>
      </c>
      <c r="EH71" s="15" t="e">
        <f>IF(VLOOKUP($B71,#REF!,COLUMN(#REF!)-COLUMN(#REF!)+1,FALSE)&gt;0.1,VLOOKUP($B71,#REF!,COLUMN(#REF!)-COLUMN(#REF!)+1,FALSE),"")</f>
        <v>#REF!</v>
      </c>
      <c r="EL71" s="20" t="str">
        <f t="shared" si="33"/>
        <v/>
      </c>
      <c r="EM71" s="20" t="str">
        <f t="shared" si="33"/>
        <v/>
      </c>
      <c r="EN71" s="20" t="str">
        <f t="shared" si="33"/>
        <v/>
      </c>
      <c r="EO71" s="20" t="str">
        <f t="shared" si="33"/>
        <v/>
      </c>
      <c r="EP71" s="20" t="str">
        <f t="shared" si="33"/>
        <v/>
      </c>
      <c r="EQ71" s="20" t="str">
        <f t="shared" si="33"/>
        <v/>
      </c>
      <c r="ER71" s="20" t="str">
        <f t="shared" si="43"/>
        <v/>
      </c>
      <c r="ES71" s="20" t="str">
        <f t="shared" si="43"/>
        <v/>
      </c>
      <c r="ET71" s="20" t="str">
        <f t="shared" si="43"/>
        <v/>
      </c>
      <c r="EU71" s="20" t="str">
        <f t="shared" si="43"/>
        <v/>
      </c>
      <c r="EV71" s="20" t="str">
        <f t="shared" si="43"/>
        <v/>
      </c>
      <c r="EW71" s="20" t="str">
        <f t="shared" si="43"/>
        <v/>
      </c>
    </row>
    <row r="72" spans="2:173">
      <c r="B72" t="s">
        <v>1466</v>
      </c>
      <c r="C72" s="18">
        <f>VLOOKUP(B72,Financ!A$3:J$157,COLUMN(Financ!$J$21),FALSE)</f>
        <v>45717</v>
      </c>
      <c r="D72" s="16">
        <f ca="1">SUMIF(Financ!$A$3:$A$157,'Full Financ'!$B72,Financ!K$3:K$156)</f>
        <v>0</v>
      </c>
      <c r="E72" s="16">
        <f ca="1">SUMIF(Financ!$A$3:$A$157,'Full Financ'!$B72,Financ!L$3:L$156)</f>
        <v>0</v>
      </c>
      <c r="F72" s="16">
        <f ca="1">SUMIF(Financ!$A$3:$A$157,'Full Financ'!$B72,Financ!M$3:M$156)</f>
        <v>486.36249999999995</v>
      </c>
      <c r="G72" s="16">
        <f ca="1">SUMIF(Financ!$A$3:$A$157,'Full Financ'!$B72,Financ!N$3:N$156)</f>
        <v>486.36249999999995</v>
      </c>
      <c r="H72" s="16">
        <f ca="1">SUMIF(Financ!$A$3:$A$157,'Full Financ'!$B72,Financ!O$3:O$156)</f>
        <v>486.36249999999995</v>
      </c>
      <c r="I72" s="16">
        <f ca="1">SUMIF(Financ!$A$3:$A$157,'Full Financ'!$B72,Financ!P$3:P$156)</f>
        <v>486.36249999999995</v>
      </c>
      <c r="J72" s="16">
        <f ca="1">SUMIF(Financ!$A$3:$A$157,'Full Financ'!$B72,Financ!Q$3:Q$156)</f>
        <v>486.36249999999995</v>
      </c>
      <c r="K72" s="16">
        <f ca="1">SUMIF(Financ!$A$3:$A$157,'Full Financ'!$B72,Financ!R$3:R$156)</f>
        <v>486.36249999999995</v>
      </c>
      <c r="L72" s="16">
        <f ca="1">SUMIF(Financ!$A$3:$A$157,'Full Financ'!$B72,Financ!S$3:S$156)</f>
        <v>486.36249999999995</v>
      </c>
      <c r="M72" s="16">
        <f ca="1">SUMIF(Financ!$A$3:$A$157,'Full Financ'!$B72,Financ!T$3:T$156)</f>
        <v>486.36249999999995</v>
      </c>
      <c r="N72" s="16">
        <f ca="1">SUMIF(Financ!$A$3:$A$157,'Full Financ'!$B72,Financ!U$3:U$156)</f>
        <v>486.36249999999995</v>
      </c>
      <c r="O72" s="16">
        <f ca="1">SUMIF(Financ!$A$3:$A$157,'Full Financ'!$B72,Financ!V$3:V$156)</f>
        <v>486.36249999999995</v>
      </c>
      <c r="P72" s="16"/>
      <c r="Q72" t="e">
        <f>VLOOKUP(B72,#REF!,COLUMN(#REF!),FALSE)</f>
        <v>#REF!</v>
      </c>
      <c r="R72" s="17" t="e">
        <f>IF(AND(R$2=$Q$1,$Q72&lt;&gt;0),SUMIF(#REF!,'Full Financ'!$B72,#REF!)*0.98*(S$2-R$2)/($Q72),SUMIF(#REF!,'Full Financ'!$B72,#REF!)*0.98)</f>
        <v>#REF!</v>
      </c>
      <c r="S72" s="17" t="e">
        <f>IF(AND(S$2=$Q$1,$Q72&lt;&gt;0),SUMIF(#REF!,'Full Financ'!$B72,#REF!)*0.98*(T$2-S$2)/($Q72),SUMIF(#REF!,'Full Financ'!$B72,#REF!)*0.98)</f>
        <v>#REF!</v>
      </c>
      <c r="T72" s="17" t="e">
        <f>IF(AND(T$2=$Q$1,$Q72&lt;&gt;0),SUMIF(#REF!,'Full Financ'!$B72,#REF!)*0.98*(U$2-T$2)/($Q72),SUMIF(#REF!,'Full Financ'!$B72,#REF!)*0.98)</f>
        <v>#REF!</v>
      </c>
      <c r="U72" s="17" t="e">
        <f>IF(AND(U$2=$Q$1,$Q72&lt;&gt;0),SUMIF(#REF!,'Full Financ'!$B72,#REF!)*0.98*(V$2-U$2)/($Q72),SUMIF(#REF!,'Full Financ'!$B72,#REF!)*0.98)</f>
        <v>#REF!</v>
      </c>
      <c r="V72" s="17" t="e">
        <f>IF(AND(V$2=$Q$1,$Q72&lt;&gt;0),SUMIF(#REF!,'Full Financ'!$B72,#REF!)*0.98*(W$2-V$2)/($Q72),SUMIF(#REF!,'Full Financ'!$B72,#REF!)*0.98)</f>
        <v>#REF!</v>
      </c>
      <c r="W72" s="17" t="e">
        <f>IF(AND(W$2=$Q$1,$Q72&lt;&gt;0),SUMIF(#REF!,'Full Financ'!$B72,#REF!)*0.98*(X$2-W$2)/($Q72),SUMIF(#REF!,'Full Financ'!$B72,#REF!)*0.98)</f>
        <v>#REF!</v>
      </c>
      <c r="X72" s="17" t="e">
        <f>IF(AND(X$2=$Q$1,$Q72&lt;&gt;0),SUMIF(#REF!,'Full Financ'!$B72,#REF!)*0.98*(Y$2-X$2)/($Q72),SUMIF(#REF!,'Full Financ'!$B72,#REF!)*0.98)</f>
        <v>#REF!</v>
      </c>
      <c r="Y72" s="17" t="e">
        <f>IF(AND(Y$2=$Q$1,$Q72&lt;&gt;0),SUMIF(#REF!,'Full Financ'!$B72,#REF!)*0.98*(Z$2-Y$2)/($Q72),SUMIF(#REF!,'Full Financ'!$B72,#REF!)*0.98)</f>
        <v>#REF!</v>
      </c>
      <c r="Z72" s="17" t="e">
        <f>IF(AND(Z$2=$Q$1,$Q72&lt;&gt;0),SUMIF(#REF!,'Full Financ'!$B72,#REF!)*0.98*(AA$2-Z$2)/($Q72),SUMIF(#REF!,'Full Financ'!$B72,#REF!)*0.98)</f>
        <v>#REF!</v>
      </c>
      <c r="AA72" s="17" t="e">
        <f>IF(AND(AA$2=$Q$1,$Q72&lt;&gt;0),SUMIF(#REF!,'Full Financ'!$B72,#REF!)*0.98*(AB$2-AA$2)/($Q72),SUMIF(#REF!,'Full Financ'!$B72,#REF!)*0.98)</f>
        <v>#REF!</v>
      </c>
      <c r="AB72" s="17" t="e">
        <f>IF(AND(AB$2=$Q$1,$Q72&lt;&gt;0),SUMIF(#REF!,'Full Financ'!$B72,#REF!)*0.98*(AC$2-AB$2)/($Q72),SUMIF(#REF!,'Full Financ'!$B72,#REF!)*0.98)</f>
        <v>#REF!</v>
      </c>
      <c r="AC72" s="17" t="e">
        <f>IF(AND(AC$2=$Q$1,$Q72&lt;&gt;0),SUMIF(#REF!,'Full Financ'!$B72,#REF!)*0.98*(AD$2-AC$2)/($Q72),SUMIF(#REF!,'Full Financ'!$B72,#REF!)*0.98)</f>
        <v>#REF!</v>
      </c>
      <c r="AD72" s="17"/>
      <c r="AF72" s="17" t="e">
        <f t="shared" ca="1" si="38"/>
        <v>#REF!</v>
      </c>
      <c r="AG72" s="17" t="e">
        <f t="shared" ca="1" si="38"/>
        <v>#REF!</v>
      </c>
      <c r="AH72" s="17" t="e">
        <f t="shared" ca="1" si="38"/>
        <v>#REF!</v>
      </c>
      <c r="AI72" s="17" t="e">
        <f t="shared" ca="1" si="38"/>
        <v>#REF!</v>
      </c>
      <c r="AJ72" s="17" t="e">
        <f t="shared" ca="1" si="38"/>
        <v>#REF!</v>
      </c>
      <c r="AK72" s="17" t="e">
        <f t="shared" ca="1" si="38"/>
        <v>#REF!</v>
      </c>
      <c r="AL72" s="17" t="e">
        <f t="shared" ca="1" si="34"/>
        <v>#REF!</v>
      </c>
      <c r="AM72" s="17" t="e">
        <f t="shared" ca="1" si="34"/>
        <v>#REF!</v>
      </c>
      <c r="AN72" s="17" t="e">
        <f t="shared" ca="1" si="34"/>
        <v>#REF!</v>
      </c>
      <c r="AO72" s="17" t="e">
        <f t="shared" ca="1" si="34"/>
        <v>#REF!</v>
      </c>
      <c r="AP72" s="17" t="e">
        <f t="shared" ca="1" si="34"/>
        <v>#REF!</v>
      </c>
      <c r="AQ72" s="17" t="e">
        <f t="shared" ca="1" si="34"/>
        <v>#REF!</v>
      </c>
      <c r="AS72" s="17" t="e">
        <f>IF(SUM($R72:R72)&gt;0,MONTH(AS$2),"")</f>
        <v>#REF!</v>
      </c>
      <c r="AT72" s="17" t="e">
        <f>IF(SUM($R72:S72)&gt;0,MONTH(AT$2),"")</f>
        <v>#REF!</v>
      </c>
      <c r="AU72" s="17" t="e">
        <f>IF(SUM($R72:T72)&gt;0,MONTH(AU$2),"")</f>
        <v>#REF!</v>
      </c>
      <c r="AV72" s="17" t="e">
        <f>IF(SUM($R72:U72)&gt;0,MONTH(AV$2),"")</f>
        <v>#REF!</v>
      </c>
      <c r="AW72" s="17" t="e">
        <f>IF(SUM($R72:V72)&gt;0,MONTH(AW$2),"")</f>
        <v>#REF!</v>
      </c>
      <c r="AX72" s="17" t="e">
        <f>IF(SUM($R72:W72)&gt;0,MONTH(AX$2),"")</f>
        <v>#REF!</v>
      </c>
      <c r="AY72" s="17" t="e">
        <f>IF(SUM($R72:X72)&gt;0,MONTH(AY$2),"")</f>
        <v>#REF!</v>
      </c>
      <c r="AZ72" s="17" t="e">
        <f>IF(SUM($R72:Y72)&gt;0,MONTH(AZ$2),"")</f>
        <v>#REF!</v>
      </c>
      <c r="BA72" s="17" t="e">
        <f>IF(SUM($R72:Z72)&gt;0,MONTH(BA$2),"")</f>
        <v>#REF!</v>
      </c>
      <c r="BB72" s="17" t="e">
        <f>IF(SUM($R72:AA72)&gt;0,MONTH(BB$2),"")</f>
        <v>#REF!</v>
      </c>
      <c r="BC72" s="17" t="e">
        <f>IF(SUM($R72:AB72)&gt;0,MONTH(BC$2),"")</f>
        <v>#REF!</v>
      </c>
      <c r="BD72" s="17" t="e">
        <f>IF(SUM($R72:AC72)&gt;0,MONTH(BD$2),"")</f>
        <v>#REF!</v>
      </c>
      <c r="BE72" s="17" t="e">
        <f t="shared" si="41"/>
        <v>#REF!</v>
      </c>
      <c r="BF72" s="17" t="e">
        <f t="shared" si="39"/>
        <v>#REF!</v>
      </c>
      <c r="BG72" s="17" t="e">
        <f t="shared" si="39"/>
        <v>#REF!</v>
      </c>
      <c r="BH72" s="17" t="e">
        <f t="shared" si="39"/>
        <v>#REF!</v>
      </c>
      <c r="BI72" s="17" t="e">
        <f t="shared" si="39"/>
        <v>#REF!</v>
      </c>
      <c r="BJ72" s="17" t="e">
        <f t="shared" si="39"/>
        <v>#REF!</v>
      </c>
      <c r="BK72" s="17" t="e">
        <f t="shared" si="39"/>
        <v>#REF!</v>
      </c>
      <c r="BL72" s="17" t="e">
        <f t="shared" si="35"/>
        <v>#REF!</v>
      </c>
      <c r="BM72" s="17" t="e">
        <f t="shared" si="35"/>
        <v>#REF!</v>
      </c>
      <c r="BN72" s="17" t="e">
        <f t="shared" si="35"/>
        <v>#REF!</v>
      </c>
      <c r="BO72" s="17" t="e">
        <f t="shared" si="35"/>
        <v>#REF!</v>
      </c>
      <c r="BP72" s="17" t="e">
        <f t="shared" si="35"/>
        <v>#REF!</v>
      </c>
      <c r="BQ72" s="17" t="e">
        <f t="shared" si="35"/>
        <v>#REF!</v>
      </c>
      <c r="BS72" s="17" t="e">
        <f t="shared" si="40"/>
        <v>#REF!</v>
      </c>
      <c r="BT72" s="17" t="e">
        <f t="shared" si="40"/>
        <v>#REF!</v>
      </c>
      <c r="BU72" s="17" t="e">
        <f t="shared" si="40"/>
        <v>#REF!</v>
      </c>
      <c r="BV72" s="17" t="e">
        <f t="shared" si="40"/>
        <v>#REF!</v>
      </c>
      <c r="BW72" s="17" t="e">
        <f t="shared" si="40"/>
        <v>#REF!</v>
      </c>
      <c r="BX72" s="17" t="e">
        <f t="shared" si="40"/>
        <v>#REF!</v>
      </c>
      <c r="BY72" s="17" t="e">
        <f t="shared" si="36"/>
        <v>#REF!</v>
      </c>
      <c r="BZ72" s="17" t="e">
        <f t="shared" si="36"/>
        <v>#REF!</v>
      </c>
      <c r="CA72" s="17" t="e">
        <f t="shared" si="36"/>
        <v>#REF!</v>
      </c>
      <c r="CB72" s="17" t="e">
        <f t="shared" si="36"/>
        <v>#REF!</v>
      </c>
      <c r="CC72" s="17" t="e">
        <f t="shared" si="36"/>
        <v>#REF!</v>
      </c>
      <c r="CD72" s="17" t="e">
        <f t="shared" si="36"/>
        <v>#REF!</v>
      </c>
      <c r="CG72" s="20" t="e">
        <f>IF(AND(SUM($R72:R72)&gt;0,R72=0),AF72,0)</f>
        <v>#REF!</v>
      </c>
      <c r="CH72" s="20" t="e">
        <f>IF(AND(SUM($R72:S72)&gt;0,S72=0),AG72,0)</f>
        <v>#REF!</v>
      </c>
      <c r="CI72" s="20" t="e">
        <f>IF(AND(SUM($R72:T72)&gt;0,T72=0),AH72,0)</f>
        <v>#REF!</v>
      </c>
      <c r="CJ72" s="20" t="e">
        <f>IF(AND(SUM($R72:U72)&gt;0,U72=0),AI72,0)</f>
        <v>#REF!</v>
      </c>
      <c r="CK72" s="20" t="e">
        <f>IF(AND(SUM($R72:V72)&gt;0,V72=0),AJ72,0)</f>
        <v>#REF!</v>
      </c>
      <c r="CL72" s="20" t="e">
        <f>IF(AND(SUM($R72:W72)&gt;0,W72=0),AK72,0)</f>
        <v>#REF!</v>
      </c>
      <c r="CM72" s="20" t="e">
        <f>IF(AND(SUM($R72:X72)&gt;0,X72=0),AL72,0)</f>
        <v>#REF!</v>
      </c>
      <c r="CN72" s="20" t="e">
        <f>IF(AND(SUM($R72:Y72)&gt;0,Y72=0),AM72,0)</f>
        <v>#REF!</v>
      </c>
      <c r="CO72" s="20" t="e">
        <f>IF(AND(SUM($R72:Z72)&gt;0,Z72=0),AN72,0)</f>
        <v>#REF!</v>
      </c>
      <c r="CP72" s="20" t="e">
        <f>IF(AND(SUM($R72:AA72)&gt;0,AA72=0),AO72,0)</f>
        <v>#REF!</v>
      </c>
      <c r="CQ72" s="20" t="e">
        <f>IF(AND(SUM($R72:AB72)&gt;0,AB72=0),AP72,0)</f>
        <v>#REF!</v>
      </c>
      <c r="CR72" s="20" t="e">
        <f>IF(AND(SUM($R72:AC72)&gt;0,AC72=0),AQ72,0)</f>
        <v>#REF!</v>
      </c>
      <c r="CT72" s="14" t="e">
        <f>IF(VLOOKUP($B72,#REF!,COLUMN(#REF!)-COLUMN(#REF!)+1,FALSE)&gt;0.1,VLOOKUP($B72,#REF!,COLUMN(#REF!)-COLUMN(#REF!)+1,FALSE),"")</f>
        <v>#REF!</v>
      </c>
      <c r="CU72" s="14" t="e">
        <f>IF(VLOOKUP($B72,#REF!,COLUMN(#REF!)-COLUMN(#REF!)+1,FALSE)&gt;0.1,VLOOKUP($B72,#REF!,COLUMN(#REF!)-COLUMN(#REF!)+1,FALSE),"")</f>
        <v>#REF!</v>
      </c>
      <c r="CV72" s="14" t="e">
        <f>IF(VLOOKUP($B72,#REF!,COLUMN(#REF!)-COLUMN(#REF!)+1,FALSE)&gt;0.1,VLOOKUP($B72,#REF!,COLUMN(#REF!)-COLUMN(#REF!)+1,FALSE),"")</f>
        <v>#REF!</v>
      </c>
      <c r="CW72" s="14" t="e">
        <f>IF(VLOOKUP($B72,#REF!,COLUMN(#REF!)-COLUMN(#REF!)+1,FALSE)&gt;0.1,VLOOKUP($B72,#REF!,COLUMN(#REF!)-COLUMN(#REF!)+1,FALSE),"")</f>
        <v>#REF!</v>
      </c>
      <c r="CX72" s="14" t="e">
        <f>IF(VLOOKUP($B72,#REF!,COLUMN(#REF!)-COLUMN(#REF!)+1,FALSE)&gt;0.1,VLOOKUP($B72,#REF!,COLUMN(#REF!)-COLUMN(#REF!)+1,FALSE),"")</f>
        <v>#REF!</v>
      </c>
      <c r="CY72" s="14" t="e">
        <f>IF(VLOOKUP($B72,#REF!,COLUMN(#REF!)-COLUMN(#REF!)+1,FALSE)&gt;0.1,VLOOKUP($B72,#REF!,COLUMN(#REF!)-COLUMN(#REF!)+1,FALSE),"")</f>
        <v>#REF!</v>
      </c>
      <c r="CZ72" s="14" t="e">
        <f>IF(VLOOKUP($B72,#REF!,COLUMN(#REF!)-COLUMN(#REF!)+1,FALSE)&gt;0.1,VLOOKUP($B72,#REF!,COLUMN(#REF!)-COLUMN(#REF!)+1,FALSE),"")</f>
        <v>#REF!</v>
      </c>
      <c r="DA72" s="14" t="e">
        <f>IF(VLOOKUP($B72,#REF!,COLUMN(#REF!)-COLUMN(#REF!)+1,FALSE)&gt;0.1,VLOOKUP($B72,#REF!,COLUMN(#REF!)-COLUMN(#REF!)+1,FALSE),"")</f>
        <v>#REF!</v>
      </c>
      <c r="DB72" s="14" t="e">
        <f>IF(VLOOKUP($B72,#REF!,COLUMN(#REF!)-COLUMN(#REF!)+1,FALSE)&gt;0.1,VLOOKUP($B72,#REF!,COLUMN(#REF!)-COLUMN(#REF!)+1,FALSE),"")</f>
        <v>#REF!</v>
      </c>
      <c r="DC72" s="14" t="e">
        <f>IF(VLOOKUP($B72,#REF!,COLUMN(#REF!)-COLUMN(#REF!)+1,FALSE)&gt;0.1,VLOOKUP($B72,#REF!,COLUMN(#REF!)-COLUMN(#REF!)+1,FALSE),"")</f>
        <v>#REF!</v>
      </c>
      <c r="DD72" s="14" t="e">
        <f>IF(VLOOKUP($B72,#REF!,COLUMN(#REF!)-COLUMN(#REF!)+1,FALSE)&gt;0.1,VLOOKUP($B72,#REF!,COLUMN(#REF!)-COLUMN(#REF!)+1,FALSE),"")</f>
        <v>#REF!</v>
      </c>
      <c r="DE72" s="14" t="e">
        <f>IF(VLOOKUP($B72,#REF!,COLUMN(#REF!)-COLUMN(#REF!)+1,FALSE)&gt;0.1,VLOOKUP($B72,#REF!,COLUMN(#REF!)-COLUMN(#REF!)+1,FALSE),"")</f>
        <v>#REF!</v>
      </c>
      <c r="DH72" s="19" t="str">
        <f t="shared" si="42"/>
        <v/>
      </c>
      <c r="DI72" s="19" t="str">
        <f t="shared" si="42"/>
        <v/>
      </c>
      <c r="DJ72" s="19" t="str">
        <f t="shared" si="42"/>
        <v/>
      </c>
      <c r="DK72" s="19" t="str">
        <f t="shared" si="42"/>
        <v/>
      </c>
      <c r="DL72" s="19" t="str">
        <f t="shared" si="42"/>
        <v/>
      </c>
      <c r="DM72" s="19" t="str">
        <f t="shared" si="42"/>
        <v/>
      </c>
      <c r="DN72" s="19" t="str">
        <f t="shared" si="37"/>
        <v/>
      </c>
      <c r="DO72" s="19" t="str">
        <f t="shared" si="37"/>
        <v/>
      </c>
      <c r="DP72" s="19" t="str">
        <f t="shared" si="37"/>
        <v/>
      </c>
      <c r="DQ72" s="19" t="str">
        <f t="shared" si="37"/>
        <v/>
      </c>
      <c r="DR72" s="19" t="str">
        <f t="shared" si="37"/>
        <v/>
      </c>
      <c r="DS72" s="19" t="str">
        <f t="shared" si="37"/>
        <v/>
      </c>
      <c r="DV72" s="15" t="e">
        <f>IF(VLOOKUP($B72,#REF!,COLUMN(#REF!)-COLUMN(#REF!)+1,FALSE)&gt;0.1,VLOOKUP($B72,#REF!,COLUMN(#REF!)-COLUMN(#REF!)+1,FALSE),"")</f>
        <v>#REF!</v>
      </c>
      <c r="DW72" s="15" t="e">
        <f>IF(VLOOKUP($B72,#REF!,COLUMN(#REF!)-COLUMN(#REF!)+1,FALSE)&gt;0.1,VLOOKUP($B72,#REF!,COLUMN(#REF!)-COLUMN(#REF!)+1,FALSE),"")</f>
        <v>#REF!</v>
      </c>
      <c r="DX72" s="15" t="e">
        <f>IF(VLOOKUP($B72,#REF!,COLUMN(#REF!)-COLUMN(#REF!)+1,FALSE)&gt;0.1,VLOOKUP($B72,#REF!,COLUMN(#REF!)-COLUMN(#REF!)+1,FALSE),"")</f>
        <v>#REF!</v>
      </c>
      <c r="DY72" s="15" t="e">
        <f>IF(VLOOKUP($B72,#REF!,COLUMN(#REF!)-COLUMN(#REF!)+1,FALSE)&gt;0.1,VLOOKUP($B72,#REF!,COLUMN(#REF!)-COLUMN(#REF!)+1,FALSE),"")</f>
        <v>#REF!</v>
      </c>
      <c r="DZ72" s="15" t="e">
        <f>IF(VLOOKUP($B72,#REF!,COLUMN(#REF!)-COLUMN(#REF!)+1,FALSE)&gt;0.1,VLOOKUP($B72,#REF!,COLUMN(#REF!)-COLUMN(#REF!)+1,FALSE),"")</f>
        <v>#REF!</v>
      </c>
      <c r="EA72" s="15" t="e">
        <f>IF(VLOOKUP($B72,#REF!,COLUMN(#REF!)-COLUMN(#REF!)+1,FALSE)&gt;0.1,VLOOKUP($B72,#REF!,COLUMN(#REF!)-COLUMN(#REF!)+1,FALSE),"")</f>
        <v>#REF!</v>
      </c>
      <c r="EB72" s="15" t="e">
        <f>IF(VLOOKUP($B72,#REF!,COLUMN(#REF!)-COLUMN(#REF!)+1,FALSE)&gt;0.1,VLOOKUP($B72,#REF!,COLUMN(#REF!)-COLUMN(#REF!)+1,FALSE),"")</f>
        <v>#REF!</v>
      </c>
      <c r="EC72" s="15" t="e">
        <f>IF(VLOOKUP($B72,#REF!,COLUMN(#REF!)-COLUMN(#REF!)+1,FALSE)&gt;0.1,VLOOKUP($B72,#REF!,COLUMN(#REF!)-COLUMN(#REF!)+1,FALSE),"")</f>
        <v>#REF!</v>
      </c>
      <c r="ED72" s="15" t="e">
        <f>IF(VLOOKUP($B72,#REF!,COLUMN(#REF!)-COLUMN(#REF!)+1,FALSE)&gt;0.1,VLOOKUP($B72,#REF!,COLUMN(#REF!)-COLUMN(#REF!)+1,FALSE),"")</f>
        <v>#REF!</v>
      </c>
      <c r="EE72" s="15" t="e">
        <f>IF(VLOOKUP($B72,#REF!,COLUMN(#REF!)-COLUMN(#REF!)+1,FALSE)&gt;0.1,VLOOKUP($B72,#REF!,COLUMN(#REF!)-COLUMN(#REF!)+1,FALSE),"")</f>
        <v>#REF!</v>
      </c>
      <c r="EF72" s="15" t="e">
        <f>IF(VLOOKUP($B72,#REF!,COLUMN(#REF!)-COLUMN(#REF!)+1,FALSE)&gt;0.1,VLOOKUP($B72,#REF!,COLUMN(#REF!)-COLUMN(#REF!)+1,FALSE),"")</f>
        <v>#REF!</v>
      </c>
      <c r="EG72" s="15" t="e">
        <f>IF(VLOOKUP($B72,#REF!,COLUMN(#REF!)-COLUMN(#REF!)+1,FALSE)&gt;0.1,VLOOKUP($B72,#REF!,COLUMN(#REF!)-COLUMN(#REF!)+1,FALSE),"")</f>
        <v>#REF!</v>
      </c>
      <c r="EH72" s="15" t="e">
        <f>IF(VLOOKUP($B72,#REF!,COLUMN(#REF!)-COLUMN(#REF!)+1,FALSE)&gt;0.1,VLOOKUP($B72,#REF!,COLUMN(#REF!)-COLUMN(#REF!)+1,FALSE),"")</f>
        <v>#REF!</v>
      </c>
      <c r="EL72" s="20" t="str">
        <f t="shared" si="33"/>
        <v/>
      </c>
      <c r="EM72" s="20" t="str">
        <f t="shared" si="33"/>
        <v/>
      </c>
      <c r="EN72" s="20" t="str">
        <f t="shared" si="33"/>
        <v/>
      </c>
      <c r="EO72" s="20" t="str">
        <f t="shared" si="33"/>
        <v/>
      </c>
      <c r="EP72" s="20" t="str">
        <f t="shared" si="33"/>
        <v/>
      </c>
      <c r="EQ72" s="20" t="str">
        <f t="shared" si="33"/>
        <v/>
      </c>
      <c r="ER72" s="20" t="str">
        <f t="shared" si="43"/>
        <v/>
      </c>
      <c r="ES72" s="20" t="str">
        <f t="shared" si="43"/>
        <v/>
      </c>
      <c r="ET72" s="20" t="str">
        <f t="shared" si="43"/>
        <v/>
      </c>
      <c r="EU72" s="20" t="str">
        <f t="shared" si="43"/>
        <v/>
      </c>
      <c r="EV72" s="20" t="str">
        <f t="shared" si="43"/>
        <v/>
      </c>
      <c r="EW72" s="20" t="str">
        <f t="shared" si="43"/>
        <v/>
      </c>
    </row>
    <row r="73" spans="2:173">
      <c r="B73" t="s">
        <v>1289</v>
      </c>
      <c r="C73" s="18">
        <f>VLOOKUP(B73,Financ!A$3:J$157,COLUMN(Financ!$J$21),FALSE)</f>
        <v>45809</v>
      </c>
      <c r="D73" s="16">
        <f ca="1">SUMIF(Financ!$A$3:$A$157,'Full Financ'!$B73,Financ!K$3:K$156)</f>
        <v>0</v>
      </c>
      <c r="E73" s="16">
        <f ca="1">SUMIF(Financ!$A$3:$A$157,'Full Financ'!$B73,Financ!L$3:L$156)</f>
        <v>0</v>
      </c>
      <c r="F73" s="16">
        <f ca="1">SUMIF(Financ!$A$3:$A$157,'Full Financ'!$B73,Financ!M$3:M$156)</f>
        <v>0</v>
      </c>
      <c r="G73" s="16">
        <f ca="1">SUMIF(Financ!$A$3:$A$157,'Full Financ'!$B73,Financ!N$3:N$156)</f>
        <v>0</v>
      </c>
      <c r="H73" s="16">
        <f ca="1">SUMIF(Financ!$A$3:$A$157,'Full Financ'!$B73,Financ!O$3:O$156)</f>
        <v>0</v>
      </c>
      <c r="I73" s="16">
        <f ca="1">SUMIF(Financ!$A$3:$A$157,'Full Financ'!$B73,Financ!P$3:P$156)</f>
        <v>499.75799999999987</v>
      </c>
      <c r="J73" s="16">
        <f ca="1">SUMIF(Financ!$A$3:$A$157,'Full Financ'!$B73,Financ!Q$3:Q$156)</f>
        <v>499.75799999999987</v>
      </c>
      <c r="K73" s="16">
        <f ca="1">SUMIF(Financ!$A$3:$A$157,'Full Financ'!$B73,Financ!R$3:R$156)</f>
        <v>499.75799999999987</v>
      </c>
      <c r="L73" s="16">
        <f ca="1">SUMIF(Financ!$A$3:$A$157,'Full Financ'!$B73,Financ!S$3:S$156)</f>
        <v>499.75799999999987</v>
      </c>
      <c r="M73" s="16">
        <f ca="1">SUMIF(Financ!$A$3:$A$157,'Full Financ'!$B73,Financ!T$3:T$156)</f>
        <v>499.75799999999987</v>
      </c>
      <c r="N73" s="16">
        <f ca="1">SUMIF(Financ!$A$3:$A$157,'Full Financ'!$B73,Financ!U$3:U$156)</f>
        <v>499.75799999999987</v>
      </c>
      <c r="O73" s="16">
        <f ca="1">SUMIF(Financ!$A$3:$A$157,'Full Financ'!$B73,Financ!V$3:V$156)</f>
        <v>499.75799999999987</v>
      </c>
      <c r="P73" s="16"/>
      <c r="Q73" t="e">
        <f>VLOOKUP(B73,#REF!,COLUMN(#REF!),FALSE)</f>
        <v>#REF!</v>
      </c>
      <c r="R73" s="17" t="e">
        <f>IF(AND(R$2=$Q$1,$Q73&lt;&gt;0),SUMIF(#REF!,'Full Financ'!$B73,#REF!)*0.98*(S$2-R$2)/($Q73),SUMIF(#REF!,'Full Financ'!$B73,#REF!)*0.98)</f>
        <v>#REF!</v>
      </c>
      <c r="S73" s="17" t="e">
        <f>IF(AND(S$2=$Q$1,$Q73&lt;&gt;0),SUMIF(#REF!,'Full Financ'!$B73,#REF!)*0.98*(T$2-S$2)/($Q73),SUMIF(#REF!,'Full Financ'!$B73,#REF!)*0.98)</f>
        <v>#REF!</v>
      </c>
      <c r="T73" s="17" t="e">
        <f>IF(AND(T$2=$Q$1,$Q73&lt;&gt;0),SUMIF(#REF!,'Full Financ'!$B73,#REF!)*0.98*(U$2-T$2)/($Q73),SUMIF(#REF!,'Full Financ'!$B73,#REF!)*0.98)</f>
        <v>#REF!</v>
      </c>
      <c r="U73" s="17" t="e">
        <f>IF(AND(U$2=$Q$1,$Q73&lt;&gt;0),SUMIF(#REF!,'Full Financ'!$B73,#REF!)*0.98*(V$2-U$2)/($Q73),SUMIF(#REF!,'Full Financ'!$B73,#REF!)*0.98)</f>
        <v>#REF!</v>
      </c>
      <c r="V73" s="17" t="e">
        <f>IF(AND(V$2=$Q$1,$Q73&lt;&gt;0),SUMIF(#REF!,'Full Financ'!$B73,#REF!)*0.98*(W$2-V$2)/($Q73),SUMIF(#REF!,'Full Financ'!$B73,#REF!)*0.98)</f>
        <v>#REF!</v>
      </c>
      <c r="W73" s="17" t="e">
        <f>IF(AND(W$2=$Q$1,$Q73&lt;&gt;0),SUMIF(#REF!,'Full Financ'!$B73,#REF!)*0.98*(X$2-W$2)/($Q73),SUMIF(#REF!,'Full Financ'!$B73,#REF!)*0.98)</f>
        <v>#REF!</v>
      </c>
      <c r="X73" s="17" t="e">
        <f>IF(AND(X$2=$Q$1,$Q73&lt;&gt;0),SUMIF(#REF!,'Full Financ'!$B73,#REF!)*0.98*(Y$2-X$2)/($Q73),SUMIF(#REF!,'Full Financ'!$B73,#REF!)*0.98)</f>
        <v>#REF!</v>
      </c>
      <c r="Y73" s="17" t="e">
        <f>IF(AND(Y$2=$Q$1,$Q73&lt;&gt;0),SUMIF(#REF!,'Full Financ'!$B73,#REF!)*0.98*(Z$2-Y$2)/($Q73),SUMIF(#REF!,'Full Financ'!$B73,#REF!)*0.98)</f>
        <v>#REF!</v>
      </c>
      <c r="Z73" s="17" t="e">
        <f>IF(AND(Z$2=$Q$1,$Q73&lt;&gt;0),SUMIF(#REF!,'Full Financ'!$B73,#REF!)*0.98*(AA$2-Z$2)/($Q73),SUMIF(#REF!,'Full Financ'!$B73,#REF!)*0.98)</f>
        <v>#REF!</v>
      </c>
      <c r="AA73" s="17" t="e">
        <f>IF(AND(AA$2=$Q$1,$Q73&lt;&gt;0),SUMIF(#REF!,'Full Financ'!$B73,#REF!)*0.98*(AB$2-AA$2)/($Q73),SUMIF(#REF!,'Full Financ'!$B73,#REF!)*0.98)</f>
        <v>#REF!</v>
      </c>
      <c r="AB73" s="17" t="e">
        <f>IF(AND(AB$2=$Q$1,$Q73&lt;&gt;0),SUMIF(#REF!,'Full Financ'!$B73,#REF!)*0.98*(AC$2-AB$2)/($Q73),SUMIF(#REF!,'Full Financ'!$B73,#REF!)*0.98)</f>
        <v>#REF!</v>
      </c>
      <c r="AC73" s="17" t="e">
        <f>IF(AND(AC$2=$Q$1,$Q73&lt;&gt;0),SUMIF(#REF!,'Full Financ'!$B73,#REF!)*0.98*(AD$2-AC$2)/($Q73),SUMIF(#REF!,'Full Financ'!$B73,#REF!)*0.98)</f>
        <v>#REF!</v>
      </c>
      <c r="AD73" s="17"/>
      <c r="AF73" s="17" t="e">
        <f t="shared" ca="1" si="38"/>
        <v>#REF!</v>
      </c>
      <c r="AG73" s="17" t="e">
        <f t="shared" ca="1" si="38"/>
        <v>#REF!</v>
      </c>
      <c r="AH73" s="17" t="e">
        <f t="shared" ca="1" si="38"/>
        <v>#REF!</v>
      </c>
      <c r="AI73" s="17" t="e">
        <f t="shared" ca="1" si="38"/>
        <v>#REF!</v>
      </c>
      <c r="AJ73" s="17" t="e">
        <f t="shared" ca="1" si="38"/>
        <v>#REF!</v>
      </c>
      <c r="AK73" s="17" t="e">
        <f t="shared" ca="1" si="38"/>
        <v>#REF!</v>
      </c>
      <c r="AL73" s="17" t="e">
        <f t="shared" ca="1" si="34"/>
        <v>#REF!</v>
      </c>
      <c r="AM73" s="17" t="e">
        <f t="shared" ca="1" si="34"/>
        <v>#REF!</v>
      </c>
      <c r="AN73" s="17" t="e">
        <f t="shared" ca="1" si="34"/>
        <v>#REF!</v>
      </c>
      <c r="AO73" s="17" t="e">
        <f t="shared" ca="1" si="34"/>
        <v>#REF!</v>
      </c>
      <c r="AP73" s="17" t="e">
        <f t="shared" ca="1" si="34"/>
        <v>#REF!</v>
      </c>
      <c r="AQ73" s="17" t="e">
        <f t="shared" ca="1" si="34"/>
        <v>#REF!</v>
      </c>
      <c r="AS73" s="17" t="e">
        <f>IF(SUM($R73:R73)&gt;0,MONTH(AS$2),"")</f>
        <v>#REF!</v>
      </c>
      <c r="AT73" s="17" t="e">
        <f>IF(SUM($R73:S73)&gt;0,MONTH(AT$2),"")</f>
        <v>#REF!</v>
      </c>
      <c r="AU73" s="17" t="e">
        <f>IF(SUM($R73:T73)&gt;0,MONTH(AU$2),"")</f>
        <v>#REF!</v>
      </c>
      <c r="AV73" s="17" t="e">
        <f>IF(SUM($R73:U73)&gt;0,MONTH(AV$2),"")</f>
        <v>#REF!</v>
      </c>
      <c r="AW73" s="17" t="e">
        <f>IF(SUM($R73:V73)&gt;0,MONTH(AW$2),"")</f>
        <v>#REF!</v>
      </c>
      <c r="AX73" s="17" t="e">
        <f>IF(SUM($R73:W73)&gt;0,MONTH(AX$2),"")</f>
        <v>#REF!</v>
      </c>
      <c r="AY73" s="17" t="e">
        <f>IF(SUM($R73:X73)&gt;0,MONTH(AY$2),"")</f>
        <v>#REF!</v>
      </c>
      <c r="AZ73" s="17" t="e">
        <f>IF(SUM($R73:Y73)&gt;0,MONTH(AZ$2),"")</f>
        <v>#REF!</v>
      </c>
      <c r="BA73" s="17" t="e">
        <f>IF(SUM($R73:Z73)&gt;0,MONTH(BA$2),"")</f>
        <v>#REF!</v>
      </c>
      <c r="BB73" s="17" t="e">
        <f>IF(SUM($R73:AA73)&gt;0,MONTH(BB$2),"")</f>
        <v>#REF!</v>
      </c>
      <c r="BC73" s="17" t="e">
        <f>IF(SUM($R73:AB73)&gt;0,MONTH(BC$2),"")</f>
        <v>#REF!</v>
      </c>
      <c r="BD73" s="17" t="e">
        <f>IF(SUM($R73:AC73)&gt;0,MONTH(BD$2),"")</f>
        <v>#REF!</v>
      </c>
      <c r="BE73" s="17" t="e">
        <f t="shared" si="41"/>
        <v>#REF!</v>
      </c>
      <c r="BF73" s="17" t="e">
        <f t="shared" si="39"/>
        <v>#REF!</v>
      </c>
      <c r="BG73" s="17" t="e">
        <f t="shared" si="39"/>
        <v>#REF!</v>
      </c>
      <c r="BH73" s="17" t="e">
        <f t="shared" si="39"/>
        <v>#REF!</v>
      </c>
      <c r="BI73" s="17" t="e">
        <f t="shared" si="39"/>
        <v>#REF!</v>
      </c>
      <c r="BJ73" s="17" t="e">
        <f t="shared" si="39"/>
        <v>#REF!</v>
      </c>
      <c r="BK73" s="17" t="e">
        <f t="shared" si="39"/>
        <v>#REF!</v>
      </c>
      <c r="BL73" s="17" t="e">
        <f t="shared" si="35"/>
        <v>#REF!</v>
      </c>
      <c r="BM73" s="17" t="e">
        <f t="shared" si="35"/>
        <v>#REF!</v>
      </c>
      <c r="BN73" s="17" t="e">
        <f t="shared" si="35"/>
        <v>#REF!</v>
      </c>
      <c r="BO73" s="17" t="e">
        <f t="shared" si="35"/>
        <v>#REF!</v>
      </c>
      <c r="BP73" s="17" t="e">
        <f t="shared" si="35"/>
        <v>#REF!</v>
      </c>
      <c r="BQ73" s="17" t="e">
        <f t="shared" si="35"/>
        <v>#REF!</v>
      </c>
      <c r="BS73" s="17" t="e">
        <f t="shared" si="40"/>
        <v>#REF!</v>
      </c>
      <c r="BT73" s="17" t="e">
        <f t="shared" si="40"/>
        <v>#REF!</v>
      </c>
      <c r="BU73" s="17" t="e">
        <f t="shared" si="40"/>
        <v>#REF!</v>
      </c>
      <c r="BV73" s="17" t="e">
        <f t="shared" si="40"/>
        <v>#REF!</v>
      </c>
      <c r="BW73" s="17" t="e">
        <f t="shared" si="40"/>
        <v>#REF!</v>
      </c>
      <c r="BX73" s="17" t="e">
        <f t="shared" si="40"/>
        <v>#REF!</v>
      </c>
      <c r="BY73" s="17" t="e">
        <f t="shared" si="36"/>
        <v>#REF!</v>
      </c>
      <c r="BZ73" s="17" t="e">
        <f t="shared" si="36"/>
        <v>#REF!</v>
      </c>
      <c r="CA73" s="17" t="e">
        <f t="shared" si="36"/>
        <v>#REF!</v>
      </c>
      <c r="CB73" s="17" t="e">
        <f t="shared" si="36"/>
        <v>#REF!</v>
      </c>
      <c r="CC73" s="17" t="e">
        <f t="shared" si="36"/>
        <v>#REF!</v>
      </c>
      <c r="CD73" s="17" t="e">
        <f t="shared" si="36"/>
        <v>#REF!</v>
      </c>
      <c r="CG73" s="20" t="e">
        <f>IF(AND(SUM($R73:R73)&gt;0,R73=0),AF73,0)</f>
        <v>#REF!</v>
      </c>
      <c r="CH73" s="20" t="e">
        <f>IF(AND(SUM($R73:S73)&gt;0,S73=0),AG73,0)</f>
        <v>#REF!</v>
      </c>
      <c r="CI73" s="20" t="e">
        <f>IF(AND(SUM($R73:T73)&gt;0,T73=0),AH73,0)</f>
        <v>#REF!</v>
      </c>
      <c r="CJ73" s="20" t="e">
        <f>IF(AND(SUM($R73:U73)&gt;0,U73=0),AI73,0)</f>
        <v>#REF!</v>
      </c>
      <c r="CK73" s="20" t="e">
        <f>IF(AND(SUM($R73:V73)&gt;0,V73=0),AJ73,0)</f>
        <v>#REF!</v>
      </c>
      <c r="CL73" s="20" t="e">
        <f>IF(AND(SUM($R73:W73)&gt;0,W73=0),AK73,0)</f>
        <v>#REF!</v>
      </c>
      <c r="CM73" s="20" t="e">
        <f>IF(AND(SUM($R73:X73)&gt;0,X73=0),AL73,0)</f>
        <v>#REF!</v>
      </c>
      <c r="CN73" s="20" t="e">
        <f>IF(AND(SUM($R73:Y73)&gt;0,Y73=0),AM73,0)</f>
        <v>#REF!</v>
      </c>
      <c r="CO73" s="20" t="e">
        <f>IF(AND(SUM($R73:Z73)&gt;0,Z73=0),AN73,0)</f>
        <v>#REF!</v>
      </c>
      <c r="CP73" s="20" t="e">
        <f>IF(AND(SUM($R73:AA73)&gt;0,AA73=0),AO73,0)</f>
        <v>#REF!</v>
      </c>
      <c r="CQ73" s="20" t="e">
        <f>IF(AND(SUM($R73:AB73)&gt;0,AB73=0),AP73,0)</f>
        <v>#REF!</v>
      </c>
      <c r="CR73" s="20" t="e">
        <f>IF(AND(SUM($R73:AC73)&gt;0,AC73=0),AQ73,0)</f>
        <v>#REF!</v>
      </c>
      <c r="CT73" s="14" t="e">
        <f>IF(VLOOKUP($B73,#REF!,COLUMN(#REF!)-COLUMN(#REF!)+1,FALSE)&gt;0.1,VLOOKUP($B73,#REF!,COLUMN(#REF!)-COLUMN(#REF!)+1,FALSE),"")</f>
        <v>#REF!</v>
      </c>
      <c r="CU73" s="14" t="e">
        <f>IF(VLOOKUP($B73,#REF!,COLUMN(#REF!)-COLUMN(#REF!)+1,FALSE)&gt;0.1,VLOOKUP($B73,#REF!,COLUMN(#REF!)-COLUMN(#REF!)+1,FALSE),"")</f>
        <v>#REF!</v>
      </c>
      <c r="CV73" s="14" t="e">
        <f>IF(VLOOKUP($B73,#REF!,COLUMN(#REF!)-COLUMN(#REF!)+1,FALSE)&gt;0.1,VLOOKUP($B73,#REF!,COLUMN(#REF!)-COLUMN(#REF!)+1,FALSE),"")</f>
        <v>#REF!</v>
      </c>
      <c r="CW73" s="14" t="e">
        <f>IF(VLOOKUP($B73,#REF!,COLUMN(#REF!)-COLUMN(#REF!)+1,FALSE)&gt;0.1,VLOOKUP($B73,#REF!,COLUMN(#REF!)-COLUMN(#REF!)+1,FALSE),"")</f>
        <v>#REF!</v>
      </c>
      <c r="CX73" s="14" t="e">
        <f>IF(VLOOKUP($B73,#REF!,COLUMN(#REF!)-COLUMN(#REF!)+1,FALSE)&gt;0.1,VLOOKUP($B73,#REF!,COLUMN(#REF!)-COLUMN(#REF!)+1,FALSE),"")</f>
        <v>#REF!</v>
      </c>
      <c r="CY73" s="14" t="e">
        <f>IF(VLOOKUP($B73,#REF!,COLUMN(#REF!)-COLUMN(#REF!)+1,FALSE)&gt;0.1,VLOOKUP($B73,#REF!,COLUMN(#REF!)-COLUMN(#REF!)+1,FALSE),"")</f>
        <v>#REF!</v>
      </c>
      <c r="CZ73" s="14" t="e">
        <f>IF(VLOOKUP($B73,#REF!,COLUMN(#REF!)-COLUMN(#REF!)+1,FALSE)&gt;0.1,VLOOKUP($B73,#REF!,COLUMN(#REF!)-COLUMN(#REF!)+1,FALSE),"")</f>
        <v>#REF!</v>
      </c>
      <c r="DA73" s="14" t="e">
        <f>IF(VLOOKUP($B73,#REF!,COLUMN(#REF!)-COLUMN(#REF!)+1,FALSE)&gt;0.1,VLOOKUP($B73,#REF!,COLUMN(#REF!)-COLUMN(#REF!)+1,FALSE),"")</f>
        <v>#REF!</v>
      </c>
      <c r="DB73" s="14" t="e">
        <f>IF(VLOOKUP($B73,#REF!,COLUMN(#REF!)-COLUMN(#REF!)+1,FALSE)&gt;0.1,VLOOKUP($B73,#REF!,COLUMN(#REF!)-COLUMN(#REF!)+1,FALSE),"")</f>
        <v>#REF!</v>
      </c>
      <c r="DC73" s="14" t="e">
        <f>IF(VLOOKUP($B73,#REF!,COLUMN(#REF!)-COLUMN(#REF!)+1,FALSE)&gt;0.1,VLOOKUP($B73,#REF!,COLUMN(#REF!)-COLUMN(#REF!)+1,FALSE),"")</f>
        <v>#REF!</v>
      </c>
      <c r="DD73" s="14" t="e">
        <f>IF(VLOOKUP($B73,#REF!,COLUMN(#REF!)-COLUMN(#REF!)+1,FALSE)&gt;0.1,VLOOKUP($B73,#REF!,COLUMN(#REF!)-COLUMN(#REF!)+1,FALSE),"")</f>
        <v>#REF!</v>
      </c>
      <c r="DE73" s="14" t="e">
        <f>IF(VLOOKUP($B73,#REF!,COLUMN(#REF!)-COLUMN(#REF!)+1,FALSE)&gt;0.1,VLOOKUP($B73,#REF!,COLUMN(#REF!)-COLUMN(#REF!)+1,FALSE),"")</f>
        <v>#REF!</v>
      </c>
      <c r="DH73" s="19" t="str">
        <f t="shared" si="42"/>
        <v/>
      </c>
      <c r="DI73" s="19" t="str">
        <f t="shared" si="42"/>
        <v/>
      </c>
      <c r="DJ73" s="19" t="str">
        <f t="shared" si="42"/>
        <v/>
      </c>
      <c r="DK73" s="19" t="str">
        <f t="shared" si="42"/>
        <v/>
      </c>
      <c r="DL73" s="19" t="str">
        <f t="shared" si="42"/>
        <v/>
      </c>
      <c r="DM73" s="19" t="str">
        <f t="shared" si="42"/>
        <v/>
      </c>
      <c r="DN73" s="19" t="str">
        <f t="shared" si="37"/>
        <v/>
      </c>
      <c r="DO73" s="19" t="str">
        <f t="shared" si="37"/>
        <v/>
      </c>
      <c r="DP73" s="19" t="str">
        <f t="shared" si="37"/>
        <v/>
      </c>
      <c r="DQ73" s="19" t="str">
        <f t="shared" si="37"/>
        <v/>
      </c>
      <c r="DR73" s="19" t="str">
        <f t="shared" si="37"/>
        <v/>
      </c>
      <c r="DS73" s="19" t="str">
        <f t="shared" si="37"/>
        <v/>
      </c>
      <c r="DV73" s="15" t="e">
        <f>IF(VLOOKUP($B73,#REF!,COLUMN(#REF!)-COLUMN(#REF!)+1,FALSE)&gt;0.1,VLOOKUP($B73,#REF!,COLUMN(#REF!)-COLUMN(#REF!)+1,FALSE),"")</f>
        <v>#REF!</v>
      </c>
      <c r="DW73" s="15" t="e">
        <f>IF(VLOOKUP($B73,#REF!,COLUMN(#REF!)-COLUMN(#REF!)+1,FALSE)&gt;0.1,VLOOKUP($B73,#REF!,COLUMN(#REF!)-COLUMN(#REF!)+1,FALSE),"")</f>
        <v>#REF!</v>
      </c>
      <c r="DX73" s="15" t="e">
        <f>IF(VLOOKUP($B73,#REF!,COLUMN(#REF!)-COLUMN(#REF!)+1,FALSE)&gt;0.1,VLOOKUP($B73,#REF!,COLUMN(#REF!)-COLUMN(#REF!)+1,FALSE),"")</f>
        <v>#REF!</v>
      </c>
      <c r="DY73" s="15" t="e">
        <f>IF(VLOOKUP($B73,#REF!,COLUMN(#REF!)-COLUMN(#REF!)+1,FALSE)&gt;0.1,VLOOKUP($B73,#REF!,COLUMN(#REF!)-COLUMN(#REF!)+1,FALSE),"")</f>
        <v>#REF!</v>
      </c>
      <c r="DZ73" s="15" t="e">
        <f>IF(VLOOKUP($B73,#REF!,COLUMN(#REF!)-COLUMN(#REF!)+1,FALSE)&gt;0.1,VLOOKUP($B73,#REF!,COLUMN(#REF!)-COLUMN(#REF!)+1,FALSE),"")</f>
        <v>#REF!</v>
      </c>
      <c r="EA73" s="15" t="e">
        <f>IF(VLOOKUP($B73,#REF!,COLUMN(#REF!)-COLUMN(#REF!)+1,FALSE)&gt;0.1,VLOOKUP($B73,#REF!,COLUMN(#REF!)-COLUMN(#REF!)+1,FALSE),"")</f>
        <v>#REF!</v>
      </c>
      <c r="EB73" s="15" t="e">
        <f>IF(VLOOKUP($B73,#REF!,COLUMN(#REF!)-COLUMN(#REF!)+1,FALSE)&gt;0.1,VLOOKUP($B73,#REF!,COLUMN(#REF!)-COLUMN(#REF!)+1,FALSE),"")</f>
        <v>#REF!</v>
      </c>
      <c r="EC73" s="15" t="e">
        <f>IF(VLOOKUP($B73,#REF!,COLUMN(#REF!)-COLUMN(#REF!)+1,FALSE)&gt;0.1,VLOOKUP($B73,#REF!,COLUMN(#REF!)-COLUMN(#REF!)+1,FALSE),"")</f>
        <v>#REF!</v>
      </c>
      <c r="ED73" s="15" t="e">
        <f>IF(VLOOKUP($B73,#REF!,COLUMN(#REF!)-COLUMN(#REF!)+1,FALSE)&gt;0.1,VLOOKUP($B73,#REF!,COLUMN(#REF!)-COLUMN(#REF!)+1,FALSE),"")</f>
        <v>#REF!</v>
      </c>
      <c r="EE73" s="15" t="e">
        <f>IF(VLOOKUP($B73,#REF!,COLUMN(#REF!)-COLUMN(#REF!)+1,FALSE)&gt;0.1,VLOOKUP($B73,#REF!,COLUMN(#REF!)-COLUMN(#REF!)+1,FALSE),"")</f>
        <v>#REF!</v>
      </c>
      <c r="EF73" s="15" t="e">
        <f>IF(VLOOKUP($B73,#REF!,COLUMN(#REF!)-COLUMN(#REF!)+1,FALSE)&gt;0.1,VLOOKUP($B73,#REF!,COLUMN(#REF!)-COLUMN(#REF!)+1,FALSE),"")</f>
        <v>#REF!</v>
      </c>
      <c r="EG73" s="15" t="e">
        <f>IF(VLOOKUP($B73,#REF!,COLUMN(#REF!)-COLUMN(#REF!)+1,FALSE)&gt;0.1,VLOOKUP($B73,#REF!,COLUMN(#REF!)-COLUMN(#REF!)+1,FALSE),"")</f>
        <v>#REF!</v>
      </c>
      <c r="EH73" s="15" t="e">
        <f>IF(VLOOKUP($B73,#REF!,COLUMN(#REF!)-COLUMN(#REF!)+1,FALSE)&gt;0.1,VLOOKUP($B73,#REF!,COLUMN(#REF!)-COLUMN(#REF!)+1,FALSE),"")</f>
        <v>#REF!</v>
      </c>
      <c r="EL73" s="20" t="str">
        <f t="shared" si="33"/>
        <v/>
      </c>
      <c r="EM73" s="20" t="str">
        <f t="shared" si="33"/>
        <v/>
      </c>
      <c r="EN73" s="20" t="str">
        <f t="shared" si="33"/>
        <v/>
      </c>
      <c r="EO73" s="20" t="str">
        <f t="shared" si="33"/>
        <v/>
      </c>
      <c r="EP73" s="20" t="str">
        <f t="shared" si="33"/>
        <v/>
      </c>
      <c r="EQ73" s="20" t="str">
        <f t="shared" si="33"/>
        <v/>
      </c>
      <c r="ER73" s="20" t="str">
        <f t="shared" si="43"/>
        <v/>
      </c>
      <c r="ES73" s="20" t="str">
        <f t="shared" si="43"/>
        <v/>
      </c>
      <c r="ET73" s="20" t="str">
        <f t="shared" si="43"/>
        <v/>
      </c>
      <c r="EU73" s="20" t="str">
        <f t="shared" si="43"/>
        <v/>
      </c>
      <c r="EV73" s="20" t="str">
        <f t="shared" si="43"/>
        <v/>
      </c>
      <c r="EW73" s="20" t="str">
        <f t="shared" si="43"/>
        <v/>
      </c>
    </row>
    <row r="74" spans="2:173">
      <c r="B74" t="s">
        <v>1261</v>
      </c>
      <c r="C74" s="18">
        <f>VLOOKUP(B74,Financ!A$3:J$157,COLUMN(Financ!$J$21),FALSE)</f>
        <v>45519</v>
      </c>
      <c r="D74" s="16">
        <f ca="1">SUMIF(Financ!$A$3:$A$157,'Full Financ'!$B74,Financ!K$3:K$156)</f>
        <v>703.41705000000002</v>
      </c>
      <c r="E74" s="16">
        <f ca="1">SUMIF(Financ!$A$3:$A$157,'Full Financ'!$B74,Financ!L$3:L$156)</f>
        <v>703.41705000000002</v>
      </c>
      <c r="F74" s="16">
        <f ca="1">SUMIF(Financ!$A$3:$A$157,'Full Financ'!$B74,Financ!M$3:M$156)</f>
        <v>703.41705000000002</v>
      </c>
      <c r="G74" s="16">
        <f ca="1">SUMIF(Financ!$A$3:$A$157,'Full Financ'!$B74,Financ!N$3:N$156)</f>
        <v>703.41705000000002</v>
      </c>
      <c r="H74" s="16">
        <f ca="1">SUMIF(Financ!$A$3:$A$157,'Full Financ'!$B74,Financ!O$3:O$156)</f>
        <v>703.41705000000002</v>
      </c>
      <c r="I74" s="16">
        <f ca="1">SUMIF(Financ!$A$3:$A$157,'Full Financ'!$B74,Financ!P$3:P$156)</f>
        <v>703.41705000000002</v>
      </c>
      <c r="J74" s="16">
        <f ca="1">SUMIF(Financ!$A$3:$A$157,'Full Financ'!$B74,Financ!Q$3:Q$156)</f>
        <v>703.41705000000002</v>
      </c>
      <c r="K74" s="16">
        <f ca="1">SUMIF(Financ!$A$3:$A$157,'Full Financ'!$B74,Financ!R$3:R$156)</f>
        <v>703.41705000000002</v>
      </c>
      <c r="L74" s="16">
        <f ca="1">SUMIF(Financ!$A$3:$A$157,'Full Financ'!$B74,Financ!S$3:S$156)</f>
        <v>703.41705000000002</v>
      </c>
      <c r="M74" s="16">
        <f ca="1">SUMIF(Financ!$A$3:$A$157,'Full Financ'!$B74,Financ!T$3:T$156)</f>
        <v>703.41705000000002</v>
      </c>
      <c r="N74" s="16">
        <f ca="1">SUMIF(Financ!$A$3:$A$157,'Full Financ'!$B74,Financ!U$3:U$156)</f>
        <v>703.41705000000002</v>
      </c>
      <c r="O74" s="16">
        <f ca="1">SUMIF(Financ!$A$3:$A$157,'Full Financ'!$B74,Financ!V$3:V$156)</f>
        <v>703.41705000000002</v>
      </c>
      <c r="P74" s="16"/>
      <c r="Q74" t="e">
        <f>VLOOKUP(B74,#REF!,COLUMN(#REF!),FALSE)</f>
        <v>#REF!</v>
      </c>
      <c r="R74" s="17" t="e">
        <f>IF(AND(R$2=$Q$1,$Q74&lt;&gt;0),SUMIF(#REF!,'Full Financ'!$B74,#REF!)*0.98*(S$2-R$2)/($Q74),SUMIF(#REF!,'Full Financ'!$B74,#REF!)*0.98)</f>
        <v>#REF!</v>
      </c>
      <c r="S74" s="17" t="e">
        <f>IF(AND(S$2=$Q$1,$Q74&lt;&gt;0),SUMIF(#REF!,'Full Financ'!$B74,#REF!)*0.98*(T$2-S$2)/($Q74),SUMIF(#REF!,'Full Financ'!$B74,#REF!)*0.98)</f>
        <v>#REF!</v>
      </c>
      <c r="T74" s="17" t="e">
        <f>IF(AND(T$2=$Q$1,$Q74&lt;&gt;0),SUMIF(#REF!,'Full Financ'!$B74,#REF!)*0.98*(U$2-T$2)/($Q74),SUMIF(#REF!,'Full Financ'!$B74,#REF!)*0.98)</f>
        <v>#REF!</v>
      </c>
      <c r="U74" s="17" t="e">
        <f>IF(AND(U$2=$Q$1,$Q74&lt;&gt;0),SUMIF(#REF!,'Full Financ'!$B74,#REF!)*0.98*(V$2-U$2)/($Q74),SUMIF(#REF!,'Full Financ'!$B74,#REF!)*0.98)</f>
        <v>#REF!</v>
      </c>
      <c r="V74" s="17" t="e">
        <f>IF(AND(V$2=$Q$1,$Q74&lt;&gt;0),SUMIF(#REF!,'Full Financ'!$B74,#REF!)*0.98*(W$2-V$2)/($Q74),SUMIF(#REF!,'Full Financ'!$B74,#REF!)*0.98)</f>
        <v>#REF!</v>
      </c>
      <c r="W74" s="17" t="e">
        <f>IF(AND(W$2=$Q$1,$Q74&lt;&gt;0),SUMIF(#REF!,'Full Financ'!$B74,#REF!)*0.98*(X$2-W$2)/($Q74),SUMIF(#REF!,'Full Financ'!$B74,#REF!)*0.98)</f>
        <v>#REF!</v>
      </c>
      <c r="X74" s="17" t="e">
        <f>IF(AND(X$2=$Q$1,$Q74&lt;&gt;0),SUMIF(#REF!,'Full Financ'!$B74,#REF!)*0.98*(Y$2-X$2)/($Q74),SUMIF(#REF!,'Full Financ'!$B74,#REF!)*0.98)</f>
        <v>#REF!</v>
      </c>
      <c r="Y74" s="17" t="e">
        <f>IF(AND(Y$2=$Q$1,$Q74&lt;&gt;0),SUMIF(#REF!,'Full Financ'!$B74,#REF!)*0.98*(Z$2-Y$2)/($Q74),SUMIF(#REF!,'Full Financ'!$B74,#REF!)*0.98)</f>
        <v>#REF!</v>
      </c>
      <c r="Z74" s="17" t="e">
        <f>IF(AND(Z$2=$Q$1,$Q74&lt;&gt;0),SUMIF(#REF!,'Full Financ'!$B74,#REF!)*0.98*(AA$2-Z$2)/($Q74),SUMIF(#REF!,'Full Financ'!$B74,#REF!)*0.98)</f>
        <v>#REF!</v>
      </c>
      <c r="AA74" s="17" t="e">
        <f>IF(AND(AA$2=$Q$1,$Q74&lt;&gt;0),SUMIF(#REF!,'Full Financ'!$B74,#REF!)*0.98*(AB$2-AA$2)/($Q74),SUMIF(#REF!,'Full Financ'!$B74,#REF!)*0.98)</f>
        <v>#REF!</v>
      </c>
      <c r="AB74" s="17" t="e">
        <f>IF(AND(AB$2=$Q$1,$Q74&lt;&gt;0),SUMIF(#REF!,'Full Financ'!$B74,#REF!)*0.98*(AC$2-AB$2)/($Q74),SUMIF(#REF!,'Full Financ'!$B74,#REF!)*0.98)</f>
        <v>#REF!</v>
      </c>
      <c r="AC74" s="17" t="e">
        <f>IF(AND(AC$2=$Q$1,$Q74&lt;&gt;0),SUMIF(#REF!,'Full Financ'!$B74,#REF!)*0.98*(AD$2-AC$2)/($Q74),SUMIF(#REF!,'Full Financ'!$B74,#REF!)*0.98)</f>
        <v>#REF!</v>
      </c>
      <c r="AD74" s="17"/>
      <c r="AF74" s="17" t="e">
        <f t="shared" ca="1" si="38"/>
        <v>#REF!</v>
      </c>
      <c r="AG74" s="17" t="e">
        <f t="shared" ca="1" si="38"/>
        <v>#REF!</v>
      </c>
      <c r="AH74" s="17" t="e">
        <f t="shared" ca="1" si="38"/>
        <v>#REF!</v>
      </c>
      <c r="AI74" s="17" t="e">
        <f t="shared" ca="1" si="38"/>
        <v>#REF!</v>
      </c>
      <c r="AJ74" s="17" t="e">
        <f t="shared" ca="1" si="38"/>
        <v>#REF!</v>
      </c>
      <c r="AK74" s="17" t="e">
        <f t="shared" ca="1" si="38"/>
        <v>#REF!</v>
      </c>
      <c r="AL74" s="17" t="e">
        <f t="shared" ca="1" si="34"/>
        <v>#REF!</v>
      </c>
      <c r="AM74" s="17" t="e">
        <f t="shared" ca="1" si="34"/>
        <v>#REF!</v>
      </c>
      <c r="AN74" s="17" t="e">
        <f t="shared" ca="1" si="34"/>
        <v>#REF!</v>
      </c>
      <c r="AO74" s="17" t="e">
        <f t="shared" ca="1" si="34"/>
        <v>#REF!</v>
      </c>
      <c r="AP74" s="17" t="e">
        <f t="shared" ca="1" si="34"/>
        <v>#REF!</v>
      </c>
      <c r="AQ74" s="17" t="e">
        <f t="shared" ca="1" si="34"/>
        <v>#REF!</v>
      </c>
      <c r="AS74" s="17" t="e">
        <f>IF(SUM($R74:R74)&gt;0,MONTH(AS$2),"")</f>
        <v>#REF!</v>
      </c>
      <c r="AT74" s="17" t="e">
        <f>IF(SUM($R74:S74)&gt;0,MONTH(AT$2),"")</f>
        <v>#REF!</v>
      </c>
      <c r="AU74" s="17" t="e">
        <f>IF(SUM($R74:T74)&gt;0,MONTH(AU$2),"")</f>
        <v>#REF!</v>
      </c>
      <c r="AV74" s="17" t="e">
        <f>IF(SUM($R74:U74)&gt;0,MONTH(AV$2),"")</f>
        <v>#REF!</v>
      </c>
      <c r="AW74" s="17" t="e">
        <f>IF(SUM($R74:V74)&gt;0,MONTH(AW$2),"")</f>
        <v>#REF!</v>
      </c>
      <c r="AX74" s="17" t="e">
        <f>IF(SUM($R74:W74)&gt;0,MONTH(AX$2),"")</f>
        <v>#REF!</v>
      </c>
      <c r="AY74" s="17" t="e">
        <f>IF(SUM($R74:X74)&gt;0,MONTH(AY$2),"")</f>
        <v>#REF!</v>
      </c>
      <c r="AZ74" s="17" t="e">
        <f>IF(SUM($R74:Y74)&gt;0,MONTH(AZ$2),"")</f>
        <v>#REF!</v>
      </c>
      <c r="BA74" s="17" t="e">
        <f>IF(SUM($R74:Z74)&gt;0,MONTH(BA$2),"")</f>
        <v>#REF!</v>
      </c>
      <c r="BB74" s="17" t="e">
        <f>IF(SUM($R74:AA74)&gt;0,MONTH(BB$2),"")</f>
        <v>#REF!</v>
      </c>
      <c r="BC74" s="17" t="e">
        <f>IF(SUM($R74:AB74)&gt;0,MONTH(BC$2),"")</f>
        <v>#REF!</v>
      </c>
      <c r="BD74" s="17" t="e">
        <f>IF(SUM($R74:AC74)&gt;0,MONTH(BD$2),"")</f>
        <v>#REF!</v>
      </c>
      <c r="BE74" s="17" t="e">
        <f t="shared" si="41"/>
        <v>#REF!</v>
      </c>
      <c r="BF74" s="17" t="e">
        <f t="shared" si="39"/>
        <v>#REF!</v>
      </c>
      <c r="BG74" s="17" t="e">
        <f t="shared" si="39"/>
        <v>#REF!</v>
      </c>
      <c r="BH74" s="17" t="e">
        <f t="shared" si="39"/>
        <v>#REF!</v>
      </c>
      <c r="BI74" s="17" t="e">
        <f t="shared" si="39"/>
        <v>#REF!</v>
      </c>
      <c r="BJ74" s="17" t="e">
        <f t="shared" si="39"/>
        <v>#REF!</v>
      </c>
      <c r="BK74" s="17" t="e">
        <f t="shared" si="39"/>
        <v>#REF!</v>
      </c>
      <c r="BL74" s="17" t="e">
        <f t="shared" si="35"/>
        <v>#REF!</v>
      </c>
      <c r="BM74" s="17" t="e">
        <f t="shared" si="35"/>
        <v>#REF!</v>
      </c>
      <c r="BN74" s="17" t="e">
        <f t="shared" si="35"/>
        <v>#REF!</v>
      </c>
      <c r="BO74" s="17" t="e">
        <f t="shared" si="35"/>
        <v>#REF!</v>
      </c>
      <c r="BP74" s="17" t="e">
        <f t="shared" si="35"/>
        <v>#REF!</v>
      </c>
      <c r="BQ74" s="17" t="e">
        <f t="shared" si="35"/>
        <v>#REF!</v>
      </c>
      <c r="BS74" s="17" t="e">
        <f t="shared" si="40"/>
        <v>#REF!</v>
      </c>
      <c r="BT74" s="17" t="e">
        <f t="shared" si="40"/>
        <v>#REF!</v>
      </c>
      <c r="BU74" s="17" t="e">
        <f t="shared" si="40"/>
        <v>#REF!</v>
      </c>
      <c r="BV74" s="17" t="e">
        <f t="shared" si="40"/>
        <v>#REF!</v>
      </c>
      <c r="BW74" s="17" t="e">
        <f t="shared" si="40"/>
        <v>#REF!</v>
      </c>
      <c r="BX74" s="17" t="e">
        <f t="shared" si="40"/>
        <v>#REF!</v>
      </c>
      <c r="BY74" s="17" t="e">
        <f t="shared" si="36"/>
        <v>#REF!</v>
      </c>
      <c r="BZ74" s="17" t="e">
        <f t="shared" si="36"/>
        <v>#REF!</v>
      </c>
      <c r="CA74" s="17" t="e">
        <f t="shared" si="36"/>
        <v>#REF!</v>
      </c>
      <c r="CB74" s="17" t="e">
        <f t="shared" si="36"/>
        <v>#REF!</v>
      </c>
      <c r="CC74" s="17" t="e">
        <f t="shared" si="36"/>
        <v>#REF!</v>
      </c>
      <c r="CD74" s="17" t="e">
        <f t="shared" si="36"/>
        <v>#REF!</v>
      </c>
      <c r="CG74" s="20" t="e">
        <f>IF(AND(SUM($R74:R74)&gt;0,R74=0),AF74,0)</f>
        <v>#REF!</v>
      </c>
      <c r="CH74" s="20" t="e">
        <f>IF(AND(SUM($R74:S74)&gt;0,S74=0),AG74,0)</f>
        <v>#REF!</v>
      </c>
      <c r="CI74" s="20" t="e">
        <f>IF(AND(SUM($R74:T74)&gt;0,T74=0),AH74,0)</f>
        <v>#REF!</v>
      </c>
      <c r="CJ74" s="20" t="e">
        <f>IF(AND(SUM($R74:U74)&gt;0,U74=0),AI74,0)</f>
        <v>#REF!</v>
      </c>
      <c r="CK74" s="20" t="e">
        <f>IF(AND(SUM($R74:V74)&gt;0,V74=0),AJ74,0)</f>
        <v>#REF!</v>
      </c>
      <c r="CL74" s="20" t="e">
        <f>IF(AND(SUM($R74:W74)&gt;0,W74=0),AK74,0)</f>
        <v>#REF!</v>
      </c>
      <c r="CM74" s="20" t="e">
        <f>IF(AND(SUM($R74:X74)&gt;0,X74=0),AL74,0)</f>
        <v>#REF!</v>
      </c>
      <c r="CN74" s="20" t="e">
        <f>IF(AND(SUM($R74:Y74)&gt;0,Y74=0),AM74,0)</f>
        <v>#REF!</v>
      </c>
      <c r="CO74" s="20" t="e">
        <f>IF(AND(SUM($R74:Z74)&gt;0,Z74=0),AN74,0)</f>
        <v>#REF!</v>
      </c>
      <c r="CP74" s="20" t="e">
        <f>IF(AND(SUM($R74:AA74)&gt;0,AA74=0),AO74,0)</f>
        <v>#REF!</v>
      </c>
      <c r="CQ74" s="20" t="e">
        <f>IF(AND(SUM($R74:AB74)&gt;0,AB74=0),AP74,0)</f>
        <v>#REF!</v>
      </c>
      <c r="CR74" s="20" t="e">
        <f>IF(AND(SUM($R74:AC74)&gt;0,AC74=0),AQ74,0)</f>
        <v>#REF!</v>
      </c>
      <c r="CT74" s="14" t="e">
        <f>IF(VLOOKUP($B74,#REF!,COLUMN(#REF!)-COLUMN(#REF!)+1,FALSE)&gt;0.1,VLOOKUP($B74,#REF!,COLUMN(#REF!)-COLUMN(#REF!)+1,FALSE),"")</f>
        <v>#REF!</v>
      </c>
      <c r="CU74" s="14" t="e">
        <f>IF(VLOOKUP($B74,#REF!,COLUMN(#REF!)-COLUMN(#REF!)+1,FALSE)&gt;0.1,VLOOKUP($B74,#REF!,COLUMN(#REF!)-COLUMN(#REF!)+1,FALSE),"")</f>
        <v>#REF!</v>
      </c>
      <c r="CV74" s="14" t="e">
        <f>IF(VLOOKUP($B74,#REF!,COLUMN(#REF!)-COLUMN(#REF!)+1,FALSE)&gt;0.1,VLOOKUP($B74,#REF!,COLUMN(#REF!)-COLUMN(#REF!)+1,FALSE),"")</f>
        <v>#REF!</v>
      </c>
      <c r="CW74" s="14" t="e">
        <f>IF(VLOOKUP($B74,#REF!,COLUMN(#REF!)-COLUMN(#REF!)+1,FALSE)&gt;0.1,VLOOKUP($B74,#REF!,COLUMN(#REF!)-COLUMN(#REF!)+1,FALSE),"")</f>
        <v>#REF!</v>
      </c>
      <c r="CX74" s="14" t="e">
        <f>IF(VLOOKUP($B74,#REF!,COLUMN(#REF!)-COLUMN(#REF!)+1,FALSE)&gt;0.1,VLOOKUP($B74,#REF!,COLUMN(#REF!)-COLUMN(#REF!)+1,FALSE),"")</f>
        <v>#REF!</v>
      </c>
      <c r="CY74" s="14" t="e">
        <f>IF(VLOOKUP($B74,#REF!,COLUMN(#REF!)-COLUMN(#REF!)+1,FALSE)&gt;0.1,VLOOKUP($B74,#REF!,COLUMN(#REF!)-COLUMN(#REF!)+1,FALSE),"")</f>
        <v>#REF!</v>
      </c>
      <c r="CZ74" s="14" t="e">
        <f>IF(VLOOKUP($B74,#REF!,COLUMN(#REF!)-COLUMN(#REF!)+1,FALSE)&gt;0.1,VLOOKUP($B74,#REF!,COLUMN(#REF!)-COLUMN(#REF!)+1,FALSE),"")</f>
        <v>#REF!</v>
      </c>
      <c r="DA74" s="14" t="e">
        <f>IF(VLOOKUP($B74,#REF!,COLUMN(#REF!)-COLUMN(#REF!)+1,FALSE)&gt;0.1,VLOOKUP($B74,#REF!,COLUMN(#REF!)-COLUMN(#REF!)+1,FALSE),"")</f>
        <v>#REF!</v>
      </c>
      <c r="DB74" s="14" t="e">
        <f>IF(VLOOKUP($B74,#REF!,COLUMN(#REF!)-COLUMN(#REF!)+1,FALSE)&gt;0.1,VLOOKUP($B74,#REF!,COLUMN(#REF!)-COLUMN(#REF!)+1,FALSE),"")</f>
        <v>#REF!</v>
      </c>
      <c r="DC74" s="14" t="e">
        <f>IF(VLOOKUP($B74,#REF!,COLUMN(#REF!)-COLUMN(#REF!)+1,FALSE)&gt;0.1,VLOOKUP($B74,#REF!,COLUMN(#REF!)-COLUMN(#REF!)+1,FALSE),"")</f>
        <v>#REF!</v>
      </c>
      <c r="DD74" s="14" t="e">
        <f>IF(VLOOKUP($B74,#REF!,COLUMN(#REF!)-COLUMN(#REF!)+1,FALSE)&gt;0.1,VLOOKUP($B74,#REF!,COLUMN(#REF!)-COLUMN(#REF!)+1,FALSE),"")</f>
        <v>#REF!</v>
      </c>
      <c r="DE74" s="14" t="e">
        <f>IF(VLOOKUP($B74,#REF!,COLUMN(#REF!)-COLUMN(#REF!)+1,FALSE)&gt;0.1,VLOOKUP($B74,#REF!,COLUMN(#REF!)-COLUMN(#REF!)+1,FALSE),"")</f>
        <v>#REF!</v>
      </c>
      <c r="DH74" s="19" t="str">
        <f t="shared" si="42"/>
        <v/>
      </c>
      <c r="DI74" s="19" t="str">
        <f t="shared" si="42"/>
        <v/>
      </c>
      <c r="DJ74" s="19" t="str">
        <f t="shared" si="42"/>
        <v/>
      </c>
      <c r="DK74" s="19" t="str">
        <f t="shared" si="42"/>
        <v/>
      </c>
      <c r="DL74" s="19" t="str">
        <f t="shared" si="42"/>
        <v/>
      </c>
      <c r="DM74" s="19" t="str">
        <f t="shared" si="42"/>
        <v/>
      </c>
      <c r="DN74" s="19" t="str">
        <f t="shared" si="37"/>
        <v/>
      </c>
      <c r="DO74" s="19" t="str">
        <f t="shared" si="37"/>
        <v/>
      </c>
      <c r="DP74" s="19" t="str">
        <f t="shared" si="37"/>
        <v/>
      </c>
      <c r="DQ74" s="19" t="str">
        <f t="shared" si="37"/>
        <v/>
      </c>
      <c r="DR74" s="19" t="str">
        <f t="shared" si="37"/>
        <v/>
      </c>
      <c r="DS74" s="19" t="str">
        <f t="shared" si="37"/>
        <v/>
      </c>
      <c r="DV74" s="15" t="e">
        <f>IF(VLOOKUP($B74,#REF!,COLUMN(#REF!)-COLUMN(#REF!)+1,FALSE)&gt;0.1,VLOOKUP($B74,#REF!,COLUMN(#REF!)-COLUMN(#REF!)+1,FALSE),"")</f>
        <v>#REF!</v>
      </c>
      <c r="DW74" s="15" t="e">
        <f>IF(VLOOKUP($B74,#REF!,COLUMN(#REF!)-COLUMN(#REF!)+1,FALSE)&gt;0.1,VLOOKUP($B74,#REF!,COLUMN(#REF!)-COLUMN(#REF!)+1,FALSE),"")</f>
        <v>#REF!</v>
      </c>
      <c r="DX74" s="15" t="e">
        <f>IF(VLOOKUP($B74,#REF!,COLUMN(#REF!)-COLUMN(#REF!)+1,FALSE)&gt;0.1,VLOOKUP($B74,#REF!,COLUMN(#REF!)-COLUMN(#REF!)+1,FALSE),"")</f>
        <v>#REF!</v>
      </c>
      <c r="DY74" s="15" t="e">
        <f>IF(VLOOKUP($B74,#REF!,COLUMN(#REF!)-COLUMN(#REF!)+1,FALSE)&gt;0.1,VLOOKUP($B74,#REF!,COLUMN(#REF!)-COLUMN(#REF!)+1,FALSE),"")</f>
        <v>#REF!</v>
      </c>
      <c r="DZ74" s="15" t="e">
        <f>IF(VLOOKUP($B74,#REF!,COLUMN(#REF!)-COLUMN(#REF!)+1,FALSE)&gt;0.1,VLOOKUP($B74,#REF!,COLUMN(#REF!)-COLUMN(#REF!)+1,FALSE),"")</f>
        <v>#REF!</v>
      </c>
      <c r="EA74" s="15" t="e">
        <f>IF(VLOOKUP($B74,#REF!,COLUMN(#REF!)-COLUMN(#REF!)+1,FALSE)&gt;0.1,VLOOKUP($B74,#REF!,COLUMN(#REF!)-COLUMN(#REF!)+1,FALSE),"")</f>
        <v>#REF!</v>
      </c>
      <c r="EB74" s="15" t="e">
        <f>IF(VLOOKUP($B74,#REF!,COLUMN(#REF!)-COLUMN(#REF!)+1,FALSE)&gt;0.1,VLOOKUP($B74,#REF!,COLUMN(#REF!)-COLUMN(#REF!)+1,FALSE),"")</f>
        <v>#REF!</v>
      </c>
      <c r="EC74" s="15" t="e">
        <f>IF(VLOOKUP($B74,#REF!,COLUMN(#REF!)-COLUMN(#REF!)+1,FALSE)&gt;0.1,VLOOKUP($B74,#REF!,COLUMN(#REF!)-COLUMN(#REF!)+1,FALSE),"")</f>
        <v>#REF!</v>
      </c>
      <c r="ED74" s="15" t="e">
        <f>IF(VLOOKUP($B74,#REF!,COLUMN(#REF!)-COLUMN(#REF!)+1,FALSE)&gt;0.1,VLOOKUP($B74,#REF!,COLUMN(#REF!)-COLUMN(#REF!)+1,FALSE),"")</f>
        <v>#REF!</v>
      </c>
      <c r="EE74" s="15" t="e">
        <f>IF(VLOOKUP($B74,#REF!,COLUMN(#REF!)-COLUMN(#REF!)+1,FALSE)&gt;0.1,VLOOKUP($B74,#REF!,COLUMN(#REF!)-COLUMN(#REF!)+1,FALSE),"")</f>
        <v>#REF!</v>
      </c>
      <c r="EF74" s="15" t="e">
        <f>IF(VLOOKUP($B74,#REF!,COLUMN(#REF!)-COLUMN(#REF!)+1,FALSE)&gt;0.1,VLOOKUP($B74,#REF!,COLUMN(#REF!)-COLUMN(#REF!)+1,FALSE),"")</f>
        <v>#REF!</v>
      </c>
      <c r="EG74" s="15" t="e">
        <f>IF(VLOOKUP($B74,#REF!,COLUMN(#REF!)-COLUMN(#REF!)+1,FALSE)&gt;0.1,VLOOKUP($B74,#REF!,COLUMN(#REF!)-COLUMN(#REF!)+1,FALSE),"")</f>
        <v>#REF!</v>
      </c>
      <c r="EH74" s="15" t="e">
        <f>IF(VLOOKUP($B74,#REF!,COLUMN(#REF!)-COLUMN(#REF!)+1,FALSE)&gt;0.1,VLOOKUP($B74,#REF!,COLUMN(#REF!)-COLUMN(#REF!)+1,FALSE),"")</f>
        <v>#REF!</v>
      </c>
      <c r="EL74" s="20" t="str">
        <f t="shared" si="33"/>
        <v/>
      </c>
      <c r="EM74" s="20" t="str">
        <f t="shared" si="33"/>
        <v/>
      </c>
      <c r="EN74" s="20" t="str">
        <f t="shared" si="33"/>
        <v/>
      </c>
      <c r="EO74" s="20" t="str">
        <f t="shared" si="33"/>
        <v/>
      </c>
      <c r="EP74" s="20" t="str">
        <f t="shared" si="33"/>
        <v/>
      </c>
      <c r="EQ74" s="20" t="str">
        <f t="shared" si="33"/>
        <v/>
      </c>
      <c r="ER74" s="20" t="str">
        <f t="shared" si="43"/>
        <v/>
      </c>
      <c r="ES74" s="20" t="str">
        <f t="shared" si="43"/>
        <v/>
      </c>
      <c r="ET74" s="20" t="str">
        <f t="shared" si="43"/>
        <v/>
      </c>
      <c r="EU74" s="20" t="str">
        <f t="shared" si="43"/>
        <v/>
      </c>
      <c r="EV74" s="20" t="str">
        <f t="shared" si="43"/>
        <v/>
      </c>
      <c r="EW74" s="20" t="str">
        <f t="shared" si="43"/>
        <v/>
      </c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</row>
    <row r="75" spans="2:173">
      <c r="B75" t="s">
        <v>1364</v>
      </c>
      <c r="C75" s="18">
        <f>VLOOKUP(B75,Financ!A$3:J$157,COLUMN(Financ!$J$21),FALSE)</f>
        <v>45901</v>
      </c>
      <c r="D75" s="16">
        <f ca="1">SUMIF(Financ!$A$3:$A$157,'Full Financ'!$B75,Financ!K$3:K$156)</f>
        <v>0</v>
      </c>
      <c r="E75" s="16">
        <f ca="1">SUMIF(Financ!$A$3:$A$157,'Full Financ'!$B75,Financ!L$3:L$156)</f>
        <v>0</v>
      </c>
      <c r="F75" s="16">
        <f ca="1">SUMIF(Financ!$A$3:$A$157,'Full Financ'!$B75,Financ!M$3:M$156)</f>
        <v>0</v>
      </c>
      <c r="G75" s="16">
        <f ca="1">SUMIF(Financ!$A$3:$A$157,'Full Financ'!$B75,Financ!N$3:N$156)</f>
        <v>0</v>
      </c>
      <c r="H75" s="16">
        <f ca="1">SUMIF(Financ!$A$3:$A$157,'Full Financ'!$B75,Financ!O$3:O$156)</f>
        <v>0</v>
      </c>
      <c r="I75" s="16">
        <f ca="1">SUMIF(Financ!$A$3:$A$157,'Full Financ'!$B75,Financ!P$3:P$156)</f>
        <v>0</v>
      </c>
      <c r="J75" s="16">
        <f ca="1">SUMIF(Financ!$A$3:$A$157,'Full Financ'!$B75,Financ!Q$3:Q$156)</f>
        <v>0</v>
      </c>
      <c r="K75" s="16">
        <f ca="1">SUMIF(Financ!$A$3:$A$157,'Full Financ'!$B75,Financ!R$3:R$156)</f>
        <v>0</v>
      </c>
      <c r="L75" s="16">
        <f ca="1">SUMIF(Financ!$A$3:$A$157,'Full Financ'!$B75,Financ!S$3:S$156)</f>
        <v>997.82035599999995</v>
      </c>
      <c r="M75" s="16">
        <f ca="1">SUMIF(Financ!$A$3:$A$157,'Full Financ'!$B75,Financ!T$3:T$156)</f>
        <v>997.82035599999995</v>
      </c>
      <c r="N75" s="16">
        <f ca="1">SUMIF(Financ!$A$3:$A$157,'Full Financ'!$B75,Financ!U$3:U$156)</f>
        <v>997.82035599999995</v>
      </c>
      <c r="O75" s="16">
        <f ca="1">SUMIF(Financ!$A$3:$A$157,'Full Financ'!$B75,Financ!V$3:V$156)</f>
        <v>997.82035599999995</v>
      </c>
      <c r="P75" s="16"/>
      <c r="Q75" t="e">
        <f>VLOOKUP(B75,#REF!,COLUMN(#REF!),FALSE)</f>
        <v>#REF!</v>
      </c>
      <c r="R75" s="17" t="e">
        <f>IF(AND(R$2=$Q$1,$Q75&lt;&gt;0),SUMIF(#REF!,'Full Financ'!$B75,#REF!)*0.98*(S$2-R$2)/($Q75),SUMIF(#REF!,'Full Financ'!$B75,#REF!)*0.98)</f>
        <v>#REF!</v>
      </c>
      <c r="S75" s="17" t="e">
        <f>IF(AND(S$2=$Q$1,$Q75&lt;&gt;0),SUMIF(#REF!,'Full Financ'!$B75,#REF!)*0.98*(T$2-S$2)/($Q75),SUMIF(#REF!,'Full Financ'!$B75,#REF!)*0.98)</f>
        <v>#REF!</v>
      </c>
      <c r="T75" s="17" t="e">
        <f>IF(AND(T$2=$Q$1,$Q75&lt;&gt;0),SUMIF(#REF!,'Full Financ'!$B75,#REF!)*0.98*(U$2-T$2)/($Q75),SUMIF(#REF!,'Full Financ'!$B75,#REF!)*0.98)</f>
        <v>#REF!</v>
      </c>
      <c r="U75" s="17" t="e">
        <f>IF(AND(U$2=$Q$1,$Q75&lt;&gt;0),SUMIF(#REF!,'Full Financ'!$B75,#REF!)*0.98*(V$2-U$2)/($Q75),SUMIF(#REF!,'Full Financ'!$B75,#REF!)*0.98)</f>
        <v>#REF!</v>
      </c>
      <c r="V75" s="17" t="e">
        <f>IF(AND(V$2=$Q$1,$Q75&lt;&gt;0),SUMIF(#REF!,'Full Financ'!$B75,#REF!)*0.98*(W$2-V$2)/($Q75),SUMIF(#REF!,'Full Financ'!$B75,#REF!)*0.98)</f>
        <v>#REF!</v>
      </c>
      <c r="W75" s="17" t="e">
        <f>IF(AND(W$2=$Q$1,$Q75&lt;&gt;0),SUMIF(#REF!,'Full Financ'!$B75,#REF!)*0.98*(X$2-W$2)/($Q75),SUMIF(#REF!,'Full Financ'!$B75,#REF!)*0.98)</f>
        <v>#REF!</v>
      </c>
      <c r="X75" s="17" t="e">
        <f>IF(AND(X$2=$Q$1,$Q75&lt;&gt;0),SUMIF(#REF!,'Full Financ'!$B75,#REF!)*0.98*(Y$2-X$2)/($Q75),SUMIF(#REF!,'Full Financ'!$B75,#REF!)*0.98)</f>
        <v>#REF!</v>
      </c>
      <c r="Y75" s="17" t="e">
        <f>IF(AND(Y$2=$Q$1,$Q75&lt;&gt;0),SUMIF(#REF!,'Full Financ'!$B75,#REF!)*0.98*(Z$2-Y$2)/($Q75),SUMIF(#REF!,'Full Financ'!$B75,#REF!)*0.98)</f>
        <v>#REF!</v>
      </c>
      <c r="Z75" s="17" t="e">
        <f>IF(AND(Z$2=$Q$1,$Q75&lt;&gt;0),SUMIF(#REF!,'Full Financ'!$B75,#REF!)*0.98*(AA$2-Z$2)/($Q75),SUMIF(#REF!,'Full Financ'!$B75,#REF!)*0.98)</f>
        <v>#REF!</v>
      </c>
      <c r="AA75" s="17" t="e">
        <f>IF(AND(AA$2=$Q$1,$Q75&lt;&gt;0),SUMIF(#REF!,'Full Financ'!$B75,#REF!)*0.98*(AB$2-AA$2)/($Q75),SUMIF(#REF!,'Full Financ'!$B75,#REF!)*0.98)</f>
        <v>#REF!</v>
      </c>
      <c r="AB75" s="17" t="e">
        <f>IF(AND(AB$2=$Q$1,$Q75&lt;&gt;0),SUMIF(#REF!,'Full Financ'!$B75,#REF!)*0.98*(AC$2-AB$2)/($Q75),SUMIF(#REF!,'Full Financ'!$B75,#REF!)*0.98)</f>
        <v>#REF!</v>
      </c>
      <c r="AC75" s="17" t="e">
        <f>IF(AND(AC$2=$Q$1,$Q75&lt;&gt;0),SUMIF(#REF!,'Full Financ'!$B75,#REF!)*0.98*(AD$2-AC$2)/($Q75),SUMIF(#REF!,'Full Financ'!$B75,#REF!)*0.98)</f>
        <v>#REF!</v>
      </c>
      <c r="AD75" s="17"/>
      <c r="AF75" s="17" t="e">
        <f t="shared" ca="1" si="38"/>
        <v>#REF!</v>
      </c>
      <c r="AG75" s="17" t="e">
        <f t="shared" ca="1" si="38"/>
        <v>#REF!</v>
      </c>
      <c r="AH75" s="17" t="e">
        <f t="shared" ca="1" si="38"/>
        <v>#REF!</v>
      </c>
      <c r="AI75" s="17" t="e">
        <f t="shared" ca="1" si="38"/>
        <v>#REF!</v>
      </c>
      <c r="AJ75" s="17" t="e">
        <f t="shared" ca="1" si="38"/>
        <v>#REF!</v>
      </c>
      <c r="AK75" s="17" t="e">
        <f t="shared" ca="1" si="38"/>
        <v>#REF!</v>
      </c>
      <c r="AL75" s="17" t="e">
        <f t="shared" ca="1" si="34"/>
        <v>#REF!</v>
      </c>
      <c r="AM75" s="17" t="e">
        <f t="shared" ca="1" si="34"/>
        <v>#REF!</v>
      </c>
      <c r="AN75" s="17" t="e">
        <f t="shared" ca="1" si="34"/>
        <v>#REF!</v>
      </c>
      <c r="AO75" s="17" t="e">
        <f t="shared" ca="1" si="34"/>
        <v>#REF!</v>
      </c>
      <c r="AP75" s="17" t="e">
        <f t="shared" ca="1" si="34"/>
        <v>#REF!</v>
      </c>
      <c r="AQ75" s="17" t="e">
        <f t="shared" ca="1" si="34"/>
        <v>#REF!</v>
      </c>
      <c r="AS75" s="17" t="e">
        <f>IF(SUM($R75:R75)&gt;0,MONTH(AS$2),"")</f>
        <v>#REF!</v>
      </c>
      <c r="AT75" s="17" t="e">
        <f>IF(SUM($R75:S75)&gt;0,MONTH(AT$2),"")</f>
        <v>#REF!</v>
      </c>
      <c r="AU75" s="17" t="e">
        <f>IF(SUM($R75:T75)&gt;0,MONTH(AU$2),"")</f>
        <v>#REF!</v>
      </c>
      <c r="AV75" s="17" t="e">
        <f>IF(SUM($R75:U75)&gt;0,MONTH(AV$2),"")</f>
        <v>#REF!</v>
      </c>
      <c r="AW75" s="17" t="e">
        <f>IF(SUM($R75:V75)&gt;0,MONTH(AW$2),"")</f>
        <v>#REF!</v>
      </c>
      <c r="AX75" s="17" t="e">
        <f>IF(SUM($R75:W75)&gt;0,MONTH(AX$2),"")</f>
        <v>#REF!</v>
      </c>
      <c r="AY75" s="17" t="e">
        <f>IF(SUM($R75:X75)&gt;0,MONTH(AY$2),"")</f>
        <v>#REF!</v>
      </c>
      <c r="AZ75" s="17" t="e">
        <f>IF(SUM($R75:Y75)&gt;0,MONTH(AZ$2),"")</f>
        <v>#REF!</v>
      </c>
      <c r="BA75" s="17" t="e">
        <f>IF(SUM($R75:Z75)&gt;0,MONTH(BA$2),"")</f>
        <v>#REF!</v>
      </c>
      <c r="BB75" s="17" t="e">
        <f>IF(SUM($R75:AA75)&gt;0,MONTH(BB$2),"")</f>
        <v>#REF!</v>
      </c>
      <c r="BC75" s="17" t="e">
        <f>IF(SUM($R75:AB75)&gt;0,MONTH(BC$2),"")</f>
        <v>#REF!</v>
      </c>
      <c r="BD75" s="17" t="e">
        <f>IF(SUM($R75:AC75)&gt;0,MONTH(BD$2),"")</f>
        <v>#REF!</v>
      </c>
      <c r="BE75" s="17" t="e">
        <f t="shared" si="41"/>
        <v>#REF!</v>
      </c>
      <c r="BF75" s="17" t="e">
        <f t="shared" si="39"/>
        <v>#REF!</v>
      </c>
      <c r="BG75" s="17" t="e">
        <f t="shared" si="39"/>
        <v>#REF!</v>
      </c>
      <c r="BH75" s="17" t="e">
        <f t="shared" si="39"/>
        <v>#REF!</v>
      </c>
      <c r="BI75" s="17" t="e">
        <f t="shared" si="39"/>
        <v>#REF!</v>
      </c>
      <c r="BJ75" s="17" t="e">
        <f t="shared" si="39"/>
        <v>#REF!</v>
      </c>
      <c r="BK75" s="17" t="e">
        <f t="shared" si="39"/>
        <v>#REF!</v>
      </c>
      <c r="BL75" s="17" t="e">
        <f t="shared" si="35"/>
        <v>#REF!</v>
      </c>
      <c r="BM75" s="17" t="e">
        <f t="shared" si="35"/>
        <v>#REF!</v>
      </c>
      <c r="BN75" s="17" t="e">
        <f t="shared" si="35"/>
        <v>#REF!</v>
      </c>
      <c r="BO75" s="17" t="e">
        <f t="shared" si="35"/>
        <v>#REF!</v>
      </c>
      <c r="BP75" s="17" t="e">
        <f t="shared" si="35"/>
        <v>#REF!</v>
      </c>
      <c r="BQ75" s="17" t="e">
        <f t="shared" si="35"/>
        <v>#REF!</v>
      </c>
      <c r="BS75" s="17" t="e">
        <f t="shared" si="40"/>
        <v>#REF!</v>
      </c>
      <c r="BT75" s="17" t="e">
        <f t="shared" si="40"/>
        <v>#REF!</v>
      </c>
      <c r="BU75" s="17" t="e">
        <f t="shared" si="40"/>
        <v>#REF!</v>
      </c>
      <c r="BV75" s="17" t="e">
        <f t="shared" si="40"/>
        <v>#REF!</v>
      </c>
      <c r="BW75" s="17" t="e">
        <f t="shared" si="40"/>
        <v>#REF!</v>
      </c>
      <c r="BX75" s="17" t="e">
        <f t="shared" si="40"/>
        <v>#REF!</v>
      </c>
      <c r="BY75" s="17" t="e">
        <f t="shared" si="36"/>
        <v>#REF!</v>
      </c>
      <c r="BZ75" s="17" t="e">
        <f t="shared" si="36"/>
        <v>#REF!</v>
      </c>
      <c r="CA75" s="17" t="e">
        <f t="shared" si="36"/>
        <v>#REF!</v>
      </c>
      <c r="CB75" s="17" t="e">
        <f t="shared" si="36"/>
        <v>#REF!</v>
      </c>
      <c r="CC75" s="17" t="e">
        <f t="shared" si="36"/>
        <v>#REF!</v>
      </c>
      <c r="CD75" s="17" t="e">
        <f t="shared" si="36"/>
        <v>#REF!</v>
      </c>
      <c r="CG75" s="20" t="e">
        <f>IF(AND(SUM($R75:R75)&gt;0,R75=0),AF75,0)</f>
        <v>#REF!</v>
      </c>
      <c r="CH75" s="20" t="e">
        <f>IF(AND(SUM($R75:S75)&gt;0,S75=0),AG75,0)</f>
        <v>#REF!</v>
      </c>
      <c r="CI75" s="20" t="e">
        <f>IF(AND(SUM($R75:T75)&gt;0,T75=0),AH75,0)</f>
        <v>#REF!</v>
      </c>
      <c r="CJ75" s="20" t="e">
        <f>IF(AND(SUM($R75:U75)&gt;0,U75=0),AI75,0)</f>
        <v>#REF!</v>
      </c>
      <c r="CK75" s="20" t="e">
        <f>IF(AND(SUM($R75:V75)&gt;0,V75=0),AJ75,0)</f>
        <v>#REF!</v>
      </c>
      <c r="CL75" s="20" t="e">
        <f>IF(AND(SUM($R75:W75)&gt;0,W75=0),AK75,0)</f>
        <v>#REF!</v>
      </c>
      <c r="CM75" s="20" t="e">
        <f>IF(AND(SUM($R75:X75)&gt;0,X75=0),AL75,0)</f>
        <v>#REF!</v>
      </c>
      <c r="CN75" s="20" t="e">
        <f>IF(AND(SUM($R75:Y75)&gt;0,Y75=0),AM75,0)</f>
        <v>#REF!</v>
      </c>
      <c r="CO75" s="20" t="e">
        <f>IF(AND(SUM($R75:Z75)&gt;0,Z75=0),AN75,0)</f>
        <v>#REF!</v>
      </c>
      <c r="CP75" s="20" t="e">
        <f>IF(AND(SUM($R75:AA75)&gt;0,AA75=0),AO75,0)</f>
        <v>#REF!</v>
      </c>
      <c r="CQ75" s="20" t="e">
        <f>IF(AND(SUM($R75:AB75)&gt;0,AB75=0),AP75,0)</f>
        <v>#REF!</v>
      </c>
      <c r="CR75" s="20" t="e">
        <f>IF(AND(SUM($R75:AC75)&gt;0,AC75=0),AQ75,0)</f>
        <v>#REF!</v>
      </c>
      <c r="CT75" s="14" t="e">
        <f>IF(VLOOKUP($B75,#REF!,COLUMN(#REF!)-COLUMN(#REF!)+1,FALSE)&gt;0.1,VLOOKUP($B75,#REF!,COLUMN(#REF!)-COLUMN(#REF!)+1,FALSE),"")</f>
        <v>#REF!</v>
      </c>
      <c r="CU75" s="14" t="e">
        <f>IF(VLOOKUP($B75,#REF!,COLUMN(#REF!)-COLUMN(#REF!)+1,FALSE)&gt;0.1,VLOOKUP($B75,#REF!,COLUMN(#REF!)-COLUMN(#REF!)+1,FALSE),"")</f>
        <v>#REF!</v>
      </c>
      <c r="CV75" s="14" t="e">
        <f>IF(VLOOKUP($B75,#REF!,COLUMN(#REF!)-COLUMN(#REF!)+1,FALSE)&gt;0.1,VLOOKUP($B75,#REF!,COLUMN(#REF!)-COLUMN(#REF!)+1,FALSE),"")</f>
        <v>#REF!</v>
      </c>
      <c r="CW75" s="14" t="e">
        <f>IF(VLOOKUP($B75,#REF!,COLUMN(#REF!)-COLUMN(#REF!)+1,FALSE)&gt;0.1,VLOOKUP($B75,#REF!,COLUMN(#REF!)-COLUMN(#REF!)+1,FALSE),"")</f>
        <v>#REF!</v>
      </c>
      <c r="CX75" s="14" t="e">
        <f>IF(VLOOKUP($B75,#REF!,COLUMN(#REF!)-COLUMN(#REF!)+1,FALSE)&gt;0.1,VLOOKUP($B75,#REF!,COLUMN(#REF!)-COLUMN(#REF!)+1,FALSE),"")</f>
        <v>#REF!</v>
      </c>
      <c r="CY75" s="14" t="e">
        <f>IF(VLOOKUP($B75,#REF!,COLUMN(#REF!)-COLUMN(#REF!)+1,FALSE)&gt;0.1,VLOOKUP($B75,#REF!,COLUMN(#REF!)-COLUMN(#REF!)+1,FALSE),"")</f>
        <v>#REF!</v>
      </c>
      <c r="CZ75" s="14" t="e">
        <f>IF(VLOOKUP($B75,#REF!,COLUMN(#REF!)-COLUMN(#REF!)+1,FALSE)&gt;0.1,VLOOKUP($B75,#REF!,COLUMN(#REF!)-COLUMN(#REF!)+1,FALSE),"")</f>
        <v>#REF!</v>
      </c>
      <c r="DA75" s="14" t="e">
        <f>IF(VLOOKUP($B75,#REF!,COLUMN(#REF!)-COLUMN(#REF!)+1,FALSE)&gt;0.1,VLOOKUP($B75,#REF!,COLUMN(#REF!)-COLUMN(#REF!)+1,FALSE),"")</f>
        <v>#REF!</v>
      </c>
      <c r="DB75" s="14" t="e">
        <f>IF(VLOOKUP($B75,#REF!,COLUMN(#REF!)-COLUMN(#REF!)+1,FALSE)&gt;0.1,VLOOKUP($B75,#REF!,COLUMN(#REF!)-COLUMN(#REF!)+1,FALSE),"")</f>
        <v>#REF!</v>
      </c>
      <c r="DC75" s="14" t="e">
        <f>IF(VLOOKUP($B75,#REF!,COLUMN(#REF!)-COLUMN(#REF!)+1,FALSE)&gt;0.1,VLOOKUP($B75,#REF!,COLUMN(#REF!)-COLUMN(#REF!)+1,FALSE),"")</f>
        <v>#REF!</v>
      </c>
      <c r="DD75" s="14" t="e">
        <f>IF(VLOOKUP($B75,#REF!,COLUMN(#REF!)-COLUMN(#REF!)+1,FALSE)&gt;0.1,VLOOKUP($B75,#REF!,COLUMN(#REF!)-COLUMN(#REF!)+1,FALSE),"")</f>
        <v>#REF!</v>
      </c>
      <c r="DE75" s="14" t="e">
        <f>IF(VLOOKUP($B75,#REF!,COLUMN(#REF!)-COLUMN(#REF!)+1,FALSE)&gt;0.1,VLOOKUP($B75,#REF!,COLUMN(#REF!)-COLUMN(#REF!)+1,FALSE),"")</f>
        <v>#REF!</v>
      </c>
      <c r="DH75" s="19" t="str">
        <f t="shared" si="42"/>
        <v/>
      </c>
      <c r="DI75" s="19" t="str">
        <f t="shared" si="42"/>
        <v/>
      </c>
      <c r="DJ75" s="19" t="str">
        <f t="shared" si="42"/>
        <v/>
      </c>
      <c r="DK75" s="19" t="str">
        <f t="shared" si="42"/>
        <v/>
      </c>
      <c r="DL75" s="19" t="str">
        <f t="shared" si="42"/>
        <v/>
      </c>
      <c r="DM75" s="19" t="str">
        <f t="shared" si="42"/>
        <v/>
      </c>
      <c r="DN75" s="19" t="str">
        <f t="shared" si="37"/>
        <v/>
      </c>
      <c r="DO75" s="19" t="str">
        <f t="shared" si="37"/>
        <v/>
      </c>
      <c r="DP75" s="19" t="str">
        <f t="shared" si="37"/>
        <v/>
      </c>
      <c r="DQ75" s="19" t="str">
        <f t="shared" si="37"/>
        <v/>
      </c>
      <c r="DR75" s="19" t="str">
        <f t="shared" si="37"/>
        <v/>
      </c>
      <c r="DS75" s="19" t="str">
        <f t="shared" si="37"/>
        <v/>
      </c>
      <c r="DV75" s="15" t="e">
        <f>IF(VLOOKUP($B75,#REF!,COLUMN(#REF!)-COLUMN(#REF!)+1,FALSE)&gt;0.1,VLOOKUP($B75,#REF!,COLUMN(#REF!)-COLUMN(#REF!)+1,FALSE),"")</f>
        <v>#REF!</v>
      </c>
      <c r="DW75" s="15" t="e">
        <f>IF(VLOOKUP($B75,#REF!,COLUMN(#REF!)-COLUMN(#REF!)+1,FALSE)&gt;0.1,VLOOKUP($B75,#REF!,COLUMN(#REF!)-COLUMN(#REF!)+1,FALSE),"")</f>
        <v>#REF!</v>
      </c>
      <c r="DX75" s="15" t="e">
        <f>IF(VLOOKUP($B75,#REF!,COLUMN(#REF!)-COLUMN(#REF!)+1,FALSE)&gt;0.1,VLOOKUP($B75,#REF!,COLUMN(#REF!)-COLUMN(#REF!)+1,FALSE),"")</f>
        <v>#REF!</v>
      </c>
      <c r="DY75" s="15" t="e">
        <f>IF(VLOOKUP($B75,#REF!,COLUMN(#REF!)-COLUMN(#REF!)+1,FALSE)&gt;0.1,VLOOKUP($B75,#REF!,COLUMN(#REF!)-COLUMN(#REF!)+1,FALSE),"")</f>
        <v>#REF!</v>
      </c>
      <c r="DZ75" s="15" t="e">
        <f>IF(VLOOKUP($B75,#REF!,COLUMN(#REF!)-COLUMN(#REF!)+1,FALSE)&gt;0.1,VLOOKUP($B75,#REF!,COLUMN(#REF!)-COLUMN(#REF!)+1,FALSE),"")</f>
        <v>#REF!</v>
      </c>
      <c r="EA75" s="15" t="e">
        <f>IF(VLOOKUP($B75,#REF!,COLUMN(#REF!)-COLUMN(#REF!)+1,FALSE)&gt;0.1,VLOOKUP($B75,#REF!,COLUMN(#REF!)-COLUMN(#REF!)+1,FALSE),"")</f>
        <v>#REF!</v>
      </c>
      <c r="EB75" s="15" t="e">
        <f>IF(VLOOKUP($B75,#REF!,COLUMN(#REF!)-COLUMN(#REF!)+1,FALSE)&gt;0.1,VLOOKUP($B75,#REF!,COLUMN(#REF!)-COLUMN(#REF!)+1,FALSE),"")</f>
        <v>#REF!</v>
      </c>
      <c r="EC75" s="15" t="e">
        <f>IF(VLOOKUP($B75,#REF!,COLUMN(#REF!)-COLUMN(#REF!)+1,FALSE)&gt;0.1,VLOOKUP($B75,#REF!,COLUMN(#REF!)-COLUMN(#REF!)+1,FALSE),"")</f>
        <v>#REF!</v>
      </c>
      <c r="ED75" s="15" t="e">
        <f>IF(VLOOKUP($B75,#REF!,COLUMN(#REF!)-COLUMN(#REF!)+1,FALSE)&gt;0.1,VLOOKUP($B75,#REF!,COLUMN(#REF!)-COLUMN(#REF!)+1,FALSE),"")</f>
        <v>#REF!</v>
      </c>
      <c r="EE75" s="15" t="e">
        <f>IF(VLOOKUP($B75,#REF!,COLUMN(#REF!)-COLUMN(#REF!)+1,FALSE)&gt;0.1,VLOOKUP($B75,#REF!,COLUMN(#REF!)-COLUMN(#REF!)+1,FALSE),"")</f>
        <v>#REF!</v>
      </c>
      <c r="EF75" s="15" t="e">
        <f>IF(VLOOKUP($B75,#REF!,COLUMN(#REF!)-COLUMN(#REF!)+1,FALSE)&gt;0.1,VLOOKUP($B75,#REF!,COLUMN(#REF!)-COLUMN(#REF!)+1,FALSE),"")</f>
        <v>#REF!</v>
      </c>
      <c r="EG75" s="15" t="e">
        <f>IF(VLOOKUP($B75,#REF!,COLUMN(#REF!)-COLUMN(#REF!)+1,FALSE)&gt;0.1,VLOOKUP($B75,#REF!,COLUMN(#REF!)-COLUMN(#REF!)+1,FALSE),"")</f>
        <v>#REF!</v>
      </c>
      <c r="EH75" s="15" t="e">
        <f>IF(VLOOKUP($B75,#REF!,COLUMN(#REF!)-COLUMN(#REF!)+1,FALSE)&gt;0.1,VLOOKUP($B75,#REF!,COLUMN(#REF!)-COLUMN(#REF!)+1,FALSE),"")</f>
        <v>#REF!</v>
      </c>
      <c r="EL75" s="20" t="str">
        <f t="shared" si="33"/>
        <v/>
      </c>
      <c r="EM75" s="20" t="str">
        <f t="shared" si="33"/>
        <v/>
      </c>
      <c r="EN75" s="20" t="str">
        <f t="shared" si="33"/>
        <v/>
      </c>
      <c r="EO75" s="20" t="str">
        <f t="shared" si="33"/>
        <v/>
      </c>
      <c r="EP75" s="20" t="str">
        <f t="shared" si="33"/>
        <v/>
      </c>
      <c r="EQ75" s="20" t="str">
        <f t="shared" si="33"/>
        <v/>
      </c>
      <c r="ER75" s="20" t="str">
        <f t="shared" si="43"/>
        <v/>
      </c>
      <c r="ES75" s="20" t="str">
        <f t="shared" si="43"/>
        <v/>
      </c>
      <c r="ET75" s="20" t="str">
        <f t="shared" si="43"/>
        <v/>
      </c>
      <c r="EU75" s="20" t="str">
        <f t="shared" si="43"/>
        <v/>
      </c>
      <c r="EV75" s="20" t="str">
        <f t="shared" si="43"/>
        <v/>
      </c>
      <c r="EW75" s="20" t="str">
        <f t="shared" si="43"/>
        <v/>
      </c>
      <c r="FD75" s="42"/>
      <c r="FE75" s="42"/>
      <c r="FF75" s="42"/>
      <c r="FG75" s="42"/>
      <c r="FH75" s="42"/>
      <c r="FI75" s="42"/>
      <c r="FJ75" s="42"/>
      <c r="FK75" s="42"/>
      <c r="FL75" s="42"/>
      <c r="FM75" s="42"/>
      <c r="FN75" s="42"/>
      <c r="FO75" s="42"/>
      <c r="FP75" s="42"/>
      <c r="FQ75" s="42"/>
    </row>
    <row r="76" spans="2:173">
      <c r="B76" t="s">
        <v>1311</v>
      </c>
      <c r="C76" s="18">
        <f>VLOOKUP(B76,Financ!A$3:J$157,COLUMN(Financ!$J$21),FALSE)</f>
        <v>45748</v>
      </c>
      <c r="D76" s="16">
        <f ca="1">SUMIF(Financ!$A$3:$A$157,'Full Financ'!$B76,Financ!K$3:K$156)</f>
        <v>0</v>
      </c>
      <c r="E76" s="16">
        <f ca="1">SUMIF(Financ!$A$3:$A$157,'Full Financ'!$B76,Financ!L$3:L$156)</f>
        <v>0</v>
      </c>
      <c r="F76" s="16">
        <f ca="1">SUMIF(Financ!$A$3:$A$157,'Full Financ'!$B76,Financ!M$3:M$156)</f>
        <v>0</v>
      </c>
      <c r="G76" s="16">
        <f ca="1">SUMIF(Financ!$A$3:$A$157,'Full Financ'!$B76,Financ!N$3:N$156)</f>
        <v>139.50299999999999</v>
      </c>
      <c r="H76" s="16">
        <f ca="1">SUMIF(Financ!$A$3:$A$157,'Full Financ'!$B76,Financ!O$3:O$156)</f>
        <v>199.29000000000002</v>
      </c>
      <c r="I76" s="16">
        <f ca="1">SUMIF(Financ!$A$3:$A$157,'Full Financ'!$B76,Financ!P$3:P$156)</f>
        <v>199.29000000000002</v>
      </c>
      <c r="J76" s="16">
        <f ca="1">SUMIF(Financ!$A$3:$A$157,'Full Financ'!$B76,Financ!Q$3:Q$156)</f>
        <v>199.29000000000002</v>
      </c>
      <c r="K76" s="16">
        <f ca="1">SUMIF(Financ!$A$3:$A$157,'Full Financ'!$B76,Financ!R$3:R$156)</f>
        <v>199.29000000000002</v>
      </c>
      <c r="L76" s="16">
        <f ca="1">SUMIF(Financ!$A$3:$A$157,'Full Financ'!$B76,Financ!S$3:S$156)</f>
        <v>199.29000000000002</v>
      </c>
      <c r="M76" s="16">
        <f ca="1">SUMIF(Financ!$A$3:$A$157,'Full Financ'!$B76,Financ!T$3:T$156)</f>
        <v>199.29000000000002</v>
      </c>
      <c r="N76" s="16">
        <f ca="1">SUMIF(Financ!$A$3:$A$157,'Full Financ'!$B76,Financ!U$3:U$156)</f>
        <v>199.29000000000002</v>
      </c>
      <c r="O76" s="16">
        <f ca="1">SUMIF(Financ!$A$3:$A$157,'Full Financ'!$B76,Financ!V$3:V$156)</f>
        <v>199.29000000000002</v>
      </c>
      <c r="P76" s="16"/>
      <c r="Q76" t="e">
        <f>VLOOKUP(B76,#REF!,COLUMN(#REF!),FALSE)</f>
        <v>#REF!</v>
      </c>
      <c r="R76" s="17" t="e">
        <f>IF(AND(R$2=$Q$1,$Q76&lt;&gt;0),SUMIF(#REF!,'Full Financ'!$B76,#REF!)*0.98*(S$2-R$2)/($Q76),SUMIF(#REF!,'Full Financ'!$B76,#REF!)*0.98)</f>
        <v>#REF!</v>
      </c>
      <c r="S76" s="17" t="e">
        <f>IF(AND(S$2=$Q$1,$Q76&lt;&gt;0),SUMIF(#REF!,'Full Financ'!$B76,#REF!)*0.98*(T$2-S$2)/($Q76),SUMIF(#REF!,'Full Financ'!$B76,#REF!)*0.98)</f>
        <v>#REF!</v>
      </c>
      <c r="T76" s="17" t="e">
        <f>IF(AND(T$2=$Q$1,$Q76&lt;&gt;0),SUMIF(#REF!,'Full Financ'!$B76,#REF!)*0.98*(U$2-T$2)/($Q76),SUMIF(#REF!,'Full Financ'!$B76,#REF!)*0.98)</f>
        <v>#REF!</v>
      </c>
      <c r="U76" s="17" t="e">
        <f>IF(AND(U$2=$Q$1,$Q76&lt;&gt;0),SUMIF(#REF!,'Full Financ'!$B76,#REF!)*0.98*(V$2-U$2)/($Q76),SUMIF(#REF!,'Full Financ'!$B76,#REF!)*0.98)</f>
        <v>#REF!</v>
      </c>
      <c r="V76" s="17" t="e">
        <f>IF(AND(V$2=$Q$1,$Q76&lt;&gt;0),SUMIF(#REF!,'Full Financ'!$B76,#REF!)*0.98*(W$2-V$2)/($Q76),SUMIF(#REF!,'Full Financ'!$B76,#REF!)*0.98)</f>
        <v>#REF!</v>
      </c>
      <c r="W76" s="17" t="e">
        <f>IF(AND(W$2=$Q$1,$Q76&lt;&gt;0),SUMIF(#REF!,'Full Financ'!$B76,#REF!)*0.98*(X$2-W$2)/($Q76),SUMIF(#REF!,'Full Financ'!$B76,#REF!)*0.98)</f>
        <v>#REF!</v>
      </c>
      <c r="X76" s="17" t="e">
        <f>IF(AND(X$2=$Q$1,$Q76&lt;&gt;0),SUMIF(#REF!,'Full Financ'!$B76,#REF!)*0.98*(Y$2-X$2)/($Q76),SUMIF(#REF!,'Full Financ'!$B76,#REF!)*0.98)</f>
        <v>#REF!</v>
      </c>
      <c r="Y76" s="17" t="e">
        <f>IF(AND(Y$2=$Q$1,$Q76&lt;&gt;0),SUMIF(#REF!,'Full Financ'!$B76,#REF!)*0.98*(Z$2-Y$2)/($Q76),SUMIF(#REF!,'Full Financ'!$B76,#REF!)*0.98)</f>
        <v>#REF!</v>
      </c>
      <c r="Z76" s="17" t="e">
        <f>IF(AND(Z$2=$Q$1,$Q76&lt;&gt;0),SUMIF(#REF!,'Full Financ'!$B76,#REF!)*0.98*(AA$2-Z$2)/($Q76),SUMIF(#REF!,'Full Financ'!$B76,#REF!)*0.98)</f>
        <v>#REF!</v>
      </c>
      <c r="AA76" s="17" t="e">
        <f>IF(AND(AA$2=$Q$1,$Q76&lt;&gt;0),SUMIF(#REF!,'Full Financ'!$B76,#REF!)*0.98*(AB$2-AA$2)/($Q76),SUMIF(#REF!,'Full Financ'!$B76,#REF!)*0.98)</f>
        <v>#REF!</v>
      </c>
      <c r="AB76" s="17" t="e">
        <f>IF(AND(AB$2=$Q$1,$Q76&lt;&gt;0),SUMIF(#REF!,'Full Financ'!$B76,#REF!)*0.98*(AC$2-AB$2)/($Q76),SUMIF(#REF!,'Full Financ'!$B76,#REF!)*0.98)</f>
        <v>#REF!</v>
      </c>
      <c r="AC76" s="17" t="e">
        <f>IF(AND(AC$2=$Q$1,$Q76&lt;&gt;0),SUMIF(#REF!,'Full Financ'!$B76,#REF!)*0.98*(AD$2-AC$2)/($Q76),SUMIF(#REF!,'Full Financ'!$B76,#REF!)*0.98)</f>
        <v>#REF!</v>
      </c>
      <c r="AD76" s="17"/>
      <c r="AF76" s="17" t="e">
        <f t="shared" ca="1" si="38"/>
        <v>#REF!</v>
      </c>
      <c r="AG76" s="17" t="e">
        <f t="shared" ca="1" si="38"/>
        <v>#REF!</v>
      </c>
      <c r="AH76" s="17" t="e">
        <f t="shared" ca="1" si="38"/>
        <v>#REF!</v>
      </c>
      <c r="AI76" s="17" t="e">
        <f t="shared" ca="1" si="38"/>
        <v>#REF!</v>
      </c>
      <c r="AJ76" s="17" t="e">
        <f t="shared" ca="1" si="38"/>
        <v>#REF!</v>
      </c>
      <c r="AK76" s="17" t="e">
        <f t="shared" ca="1" si="38"/>
        <v>#REF!</v>
      </c>
      <c r="AL76" s="17" t="e">
        <f t="shared" ca="1" si="34"/>
        <v>#REF!</v>
      </c>
      <c r="AM76" s="17" t="e">
        <f t="shared" ca="1" si="34"/>
        <v>#REF!</v>
      </c>
      <c r="AN76" s="17" t="e">
        <f t="shared" ca="1" si="34"/>
        <v>#REF!</v>
      </c>
      <c r="AO76" s="17" t="e">
        <f t="shared" ca="1" si="34"/>
        <v>#REF!</v>
      </c>
      <c r="AP76" s="17" t="e">
        <f t="shared" ca="1" si="34"/>
        <v>#REF!</v>
      </c>
      <c r="AQ76" s="17" t="e">
        <f t="shared" ca="1" si="34"/>
        <v>#REF!</v>
      </c>
      <c r="AS76" s="17" t="e">
        <f>IF(SUM($R76:R76)&gt;0,MONTH(AS$2),"")</f>
        <v>#REF!</v>
      </c>
      <c r="AT76" s="17" t="e">
        <f>IF(SUM($R76:S76)&gt;0,MONTH(AT$2),"")</f>
        <v>#REF!</v>
      </c>
      <c r="AU76" s="17" t="e">
        <f>IF(SUM($R76:T76)&gt;0,MONTH(AU$2),"")</f>
        <v>#REF!</v>
      </c>
      <c r="AV76" s="17" t="e">
        <f>IF(SUM($R76:U76)&gt;0,MONTH(AV$2),"")</f>
        <v>#REF!</v>
      </c>
      <c r="AW76" s="17" t="e">
        <f>IF(SUM($R76:V76)&gt;0,MONTH(AW$2),"")</f>
        <v>#REF!</v>
      </c>
      <c r="AX76" s="17" t="e">
        <f>IF(SUM($R76:W76)&gt;0,MONTH(AX$2),"")</f>
        <v>#REF!</v>
      </c>
      <c r="AY76" s="17" t="e">
        <f>IF(SUM($R76:X76)&gt;0,MONTH(AY$2),"")</f>
        <v>#REF!</v>
      </c>
      <c r="AZ76" s="17" t="e">
        <f>IF(SUM($R76:Y76)&gt;0,MONTH(AZ$2),"")</f>
        <v>#REF!</v>
      </c>
      <c r="BA76" s="17" t="e">
        <f>IF(SUM($R76:Z76)&gt;0,MONTH(BA$2),"")</f>
        <v>#REF!</v>
      </c>
      <c r="BB76" s="17" t="e">
        <f>IF(SUM($R76:AA76)&gt;0,MONTH(BB$2),"")</f>
        <v>#REF!</v>
      </c>
      <c r="BC76" s="17" t="e">
        <f>IF(SUM($R76:AB76)&gt;0,MONTH(BC$2),"")</f>
        <v>#REF!</v>
      </c>
      <c r="BD76" s="17" t="e">
        <f>IF(SUM($R76:AC76)&gt;0,MONTH(BD$2),"")</f>
        <v>#REF!</v>
      </c>
      <c r="BE76" s="17" t="e">
        <f t="shared" si="41"/>
        <v>#REF!</v>
      </c>
      <c r="BF76" s="17" t="e">
        <f t="shared" si="39"/>
        <v>#REF!</v>
      </c>
      <c r="BG76" s="17" t="e">
        <f t="shared" si="39"/>
        <v>#REF!</v>
      </c>
      <c r="BH76" s="17" t="e">
        <f t="shared" si="39"/>
        <v>#REF!</v>
      </c>
      <c r="BI76" s="17" t="e">
        <f t="shared" si="39"/>
        <v>#REF!</v>
      </c>
      <c r="BJ76" s="17" t="e">
        <f t="shared" si="39"/>
        <v>#REF!</v>
      </c>
      <c r="BK76" s="17" t="e">
        <f t="shared" si="39"/>
        <v>#REF!</v>
      </c>
      <c r="BL76" s="17" t="e">
        <f t="shared" si="35"/>
        <v>#REF!</v>
      </c>
      <c r="BM76" s="17" t="e">
        <f t="shared" si="35"/>
        <v>#REF!</v>
      </c>
      <c r="BN76" s="17" t="e">
        <f t="shared" si="35"/>
        <v>#REF!</v>
      </c>
      <c r="BO76" s="17" t="e">
        <f t="shared" si="35"/>
        <v>#REF!</v>
      </c>
      <c r="BP76" s="17" t="e">
        <f t="shared" si="35"/>
        <v>#REF!</v>
      </c>
      <c r="BQ76" s="17" t="e">
        <f t="shared" si="35"/>
        <v>#REF!</v>
      </c>
      <c r="BS76" s="17" t="e">
        <f t="shared" si="40"/>
        <v>#REF!</v>
      </c>
      <c r="BT76" s="17" t="e">
        <f t="shared" si="40"/>
        <v>#REF!</v>
      </c>
      <c r="BU76" s="17" t="e">
        <f t="shared" si="40"/>
        <v>#REF!</v>
      </c>
      <c r="BV76" s="17" t="e">
        <f t="shared" si="40"/>
        <v>#REF!</v>
      </c>
      <c r="BW76" s="17" t="e">
        <f t="shared" si="40"/>
        <v>#REF!</v>
      </c>
      <c r="BX76" s="17" t="e">
        <f t="shared" si="40"/>
        <v>#REF!</v>
      </c>
      <c r="BY76" s="17" t="e">
        <f t="shared" si="36"/>
        <v>#REF!</v>
      </c>
      <c r="BZ76" s="17" t="e">
        <f t="shared" si="36"/>
        <v>#REF!</v>
      </c>
      <c r="CA76" s="17" t="e">
        <f t="shared" si="36"/>
        <v>#REF!</v>
      </c>
      <c r="CB76" s="17" t="e">
        <f t="shared" si="36"/>
        <v>#REF!</v>
      </c>
      <c r="CC76" s="17" t="e">
        <f t="shared" si="36"/>
        <v>#REF!</v>
      </c>
      <c r="CD76" s="17" t="e">
        <f t="shared" si="36"/>
        <v>#REF!</v>
      </c>
      <c r="CG76" s="20" t="e">
        <f>IF(AND(SUM($R76:R76)&gt;0,R76=0),AF76,0)</f>
        <v>#REF!</v>
      </c>
      <c r="CH76" s="20" t="e">
        <f>IF(AND(SUM($R76:S76)&gt;0,S76=0),AG76,0)</f>
        <v>#REF!</v>
      </c>
      <c r="CI76" s="20" t="e">
        <f>IF(AND(SUM($R76:T76)&gt;0,T76=0),AH76,0)</f>
        <v>#REF!</v>
      </c>
      <c r="CJ76" s="20" t="e">
        <f>IF(AND(SUM($R76:U76)&gt;0,U76=0),AI76,0)</f>
        <v>#REF!</v>
      </c>
      <c r="CK76" s="20" t="e">
        <f>IF(AND(SUM($R76:V76)&gt;0,V76=0),AJ76,0)</f>
        <v>#REF!</v>
      </c>
      <c r="CL76" s="20" t="e">
        <f>IF(AND(SUM($R76:W76)&gt;0,W76=0),AK76,0)</f>
        <v>#REF!</v>
      </c>
      <c r="CM76" s="20" t="e">
        <f>IF(AND(SUM($R76:X76)&gt;0,X76=0),AL76,0)</f>
        <v>#REF!</v>
      </c>
      <c r="CN76" s="20" t="e">
        <f>IF(AND(SUM($R76:Y76)&gt;0,Y76=0),AM76,0)</f>
        <v>#REF!</v>
      </c>
      <c r="CO76" s="20" t="e">
        <f>IF(AND(SUM($R76:Z76)&gt;0,Z76=0),AN76,0)</f>
        <v>#REF!</v>
      </c>
      <c r="CP76" s="20" t="e">
        <f>IF(AND(SUM($R76:AA76)&gt;0,AA76=0),AO76,0)</f>
        <v>#REF!</v>
      </c>
      <c r="CQ76" s="20" t="e">
        <f>IF(AND(SUM($R76:AB76)&gt;0,AB76=0),AP76,0)</f>
        <v>#REF!</v>
      </c>
      <c r="CR76" s="20" t="e">
        <f>IF(AND(SUM($R76:AC76)&gt;0,AC76=0),AQ76,0)</f>
        <v>#REF!</v>
      </c>
      <c r="CT76" s="14" t="e">
        <f>IF(VLOOKUP($B76,#REF!,COLUMN(#REF!)-COLUMN(#REF!)+1,FALSE)&gt;0.1,VLOOKUP($B76,#REF!,COLUMN(#REF!)-COLUMN(#REF!)+1,FALSE),"")</f>
        <v>#REF!</v>
      </c>
      <c r="CU76" s="14" t="e">
        <f>IF(VLOOKUP($B76,#REF!,COLUMN(#REF!)-COLUMN(#REF!)+1,FALSE)&gt;0.1,VLOOKUP($B76,#REF!,COLUMN(#REF!)-COLUMN(#REF!)+1,FALSE),"")</f>
        <v>#REF!</v>
      </c>
      <c r="CV76" s="14" t="e">
        <f>IF(VLOOKUP($B76,#REF!,COLUMN(#REF!)-COLUMN(#REF!)+1,FALSE)&gt;0.1,VLOOKUP($B76,#REF!,COLUMN(#REF!)-COLUMN(#REF!)+1,FALSE),"")</f>
        <v>#REF!</v>
      </c>
      <c r="CW76" s="14" t="e">
        <f>IF(VLOOKUP($B76,#REF!,COLUMN(#REF!)-COLUMN(#REF!)+1,FALSE)&gt;0.1,VLOOKUP($B76,#REF!,COLUMN(#REF!)-COLUMN(#REF!)+1,FALSE),"")</f>
        <v>#REF!</v>
      </c>
      <c r="CX76" s="14" t="e">
        <f>IF(VLOOKUP($B76,#REF!,COLUMN(#REF!)-COLUMN(#REF!)+1,FALSE)&gt;0.1,VLOOKUP($B76,#REF!,COLUMN(#REF!)-COLUMN(#REF!)+1,FALSE),"")</f>
        <v>#REF!</v>
      </c>
      <c r="CY76" s="14" t="e">
        <f>IF(VLOOKUP($B76,#REF!,COLUMN(#REF!)-COLUMN(#REF!)+1,FALSE)&gt;0.1,VLOOKUP($B76,#REF!,COLUMN(#REF!)-COLUMN(#REF!)+1,FALSE),"")</f>
        <v>#REF!</v>
      </c>
      <c r="CZ76" s="14" t="e">
        <f>IF(VLOOKUP($B76,#REF!,COLUMN(#REF!)-COLUMN(#REF!)+1,FALSE)&gt;0.1,VLOOKUP($B76,#REF!,COLUMN(#REF!)-COLUMN(#REF!)+1,FALSE),"")</f>
        <v>#REF!</v>
      </c>
      <c r="DA76" s="14" t="e">
        <f>IF(VLOOKUP($B76,#REF!,COLUMN(#REF!)-COLUMN(#REF!)+1,FALSE)&gt;0.1,VLOOKUP($B76,#REF!,COLUMN(#REF!)-COLUMN(#REF!)+1,FALSE),"")</f>
        <v>#REF!</v>
      </c>
      <c r="DB76" s="14" t="e">
        <f>IF(VLOOKUP($B76,#REF!,COLUMN(#REF!)-COLUMN(#REF!)+1,FALSE)&gt;0.1,VLOOKUP($B76,#REF!,COLUMN(#REF!)-COLUMN(#REF!)+1,FALSE),"")</f>
        <v>#REF!</v>
      </c>
      <c r="DC76" s="14" t="e">
        <f>IF(VLOOKUP($B76,#REF!,COLUMN(#REF!)-COLUMN(#REF!)+1,FALSE)&gt;0.1,VLOOKUP($B76,#REF!,COLUMN(#REF!)-COLUMN(#REF!)+1,FALSE),"")</f>
        <v>#REF!</v>
      </c>
      <c r="DD76" s="14" t="e">
        <f>IF(VLOOKUP($B76,#REF!,COLUMN(#REF!)-COLUMN(#REF!)+1,FALSE)&gt;0.1,VLOOKUP($B76,#REF!,COLUMN(#REF!)-COLUMN(#REF!)+1,FALSE),"")</f>
        <v>#REF!</v>
      </c>
      <c r="DE76" s="14" t="e">
        <f>IF(VLOOKUP($B76,#REF!,COLUMN(#REF!)-COLUMN(#REF!)+1,FALSE)&gt;0.1,VLOOKUP($B76,#REF!,COLUMN(#REF!)-COLUMN(#REF!)+1,FALSE),"")</f>
        <v>#REF!</v>
      </c>
      <c r="DH76" s="19" t="str">
        <f t="shared" si="42"/>
        <v/>
      </c>
      <c r="DI76" s="19" t="str">
        <f t="shared" si="42"/>
        <v/>
      </c>
      <c r="DJ76" s="19" t="str">
        <f t="shared" si="42"/>
        <v/>
      </c>
      <c r="DK76" s="19" t="str">
        <f t="shared" si="42"/>
        <v/>
      </c>
      <c r="DL76" s="19" t="str">
        <f t="shared" si="42"/>
        <v/>
      </c>
      <c r="DM76" s="19" t="str">
        <f t="shared" si="42"/>
        <v/>
      </c>
      <c r="DN76" s="19" t="str">
        <f t="shared" si="37"/>
        <v/>
      </c>
      <c r="DO76" s="19" t="str">
        <f t="shared" si="37"/>
        <v/>
      </c>
      <c r="DP76" s="19" t="str">
        <f t="shared" si="37"/>
        <v/>
      </c>
      <c r="DQ76" s="19" t="str">
        <f t="shared" si="37"/>
        <v/>
      </c>
      <c r="DR76" s="19" t="str">
        <f t="shared" si="37"/>
        <v/>
      </c>
      <c r="DS76" s="19" t="str">
        <f t="shared" si="37"/>
        <v/>
      </c>
      <c r="DV76" s="15" t="e">
        <f>IF(VLOOKUP($B76,#REF!,COLUMN(#REF!)-COLUMN(#REF!)+1,FALSE)&gt;0.1,VLOOKUP($B76,#REF!,COLUMN(#REF!)-COLUMN(#REF!)+1,FALSE),"")</f>
        <v>#REF!</v>
      </c>
      <c r="DW76" s="15" t="e">
        <f>IF(VLOOKUP($B76,#REF!,COLUMN(#REF!)-COLUMN(#REF!)+1,FALSE)&gt;0.1,VLOOKUP($B76,#REF!,COLUMN(#REF!)-COLUMN(#REF!)+1,FALSE),"")</f>
        <v>#REF!</v>
      </c>
      <c r="DX76" s="15" t="e">
        <f>IF(VLOOKUP($B76,#REF!,COLUMN(#REF!)-COLUMN(#REF!)+1,FALSE)&gt;0.1,VLOOKUP($B76,#REF!,COLUMN(#REF!)-COLUMN(#REF!)+1,FALSE),"")</f>
        <v>#REF!</v>
      </c>
      <c r="DY76" s="15" t="e">
        <f>IF(VLOOKUP($B76,#REF!,COLUMN(#REF!)-COLUMN(#REF!)+1,FALSE)&gt;0.1,VLOOKUP($B76,#REF!,COLUMN(#REF!)-COLUMN(#REF!)+1,FALSE),"")</f>
        <v>#REF!</v>
      </c>
      <c r="DZ76" s="15" t="e">
        <f>IF(VLOOKUP($B76,#REF!,COLUMN(#REF!)-COLUMN(#REF!)+1,FALSE)&gt;0.1,VLOOKUP($B76,#REF!,COLUMN(#REF!)-COLUMN(#REF!)+1,FALSE),"")</f>
        <v>#REF!</v>
      </c>
      <c r="EA76" s="15" t="e">
        <f>IF(VLOOKUP($B76,#REF!,COLUMN(#REF!)-COLUMN(#REF!)+1,FALSE)&gt;0.1,VLOOKUP($B76,#REF!,COLUMN(#REF!)-COLUMN(#REF!)+1,FALSE),"")</f>
        <v>#REF!</v>
      </c>
      <c r="EB76" s="15" t="e">
        <f>IF(VLOOKUP($B76,#REF!,COLUMN(#REF!)-COLUMN(#REF!)+1,FALSE)&gt;0.1,VLOOKUP($B76,#REF!,COLUMN(#REF!)-COLUMN(#REF!)+1,FALSE),"")</f>
        <v>#REF!</v>
      </c>
      <c r="EC76" s="15" t="e">
        <f>IF(VLOOKUP($B76,#REF!,COLUMN(#REF!)-COLUMN(#REF!)+1,FALSE)&gt;0.1,VLOOKUP($B76,#REF!,COLUMN(#REF!)-COLUMN(#REF!)+1,FALSE),"")</f>
        <v>#REF!</v>
      </c>
      <c r="ED76" s="15" t="e">
        <f>IF(VLOOKUP($B76,#REF!,COLUMN(#REF!)-COLUMN(#REF!)+1,FALSE)&gt;0.1,VLOOKUP($B76,#REF!,COLUMN(#REF!)-COLUMN(#REF!)+1,FALSE),"")</f>
        <v>#REF!</v>
      </c>
      <c r="EE76" s="15" t="e">
        <f>IF(VLOOKUP($B76,#REF!,COLUMN(#REF!)-COLUMN(#REF!)+1,FALSE)&gt;0.1,VLOOKUP($B76,#REF!,COLUMN(#REF!)-COLUMN(#REF!)+1,FALSE),"")</f>
        <v>#REF!</v>
      </c>
      <c r="EF76" s="15" t="e">
        <f>IF(VLOOKUP($B76,#REF!,COLUMN(#REF!)-COLUMN(#REF!)+1,FALSE)&gt;0.1,VLOOKUP($B76,#REF!,COLUMN(#REF!)-COLUMN(#REF!)+1,FALSE),"")</f>
        <v>#REF!</v>
      </c>
      <c r="EG76" s="15" t="e">
        <f>IF(VLOOKUP($B76,#REF!,COLUMN(#REF!)-COLUMN(#REF!)+1,FALSE)&gt;0.1,VLOOKUP($B76,#REF!,COLUMN(#REF!)-COLUMN(#REF!)+1,FALSE),"")</f>
        <v>#REF!</v>
      </c>
      <c r="EH76" s="15" t="e">
        <f>IF(VLOOKUP($B76,#REF!,COLUMN(#REF!)-COLUMN(#REF!)+1,FALSE)&gt;0.1,VLOOKUP($B76,#REF!,COLUMN(#REF!)-COLUMN(#REF!)+1,FALSE),"")</f>
        <v>#REF!</v>
      </c>
      <c r="EL76" s="20" t="str">
        <f t="shared" si="33"/>
        <v/>
      </c>
      <c r="EM76" s="20" t="str">
        <f t="shared" si="33"/>
        <v/>
      </c>
      <c r="EN76" s="20" t="str">
        <f t="shared" si="33"/>
        <v/>
      </c>
      <c r="EO76" s="20" t="str">
        <f t="shared" si="33"/>
        <v/>
      </c>
      <c r="EP76" s="20" t="str">
        <f t="shared" si="33"/>
        <v/>
      </c>
      <c r="EQ76" s="20" t="str">
        <f t="shared" si="33"/>
        <v/>
      </c>
      <c r="ER76" s="20" t="str">
        <f t="shared" si="43"/>
        <v/>
      </c>
      <c r="ES76" s="20" t="str">
        <f t="shared" si="43"/>
        <v/>
      </c>
      <c r="ET76" s="20" t="str">
        <f t="shared" si="43"/>
        <v/>
      </c>
      <c r="EU76" s="20" t="str">
        <f t="shared" si="43"/>
        <v/>
      </c>
      <c r="EV76" s="20" t="str">
        <f t="shared" si="43"/>
        <v/>
      </c>
      <c r="EW76" s="20" t="str">
        <f t="shared" si="43"/>
        <v/>
      </c>
    </row>
    <row r="77" spans="2:173">
      <c r="B77" t="s">
        <v>1305</v>
      </c>
      <c r="C77" s="18">
        <f>VLOOKUP(B77,Financ!A$3:J$157,COLUMN(Financ!$J$21),FALSE)</f>
        <v>45748</v>
      </c>
      <c r="D77" s="16">
        <f ca="1">SUMIF(Financ!$A$3:$A$157,'Full Financ'!$B77,Financ!K$3:K$156)</f>
        <v>0</v>
      </c>
      <c r="E77" s="16">
        <f ca="1">SUMIF(Financ!$A$3:$A$157,'Full Financ'!$B77,Financ!L$3:L$156)</f>
        <v>0</v>
      </c>
      <c r="F77" s="16">
        <f ca="1">SUMIF(Financ!$A$3:$A$157,'Full Financ'!$B77,Financ!M$3:M$156)</f>
        <v>0</v>
      </c>
      <c r="G77" s="16">
        <f ca="1">SUMIF(Financ!$A$3:$A$157,'Full Financ'!$B77,Financ!N$3:N$156)</f>
        <v>797.16000000000008</v>
      </c>
      <c r="H77" s="16">
        <f ca="1">SUMIF(Financ!$A$3:$A$157,'Full Financ'!$B77,Financ!O$3:O$156)</f>
        <v>797.16000000000008</v>
      </c>
      <c r="I77" s="16">
        <f ca="1">SUMIF(Financ!$A$3:$A$157,'Full Financ'!$B77,Financ!P$3:P$156)</f>
        <v>797.16000000000008</v>
      </c>
      <c r="J77" s="16">
        <f ca="1">SUMIF(Financ!$A$3:$A$157,'Full Financ'!$B77,Financ!Q$3:Q$156)</f>
        <v>797.16000000000008</v>
      </c>
      <c r="K77" s="16">
        <f ca="1">SUMIF(Financ!$A$3:$A$157,'Full Financ'!$B77,Financ!R$3:R$156)</f>
        <v>797.16000000000008</v>
      </c>
      <c r="L77" s="16">
        <f ca="1">SUMIF(Financ!$A$3:$A$157,'Full Financ'!$B77,Financ!S$3:S$156)</f>
        <v>797.16000000000008</v>
      </c>
      <c r="M77" s="16">
        <f ca="1">SUMIF(Financ!$A$3:$A$157,'Full Financ'!$B77,Financ!T$3:T$156)</f>
        <v>797.16000000000008</v>
      </c>
      <c r="N77" s="16">
        <f ca="1">SUMIF(Financ!$A$3:$A$157,'Full Financ'!$B77,Financ!U$3:U$156)</f>
        <v>797.16000000000008</v>
      </c>
      <c r="O77" s="16">
        <f ca="1">SUMIF(Financ!$A$3:$A$157,'Full Financ'!$B77,Financ!V$3:V$156)</f>
        <v>797.16000000000008</v>
      </c>
      <c r="P77" s="16"/>
      <c r="Q77" t="e">
        <f>VLOOKUP(B77,#REF!,COLUMN(#REF!),FALSE)</f>
        <v>#REF!</v>
      </c>
      <c r="R77" s="17" t="e">
        <f>IF(AND(R$2=$Q$1,$Q77&lt;&gt;0),SUMIF(#REF!,'Full Financ'!$B77,#REF!)*0.98*(S$2-R$2)/($Q77),SUMIF(#REF!,'Full Financ'!$B77,#REF!)*0.98)</f>
        <v>#REF!</v>
      </c>
      <c r="S77" s="17" t="e">
        <f>IF(AND(S$2=$Q$1,$Q77&lt;&gt;0),SUMIF(#REF!,'Full Financ'!$B77,#REF!)*0.98*(T$2-S$2)/($Q77),SUMIF(#REF!,'Full Financ'!$B77,#REF!)*0.98)</f>
        <v>#REF!</v>
      </c>
      <c r="T77" s="17" t="e">
        <f>IF(AND(T$2=$Q$1,$Q77&lt;&gt;0),SUMIF(#REF!,'Full Financ'!$B77,#REF!)*0.98*(U$2-T$2)/($Q77),SUMIF(#REF!,'Full Financ'!$B77,#REF!)*0.98)</f>
        <v>#REF!</v>
      </c>
      <c r="U77" s="17" t="e">
        <f>IF(AND(U$2=$Q$1,$Q77&lt;&gt;0),SUMIF(#REF!,'Full Financ'!$B77,#REF!)*0.98*(V$2-U$2)/($Q77),SUMIF(#REF!,'Full Financ'!$B77,#REF!)*0.98)</f>
        <v>#REF!</v>
      </c>
      <c r="V77" s="17" t="e">
        <f>IF(AND(V$2=$Q$1,$Q77&lt;&gt;0),SUMIF(#REF!,'Full Financ'!$B77,#REF!)*0.98*(W$2-V$2)/($Q77),SUMIF(#REF!,'Full Financ'!$B77,#REF!)*0.98)</f>
        <v>#REF!</v>
      </c>
      <c r="W77" s="17" t="e">
        <f>IF(AND(W$2=$Q$1,$Q77&lt;&gt;0),SUMIF(#REF!,'Full Financ'!$B77,#REF!)*0.98*(X$2-W$2)/($Q77),SUMIF(#REF!,'Full Financ'!$B77,#REF!)*0.98)</f>
        <v>#REF!</v>
      </c>
      <c r="X77" s="17" t="e">
        <f>IF(AND(X$2=$Q$1,$Q77&lt;&gt;0),SUMIF(#REF!,'Full Financ'!$B77,#REF!)*0.98*(Y$2-X$2)/($Q77),SUMIF(#REF!,'Full Financ'!$B77,#REF!)*0.98)</f>
        <v>#REF!</v>
      </c>
      <c r="Y77" s="17" t="e">
        <f>IF(AND(Y$2=$Q$1,$Q77&lt;&gt;0),SUMIF(#REF!,'Full Financ'!$B77,#REF!)*0.98*(Z$2-Y$2)/($Q77),SUMIF(#REF!,'Full Financ'!$B77,#REF!)*0.98)</f>
        <v>#REF!</v>
      </c>
      <c r="Z77" s="17" t="e">
        <f>IF(AND(Z$2=$Q$1,$Q77&lt;&gt;0),SUMIF(#REF!,'Full Financ'!$B77,#REF!)*0.98*(AA$2-Z$2)/($Q77),SUMIF(#REF!,'Full Financ'!$B77,#REF!)*0.98)</f>
        <v>#REF!</v>
      </c>
      <c r="AA77" s="17" t="e">
        <f>IF(AND(AA$2=$Q$1,$Q77&lt;&gt;0),SUMIF(#REF!,'Full Financ'!$B77,#REF!)*0.98*(AB$2-AA$2)/($Q77),SUMIF(#REF!,'Full Financ'!$B77,#REF!)*0.98)</f>
        <v>#REF!</v>
      </c>
      <c r="AB77" s="17" t="e">
        <f>IF(AND(AB$2=$Q$1,$Q77&lt;&gt;0),SUMIF(#REF!,'Full Financ'!$B77,#REF!)*0.98*(AC$2-AB$2)/($Q77),SUMIF(#REF!,'Full Financ'!$B77,#REF!)*0.98)</f>
        <v>#REF!</v>
      </c>
      <c r="AC77" s="17" t="e">
        <f>IF(AND(AC$2=$Q$1,$Q77&lt;&gt;0),SUMIF(#REF!,'Full Financ'!$B77,#REF!)*0.98*(AD$2-AC$2)/($Q77),SUMIF(#REF!,'Full Financ'!$B77,#REF!)*0.98)</f>
        <v>#REF!</v>
      </c>
      <c r="AD77" s="17"/>
      <c r="AF77" s="17" t="e">
        <f t="shared" ca="1" si="38"/>
        <v>#REF!</v>
      </c>
      <c r="AG77" s="17" t="e">
        <f t="shared" ca="1" si="38"/>
        <v>#REF!</v>
      </c>
      <c r="AH77" s="17" t="e">
        <f t="shared" ca="1" si="38"/>
        <v>#REF!</v>
      </c>
      <c r="AI77" s="17" t="e">
        <f t="shared" ca="1" si="38"/>
        <v>#REF!</v>
      </c>
      <c r="AJ77" s="17" t="e">
        <f t="shared" ca="1" si="38"/>
        <v>#REF!</v>
      </c>
      <c r="AK77" s="17" t="e">
        <f t="shared" ca="1" si="38"/>
        <v>#REF!</v>
      </c>
      <c r="AL77" s="17" t="e">
        <f t="shared" ca="1" si="34"/>
        <v>#REF!</v>
      </c>
      <c r="AM77" s="17" t="e">
        <f t="shared" ca="1" si="34"/>
        <v>#REF!</v>
      </c>
      <c r="AN77" s="17" t="e">
        <f t="shared" ca="1" si="34"/>
        <v>#REF!</v>
      </c>
      <c r="AO77" s="17" t="e">
        <f t="shared" ca="1" si="34"/>
        <v>#REF!</v>
      </c>
      <c r="AP77" s="17" t="e">
        <f t="shared" ca="1" si="34"/>
        <v>#REF!</v>
      </c>
      <c r="AQ77" s="17" t="e">
        <f t="shared" ca="1" si="34"/>
        <v>#REF!</v>
      </c>
      <c r="AS77" s="17" t="e">
        <f>IF(SUM($R77:R77)&gt;0,MONTH(AS$2),"")</f>
        <v>#REF!</v>
      </c>
      <c r="AT77" s="17" t="e">
        <f>IF(SUM($R77:S77)&gt;0,MONTH(AT$2),"")</f>
        <v>#REF!</v>
      </c>
      <c r="AU77" s="17" t="e">
        <f>IF(SUM($R77:T77)&gt;0,MONTH(AU$2),"")</f>
        <v>#REF!</v>
      </c>
      <c r="AV77" s="17" t="e">
        <f>IF(SUM($R77:U77)&gt;0,MONTH(AV$2),"")</f>
        <v>#REF!</v>
      </c>
      <c r="AW77" s="17" t="e">
        <f>IF(SUM($R77:V77)&gt;0,MONTH(AW$2),"")</f>
        <v>#REF!</v>
      </c>
      <c r="AX77" s="17" t="e">
        <f>IF(SUM($R77:W77)&gt;0,MONTH(AX$2),"")</f>
        <v>#REF!</v>
      </c>
      <c r="AY77" s="17" t="e">
        <f>IF(SUM($R77:X77)&gt;0,MONTH(AY$2),"")</f>
        <v>#REF!</v>
      </c>
      <c r="AZ77" s="17" t="e">
        <f>IF(SUM($R77:Y77)&gt;0,MONTH(AZ$2),"")</f>
        <v>#REF!</v>
      </c>
      <c r="BA77" s="17" t="e">
        <f>IF(SUM($R77:Z77)&gt;0,MONTH(BA$2),"")</f>
        <v>#REF!</v>
      </c>
      <c r="BB77" s="17" t="e">
        <f>IF(SUM($R77:AA77)&gt;0,MONTH(BB$2),"")</f>
        <v>#REF!</v>
      </c>
      <c r="BC77" s="17" t="e">
        <f>IF(SUM($R77:AB77)&gt;0,MONTH(BC$2),"")</f>
        <v>#REF!</v>
      </c>
      <c r="BD77" s="17" t="e">
        <f>IF(SUM($R77:AC77)&gt;0,MONTH(BD$2),"")</f>
        <v>#REF!</v>
      </c>
      <c r="BE77" s="17" t="e">
        <f t="shared" si="41"/>
        <v>#REF!</v>
      </c>
      <c r="BF77" s="17" t="e">
        <f t="shared" si="39"/>
        <v>#REF!</v>
      </c>
      <c r="BG77" s="17" t="e">
        <f t="shared" si="39"/>
        <v>#REF!</v>
      </c>
      <c r="BH77" s="17" t="e">
        <f t="shared" si="39"/>
        <v>#REF!</v>
      </c>
      <c r="BI77" s="17" t="e">
        <f t="shared" si="39"/>
        <v>#REF!</v>
      </c>
      <c r="BJ77" s="17" t="e">
        <f t="shared" si="39"/>
        <v>#REF!</v>
      </c>
      <c r="BK77" s="17" t="e">
        <f t="shared" si="39"/>
        <v>#REF!</v>
      </c>
      <c r="BL77" s="17" t="e">
        <f t="shared" si="35"/>
        <v>#REF!</v>
      </c>
      <c r="BM77" s="17" t="e">
        <f t="shared" si="35"/>
        <v>#REF!</v>
      </c>
      <c r="BN77" s="17" t="e">
        <f t="shared" si="35"/>
        <v>#REF!</v>
      </c>
      <c r="BO77" s="17" t="e">
        <f t="shared" si="35"/>
        <v>#REF!</v>
      </c>
      <c r="BP77" s="17" t="e">
        <f t="shared" si="35"/>
        <v>#REF!</v>
      </c>
      <c r="BQ77" s="17" t="e">
        <f t="shared" si="35"/>
        <v>#REF!</v>
      </c>
      <c r="BS77" s="17" t="e">
        <f t="shared" si="40"/>
        <v>#REF!</v>
      </c>
      <c r="BT77" s="17" t="e">
        <f t="shared" si="40"/>
        <v>#REF!</v>
      </c>
      <c r="BU77" s="17" t="e">
        <f t="shared" si="40"/>
        <v>#REF!</v>
      </c>
      <c r="BV77" s="17" t="e">
        <f t="shared" si="40"/>
        <v>#REF!</v>
      </c>
      <c r="BW77" s="17" t="e">
        <f t="shared" si="40"/>
        <v>#REF!</v>
      </c>
      <c r="BX77" s="17" t="e">
        <f t="shared" si="40"/>
        <v>#REF!</v>
      </c>
      <c r="BY77" s="17" t="e">
        <f t="shared" si="36"/>
        <v>#REF!</v>
      </c>
      <c r="BZ77" s="17" t="e">
        <f t="shared" si="36"/>
        <v>#REF!</v>
      </c>
      <c r="CA77" s="17" t="e">
        <f t="shared" si="36"/>
        <v>#REF!</v>
      </c>
      <c r="CB77" s="17" t="e">
        <f t="shared" si="36"/>
        <v>#REF!</v>
      </c>
      <c r="CC77" s="17" t="e">
        <f t="shared" si="36"/>
        <v>#REF!</v>
      </c>
      <c r="CD77" s="17" t="e">
        <f t="shared" si="36"/>
        <v>#REF!</v>
      </c>
      <c r="CG77" s="20" t="e">
        <f>IF(AND(SUM($R77:R77)&gt;0,R77=0),AF77,0)</f>
        <v>#REF!</v>
      </c>
      <c r="CH77" s="20" t="e">
        <f>IF(AND(SUM($R77:S77)&gt;0,S77=0),AG77,0)</f>
        <v>#REF!</v>
      </c>
      <c r="CI77" s="20" t="e">
        <f>IF(AND(SUM($R77:T77)&gt;0,T77=0),AH77,0)</f>
        <v>#REF!</v>
      </c>
      <c r="CJ77" s="20" t="e">
        <f>IF(AND(SUM($R77:U77)&gt;0,U77=0),AI77,0)</f>
        <v>#REF!</v>
      </c>
      <c r="CK77" s="20" t="e">
        <f>IF(AND(SUM($R77:V77)&gt;0,V77=0),AJ77,0)</f>
        <v>#REF!</v>
      </c>
      <c r="CL77" s="20" t="e">
        <f>IF(AND(SUM($R77:W77)&gt;0,W77=0),AK77,0)</f>
        <v>#REF!</v>
      </c>
      <c r="CM77" s="20" t="e">
        <f>IF(AND(SUM($R77:X77)&gt;0,X77=0),AL77,0)</f>
        <v>#REF!</v>
      </c>
      <c r="CN77" s="20" t="e">
        <f>IF(AND(SUM($R77:Y77)&gt;0,Y77=0),AM77,0)</f>
        <v>#REF!</v>
      </c>
      <c r="CO77" s="20" t="e">
        <f>IF(AND(SUM($R77:Z77)&gt;0,Z77=0),AN77,0)</f>
        <v>#REF!</v>
      </c>
      <c r="CP77" s="20" t="e">
        <f>IF(AND(SUM($R77:AA77)&gt;0,AA77=0),AO77,0)</f>
        <v>#REF!</v>
      </c>
      <c r="CQ77" s="20" t="e">
        <f>IF(AND(SUM($R77:AB77)&gt;0,AB77=0),AP77,0)</f>
        <v>#REF!</v>
      </c>
      <c r="CR77" s="20" t="e">
        <f>IF(AND(SUM($R77:AC77)&gt;0,AC77=0),AQ77,0)</f>
        <v>#REF!</v>
      </c>
      <c r="CT77" s="14" t="e">
        <f>IF(VLOOKUP($B77,#REF!,COLUMN(#REF!)-COLUMN(#REF!)+1,FALSE)&gt;0.1,VLOOKUP($B77,#REF!,COLUMN(#REF!)-COLUMN(#REF!)+1,FALSE),"")</f>
        <v>#REF!</v>
      </c>
      <c r="CU77" s="14" t="e">
        <f>IF(VLOOKUP($B77,#REF!,COLUMN(#REF!)-COLUMN(#REF!)+1,FALSE)&gt;0.1,VLOOKUP($B77,#REF!,COLUMN(#REF!)-COLUMN(#REF!)+1,FALSE),"")</f>
        <v>#REF!</v>
      </c>
      <c r="CV77" s="14" t="e">
        <f>IF(VLOOKUP($B77,#REF!,COLUMN(#REF!)-COLUMN(#REF!)+1,FALSE)&gt;0.1,VLOOKUP($B77,#REF!,COLUMN(#REF!)-COLUMN(#REF!)+1,FALSE),"")</f>
        <v>#REF!</v>
      </c>
      <c r="CW77" s="14" t="e">
        <f>IF(VLOOKUP($B77,#REF!,COLUMN(#REF!)-COLUMN(#REF!)+1,FALSE)&gt;0.1,VLOOKUP($B77,#REF!,COLUMN(#REF!)-COLUMN(#REF!)+1,FALSE),"")</f>
        <v>#REF!</v>
      </c>
      <c r="CX77" s="14" t="e">
        <f>IF(VLOOKUP($B77,#REF!,COLUMN(#REF!)-COLUMN(#REF!)+1,FALSE)&gt;0.1,VLOOKUP($B77,#REF!,COLUMN(#REF!)-COLUMN(#REF!)+1,FALSE),"")</f>
        <v>#REF!</v>
      </c>
      <c r="CY77" s="14" t="e">
        <f>IF(VLOOKUP($B77,#REF!,COLUMN(#REF!)-COLUMN(#REF!)+1,FALSE)&gt;0.1,VLOOKUP($B77,#REF!,COLUMN(#REF!)-COLUMN(#REF!)+1,FALSE),"")</f>
        <v>#REF!</v>
      </c>
      <c r="CZ77" s="14" t="e">
        <f>IF(VLOOKUP($B77,#REF!,COLUMN(#REF!)-COLUMN(#REF!)+1,FALSE)&gt;0.1,VLOOKUP($B77,#REF!,COLUMN(#REF!)-COLUMN(#REF!)+1,FALSE),"")</f>
        <v>#REF!</v>
      </c>
      <c r="DA77" s="14" t="e">
        <f>IF(VLOOKUP($B77,#REF!,COLUMN(#REF!)-COLUMN(#REF!)+1,FALSE)&gt;0.1,VLOOKUP($B77,#REF!,COLUMN(#REF!)-COLUMN(#REF!)+1,FALSE),"")</f>
        <v>#REF!</v>
      </c>
      <c r="DB77" s="14" t="e">
        <f>IF(VLOOKUP($B77,#REF!,COLUMN(#REF!)-COLUMN(#REF!)+1,FALSE)&gt;0.1,VLOOKUP($B77,#REF!,COLUMN(#REF!)-COLUMN(#REF!)+1,FALSE),"")</f>
        <v>#REF!</v>
      </c>
      <c r="DC77" s="14" t="e">
        <f>IF(VLOOKUP($B77,#REF!,COLUMN(#REF!)-COLUMN(#REF!)+1,FALSE)&gt;0.1,VLOOKUP($B77,#REF!,COLUMN(#REF!)-COLUMN(#REF!)+1,FALSE),"")</f>
        <v>#REF!</v>
      </c>
      <c r="DD77" s="14" t="e">
        <f>IF(VLOOKUP($B77,#REF!,COLUMN(#REF!)-COLUMN(#REF!)+1,FALSE)&gt;0.1,VLOOKUP($B77,#REF!,COLUMN(#REF!)-COLUMN(#REF!)+1,FALSE),"")</f>
        <v>#REF!</v>
      </c>
      <c r="DE77" s="14" t="e">
        <f>IF(VLOOKUP($B77,#REF!,COLUMN(#REF!)-COLUMN(#REF!)+1,FALSE)&gt;0.1,VLOOKUP($B77,#REF!,COLUMN(#REF!)-COLUMN(#REF!)+1,FALSE),"")</f>
        <v>#REF!</v>
      </c>
      <c r="DH77" s="19" t="str">
        <f t="shared" si="42"/>
        <v/>
      </c>
      <c r="DI77" s="19" t="str">
        <f t="shared" si="42"/>
        <v/>
      </c>
      <c r="DJ77" s="19" t="str">
        <f t="shared" si="42"/>
        <v/>
      </c>
      <c r="DK77" s="19" t="str">
        <f t="shared" si="42"/>
        <v/>
      </c>
      <c r="DL77" s="19" t="str">
        <f t="shared" si="42"/>
        <v/>
      </c>
      <c r="DM77" s="19" t="str">
        <f t="shared" si="42"/>
        <v/>
      </c>
      <c r="DN77" s="19" t="str">
        <f t="shared" si="37"/>
        <v/>
      </c>
      <c r="DO77" s="19" t="str">
        <f t="shared" si="37"/>
        <v/>
      </c>
      <c r="DP77" s="19" t="str">
        <f t="shared" si="37"/>
        <v/>
      </c>
      <c r="DQ77" s="19" t="str">
        <f t="shared" si="37"/>
        <v/>
      </c>
      <c r="DR77" s="19" t="str">
        <f t="shared" si="37"/>
        <v/>
      </c>
      <c r="DS77" s="19" t="str">
        <f t="shared" si="37"/>
        <v/>
      </c>
      <c r="DV77" s="15" t="e">
        <f>IF(VLOOKUP($B77,#REF!,COLUMN(#REF!)-COLUMN(#REF!)+1,FALSE)&gt;0.1,VLOOKUP($B77,#REF!,COLUMN(#REF!)-COLUMN(#REF!)+1,FALSE),"")</f>
        <v>#REF!</v>
      </c>
      <c r="DW77" s="15" t="e">
        <f>IF(VLOOKUP($B77,#REF!,COLUMN(#REF!)-COLUMN(#REF!)+1,FALSE)&gt;0.1,VLOOKUP($B77,#REF!,COLUMN(#REF!)-COLUMN(#REF!)+1,FALSE),"")</f>
        <v>#REF!</v>
      </c>
      <c r="DX77" s="15" t="e">
        <f>IF(VLOOKUP($B77,#REF!,COLUMN(#REF!)-COLUMN(#REF!)+1,FALSE)&gt;0.1,VLOOKUP($B77,#REF!,COLUMN(#REF!)-COLUMN(#REF!)+1,FALSE),"")</f>
        <v>#REF!</v>
      </c>
      <c r="DY77" s="15" t="e">
        <f>IF(VLOOKUP($B77,#REF!,COLUMN(#REF!)-COLUMN(#REF!)+1,FALSE)&gt;0.1,VLOOKUP($B77,#REF!,COLUMN(#REF!)-COLUMN(#REF!)+1,FALSE),"")</f>
        <v>#REF!</v>
      </c>
      <c r="DZ77" s="15" t="e">
        <f>IF(VLOOKUP($B77,#REF!,COLUMN(#REF!)-COLUMN(#REF!)+1,FALSE)&gt;0.1,VLOOKUP($B77,#REF!,COLUMN(#REF!)-COLUMN(#REF!)+1,FALSE),"")</f>
        <v>#REF!</v>
      </c>
      <c r="EA77" s="15" t="e">
        <f>IF(VLOOKUP($B77,#REF!,COLUMN(#REF!)-COLUMN(#REF!)+1,FALSE)&gt;0.1,VLOOKUP($B77,#REF!,COLUMN(#REF!)-COLUMN(#REF!)+1,FALSE),"")</f>
        <v>#REF!</v>
      </c>
      <c r="EB77" s="15" t="e">
        <f>IF(VLOOKUP($B77,#REF!,COLUMN(#REF!)-COLUMN(#REF!)+1,FALSE)&gt;0.1,VLOOKUP($B77,#REF!,COLUMN(#REF!)-COLUMN(#REF!)+1,FALSE),"")</f>
        <v>#REF!</v>
      </c>
      <c r="EC77" s="15" t="e">
        <f>IF(VLOOKUP($B77,#REF!,COLUMN(#REF!)-COLUMN(#REF!)+1,FALSE)&gt;0.1,VLOOKUP($B77,#REF!,COLUMN(#REF!)-COLUMN(#REF!)+1,FALSE),"")</f>
        <v>#REF!</v>
      </c>
      <c r="ED77" s="15" t="e">
        <f>IF(VLOOKUP($B77,#REF!,COLUMN(#REF!)-COLUMN(#REF!)+1,FALSE)&gt;0.1,VLOOKUP($B77,#REF!,COLUMN(#REF!)-COLUMN(#REF!)+1,FALSE),"")</f>
        <v>#REF!</v>
      </c>
      <c r="EE77" s="15" t="e">
        <f>IF(VLOOKUP($B77,#REF!,COLUMN(#REF!)-COLUMN(#REF!)+1,FALSE)&gt;0.1,VLOOKUP($B77,#REF!,COLUMN(#REF!)-COLUMN(#REF!)+1,FALSE),"")</f>
        <v>#REF!</v>
      </c>
      <c r="EF77" s="15" t="e">
        <f>IF(VLOOKUP($B77,#REF!,COLUMN(#REF!)-COLUMN(#REF!)+1,FALSE)&gt;0.1,VLOOKUP($B77,#REF!,COLUMN(#REF!)-COLUMN(#REF!)+1,FALSE),"")</f>
        <v>#REF!</v>
      </c>
      <c r="EG77" s="15" t="e">
        <f>IF(VLOOKUP($B77,#REF!,COLUMN(#REF!)-COLUMN(#REF!)+1,FALSE)&gt;0.1,VLOOKUP($B77,#REF!,COLUMN(#REF!)-COLUMN(#REF!)+1,FALSE),"")</f>
        <v>#REF!</v>
      </c>
      <c r="EH77" s="15" t="e">
        <f>IF(VLOOKUP($B77,#REF!,COLUMN(#REF!)-COLUMN(#REF!)+1,FALSE)&gt;0.1,VLOOKUP($B77,#REF!,COLUMN(#REF!)-COLUMN(#REF!)+1,FALSE),"")</f>
        <v>#REF!</v>
      </c>
      <c r="EL77" s="20" t="str">
        <f t="shared" si="33"/>
        <v/>
      </c>
      <c r="EM77" s="20" t="str">
        <f t="shared" si="33"/>
        <v/>
      </c>
      <c r="EN77" s="20" t="str">
        <f t="shared" si="33"/>
        <v/>
      </c>
      <c r="EO77" s="20" t="str">
        <f t="shared" si="33"/>
        <v/>
      </c>
      <c r="EP77" s="20" t="str">
        <f t="shared" si="33"/>
        <v/>
      </c>
      <c r="EQ77" s="20" t="str">
        <f t="shared" si="33"/>
        <v/>
      </c>
      <c r="ER77" s="20" t="str">
        <f t="shared" si="43"/>
        <v/>
      </c>
      <c r="ES77" s="20" t="str">
        <f t="shared" si="43"/>
        <v/>
      </c>
      <c r="ET77" s="20" t="str">
        <f t="shared" si="43"/>
        <v/>
      </c>
      <c r="EU77" s="20" t="str">
        <f t="shared" si="43"/>
        <v/>
      </c>
      <c r="EV77" s="20" t="str">
        <f t="shared" si="43"/>
        <v/>
      </c>
      <c r="EW77" s="20" t="str">
        <f t="shared" si="43"/>
        <v/>
      </c>
    </row>
    <row r="78" spans="2:173">
      <c r="B78" t="s">
        <v>1404</v>
      </c>
      <c r="C78" s="18">
        <f>VLOOKUP(B78,Financ!A$3:J$157,COLUMN(Financ!$J$21),FALSE)</f>
        <v>46235</v>
      </c>
      <c r="D78" s="16">
        <f ca="1">SUMIF(Financ!$A$3:$A$157,'Full Financ'!$B78,Financ!K$3:K$156)</f>
        <v>0</v>
      </c>
      <c r="E78" s="16">
        <f ca="1">SUMIF(Financ!$A$3:$A$157,'Full Financ'!$B78,Financ!L$3:L$156)</f>
        <v>0</v>
      </c>
      <c r="F78" s="16">
        <f ca="1">SUMIF(Financ!$A$3:$A$157,'Full Financ'!$B78,Financ!M$3:M$156)</f>
        <v>0</v>
      </c>
      <c r="G78" s="16">
        <f ca="1">SUMIF(Financ!$A$3:$A$157,'Full Financ'!$B78,Financ!N$3:N$156)</f>
        <v>0</v>
      </c>
      <c r="H78" s="16">
        <f ca="1">SUMIF(Financ!$A$3:$A$157,'Full Financ'!$B78,Financ!O$3:O$156)</f>
        <v>0</v>
      </c>
      <c r="I78" s="16">
        <f ca="1">SUMIF(Financ!$A$3:$A$157,'Full Financ'!$B78,Financ!P$3:P$156)</f>
        <v>0</v>
      </c>
      <c r="J78" s="16">
        <f ca="1">SUMIF(Financ!$A$3:$A$157,'Full Financ'!$B78,Financ!Q$3:Q$156)</f>
        <v>0</v>
      </c>
      <c r="K78" s="16">
        <f ca="1">SUMIF(Financ!$A$3:$A$157,'Full Financ'!$B78,Financ!R$3:R$156)</f>
        <v>0</v>
      </c>
      <c r="L78" s="16">
        <f ca="1">SUMIF(Financ!$A$3:$A$157,'Full Financ'!$B78,Financ!S$3:S$156)</f>
        <v>0</v>
      </c>
      <c r="M78" s="16">
        <f ca="1">SUMIF(Financ!$A$3:$A$157,'Full Financ'!$B78,Financ!T$3:T$156)</f>
        <v>0</v>
      </c>
      <c r="N78" s="16">
        <f ca="1">SUMIF(Financ!$A$3:$A$157,'Full Financ'!$B78,Financ!U$3:U$156)</f>
        <v>0</v>
      </c>
      <c r="O78" s="16">
        <f ca="1">SUMIF(Financ!$A$3:$A$157,'Full Financ'!$B78,Financ!V$3:V$156)</f>
        <v>0</v>
      </c>
      <c r="P78" s="16"/>
      <c r="Q78" t="e">
        <f>VLOOKUP(B78,#REF!,COLUMN(#REF!),FALSE)</f>
        <v>#REF!</v>
      </c>
      <c r="R78" s="17" t="e">
        <f>IF(AND(R$2=$Q$1,$Q78&lt;&gt;0),SUMIF(#REF!,'Full Financ'!$B78,#REF!)*0.98*(S$2-R$2)/($Q78),SUMIF(#REF!,'Full Financ'!$B78,#REF!)*0.98)</f>
        <v>#REF!</v>
      </c>
      <c r="S78" s="17" t="e">
        <f>IF(AND(S$2=$Q$1,$Q78&lt;&gt;0),SUMIF(#REF!,'Full Financ'!$B78,#REF!)*0.98*(T$2-S$2)/($Q78),SUMIF(#REF!,'Full Financ'!$B78,#REF!)*0.98)</f>
        <v>#REF!</v>
      </c>
      <c r="T78" s="17" t="e">
        <f>IF(AND(T$2=$Q$1,$Q78&lt;&gt;0),SUMIF(#REF!,'Full Financ'!$B78,#REF!)*0.98*(U$2-T$2)/($Q78),SUMIF(#REF!,'Full Financ'!$B78,#REF!)*0.98)</f>
        <v>#REF!</v>
      </c>
      <c r="U78" s="17" t="e">
        <f>IF(AND(U$2=$Q$1,$Q78&lt;&gt;0),SUMIF(#REF!,'Full Financ'!$B78,#REF!)*0.98*(V$2-U$2)/($Q78),SUMIF(#REF!,'Full Financ'!$B78,#REF!)*0.98)</f>
        <v>#REF!</v>
      </c>
      <c r="V78" s="17" t="e">
        <f>IF(AND(V$2=$Q$1,$Q78&lt;&gt;0),SUMIF(#REF!,'Full Financ'!$B78,#REF!)*0.98*(W$2-V$2)/($Q78),SUMIF(#REF!,'Full Financ'!$B78,#REF!)*0.98)</f>
        <v>#REF!</v>
      </c>
      <c r="W78" s="17" t="e">
        <f>IF(AND(W$2=$Q$1,$Q78&lt;&gt;0),SUMIF(#REF!,'Full Financ'!$B78,#REF!)*0.98*(X$2-W$2)/($Q78),SUMIF(#REF!,'Full Financ'!$B78,#REF!)*0.98)</f>
        <v>#REF!</v>
      </c>
      <c r="X78" s="17" t="e">
        <f>IF(AND(X$2=$Q$1,$Q78&lt;&gt;0),SUMIF(#REF!,'Full Financ'!$B78,#REF!)*0.98*(Y$2-X$2)/($Q78),SUMIF(#REF!,'Full Financ'!$B78,#REF!)*0.98)</f>
        <v>#REF!</v>
      </c>
      <c r="Y78" s="17" t="e">
        <f>IF(AND(Y$2=$Q$1,$Q78&lt;&gt;0),SUMIF(#REF!,'Full Financ'!$B78,#REF!)*0.98*(Z$2-Y$2)/($Q78),SUMIF(#REF!,'Full Financ'!$B78,#REF!)*0.98)</f>
        <v>#REF!</v>
      </c>
      <c r="Z78" s="17" t="e">
        <f>IF(AND(Z$2=$Q$1,$Q78&lt;&gt;0),SUMIF(#REF!,'Full Financ'!$B78,#REF!)*0.98*(AA$2-Z$2)/($Q78),SUMIF(#REF!,'Full Financ'!$B78,#REF!)*0.98)</f>
        <v>#REF!</v>
      </c>
      <c r="AA78" s="17" t="e">
        <f>IF(AND(AA$2=$Q$1,$Q78&lt;&gt;0),SUMIF(#REF!,'Full Financ'!$B78,#REF!)*0.98*(AB$2-AA$2)/($Q78),SUMIF(#REF!,'Full Financ'!$B78,#REF!)*0.98)</f>
        <v>#REF!</v>
      </c>
      <c r="AB78" s="17" t="e">
        <f>IF(AND(AB$2=$Q$1,$Q78&lt;&gt;0),SUMIF(#REF!,'Full Financ'!$B78,#REF!)*0.98*(AC$2-AB$2)/($Q78),SUMIF(#REF!,'Full Financ'!$B78,#REF!)*0.98)</f>
        <v>#REF!</v>
      </c>
      <c r="AC78" s="17" t="e">
        <f>IF(AND(AC$2=$Q$1,$Q78&lt;&gt;0),SUMIF(#REF!,'Full Financ'!$B78,#REF!)*0.98*(AD$2-AC$2)/($Q78),SUMIF(#REF!,'Full Financ'!$B78,#REF!)*0.98)</f>
        <v>#REF!</v>
      </c>
      <c r="AD78" s="17"/>
      <c r="AF78" s="17" t="e">
        <f t="shared" ca="1" si="38"/>
        <v>#REF!</v>
      </c>
      <c r="AG78" s="17" t="e">
        <f t="shared" ca="1" si="38"/>
        <v>#REF!</v>
      </c>
      <c r="AH78" s="17" t="e">
        <f t="shared" ca="1" si="38"/>
        <v>#REF!</v>
      </c>
      <c r="AI78" s="17" t="e">
        <f t="shared" ca="1" si="38"/>
        <v>#REF!</v>
      </c>
      <c r="AJ78" s="17" t="e">
        <f t="shared" ca="1" si="38"/>
        <v>#REF!</v>
      </c>
      <c r="AK78" s="17" t="e">
        <f t="shared" ca="1" si="38"/>
        <v>#REF!</v>
      </c>
      <c r="AL78" s="17" t="e">
        <f t="shared" ca="1" si="34"/>
        <v>#REF!</v>
      </c>
      <c r="AM78" s="17" t="e">
        <f t="shared" ca="1" si="34"/>
        <v>#REF!</v>
      </c>
      <c r="AN78" s="17" t="e">
        <f t="shared" ca="1" si="34"/>
        <v>#REF!</v>
      </c>
      <c r="AO78" s="17" t="e">
        <f t="shared" ca="1" si="34"/>
        <v>#REF!</v>
      </c>
      <c r="AP78" s="17" t="e">
        <f t="shared" ca="1" si="34"/>
        <v>#REF!</v>
      </c>
      <c r="AQ78" s="17" t="e">
        <f t="shared" ca="1" si="34"/>
        <v>#REF!</v>
      </c>
      <c r="AS78" s="17" t="e">
        <f>IF(SUM($R78:R78)&gt;0,MONTH(AS$2),"")</f>
        <v>#REF!</v>
      </c>
      <c r="AT78" s="17" t="e">
        <f>IF(SUM($R78:S78)&gt;0,MONTH(AT$2),"")</f>
        <v>#REF!</v>
      </c>
      <c r="AU78" s="17" t="e">
        <f>IF(SUM($R78:T78)&gt;0,MONTH(AU$2),"")</f>
        <v>#REF!</v>
      </c>
      <c r="AV78" s="17" t="e">
        <f>IF(SUM($R78:U78)&gt;0,MONTH(AV$2),"")</f>
        <v>#REF!</v>
      </c>
      <c r="AW78" s="17" t="e">
        <f>IF(SUM($R78:V78)&gt;0,MONTH(AW$2),"")</f>
        <v>#REF!</v>
      </c>
      <c r="AX78" s="17" t="e">
        <f>IF(SUM($R78:W78)&gt;0,MONTH(AX$2),"")</f>
        <v>#REF!</v>
      </c>
      <c r="AY78" s="17" t="e">
        <f>IF(SUM($R78:X78)&gt;0,MONTH(AY$2),"")</f>
        <v>#REF!</v>
      </c>
      <c r="AZ78" s="17" t="e">
        <f>IF(SUM($R78:Y78)&gt;0,MONTH(AZ$2),"")</f>
        <v>#REF!</v>
      </c>
      <c r="BA78" s="17" t="e">
        <f>IF(SUM($R78:Z78)&gt;0,MONTH(BA$2),"")</f>
        <v>#REF!</v>
      </c>
      <c r="BB78" s="17" t="e">
        <f>IF(SUM($R78:AA78)&gt;0,MONTH(BB$2),"")</f>
        <v>#REF!</v>
      </c>
      <c r="BC78" s="17" t="e">
        <f>IF(SUM($R78:AB78)&gt;0,MONTH(BC$2),"")</f>
        <v>#REF!</v>
      </c>
      <c r="BD78" s="17" t="e">
        <f>IF(SUM($R78:AC78)&gt;0,MONTH(BD$2),"")</f>
        <v>#REF!</v>
      </c>
      <c r="BE78" s="17" t="e">
        <f t="shared" si="41"/>
        <v>#REF!</v>
      </c>
      <c r="BF78" s="17" t="e">
        <f t="shared" si="39"/>
        <v>#REF!</v>
      </c>
      <c r="BG78" s="17" t="e">
        <f t="shared" si="39"/>
        <v>#REF!</v>
      </c>
      <c r="BH78" s="17" t="e">
        <f t="shared" si="39"/>
        <v>#REF!</v>
      </c>
      <c r="BI78" s="17" t="e">
        <f t="shared" si="39"/>
        <v>#REF!</v>
      </c>
      <c r="BJ78" s="17" t="e">
        <f t="shared" si="39"/>
        <v>#REF!</v>
      </c>
      <c r="BK78" s="17" t="e">
        <f t="shared" si="39"/>
        <v>#REF!</v>
      </c>
      <c r="BL78" s="17" t="e">
        <f t="shared" si="35"/>
        <v>#REF!</v>
      </c>
      <c r="BM78" s="17" t="e">
        <f t="shared" si="35"/>
        <v>#REF!</v>
      </c>
      <c r="BN78" s="17" t="e">
        <f t="shared" si="35"/>
        <v>#REF!</v>
      </c>
      <c r="BO78" s="17" t="e">
        <f t="shared" si="35"/>
        <v>#REF!</v>
      </c>
      <c r="BP78" s="17" t="e">
        <f t="shared" si="35"/>
        <v>#REF!</v>
      </c>
      <c r="BQ78" s="17" t="e">
        <f t="shared" si="35"/>
        <v>#REF!</v>
      </c>
      <c r="BS78" s="17" t="e">
        <f t="shared" si="40"/>
        <v>#REF!</v>
      </c>
      <c r="BT78" s="17" t="e">
        <f t="shared" si="40"/>
        <v>#REF!</v>
      </c>
      <c r="BU78" s="17" t="e">
        <f t="shared" si="40"/>
        <v>#REF!</v>
      </c>
      <c r="BV78" s="17" t="e">
        <f t="shared" si="40"/>
        <v>#REF!</v>
      </c>
      <c r="BW78" s="17" t="e">
        <f t="shared" si="40"/>
        <v>#REF!</v>
      </c>
      <c r="BX78" s="17" t="e">
        <f t="shared" si="40"/>
        <v>#REF!</v>
      </c>
      <c r="BY78" s="17" t="e">
        <f t="shared" si="36"/>
        <v>#REF!</v>
      </c>
      <c r="BZ78" s="17" t="e">
        <f t="shared" si="36"/>
        <v>#REF!</v>
      </c>
      <c r="CA78" s="17" t="e">
        <f t="shared" si="36"/>
        <v>#REF!</v>
      </c>
      <c r="CB78" s="17" t="e">
        <f t="shared" si="36"/>
        <v>#REF!</v>
      </c>
      <c r="CC78" s="17" t="e">
        <f t="shared" si="36"/>
        <v>#REF!</v>
      </c>
      <c r="CD78" s="17" t="e">
        <f t="shared" si="36"/>
        <v>#REF!</v>
      </c>
      <c r="CG78" s="20" t="e">
        <f>IF(AND(SUM($R78:R78)&gt;0,R78=0),AF78,0)</f>
        <v>#REF!</v>
      </c>
      <c r="CH78" s="20" t="e">
        <f>IF(AND(SUM($R78:S78)&gt;0,S78=0),AG78,0)</f>
        <v>#REF!</v>
      </c>
      <c r="CI78" s="20" t="e">
        <f>IF(AND(SUM($R78:T78)&gt;0,T78=0),AH78,0)</f>
        <v>#REF!</v>
      </c>
      <c r="CJ78" s="20" t="e">
        <f>IF(AND(SUM($R78:U78)&gt;0,U78=0),AI78,0)</f>
        <v>#REF!</v>
      </c>
      <c r="CK78" s="20" t="e">
        <f>IF(AND(SUM($R78:V78)&gt;0,V78=0),AJ78,0)</f>
        <v>#REF!</v>
      </c>
      <c r="CL78" s="20" t="e">
        <f>IF(AND(SUM($R78:W78)&gt;0,W78=0),AK78,0)</f>
        <v>#REF!</v>
      </c>
      <c r="CM78" s="20" t="e">
        <f>IF(AND(SUM($R78:X78)&gt;0,X78=0),AL78,0)</f>
        <v>#REF!</v>
      </c>
      <c r="CN78" s="20" t="e">
        <f>IF(AND(SUM($R78:Y78)&gt;0,Y78=0),AM78,0)</f>
        <v>#REF!</v>
      </c>
      <c r="CO78" s="20" t="e">
        <f>IF(AND(SUM($R78:Z78)&gt;0,Z78=0),AN78,0)</f>
        <v>#REF!</v>
      </c>
      <c r="CP78" s="20" t="e">
        <f>IF(AND(SUM($R78:AA78)&gt;0,AA78=0),AO78,0)</f>
        <v>#REF!</v>
      </c>
      <c r="CQ78" s="20" t="e">
        <f>IF(AND(SUM($R78:AB78)&gt;0,AB78=0),AP78,0)</f>
        <v>#REF!</v>
      </c>
      <c r="CR78" s="20" t="e">
        <f>IF(AND(SUM($R78:AC78)&gt;0,AC78=0),AQ78,0)</f>
        <v>#REF!</v>
      </c>
      <c r="CT78" s="14" t="e">
        <f>IF(VLOOKUP($B78,#REF!,COLUMN(#REF!)-COLUMN(#REF!)+1,FALSE)&gt;0.1,VLOOKUP($B78,#REF!,COLUMN(#REF!)-COLUMN(#REF!)+1,FALSE),"")</f>
        <v>#REF!</v>
      </c>
      <c r="CU78" s="14" t="e">
        <f>IF(VLOOKUP($B78,#REF!,COLUMN(#REF!)-COLUMN(#REF!)+1,FALSE)&gt;0.1,VLOOKUP($B78,#REF!,COLUMN(#REF!)-COLUMN(#REF!)+1,FALSE),"")</f>
        <v>#REF!</v>
      </c>
      <c r="CV78" s="14" t="e">
        <f>IF(VLOOKUP($B78,#REF!,COLUMN(#REF!)-COLUMN(#REF!)+1,FALSE)&gt;0.1,VLOOKUP($B78,#REF!,COLUMN(#REF!)-COLUMN(#REF!)+1,FALSE),"")</f>
        <v>#REF!</v>
      </c>
      <c r="CW78" s="14" t="e">
        <f>IF(VLOOKUP($B78,#REF!,COLUMN(#REF!)-COLUMN(#REF!)+1,FALSE)&gt;0.1,VLOOKUP($B78,#REF!,COLUMN(#REF!)-COLUMN(#REF!)+1,FALSE),"")</f>
        <v>#REF!</v>
      </c>
      <c r="CX78" s="14" t="e">
        <f>IF(VLOOKUP($B78,#REF!,COLUMN(#REF!)-COLUMN(#REF!)+1,FALSE)&gt;0.1,VLOOKUP($B78,#REF!,COLUMN(#REF!)-COLUMN(#REF!)+1,FALSE),"")</f>
        <v>#REF!</v>
      </c>
      <c r="CY78" s="14" t="e">
        <f>IF(VLOOKUP($B78,#REF!,COLUMN(#REF!)-COLUMN(#REF!)+1,FALSE)&gt;0.1,VLOOKUP($B78,#REF!,COLUMN(#REF!)-COLUMN(#REF!)+1,FALSE),"")</f>
        <v>#REF!</v>
      </c>
      <c r="CZ78" s="14" t="e">
        <f>IF(VLOOKUP($B78,#REF!,COLUMN(#REF!)-COLUMN(#REF!)+1,FALSE)&gt;0.1,VLOOKUP($B78,#REF!,COLUMN(#REF!)-COLUMN(#REF!)+1,FALSE),"")</f>
        <v>#REF!</v>
      </c>
      <c r="DA78" s="14" t="e">
        <f>IF(VLOOKUP($B78,#REF!,COLUMN(#REF!)-COLUMN(#REF!)+1,FALSE)&gt;0.1,VLOOKUP($B78,#REF!,COLUMN(#REF!)-COLUMN(#REF!)+1,FALSE),"")</f>
        <v>#REF!</v>
      </c>
      <c r="DB78" s="14" t="e">
        <f>IF(VLOOKUP($B78,#REF!,COLUMN(#REF!)-COLUMN(#REF!)+1,FALSE)&gt;0.1,VLOOKUP($B78,#REF!,COLUMN(#REF!)-COLUMN(#REF!)+1,FALSE),"")</f>
        <v>#REF!</v>
      </c>
      <c r="DC78" s="14" t="e">
        <f>IF(VLOOKUP($B78,#REF!,COLUMN(#REF!)-COLUMN(#REF!)+1,FALSE)&gt;0.1,VLOOKUP($B78,#REF!,COLUMN(#REF!)-COLUMN(#REF!)+1,FALSE),"")</f>
        <v>#REF!</v>
      </c>
      <c r="DD78" s="14" t="e">
        <f>IF(VLOOKUP($B78,#REF!,COLUMN(#REF!)-COLUMN(#REF!)+1,FALSE)&gt;0.1,VLOOKUP($B78,#REF!,COLUMN(#REF!)-COLUMN(#REF!)+1,FALSE),"")</f>
        <v>#REF!</v>
      </c>
      <c r="DE78" s="14" t="e">
        <f>IF(VLOOKUP($B78,#REF!,COLUMN(#REF!)-COLUMN(#REF!)+1,FALSE)&gt;0.1,VLOOKUP($B78,#REF!,COLUMN(#REF!)-COLUMN(#REF!)+1,FALSE),"")</f>
        <v>#REF!</v>
      </c>
      <c r="DH78" s="19" t="str">
        <f t="shared" si="42"/>
        <v/>
      </c>
      <c r="DI78" s="19" t="str">
        <f t="shared" si="42"/>
        <v/>
      </c>
      <c r="DJ78" s="19" t="str">
        <f t="shared" si="42"/>
        <v/>
      </c>
      <c r="DK78" s="19" t="str">
        <f t="shared" si="42"/>
        <v/>
      </c>
      <c r="DL78" s="19" t="str">
        <f t="shared" si="42"/>
        <v/>
      </c>
      <c r="DM78" s="19" t="str">
        <f t="shared" si="42"/>
        <v/>
      </c>
      <c r="DN78" s="19" t="str">
        <f t="shared" si="37"/>
        <v/>
      </c>
      <c r="DO78" s="19" t="str">
        <f t="shared" si="37"/>
        <v/>
      </c>
      <c r="DP78" s="19" t="str">
        <f t="shared" si="37"/>
        <v/>
      </c>
      <c r="DQ78" s="19" t="str">
        <f t="shared" si="37"/>
        <v/>
      </c>
      <c r="DR78" s="19" t="str">
        <f t="shared" si="37"/>
        <v/>
      </c>
      <c r="DS78" s="19" t="str">
        <f t="shared" si="37"/>
        <v/>
      </c>
      <c r="DV78" s="15" t="e">
        <f>IF(VLOOKUP($B78,#REF!,COLUMN(#REF!)-COLUMN(#REF!)+1,FALSE)&gt;0.1,VLOOKUP($B78,#REF!,COLUMN(#REF!)-COLUMN(#REF!)+1,FALSE),"")</f>
        <v>#REF!</v>
      </c>
      <c r="DW78" s="15" t="e">
        <f>IF(VLOOKUP($B78,#REF!,COLUMN(#REF!)-COLUMN(#REF!)+1,FALSE)&gt;0.1,VLOOKUP($B78,#REF!,COLUMN(#REF!)-COLUMN(#REF!)+1,FALSE),"")</f>
        <v>#REF!</v>
      </c>
      <c r="DX78" s="15" t="e">
        <f>IF(VLOOKUP($B78,#REF!,COLUMN(#REF!)-COLUMN(#REF!)+1,FALSE)&gt;0.1,VLOOKUP($B78,#REF!,COLUMN(#REF!)-COLUMN(#REF!)+1,FALSE),"")</f>
        <v>#REF!</v>
      </c>
      <c r="DY78" s="15" t="e">
        <f>IF(VLOOKUP($B78,#REF!,COLUMN(#REF!)-COLUMN(#REF!)+1,FALSE)&gt;0.1,VLOOKUP($B78,#REF!,COLUMN(#REF!)-COLUMN(#REF!)+1,FALSE),"")</f>
        <v>#REF!</v>
      </c>
      <c r="DZ78" s="15" t="e">
        <f>IF(VLOOKUP($B78,#REF!,COLUMN(#REF!)-COLUMN(#REF!)+1,FALSE)&gt;0.1,VLOOKUP($B78,#REF!,COLUMN(#REF!)-COLUMN(#REF!)+1,FALSE),"")</f>
        <v>#REF!</v>
      </c>
      <c r="EA78" s="15" t="e">
        <f>IF(VLOOKUP($B78,#REF!,COLUMN(#REF!)-COLUMN(#REF!)+1,FALSE)&gt;0.1,VLOOKUP($B78,#REF!,COLUMN(#REF!)-COLUMN(#REF!)+1,FALSE),"")</f>
        <v>#REF!</v>
      </c>
      <c r="EB78" s="15" t="e">
        <f>IF(VLOOKUP($B78,#REF!,COLUMN(#REF!)-COLUMN(#REF!)+1,FALSE)&gt;0.1,VLOOKUP($B78,#REF!,COLUMN(#REF!)-COLUMN(#REF!)+1,FALSE),"")</f>
        <v>#REF!</v>
      </c>
      <c r="EC78" s="15" t="e">
        <f>IF(VLOOKUP($B78,#REF!,COLUMN(#REF!)-COLUMN(#REF!)+1,FALSE)&gt;0.1,VLOOKUP($B78,#REF!,COLUMN(#REF!)-COLUMN(#REF!)+1,FALSE),"")</f>
        <v>#REF!</v>
      </c>
      <c r="ED78" s="15" t="e">
        <f>IF(VLOOKUP($B78,#REF!,COLUMN(#REF!)-COLUMN(#REF!)+1,FALSE)&gt;0.1,VLOOKUP($B78,#REF!,COLUMN(#REF!)-COLUMN(#REF!)+1,FALSE),"")</f>
        <v>#REF!</v>
      </c>
      <c r="EE78" s="15" t="e">
        <f>IF(VLOOKUP($B78,#REF!,COLUMN(#REF!)-COLUMN(#REF!)+1,FALSE)&gt;0.1,VLOOKUP($B78,#REF!,COLUMN(#REF!)-COLUMN(#REF!)+1,FALSE),"")</f>
        <v>#REF!</v>
      </c>
      <c r="EF78" s="15" t="e">
        <f>IF(VLOOKUP($B78,#REF!,COLUMN(#REF!)-COLUMN(#REF!)+1,FALSE)&gt;0.1,VLOOKUP($B78,#REF!,COLUMN(#REF!)-COLUMN(#REF!)+1,FALSE),"")</f>
        <v>#REF!</v>
      </c>
      <c r="EG78" s="15" t="e">
        <f>IF(VLOOKUP($B78,#REF!,COLUMN(#REF!)-COLUMN(#REF!)+1,FALSE)&gt;0.1,VLOOKUP($B78,#REF!,COLUMN(#REF!)-COLUMN(#REF!)+1,FALSE),"")</f>
        <v>#REF!</v>
      </c>
      <c r="EH78" s="15" t="e">
        <f>IF(VLOOKUP($B78,#REF!,COLUMN(#REF!)-COLUMN(#REF!)+1,FALSE)&gt;0.1,VLOOKUP($B78,#REF!,COLUMN(#REF!)-COLUMN(#REF!)+1,FALSE),"")</f>
        <v>#REF!</v>
      </c>
      <c r="EL78" s="20" t="str">
        <f t="shared" si="33"/>
        <v/>
      </c>
      <c r="EM78" s="20" t="str">
        <f t="shared" si="33"/>
        <v/>
      </c>
      <c r="EN78" s="20" t="str">
        <f t="shared" si="33"/>
        <v/>
      </c>
      <c r="EO78" s="20" t="str">
        <f t="shared" si="33"/>
        <v/>
      </c>
      <c r="EP78" s="20" t="str">
        <f t="shared" si="33"/>
        <v/>
      </c>
      <c r="EQ78" s="20" t="str">
        <f t="shared" si="33"/>
        <v/>
      </c>
      <c r="ER78" s="20" t="str">
        <f t="shared" si="43"/>
        <v/>
      </c>
      <c r="ES78" s="20" t="str">
        <f t="shared" si="43"/>
        <v/>
      </c>
      <c r="ET78" s="20" t="str">
        <f t="shared" si="43"/>
        <v/>
      </c>
      <c r="EU78" s="20" t="str">
        <f t="shared" si="43"/>
        <v/>
      </c>
      <c r="EV78" s="20" t="str">
        <f t="shared" si="43"/>
        <v/>
      </c>
      <c r="EW78" s="20" t="str">
        <f t="shared" si="43"/>
        <v/>
      </c>
    </row>
    <row r="79" spans="2:173">
      <c r="B79" t="s">
        <v>1315</v>
      </c>
      <c r="C79" s="18">
        <f>VLOOKUP(B79,Financ!A$3:J$157,COLUMN(Financ!$J$21),FALSE)</f>
        <v>46082</v>
      </c>
      <c r="D79" s="16">
        <f ca="1">SUMIF(Financ!$A$3:$A$157,'Full Financ'!$B79,Financ!K$3:K$156)</f>
        <v>0</v>
      </c>
      <c r="E79" s="16">
        <f ca="1">SUMIF(Financ!$A$3:$A$157,'Full Financ'!$B79,Financ!L$3:L$156)</f>
        <v>0</v>
      </c>
      <c r="F79" s="16">
        <f ca="1">SUMIF(Financ!$A$3:$A$157,'Full Financ'!$B79,Financ!M$3:M$156)</f>
        <v>0</v>
      </c>
      <c r="G79" s="16">
        <f ca="1">SUMIF(Financ!$A$3:$A$157,'Full Financ'!$B79,Financ!N$3:N$156)</f>
        <v>0</v>
      </c>
      <c r="H79" s="16">
        <f ca="1">SUMIF(Financ!$A$3:$A$157,'Full Financ'!$B79,Financ!O$3:O$156)</f>
        <v>0</v>
      </c>
      <c r="I79" s="16">
        <f ca="1">SUMIF(Financ!$A$3:$A$157,'Full Financ'!$B79,Financ!P$3:P$156)</f>
        <v>0</v>
      </c>
      <c r="J79" s="16">
        <f ca="1">SUMIF(Financ!$A$3:$A$157,'Full Financ'!$B79,Financ!Q$3:Q$156)</f>
        <v>0</v>
      </c>
      <c r="K79" s="16">
        <f ca="1">SUMIF(Financ!$A$3:$A$157,'Full Financ'!$B79,Financ!R$3:R$156)</f>
        <v>0</v>
      </c>
      <c r="L79" s="16">
        <f ca="1">SUMIF(Financ!$A$3:$A$157,'Full Financ'!$B79,Financ!S$3:S$156)</f>
        <v>0</v>
      </c>
      <c r="M79" s="16">
        <f ca="1">SUMIF(Financ!$A$3:$A$157,'Full Financ'!$B79,Financ!T$3:T$156)</f>
        <v>0</v>
      </c>
      <c r="N79" s="16">
        <f ca="1">SUMIF(Financ!$A$3:$A$157,'Full Financ'!$B79,Financ!U$3:U$156)</f>
        <v>0</v>
      </c>
      <c r="O79" s="16">
        <f ca="1">SUMIF(Financ!$A$3:$A$157,'Full Financ'!$B79,Financ!V$3:V$156)</f>
        <v>0</v>
      </c>
      <c r="P79" s="16"/>
      <c r="Q79" t="e">
        <f>VLOOKUP(B79,#REF!,COLUMN(#REF!),FALSE)</f>
        <v>#REF!</v>
      </c>
      <c r="R79" s="17" t="e">
        <f>IF(AND(R$2=$Q$1,$Q79&lt;&gt;0),SUMIF(#REF!,'Full Financ'!$B79,#REF!)*0.98*(S$2-R$2)/($Q79),SUMIF(#REF!,'Full Financ'!$B79,#REF!)*0.98)</f>
        <v>#REF!</v>
      </c>
      <c r="S79" s="17" t="e">
        <f>IF(AND(S$2=$Q$1,$Q79&lt;&gt;0),SUMIF(#REF!,'Full Financ'!$B79,#REF!)*0.98*(T$2-S$2)/($Q79),SUMIF(#REF!,'Full Financ'!$B79,#REF!)*0.98)</f>
        <v>#REF!</v>
      </c>
      <c r="T79" s="17" t="e">
        <f>IF(AND(T$2=$Q$1,$Q79&lt;&gt;0),SUMIF(#REF!,'Full Financ'!$B79,#REF!)*0.98*(U$2-T$2)/($Q79),SUMIF(#REF!,'Full Financ'!$B79,#REF!)*0.98)</f>
        <v>#REF!</v>
      </c>
      <c r="U79" s="17" t="e">
        <f>IF(AND(U$2=$Q$1,$Q79&lt;&gt;0),SUMIF(#REF!,'Full Financ'!$B79,#REF!)*0.98*(V$2-U$2)/($Q79),SUMIF(#REF!,'Full Financ'!$B79,#REF!)*0.98)</f>
        <v>#REF!</v>
      </c>
      <c r="V79" s="17" t="e">
        <f>IF(AND(V$2=$Q$1,$Q79&lt;&gt;0),SUMIF(#REF!,'Full Financ'!$B79,#REF!)*0.98*(W$2-V$2)/($Q79),SUMIF(#REF!,'Full Financ'!$B79,#REF!)*0.98)</f>
        <v>#REF!</v>
      </c>
      <c r="W79" s="17" t="e">
        <f>IF(AND(W$2=$Q$1,$Q79&lt;&gt;0),SUMIF(#REF!,'Full Financ'!$B79,#REF!)*0.98*(X$2-W$2)/($Q79),SUMIF(#REF!,'Full Financ'!$B79,#REF!)*0.98)</f>
        <v>#REF!</v>
      </c>
      <c r="X79" s="17" t="e">
        <f>IF(AND(X$2=$Q$1,$Q79&lt;&gt;0),SUMIF(#REF!,'Full Financ'!$B79,#REF!)*0.98*(Y$2-X$2)/($Q79),SUMIF(#REF!,'Full Financ'!$B79,#REF!)*0.98)</f>
        <v>#REF!</v>
      </c>
      <c r="Y79" s="17" t="e">
        <f>IF(AND(Y$2=$Q$1,$Q79&lt;&gt;0),SUMIF(#REF!,'Full Financ'!$B79,#REF!)*0.98*(Z$2-Y$2)/($Q79),SUMIF(#REF!,'Full Financ'!$B79,#REF!)*0.98)</f>
        <v>#REF!</v>
      </c>
      <c r="Z79" s="17" t="e">
        <f>IF(AND(Z$2=$Q$1,$Q79&lt;&gt;0),SUMIF(#REF!,'Full Financ'!$B79,#REF!)*0.98*(AA$2-Z$2)/($Q79),SUMIF(#REF!,'Full Financ'!$B79,#REF!)*0.98)</f>
        <v>#REF!</v>
      </c>
      <c r="AA79" s="17" t="e">
        <f>IF(AND(AA$2=$Q$1,$Q79&lt;&gt;0),SUMIF(#REF!,'Full Financ'!$B79,#REF!)*0.98*(AB$2-AA$2)/($Q79),SUMIF(#REF!,'Full Financ'!$B79,#REF!)*0.98)</f>
        <v>#REF!</v>
      </c>
      <c r="AB79" s="17" t="e">
        <f>IF(AND(AB$2=$Q$1,$Q79&lt;&gt;0),SUMIF(#REF!,'Full Financ'!$B79,#REF!)*0.98*(AC$2-AB$2)/($Q79),SUMIF(#REF!,'Full Financ'!$B79,#REF!)*0.98)</f>
        <v>#REF!</v>
      </c>
      <c r="AC79" s="17" t="e">
        <f>IF(AND(AC$2=$Q$1,$Q79&lt;&gt;0),SUMIF(#REF!,'Full Financ'!$B79,#REF!)*0.98*(AD$2-AC$2)/($Q79),SUMIF(#REF!,'Full Financ'!$B79,#REF!)*0.98)</f>
        <v>#REF!</v>
      </c>
      <c r="AD79" s="17"/>
      <c r="AF79" s="17" t="e">
        <f t="shared" ca="1" si="38"/>
        <v>#REF!</v>
      </c>
      <c r="AG79" s="17" t="e">
        <f t="shared" ca="1" si="38"/>
        <v>#REF!</v>
      </c>
      <c r="AH79" s="17" t="e">
        <f t="shared" ca="1" si="38"/>
        <v>#REF!</v>
      </c>
      <c r="AI79" s="17" t="e">
        <f t="shared" ca="1" si="38"/>
        <v>#REF!</v>
      </c>
      <c r="AJ79" s="17" t="e">
        <f t="shared" ca="1" si="38"/>
        <v>#REF!</v>
      </c>
      <c r="AK79" s="17" t="e">
        <f t="shared" ca="1" si="38"/>
        <v>#REF!</v>
      </c>
      <c r="AL79" s="17" t="e">
        <f t="shared" ca="1" si="34"/>
        <v>#REF!</v>
      </c>
      <c r="AM79" s="17" t="e">
        <f t="shared" ca="1" si="34"/>
        <v>#REF!</v>
      </c>
      <c r="AN79" s="17" t="e">
        <f t="shared" ca="1" si="34"/>
        <v>#REF!</v>
      </c>
      <c r="AO79" s="17" t="e">
        <f t="shared" ca="1" si="34"/>
        <v>#REF!</v>
      </c>
      <c r="AP79" s="17" t="e">
        <f t="shared" ca="1" si="34"/>
        <v>#REF!</v>
      </c>
      <c r="AQ79" s="17" t="e">
        <f t="shared" ca="1" si="34"/>
        <v>#REF!</v>
      </c>
      <c r="AS79" s="17" t="e">
        <f>IF(SUM($R79:R79)&gt;0,MONTH(AS$2),"")</f>
        <v>#REF!</v>
      </c>
      <c r="AT79" s="17" t="e">
        <f>IF(SUM($R79:S79)&gt;0,MONTH(AT$2),"")</f>
        <v>#REF!</v>
      </c>
      <c r="AU79" s="17" t="e">
        <f>IF(SUM($R79:T79)&gt;0,MONTH(AU$2),"")</f>
        <v>#REF!</v>
      </c>
      <c r="AV79" s="17" t="e">
        <f>IF(SUM($R79:U79)&gt;0,MONTH(AV$2),"")</f>
        <v>#REF!</v>
      </c>
      <c r="AW79" s="17" t="e">
        <f>IF(SUM($R79:V79)&gt;0,MONTH(AW$2),"")</f>
        <v>#REF!</v>
      </c>
      <c r="AX79" s="17" t="e">
        <f>IF(SUM($R79:W79)&gt;0,MONTH(AX$2),"")</f>
        <v>#REF!</v>
      </c>
      <c r="AY79" s="17" t="e">
        <f>IF(SUM($R79:X79)&gt;0,MONTH(AY$2),"")</f>
        <v>#REF!</v>
      </c>
      <c r="AZ79" s="17" t="e">
        <f>IF(SUM($R79:Y79)&gt;0,MONTH(AZ$2),"")</f>
        <v>#REF!</v>
      </c>
      <c r="BA79" s="17" t="e">
        <f>IF(SUM($R79:Z79)&gt;0,MONTH(BA$2),"")</f>
        <v>#REF!</v>
      </c>
      <c r="BB79" s="17" t="e">
        <f>IF(SUM($R79:AA79)&gt;0,MONTH(BB$2),"")</f>
        <v>#REF!</v>
      </c>
      <c r="BC79" s="17" t="e">
        <f>IF(SUM($R79:AB79)&gt;0,MONTH(BC$2),"")</f>
        <v>#REF!</v>
      </c>
      <c r="BD79" s="17" t="e">
        <f>IF(SUM($R79:AC79)&gt;0,MONTH(BD$2),"")</f>
        <v>#REF!</v>
      </c>
      <c r="BE79" s="17" t="e">
        <f t="shared" si="41"/>
        <v>#REF!</v>
      </c>
      <c r="BF79" s="17" t="e">
        <f t="shared" si="39"/>
        <v>#REF!</v>
      </c>
      <c r="BG79" s="17" t="e">
        <f t="shared" si="39"/>
        <v>#REF!</v>
      </c>
      <c r="BH79" s="17" t="e">
        <f t="shared" si="39"/>
        <v>#REF!</v>
      </c>
      <c r="BI79" s="17" t="e">
        <f t="shared" si="39"/>
        <v>#REF!</v>
      </c>
      <c r="BJ79" s="17" t="e">
        <f t="shared" si="39"/>
        <v>#REF!</v>
      </c>
      <c r="BK79" s="17" t="e">
        <f t="shared" si="39"/>
        <v>#REF!</v>
      </c>
      <c r="BL79" s="17" t="e">
        <f t="shared" si="35"/>
        <v>#REF!</v>
      </c>
      <c r="BM79" s="17" t="e">
        <f t="shared" si="35"/>
        <v>#REF!</v>
      </c>
      <c r="BN79" s="17" t="e">
        <f t="shared" si="35"/>
        <v>#REF!</v>
      </c>
      <c r="BO79" s="17" t="e">
        <f t="shared" si="35"/>
        <v>#REF!</v>
      </c>
      <c r="BP79" s="17" t="e">
        <f t="shared" si="35"/>
        <v>#REF!</v>
      </c>
      <c r="BQ79" s="17" t="e">
        <f t="shared" si="35"/>
        <v>#REF!</v>
      </c>
      <c r="BS79" s="17" t="e">
        <f t="shared" si="40"/>
        <v>#REF!</v>
      </c>
      <c r="BT79" s="17" t="e">
        <f t="shared" si="40"/>
        <v>#REF!</v>
      </c>
      <c r="BU79" s="17" t="e">
        <f t="shared" si="40"/>
        <v>#REF!</v>
      </c>
      <c r="BV79" s="17" t="e">
        <f t="shared" si="40"/>
        <v>#REF!</v>
      </c>
      <c r="BW79" s="17" t="e">
        <f t="shared" si="40"/>
        <v>#REF!</v>
      </c>
      <c r="BX79" s="17" t="e">
        <f t="shared" si="40"/>
        <v>#REF!</v>
      </c>
      <c r="BY79" s="17" t="e">
        <f t="shared" si="36"/>
        <v>#REF!</v>
      </c>
      <c r="BZ79" s="17" t="e">
        <f t="shared" si="36"/>
        <v>#REF!</v>
      </c>
      <c r="CA79" s="17" t="e">
        <f t="shared" si="36"/>
        <v>#REF!</v>
      </c>
      <c r="CB79" s="17" t="e">
        <f t="shared" si="36"/>
        <v>#REF!</v>
      </c>
      <c r="CC79" s="17" t="e">
        <f t="shared" si="36"/>
        <v>#REF!</v>
      </c>
      <c r="CD79" s="17" t="e">
        <f t="shared" si="36"/>
        <v>#REF!</v>
      </c>
      <c r="CG79" s="20" t="e">
        <f>IF(AND(SUM($R79:R79)&gt;0,R79=0),AF79,0)</f>
        <v>#REF!</v>
      </c>
      <c r="CH79" s="20" t="e">
        <f>IF(AND(SUM($R79:S79)&gt;0,S79=0),AG79,0)</f>
        <v>#REF!</v>
      </c>
      <c r="CI79" s="20" t="e">
        <f>IF(AND(SUM($R79:T79)&gt;0,T79=0),AH79,0)</f>
        <v>#REF!</v>
      </c>
      <c r="CJ79" s="20" t="e">
        <f>IF(AND(SUM($R79:U79)&gt;0,U79=0),AI79,0)</f>
        <v>#REF!</v>
      </c>
      <c r="CK79" s="20" t="e">
        <f>IF(AND(SUM($R79:V79)&gt;0,V79=0),AJ79,0)</f>
        <v>#REF!</v>
      </c>
      <c r="CL79" s="20" t="e">
        <f>IF(AND(SUM($R79:W79)&gt;0,W79=0),AK79,0)</f>
        <v>#REF!</v>
      </c>
      <c r="CM79" s="20" t="e">
        <f>IF(AND(SUM($R79:X79)&gt;0,X79=0),AL79,0)</f>
        <v>#REF!</v>
      </c>
      <c r="CN79" s="20" t="e">
        <f>IF(AND(SUM($R79:Y79)&gt;0,Y79=0),AM79,0)</f>
        <v>#REF!</v>
      </c>
      <c r="CO79" s="20" t="e">
        <f>IF(AND(SUM($R79:Z79)&gt;0,Z79=0),AN79,0)</f>
        <v>#REF!</v>
      </c>
      <c r="CP79" s="20" t="e">
        <f>IF(AND(SUM($R79:AA79)&gt;0,AA79=0),AO79,0)</f>
        <v>#REF!</v>
      </c>
      <c r="CQ79" s="20" t="e">
        <f>IF(AND(SUM($R79:AB79)&gt;0,AB79=0),AP79,0)</f>
        <v>#REF!</v>
      </c>
      <c r="CR79" s="20" t="e">
        <f>IF(AND(SUM($R79:AC79)&gt;0,AC79=0),AQ79,0)</f>
        <v>#REF!</v>
      </c>
      <c r="CT79" s="14" t="e">
        <f>IF(VLOOKUP($B79,#REF!,COLUMN(#REF!)-COLUMN(#REF!)+1,FALSE)&gt;0.1,VLOOKUP($B79,#REF!,COLUMN(#REF!)-COLUMN(#REF!)+1,FALSE),"")</f>
        <v>#REF!</v>
      </c>
      <c r="CU79" s="14" t="e">
        <f>IF(VLOOKUP($B79,#REF!,COLUMN(#REF!)-COLUMN(#REF!)+1,FALSE)&gt;0.1,VLOOKUP($B79,#REF!,COLUMN(#REF!)-COLUMN(#REF!)+1,FALSE),"")</f>
        <v>#REF!</v>
      </c>
      <c r="CV79" s="14" t="e">
        <f>IF(VLOOKUP($B79,#REF!,COLUMN(#REF!)-COLUMN(#REF!)+1,FALSE)&gt;0.1,VLOOKUP($B79,#REF!,COLUMN(#REF!)-COLUMN(#REF!)+1,FALSE),"")</f>
        <v>#REF!</v>
      </c>
      <c r="CW79" s="14" t="e">
        <f>IF(VLOOKUP($B79,#REF!,COLUMN(#REF!)-COLUMN(#REF!)+1,FALSE)&gt;0.1,VLOOKUP($B79,#REF!,COLUMN(#REF!)-COLUMN(#REF!)+1,FALSE),"")</f>
        <v>#REF!</v>
      </c>
      <c r="CX79" s="14" t="e">
        <f>IF(VLOOKUP($B79,#REF!,COLUMN(#REF!)-COLUMN(#REF!)+1,FALSE)&gt;0.1,VLOOKUP($B79,#REF!,COLUMN(#REF!)-COLUMN(#REF!)+1,FALSE),"")</f>
        <v>#REF!</v>
      </c>
      <c r="CY79" s="14" t="e">
        <f>IF(VLOOKUP($B79,#REF!,COLUMN(#REF!)-COLUMN(#REF!)+1,FALSE)&gt;0.1,VLOOKUP($B79,#REF!,COLUMN(#REF!)-COLUMN(#REF!)+1,FALSE),"")</f>
        <v>#REF!</v>
      </c>
      <c r="CZ79" s="14" t="e">
        <f>IF(VLOOKUP($B79,#REF!,COLUMN(#REF!)-COLUMN(#REF!)+1,FALSE)&gt;0.1,VLOOKUP($B79,#REF!,COLUMN(#REF!)-COLUMN(#REF!)+1,FALSE),"")</f>
        <v>#REF!</v>
      </c>
      <c r="DA79" s="14" t="e">
        <f>IF(VLOOKUP($B79,#REF!,COLUMN(#REF!)-COLUMN(#REF!)+1,FALSE)&gt;0.1,VLOOKUP($B79,#REF!,COLUMN(#REF!)-COLUMN(#REF!)+1,FALSE),"")</f>
        <v>#REF!</v>
      </c>
      <c r="DB79" s="14" t="e">
        <f>IF(VLOOKUP($B79,#REF!,COLUMN(#REF!)-COLUMN(#REF!)+1,FALSE)&gt;0.1,VLOOKUP($B79,#REF!,COLUMN(#REF!)-COLUMN(#REF!)+1,FALSE),"")</f>
        <v>#REF!</v>
      </c>
      <c r="DC79" s="14" t="e">
        <f>IF(VLOOKUP($B79,#REF!,COLUMN(#REF!)-COLUMN(#REF!)+1,FALSE)&gt;0.1,VLOOKUP($B79,#REF!,COLUMN(#REF!)-COLUMN(#REF!)+1,FALSE),"")</f>
        <v>#REF!</v>
      </c>
      <c r="DD79" s="14" t="e">
        <f>IF(VLOOKUP($B79,#REF!,COLUMN(#REF!)-COLUMN(#REF!)+1,FALSE)&gt;0.1,VLOOKUP($B79,#REF!,COLUMN(#REF!)-COLUMN(#REF!)+1,FALSE),"")</f>
        <v>#REF!</v>
      </c>
      <c r="DE79" s="14" t="e">
        <f>IF(VLOOKUP($B79,#REF!,COLUMN(#REF!)-COLUMN(#REF!)+1,FALSE)&gt;0.1,VLOOKUP($B79,#REF!,COLUMN(#REF!)-COLUMN(#REF!)+1,FALSE),"")</f>
        <v>#REF!</v>
      </c>
      <c r="DH79" s="19" t="str">
        <f t="shared" si="42"/>
        <v/>
      </c>
      <c r="DI79" s="19" t="str">
        <f t="shared" si="42"/>
        <v/>
      </c>
      <c r="DJ79" s="19" t="str">
        <f t="shared" si="42"/>
        <v/>
      </c>
      <c r="DK79" s="19" t="str">
        <f t="shared" si="42"/>
        <v/>
      </c>
      <c r="DL79" s="19" t="str">
        <f t="shared" si="42"/>
        <v/>
      </c>
      <c r="DM79" s="19" t="str">
        <f t="shared" si="42"/>
        <v/>
      </c>
      <c r="DN79" s="19" t="str">
        <f t="shared" si="37"/>
        <v/>
      </c>
      <c r="DO79" s="19" t="str">
        <f t="shared" si="37"/>
        <v/>
      </c>
      <c r="DP79" s="19" t="str">
        <f t="shared" si="37"/>
        <v/>
      </c>
      <c r="DQ79" s="19" t="str">
        <f t="shared" si="37"/>
        <v/>
      </c>
      <c r="DR79" s="19" t="str">
        <f t="shared" si="37"/>
        <v/>
      </c>
      <c r="DS79" s="19" t="str">
        <f t="shared" si="37"/>
        <v/>
      </c>
      <c r="DV79" s="15" t="e">
        <f>IF(VLOOKUP($B79,#REF!,COLUMN(#REF!)-COLUMN(#REF!)+1,FALSE)&gt;0.1,VLOOKUP($B79,#REF!,COLUMN(#REF!)-COLUMN(#REF!)+1,FALSE),"")</f>
        <v>#REF!</v>
      </c>
      <c r="DW79" s="15" t="e">
        <f>IF(VLOOKUP($B79,#REF!,COLUMN(#REF!)-COLUMN(#REF!)+1,FALSE)&gt;0.1,VLOOKUP($B79,#REF!,COLUMN(#REF!)-COLUMN(#REF!)+1,FALSE),"")</f>
        <v>#REF!</v>
      </c>
      <c r="DX79" s="15" t="e">
        <f>IF(VLOOKUP($B79,#REF!,COLUMN(#REF!)-COLUMN(#REF!)+1,FALSE)&gt;0.1,VLOOKUP($B79,#REF!,COLUMN(#REF!)-COLUMN(#REF!)+1,FALSE),"")</f>
        <v>#REF!</v>
      </c>
      <c r="DY79" s="15" t="e">
        <f>IF(VLOOKUP($B79,#REF!,COLUMN(#REF!)-COLUMN(#REF!)+1,FALSE)&gt;0.1,VLOOKUP($B79,#REF!,COLUMN(#REF!)-COLUMN(#REF!)+1,FALSE),"")</f>
        <v>#REF!</v>
      </c>
      <c r="DZ79" s="15" t="e">
        <f>IF(VLOOKUP($B79,#REF!,COLUMN(#REF!)-COLUMN(#REF!)+1,FALSE)&gt;0.1,VLOOKUP($B79,#REF!,COLUMN(#REF!)-COLUMN(#REF!)+1,FALSE),"")</f>
        <v>#REF!</v>
      </c>
      <c r="EA79" s="15" t="e">
        <f>IF(VLOOKUP($B79,#REF!,COLUMN(#REF!)-COLUMN(#REF!)+1,FALSE)&gt;0.1,VLOOKUP($B79,#REF!,COLUMN(#REF!)-COLUMN(#REF!)+1,FALSE),"")</f>
        <v>#REF!</v>
      </c>
      <c r="EB79" s="15" t="e">
        <f>IF(VLOOKUP($B79,#REF!,COLUMN(#REF!)-COLUMN(#REF!)+1,FALSE)&gt;0.1,VLOOKUP($B79,#REF!,COLUMN(#REF!)-COLUMN(#REF!)+1,FALSE),"")</f>
        <v>#REF!</v>
      </c>
      <c r="EC79" s="15" t="e">
        <f>IF(VLOOKUP($B79,#REF!,COLUMN(#REF!)-COLUMN(#REF!)+1,FALSE)&gt;0.1,VLOOKUP($B79,#REF!,COLUMN(#REF!)-COLUMN(#REF!)+1,FALSE),"")</f>
        <v>#REF!</v>
      </c>
      <c r="ED79" s="15" t="e">
        <f>IF(VLOOKUP($B79,#REF!,COLUMN(#REF!)-COLUMN(#REF!)+1,FALSE)&gt;0.1,VLOOKUP($B79,#REF!,COLUMN(#REF!)-COLUMN(#REF!)+1,FALSE),"")</f>
        <v>#REF!</v>
      </c>
      <c r="EE79" s="15" t="e">
        <f>IF(VLOOKUP($B79,#REF!,COLUMN(#REF!)-COLUMN(#REF!)+1,FALSE)&gt;0.1,VLOOKUP($B79,#REF!,COLUMN(#REF!)-COLUMN(#REF!)+1,FALSE),"")</f>
        <v>#REF!</v>
      </c>
      <c r="EF79" s="15" t="e">
        <f>IF(VLOOKUP($B79,#REF!,COLUMN(#REF!)-COLUMN(#REF!)+1,FALSE)&gt;0.1,VLOOKUP($B79,#REF!,COLUMN(#REF!)-COLUMN(#REF!)+1,FALSE),"")</f>
        <v>#REF!</v>
      </c>
      <c r="EG79" s="15" t="e">
        <f>IF(VLOOKUP($B79,#REF!,COLUMN(#REF!)-COLUMN(#REF!)+1,FALSE)&gt;0.1,VLOOKUP($B79,#REF!,COLUMN(#REF!)-COLUMN(#REF!)+1,FALSE),"")</f>
        <v>#REF!</v>
      </c>
      <c r="EH79" s="15" t="e">
        <f>IF(VLOOKUP($B79,#REF!,COLUMN(#REF!)-COLUMN(#REF!)+1,FALSE)&gt;0.1,VLOOKUP($B79,#REF!,COLUMN(#REF!)-COLUMN(#REF!)+1,FALSE),"")</f>
        <v>#REF!</v>
      </c>
      <c r="EL79" s="20" t="str">
        <f t="shared" si="33"/>
        <v/>
      </c>
      <c r="EM79" s="20" t="str">
        <f t="shared" si="33"/>
        <v/>
      </c>
      <c r="EN79" s="20" t="str">
        <f t="shared" si="33"/>
        <v/>
      </c>
      <c r="EO79" s="20" t="str">
        <f t="shared" si="33"/>
        <v/>
      </c>
      <c r="EP79" s="20" t="str">
        <f t="shared" si="33"/>
        <v/>
      </c>
      <c r="EQ79" s="20" t="str">
        <f t="shared" si="33"/>
        <v/>
      </c>
      <c r="ER79" s="20" t="str">
        <f t="shared" si="43"/>
        <v/>
      </c>
      <c r="ES79" s="20" t="str">
        <f t="shared" si="43"/>
        <v/>
      </c>
      <c r="ET79" s="20" t="str">
        <f t="shared" si="43"/>
        <v/>
      </c>
      <c r="EU79" s="20" t="str">
        <f t="shared" si="43"/>
        <v/>
      </c>
      <c r="EV79" s="20" t="str">
        <f t="shared" si="43"/>
        <v/>
      </c>
      <c r="EW79" s="20" t="str">
        <f t="shared" si="43"/>
        <v/>
      </c>
    </row>
    <row r="80" spans="2:173">
      <c r="B80" t="s">
        <v>1388</v>
      </c>
      <c r="C80" s="18">
        <f>VLOOKUP(B80,Financ!A$3:J$157,COLUMN(Financ!$J$21),FALSE)</f>
        <v>46235</v>
      </c>
      <c r="D80" s="16">
        <f ca="1">SUMIF(Financ!$A$3:$A$157,'Full Financ'!$B80,Financ!K$3:K$156)</f>
        <v>0</v>
      </c>
      <c r="E80" s="16">
        <f ca="1">SUMIF(Financ!$A$3:$A$157,'Full Financ'!$B80,Financ!L$3:L$156)</f>
        <v>0</v>
      </c>
      <c r="F80" s="16">
        <f ca="1">SUMIF(Financ!$A$3:$A$157,'Full Financ'!$B80,Financ!M$3:M$156)</f>
        <v>0</v>
      </c>
      <c r="G80" s="16">
        <f ca="1">SUMIF(Financ!$A$3:$A$157,'Full Financ'!$B80,Financ!N$3:N$156)</f>
        <v>0</v>
      </c>
      <c r="H80" s="16">
        <f ca="1">SUMIF(Financ!$A$3:$A$157,'Full Financ'!$B80,Financ!O$3:O$156)</f>
        <v>0</v>
      </c>
      <c r="I80" s="16">
        <f ca="1">SUMIF(Financ!$A$3:$A$157,'Full Financ'!$B80,Financ!P$3:P$156)</f>
        <v>0</v>
      </c>
      <c r="J80" s="16">
        <f ca="1">SUMIF(Financ!$A$3:$A$157,'Full Financ'!$B80,Financ!Q$3:Q$156)</f>
        <v>0</v>
      </c>
      <c r="K80" s="16">
        <f ca="1">SUMIF(Financ!$A$3:$A$157,'Full Financ'!$B80,Financ!R$3:R$156)</f>
        <v>0</v>
      </c>
      <c r="L80" s="16">
        <f ca="1">SUMIF(Financ!$A$3:$A$157,'Full Financ'!$B80,Financ!S$3:S$156)</f>
        <v>0</v>
      </c>
      <c r="M80" s="16">
        <f ca="1">SUMIF(Financ!$A$3:$A$157,'Full Financ'!$B80,Financ!T$3:T$156)</f>
        <v>0</v>
      </c>
      <c r="N80" s="16">
        <f ca="1">SUMIF(Financ!$A$3:$A$157,'Full Financ'!$B80,Financ!U$3:U$156)</f>
        <v>0</v>
      </c>
      <c r="O80" s="16">
        <f ca="1">SUMIF(Financ!$A$3:$A$157,'Full Financ'!$B80,Financ!V$3:V$156)</f>
        <v>0</v>
      </c>
      <c r="P80" s="16"/>
      <c r="Q80" t="e">
        <f>VLOOKUP(B80,#REF!,COLUMN(#REF!),FALSE)</f>
        <v>#REF!</v>
      </c>
      <c r="R80" s="17" t="e">
        <f>IF(AND(R$2=$Q$1,$Q80&lt;&gt;0),SUMIF(#REF!,'Full Financ'!$B80,#REF!)*0.98*(S$2-R$2)/($Q80),SUMIF(#REF!,'Full Financ'!$B80,#REF!)*0.98)</f>
        <v>#REF!</v>
      </c>
      <c r="S80" s="17" t="e">
        <f>IF(AND(S$2=$Q$1,$Q80&lt;&gt;0),SUMIF(#REF!,'Full Financ'!$B80,#REF!)*0.98*(T$2-S$2)/($Q80),SUMIF(#REF!,'Full Financ'!$B80,#REF!)*0.98)</f>
        <v>#REF!</v>
      </c>
      <c r="T80" s="17" t="e">
        <f>IF(AND(T$2=$Q$1,$Q80&lt;&gt;0),SUMIF(#REF!,'Full Financ'!$B80,#REF!)*0.98*(U$2-T$2)/($Q80),SUMIF(#REF!,'Full Financ'!$B80,#REF!)*0.98)</f>
        <v>#REF!</v>
      </c>
      <c r="U80" s="17" t="e">
        <f>IF(AND(U$2=$Q$1,$Q80&lt;&gt;0),SUMIF(#REF!,'Full Financ'!$B80,#REF!)*0.98*(V$2-U$2)/($Q80),SUMIF(#REF!,'Full Financ'!$B80,#REF!)*0.98)</f>
        <v>#REF!</v>
      </c>
      <c r="V80" s="17" t="e">
        <f>IF(AND(V$2=$Q$1,$Q80&lt;&gt;0),SUMIF(#REF!,'Full Financ'!$B80,#REF!)*0.98*(W$2-V$2)/($Q80),SUMIF(#REF!,'Full Financ'!$B80,#REF!)*0.98)</f>
        <v>#REF!</v>
      </c>
      <c r="W80" s="17" t="e">
        <f>IF(AND(W$2=$Q$1,$Q80&lt;&gt;0),SUMIF(#REF!,'Full Financ'!$B80,#REF!)*0.98*(X$2-W$2)/($Q80),SUMIF(#REF!,'Full Financ'!$B80,#REF!)*0.98)</f>
        <v>#REF!</v>
      </c>
      <c r="X80" s="17" t="e">
        <f>IF(AND(X$2=$Q$1,$Q80&lt;&gt;0),SUMIF(#REF!,'Full Financ'!$B80,#REF!)*0.98*(Y$2-X$2)/($Q80),SUMIF(#REF!,'Full Financ'!$B80,#REF!)*0.98)</f>
        <v>#REF!</v>
      </c>
      <c r="Y80" s="17" t="e">
        <f>IF(AND(Y$2=$Q$1,$Q80&lt;&gt;0),SUMIF(#REF!,'Full Financ'!$B80,#REF!)*0.98*(Z$2-Y$2)/($Q80),SUMIF(#REF!,'Full Financ'!$B80,#REF!)*0.98)</f>
        <v>#REF!</v>
      </c>
      <c r="Z80" s="17" t="e">
        <f>IF(AND(Z$2=$Q$1,$Q80&lt;&gt;0),SUMIF(#REF!,'Full Financ'!$B80,#REF!)*0.98*(AA$2-Z$2)/($Q80),SUMIF(#REF!,'Full Financ'!$B80,#REF!)*0.98)</f>
        <v>#REF!</v>
      </c>
      <c r="AA80" s="17" t="e">
        <f>IF(AND(AA$2=$Q$1,$Q80&lt;&gt;0),SUMIF(#REF!,'Full Financ'!$B80,#REF!)*0.98*(AB$2-AA$2)/($Q80),SUMIF(#REF!,'Full Financ'!$B80,#REF!)*0.98)</f>
        <v>#REF!</v>
      </c>
      <c r="AB80" s="17" t="e">
        <f>IF(AND(AB$2=$Q$1,$Q80&lt;&gt;0),SUMIF(#REF!,'Full Financ'!$B80,#REF!)*0.98*(AC$2-AB$2)/($Q80),SUMIF(#REF!,'Full Financ'!$B80,#REF!)*0.98)</f>
        <v>#REF!</v>
      </c>
      <c r="AC80" s="17" t="e">
        <f>IF(AND(AC$2=$Q$1,$Q80&lt;&gt;0),SUMIF(#REF!,'Full Financ'!$B80,#REF!)*0.98*(AD$2-AC$2)/($Q80),SUMIF(#REF!,'Full Financ'!$B80,#REF!)*0.98)</f>
        <v>#REF!</v>
      </c>
      <c r="AD80" s="17"/>
      <c r="AF80" s="17" t="e">
        <f t="shared" ca="1" si="38"/>
        <v>#REF!</v>
      </c>
      <c r="AG80" s="17" t="e">
        <f t="shared" ca="1" si="38"/>
        <v>#REF!</v>
      </c>
      <c r="AH80" s="17" t="e">
        <f t="shared" ca="1" si="38"/>
        <v>#REF!</v>
      </c>
      <c r="AI80" s="17" t="e">
        <f t="shared" ca="1" si="38"/>
        <v>#REF!</v>
      </c>
      <c r="AJ80" s="17" t="e">
        <f t="shared" ca="1" si="38"/>
        <v>#REF!</v>
      </c>
      <c r="AK80" s="17" t="e">
        <f t="shared" ca="1" si="38"/>
        <v>#REF!</v>
      </c>
      <c r="AL80" s="17" t="e">
        <f t="shared" ca="1" si="34"/>
        <v>#REF!</v>
      </c>
      <c r="AM80" s="17" t="e">
        <f t="shared" ca="1" si="34"/>
        <v>#REF!</v>
      </c>
      <c r="AN80" s="17" t="e">
        <f t="shared" ca="1" si="34"/>
        <v>#REF!</v>
      </c>
      <c r="AO80" s="17" t="e">
        <f t="shared" ca="1" si="34"/>
        <v>#REF!</v>
      </c>
      <c r="AP80" s="17" t="e">
        <f t="shared" ca="1" si="34"/>
        <v>#REF!</v>
      </c>
      <c r="AQ80" s="17" t="e">
        <f t="shared" ca="1" si="34"/>
        <v>#REF!</v>
      </c>
      <c r="AS80" s="17" t="e">
        <f>IF(SUM($R80:R80)&gt;0,MONTH(AS$2),"")</f>
        <v>#REF!</v>
      </c>
      <c r="AT80" s="17" t="e">
        <f>IF(SUM($R80:S80)&gt;0,MONTH(AT$2),"")</f>
        <v>#REF!</v>
      </c>
      <c r="AU80" s="17" t="e">
        <f>IF(SUM($R80:T80)&gt;0,MONTH(AU$2),"")</f>
        <v>#REF!</v>
      </c>
      <c r="AV80" s="17" t="e">
        <f>IF(SUM($R80:U80)&gt;0,MONTH(AV$2),"")</f>
        <v>#REF!</v>
      </c>
      <c r="AW80" s="17" t="e">
        <f>IF(SUM($R80:V80)&gt;0,MONTH(AW$2),"")</f>
        <v>#REF!</v>
      </c>
      <c r="AX80" s="17" t="e">
        <f>IF(SUM($R80:W80)&gt;0,MONTH(AX$2),"")</f>
        <v>#REF!</v>
      </c>
      <c r="AY80" s="17" t="e">
        <f>IF(SUM($R80:X80)&gt;0,MONTH(AY$2),"")</f>
        <v>#REF!</v>
      </c>
      <c r="AZ80" s="17" t="e">
        <f>IF(SUM($R80:Y80)&gt;0,MONTH(AZ$2),"")</f>
        <v>#REF!</v>
      </c>
      <c r="BA80" s="17" t="e">
        <f>IF(SUM($R80:Z80)&gt;0,MONTH(BA$2),"")</f>
        <v>#REF!</v>
      </c>
      <c r="BB80" s="17" t="e">
        <f>IF(SUM($R80:AA80)&gt;0,MONTH(BB$2),"")</f>
        <v>#REF!</v>
      </c>
      <c r="BC80" s="17" t="e">
        <f>IF(SUM($R80:AB80)&gt;0,MONTH(BC$2),"")</f>
        <v>#REF!</v>
      </c>
      <c r="BD80" s="17" t="e">
        <f>IF(SUM($R80:AC80)&gt;0,MONTH(BD$2),"")</f>
        <v>#REF!</v>
      </c>
      <c r="BE80" s="17" t="e">
        <f t="shared" si="41"/>
        <v>#REF!</v>
      </c>
      <c r="BF80" s="17" t="e">
        <f t="shared" si="39"/>
        <v>#REF!</v>
      </c>
      <c r="BG80" s="17" t="e">
        <f t="shared" si="39"/>
        <v>#REF!</v>
      </c>
      <c r="BH80" s="17" t="e">
        <f t="shared" si="39"/>
        <v>#REF!</v>
      </c>
      <c r="BI80" s="17" t="e">
        <f t="shared" si="39"/>
        <v>#REF!</v>
      </c>
      <c r="BJ80" s="17" t="e">
        <f t="shared" si="39"/>
        <v>#REF!</v>
      </c>
      <c r="BK80" s="17" t="e">
        <f t="shared" si="39"/>
        <v>#REF!</v>
      </c>
      <c r="BL80" s="17" t="e">
        <f t="shared" si="35"/>
        <v>#REF!</v>
      </c>
      <c r="BM80" s="17" t="e">
        <f t="shared" si="35"/>
        <v>#REF!</v>
      </c>
      <c r="BN80" s="17" t="e">
        <f t="shared" si="35"/>
        <v>#REF!</v>
      </c>
      <c r="BO80" s="17" t="e">
        <f t="shared" si="35"/>
        <v>#REF!</v>
      </c>
      <c r="BP80" s="17" t="e">
        <f t="shared" si="35"/>
        <v>#REF!</v>
      </c>
      <c r="BQ80" s="17" t="e">
        <f t="shared" si="35"/>
        <v>#REF!</v>
      </c>
      <c r="BS80" s="17" t="e">
        <f t="shared" si="40"/>
        <v>#REF!</v>
      </c>
      <c r="BT80" s="17" t="e">
        <f t="shared" si="40"/>
        <v>#REF!</v>
      </c>
      <c r="BU80" s="17" t="e">
        <f t="shared" si="40"/>
        <v>#REF!</v>
      </c>
      <c r="BV80" s="17" t="e">
        <f t="shared" si="40"/>
        <v>#REF!</v>
      </c>
      <c r="BW80" s="17" t="e">
        <f t="shared" si="40"/>
        <v>#REF!</v>
      </c>
      <c r="BX80" s="17" t="e">
        <f t="shared" si="40"/>
        <v>#REF!</v>
      </c>
      <c r="BY80" s="17" t="e">
        <f t="shared" si="36"/>
        <v>#REF!</v>
      </c>
      <c r="BZ80" s="17" t="e">
        <f t="shared" si="36"/>
        <v>#REF!</v>
      </c>
      <c r="CA80" s="17" t="e">
        <f t="shared" si="36"/>
        <v>#REF!</v>
      </c>
      <c r="CB80" s="17" t="e">
        <f t="shared" si="36"/>
        <v>#REF!</v>
      </c>
      <c r="CC80" s="17" t="e">
        <f t="shared" si="36"/>
        <v>#REF!</v>
      </c>
      <c r="CD80" s="17" t="e">
        <f t="shared" si="36"/>
        <v>#REF!</v>
      </c>
      <c r="CG80" s="20" t="e">
        <f>IF(AND(SUM($R80:R80)&gt;0,R80=0),AF80,0)</f>
        <v>#REF!</v>
      </c>
      <c r="CH80" s="20" t="e">
        <f>IF(AND(SUM($R80:S80)&gt;0,S80=0),AG80,0)</f>
        <v>#REF!</v>
      </c>
      <c r="CI80" s="20" t="e">
        <f>IF(AND(SUM($R80:T80)&gt;0,T80=0),AH80,0)</f>
        <v>#REF!</v>
      </c>
      <c r="CJ80" s="20" t="e">
        <f>IF(AND(SUM($R80:U80)&gt;0,U80=0),AI80,0)</f>
        <v>#REF!</v>
      </c>
      <c r="CK80" s="20" t="e">
        <f>IF(AND(SUM($R80:V80)&gt;0,V80=0),AJ80,0)</f>
        <v>#REF!</v>
      </c>
      <c r="CL80" s="20" t="e">
        <f>IF(AND(SUM($R80:W80)&gt;0,W80=0),AK80,0)</f>
        <v>#REF!</v>
      </c>
      <c r="CM80" s="20" t="e">
        <f>IF(AND(SUM($R80:X80)&gt;0,X80=0),AL80,0)</f>
        <v>#REF!</v>
      </c>
      <c r="CN80" s="20" t="e">
        <f>IF(AND(SUM($R80:Y80)&gt;0,Y80=0),AM80,0)</f>
        <v>#REF!</v>
      </c>
      <c r="CO80" s="20" t="e">
        <f>IF(AND(SUM($R80:Z80)&gt;0,Z80=0),AN80,0)</f>
        <v>#REF!</v>
      </c>
      <c r="CP80" s="20" t="e">
        <f>IF(AND(SUM($R80:AA80)&gt;0,AA80=0),AO80,0)</f>
        <v>#REF!</v>
      </c>
      <c r="CQ80" s="20" t="e">
        <f>IF(AND(SUM($R80:AB80)&gt;0,AB80=0),AP80,0)</f>
        <v>#REF!</v>
      </c>
      <c r="CR80" s="20" t="e">
        <f>IF(AND(SUM($R80:AC80)&gt;0,AC80=0),AQ80,0)</f>
        <v>#REF!</v>
      </c>
      <c r="CT80" s="14" t="e">
        <f>IF(VLOOKUP($B80,#REF!,COLUMN(#REF!)-COLUMN(#REF!)+1,FALSE)&gt;0.1,VLOOKUP($B80,#REF!,COLUMN(#REF!)-COLUMN(#REF!)+1,FALSE),"")</f>
        <v>#REF!</v>
      </c>
      <c r="CU80" s="14" t="e">
        <f>IF(VLOOKUP($B80,#REF!,COLUMN(#REF!)-COLUMN(#REF!)+1,FALSE)&gt;0.1,VLOOKUP($B80,#REF!,COLUMN(#REF!)-COLUMN(#REF!)+1,FALSE),"")</f>
        <v>#REF!</v>
      </c>
      <c r="CV80" s="14" t="e">
        <f>IF(VLOOKUP($B80,#REF!,COLUMN(#REF!)-COLUMN(#REF!)+1,FALSE)&gt;0.1,VLOOKUP($B80,#REF!,COLUMN(#REF!)-COLUMN(#REF!)+1,FALSE),"")</f>
        <v>#REF!</v>
      </c>
      <c r="CW80" s="14" t="e">
        <f>IF(VLOOKUP($B80,#REF!,COLUMN(#REF!)-COLUMN(#REF!)+1,FALSE)&gt;0.1,VLOOKUP($B80,#REF!,COLUMN(#REF!)-COLUMN(#REF!)+1,FALSE),"")</f>
        <v>#REF!</v>
      </c>
      <c r="CX80" s="14" t="e">
        <f>IF(VLOOKUP($B80,#REF!,COLUMN(#REF!)-COLUMN(#REF!)+1,FALSE)&gt;0.1,VLOOKUP($B80,#REF!,COLUMN(#REF!)-COLUMN(#REF!)+1,FALSE),"")</f>
        <v>#REF!</v>
      </c>
      <c r="CY80" s="14" t="e">
        <f>IF(VLOOKUP($B80,#REF!,COLUMN(#REF!)-COLUMN(#REF!)+1,FALSE)&gt;0.1,VLOOKUP($B80,#REF!,COLUMN(#REF!)-COLUMN(#REF!)+1,FALSE),"")</f>
        <v>#REF!</v>
      </c>
      <c r="CZ80" s="14" t="e">
        <f>IF(VLOOKUP($B80,#REF!,COLUMN(#REF!)-COLUMN(#REF!)+1,FALSE)&gt;0.1,VLOOKUP($B80,#REF!,COLUMN(#REF!)-COLUMN(#REF!)+1,FALSE),"")</f>
        <v>#REF!</v>
      </c>
      <c r="DA80" s="14" t="e">
        <f>IF(VLOOKUP($B80,#REF!,COLUMN(#REF!)-COLUMN(#REF!)+1,FALSE)&gt;0.1,VLOOKUP($B80,#REF!,COLUMN(#REF!)-COLUMN(#REF!)+1,FALSE),"")</f>
        <v>#REF!</v>
      </c>
      <c r="DB80" s="14" t="e">
        <f>IF(VLOOKUP($B80,#REF!,COLUMN(#REF!)-COLUMN(#REF!)+1,FALSE)&gt;0.1,VLOOKUP($B80,#REF!,COLUMN(#REF!)-COLUMN(#REF!)+1,FALSE),"")</f>
        <v>#REF!</v>
      </c>
      <c r="DC80" s="14" t="e">
        <f>IF(VLOOKUP($B80,#REF!,COLUMN(#REF!)-COLUMN(#REF!)+1,FALSE)&gt;0.1,VLOOKUP($B80,#REF!,COLUMN(#REF!)-COLUMN(#REF!)+1,FALSE),"")</f>
        <v>#REF!</v>
      </c>
      <c r="DD80" s="14" t="e">
        <f>IF(VLOOKUP($B80,#REF!,COLUMN(#REF!)-COLUMN(#REF!)+1,FALSE)&gt;0.1,VLOOKUP($B80,#REF!,COLUMN(#REF!)-COLUMN(#REF!)+1,FALSE),"")</f>
        <v>#REF!</v>
      </c>
      <c r="DE80" s="14" t="e">
        <f>IF(VLOOKUP($B80,#REF!,COLUMN(#REF!)-COLUMN(#REF!)+1,FALSE)&gt;0.1,VLOOKUP($B80,#REF!,COLUMN(#REF!)-COLUMN(#REF!)+1,FALSE),"")</f>
        <v>#REF!</v>
      </c>
      <c r="DH80" s="19" t="str">
        <f t="shared" si="42"/>
        <v/>
      </c>
      <c r="DI80" s="19" t="str">
        <f t="shared" si="42"/>
        <v/>
      </c>
      <c r="DJ80" s="19" t="str">
        <f t="shared" si="42"/>
        <v/>
      </c>
      <c r="DK80" s="19" t="str">
        <f t="shared" si="42"/>
        <v/>
      </c>
      <c r="DL80" s="19" t="str">
        <f t="shared" si="42"/>
        <v/>
      </c>
      <c r="DM80" s="19" t="str">
        <f t="shared" si="42"/>
        <v/>
      </c>
      <c r="DN80" s="19" t="str">
        <f t="shared" si="37"/>
        <v/>
      </c>
      <c r="DO80" s="19" t="str">
        <f t="shared" si="37"/>
        <v/>
      </c>
      <c r="DP80" s="19" t="str">
        <f t="shared" si="37"/>
        <v/>
      </c>
      <c r="DQ80" s="19" t="str">
        <f t="shared" si="37"/>
        <v/>
      </c>
      <c r="DR80" s="19" t="str">
        <f t="shared" si="37"/>
        <v/>
      </c>
      <c r="DS80" s="19" t="str">
        <f t="shared" si="37"/>
        <v/>
      </c>
      <c r="DV80" s="15" t="e">
        <f>IF(VLOOKUP($B80,#REF!,COLUMN(#REF!)-COLUMN(#REF!)+1,FALSE)&gt;0.1,VLOOKUP($B80,#REF!,COLUMN(#REF!)-COLUMN(#REF!)+1,FALSE),"")</f>
        <v>#REF!</v>
      </c>
      <c r="DW80" s="15" t="e">
        <f>IF(VLOOKUP($B80,#REF!,COLUMN(#REF!)-COLUMN(#REF!)+1,FALSE)&gt;0.1,VLOOKUP($B80,#REF!,COLUMN(#REF!)-COLUMN(#REF!)+1,FALSE),"")</f>
        <v>#REF!</v>
      </c>
      <c r="DX80" s="15" t="e">
        <f>IF(VLOOKUP($B80,#REF!,COLUMN(#REF!)-COLUMN(#REF!)+1,FALSE)&gt;0.1,VLOOKUP($B80,#REF!,COLUMN(#REF!)-COLUMN(#REF!)+1,FALSE),"")</f>
        <v>#REF!</v>
      </c>
      <c r="DY80" s="15" t="e">
        <f>IF(VLOOKUP($B80,#REF!,COLUMN(#REF!)-COLUMN(#REF!)+1,FALSE)&gt;0.1,VLOOKUP($B80,#REF!,COLUMN(#REF!)-COLUMN(#REF!)+1,FALSE),"")</f>
        <v>#REF!</v>
      </c>
      <c r="DZ80" s="15" t="e">
        <f>IF(VLOOKUP($B80,#REF!,COLUMN(#REF!)-COLUMN(#REF!)+1,FALSE)&gt;0.1,VLOOKUP($B80,#REF!,COLUMN(#REF!)-COLUMN(#REF!)+1,FALSE),"")</f>
        <v>#REF!</v>
      </c>
      <c r="EA80" s="15" t="e">
        <f>IF(VLOOKUP($B80,#REF!,COLUMN(#REF!)-COLUMN(#REF!)+1,FALSE)&gt;0.1,VLOOKUP($B80,#REF!,COLUMN(#REF!)-COLUMN(#REF!)+1,FALSE),"")</f>
        <v>#REF!</v>
      </c>
      <c r="EB80" s="15" t="e">
        <f>IF(VLOOKUP($B80,#REF!,COLUMN(#REF!)-COLUMN(#REF!)+1,FALSE)&gt;0.1,VLOOKUP($B80,#REF!,COLUMN(#REF!)-COLUMN(#REF!)+1,FALSE),"")</f>
        <v>#REF!</v>
      </c>
      <c r="EC80" s="15" t="e">
        <f>IF(VLOOKUP($B80,#REF!,COLUMN(#REF!)-COLUMN(#REF!)+1,FALSE)&gt;0.1,VLOOKUP($B80,#REF!,COLUMN(#REF!)-COLUMN(#REF!)+1,FALSE),"")</f>
        <v>#REF!</v>
      </c>
      <c r="ED80" s="15" t="e">
        <f>IF(VLOOKUP($B80,#REF!,COLUMN(#REF!)-COLUMN(#REF!)+1,FALSE)&gt;0.1,VLOOKUP($B80,#REF!,COLUMN(#REF!)-COLUMN(#REF!)+1,FALSE),"")</f>
        <v>#REF!</v>
      </c>
      <c r="EE80" s="15" t="e">
        <f>IF(VLOOKUP($B80,#REF!,COLUMN(#REF!)-COLUMN(#REF!)+1,FALSE)&gt;0.1,VLOOKUP($B80,#REF!,COLUMN(#REF!)-COLUMN(#REF!)+1,FALSE),"")</f>
        <v>#REF!</v>
      </c>
      <c r="EF80" s="15" t="e">
        <f>IF(VLOOKUP($B80,#REF!,COLUMN(#REF!)-COLUMN(#REF!)+1,FALSE)&gt;0.1,VLOOKUP($B80,#REF!,COLUMN(#REF!)-COLUMN(#REF!)+1,FALSE),"")</f>
        <v>#REF!</v>
      </c>
      <c r="EG80" s="15" t="e">
        <f>IF(VLOOKUP($B80,#REF!,COLUMN(#REF!)-COLUMN(#REF!)+1,FALSE)&gt;0.1,VLOOKUP($B80,#REF!,COLUMN(#REF!)-COLUMN(#REF!)+1,FALSE),"")</f>
        <v>#REF!</v>
      </c>
      <c r="EH80" s="15" t="e">
        <f>IF(VLOOKUP($B80,#REF!,COLUMN(#REF!)-COLUMN(#REF!)+1,FALSE)&gt;0.1,VLOOKUP($B80,#REF!,COLUMN(#REF!)-COLUMN(#REF!)+1,FALSE),"")</f>
        <v>#REF!</v>
      </c>
      <c r="EL80" s="20" t="str">
        <f t="shared" si="33"/>
        <v/>
      </c>
      <c r="EM80" s="20" t="str">
        <f t="shared" si="33"/>
        <v/>
      </c>
      <c r="EN80" s="20" t="str">
        <f t="shared" si="33"/>
        <v/>
      </c>
      <c r="EO80" s="20" t="str">
        <f t="shared" si="33"/>
        <v/>
      </c>
      <c r="EP80" s="20" t="str">
        <f t="shared" si="33"/>
        <v/>
      </c>
      <c r="EQ80" s="20" t="str">
        <f t="shared" si="33"/>
        <v/>
      </c>
      <c r="ER80" s="20" t="str">
        <f t="shared" si="43"/>
        <v/>
      </c>
      <c r="ES80" s="20" t="str">
        <f t="shared" si="43"/>
        <v/>
      </c>
      <c r="ET80" s="20" t="str">
        <f t="shared" si="43"/>
        <v/>
      </c>
      <c r="EU80" s="20" t="str">
        <f t="shared" si="43"/>
        <v/>
      </c>
      <c r="EV80" s="20" t="str">
        <f t="shared" si="43"/>
        <v/>
      </c>
      <c r="EW80" s="20" t="str">
        <f t="shared" si="43"/>
        <v/>
      </c>
    </row>
    <row r="81" spans="2:175">
      <c r="B81" t="s">
        <v>1452</v>
      </c>
      <c r="C81" s="18">
        <f>VLOOKUP(B81,Financ!A$3:J$157,COLUMN(Financ!$J$21),FALSE)</f>
        <v>45870</v>
      </c>
      <c r="D81" s="16">
        <f ca="1">SUMIF(Financ!$A$3:$A$157,'Full Financ'!$B81,Financ!K$3:K$156)</f>
        <v>0</v>
      </c>
      <c r="E81" s="16">
        <f ca="1">SUMIF(Financ!$A$3:$A$157,'Full Financ'!$B81,Financ!L$3:L$156)</f>
        <v>0</v>
      </c>
      <c r="F81" s="16">
        <f ca="1">SUMIF(Financ!$A$3:$A$157,'Full Financ'!$B81,Financ!M$3:M$156)</f>
        <v>0</v>
      </c>
      <c r="G81" s="16">
        <f ca="1">SUMIF(Financ!$A$3:$A$157,'Full Financ'!$B81,Financ!N$3:N$156)</f>
        <v>0</v>
      </c>
      <c r="H81" s="16">
        <f ca="1">SUMIF(Financ!$A$3:$A$157,'Full Financ'!$B81,Financ!O$3:O$156)</f>
        <v>0</v>
      </c>
      <c r="I81" s="16">
        <f ca="1">SUMIF(Financ!$A$3:$A$157,'Full Financ'!$B81,Financ!P$3:P$156)</f>
        <v>0</v>
      </c>
      <c r="J81" s="16">
        <f ca="1">SUMIF(Financ!$A$3:$A$157,'Full Financ'!$B81,Financ!Q$3:Q$156)</f>
        <v>0</v>
      </c>
      <c r="K81" s="16">
        <f ca="1">SUMIF(Financ!$A$3:$A$157,'Full Financ'!$B81,Financ!R$3:R$156)</f>
        <v>486.36249999999995</v>
      </c>
      <c r="L81" s="16">
        <f ca="1">SUMIF(Financ!$A$3:$A$157,'Full Financ'!$B81,Financ!S$3:S$156)</f>
        <v>486.36249999999995</v>
      </c>
      <c r="M81" s="16">
        <f ca="1">SUMIF(Financ!$A$3:$A$157,'Full Financ'!$B81,Financ!T$3:T$156)</f>
        <v>486.36249999999995</v>
      </c>
      <c r="N81" s="16">
        <f ca="1">SUMIF(Financ!$A$3:$A$157,'Full Financ'!$B81,Financ!U$3:U$156)</f>
        <v>486.36249999999995</v>
      </c>
      <c r="O81" s="16">
        <f ca="1">SUMIF(Financ!$A$3:$A$157,'Full Financ'!$B81,Financ!V$3:V$156)</f>
        <v>486.36249999999995</v>
      </c>
      <c r="P81" s="16"/>
      <c r="Q81" t="e">
        <f>VLOOKUP(B81,#REF!,COLUMN(#REF!),FALSE)</f>
        <v>#REF!</v>
      </c>
      <c r="R81" s="17" t="e">
        <f>IF(AND(R$2=$Q$1,$Q81&lt;&gt;0),SUMIF(#REF!,'Full Financ'!$B81,#REF!)*0.98*(S$2-R$2)/($Q81),SUMIF(#REF!,'Full Financ'!$B81,#REF!)*0.98)</f>
        <v>#REF!</v>
      </c>
      <c r="S81" s="17" t="e">
        <f>IF(AND(S$2=$Q$1,$Q81&lt;&gt;0),SUMIF(#REF!,'Full Financ'!$B81,#REF!)*0.98*(T$2-S$2)/($Q81),SUMIF(#REF!,'Full Financ'!$B81,#REF!)*0.98)</f>
        <v>#REF!</v>
      </c>
      <c r="T81" s="17" t="e">
        <f>IF(AND(T$2=$Q$1,$Q81&lt;&gt;0),SUMIF(#REF!,'Full Financ'!$B81,#REF!)*0.98*(U$2-T$2)/($Q81),SUMIF(#REF!,'Full Financ'!$B81,#REF!)*0.98)</f>
        <v>#REF!</v>
      </c>
      <c r="U81" s="17" t="e">
        <f>IF(AND(U$2=$Q$1,$Q81&lt;&gt;0),SUMIF(#REF!,'Full Financ'!$B81,#REF!)*0.98*(V$2-U$2)/($Q81),SUMIF(#REF!,'Full Financ'!$B81,#REF!)*0.98)</f>
        <v>#REF!</v>
      </c>
      <c r="V81" s="17" t="e">
        <f>IF(AND(V$2=$Q$1,$Q81&lt;&gt;0),SUMIF(#REF!,'Full Financ'!$B81,#REF!)*0.98*(W$2-V$2)/($Q81),SUMIF(#REF!,'Full Financ'!$B81,#REF!)*0.98)</f>
        <v>#REF!</v>
      </c>
      <c r="W81" s="17" t="e">
        <f>IF(AND(W$2=$Q$1,$Q81&lt;&gt;0),SUMIF(#REF!,'Full Financ'!$B81,#REF!)*0.98*(X$2-W$2)/($Q81),SUMIF(#REF!,'Full Financ'!$B81,#REF!)*0.98)</f>
        <v>#REF!</v>
      </c>
      <c r="X81" s="17" t="e">
        <f>IF(AND(X$2=$Q$1,$Q81&lt;&gt;0),SUMIF(#REF!,'Full Financ'!$B81,#REF!)*0.98*(Y$2-X$2)/($Q81),SUMIF(#REF!,'Full Financ'!$B81,#REF!)*0.98)</f>
        <v>#REF!</v>
      </c>
      <c r="Y81" s="17" t="e">
        <f>IF(AND(Y$2=$Q$1,$Q81&lt;&gt;0),SUMIF(#REF!,'Full Financ'!$B81,#REF!)*0.98*(Z$2-Y$2)/($Q81),SUMIF(#REF!,'Full Financ'!$B81,#REF!)*0.98)</f>
        <v>#REF!</v>
      </c>
      <c r="Z81" s="17" t="e">
        <f>IF(AND(Z$2=$Q$1,$Q81&lt;&gt;0),SUMIF(#REF!,'Full Financ'!$B81,#REF!)*0.98*(AA$2-Z$2)/($Q81),SUMIF(#REF!,'Full Financ'!$B81,#REF!)*0.98)</f>
        <v>#REF!</v>
      </c>
      <c r="AA81" s="17" t="e">
        <f>IF(AND(AA$2=$Q$1,$Q81&lt;&gt;0),SUMIF(#REF!,'Full Financ'!$B81,#REF!)*0.98*(AB$2-AA$2)/($Q81),SUMIF(#REF!,'Full Financ'!$B81,#REF!)*0.98)</f>
        <v>#REF!</v>
      </c>
      <c r="AB81" s="17" t="e">
        <f>IF(AND(AB$2=$Q$1,$Q81&lt;&gt;0),SUMIF(#REF!,'Full Financ'!$B81,#REF!)*0.98*(AC$2-AB$2)/($Q81),SUMIF(#REF!,'Full Financ'!$B81,#REF!)*0.98)</f>
        <v>#REF!</v>
      </c>
      <c r="AC81" s="17" t="e">
        <f>IF(AND(AC$2=$Q$1,$Q81&lt;&gt;0),SUMIF(#REF!,'Full Financ'!$B81,#REF!)*0.98*(AD$2-AC$2)/($Q81),SUMIF(#REF!,'Full Financ'!$B81,#REF!)*0.98)</f>
        <v>#REF!</v>
      </c>
      <c r="AD81" s="17"/>
      <c r="AF81" s="17" t="e">
        <f t="shared" ca="1" si="38"/>
        <v>#REF!</v>
      </c>
      <c r="AG81" s="17" t="e">
        <f t="shared" ca="1" si="38"/>
        <v>#REF!</v>
      </c>
      <c r="AH81" s="17" t="e">
        <f t="shared" ca="1" si="38"/>
        <v>#REF!</v>
      </c>
      <c r="AI81" s="17" t="e">
        <f t="shared" ca="1" si="38"/>
        <v>#REF!</v>
      </c>
      <c r="AJ81" s="17" t="e">
        <f t="shared" ca="1" si="38"/>
        <v>#REF!</v>
      </c>
      <c r="AK81" s="17" t="e">
        <f t="shared" ca="1" si="38"/>
        <v>#REF!</v>
      </c>
      <c r="AL81" s="17" t="e">
        <f t="shared" ca="1" si="34"/>
        <v>#REF!</v>
      </c>
      <c r="AM81" s="17" t="e">
        <f t="shared" ca="1" si="34"/>
        <v>#REF!</v>
      </c>
      <c r="AN81" s="17" t="e">
        <f t="shared" ca="1" si="34"/>
        <v>#REF!</v>
      </c>
      <c r="AO81" s="17" t="e">
        <f t="shared" ca="1" si="34"/>
        <v>#REF!</v>
      </c>
      <c r="AP81" s="17" t="e">
        <f t="shared" ca="1" si="34"/>
        <v>#REF!</v>
      </c>
      <c r="AQ81" s="17" t="e">
        <f t="shared" ca="1" si="34"/>
        <v>#REF!</v>
      </c>
      <c r="AS81" s="17" t="e">
        <f>IF(SUM($R81:R81)&gt;0,MONTH(AS$2),"")</f>
        <v>#REF!</v>
      </c>
      <c r="AT81" s="17" t="e">
        <f>IF(SUM($R81:S81)&gt;0,MONTH(AT$2),"")</f>
        <v>#REF!</v>
      </c>
      <c r="AU81" s="17" t="e">
        <f>IF(SUM($R81:T81)&gt;0,MONTH(AU$2),"")</f>
        <v>#REF!</v>
      </c>
      <c r="AV81" s="17" t="e">
        <f>IF(SUM($R81:U81)&gt;0,MONTH(AV$2),"")</f>
        <v>#REF!</v>
      </c>
      <c r="AW81" s="17" t="e">
        <f>IF(SUM($R81:V81)&gt;0,MONTH(AW$2),"")</f>
        <v>#REF!</v>
      </c>
      <c r="AX81" s="17" t="e">
        <f>IF(SUM($R81:W81)&gt;0,MONTH(AX$2),"")</f>
        <v>#REF!</v>
      </c>
      <c r="AY81" s="17" t="e">
        <f>IF(SUM($R81:X81)&gt;0,MONTH(AY$2),"")</f>
        <v>#REF!</v>
      </c>
      <c r="AZ81" s="17" t="e">
        <f>IF(SUM($R81:Y81)&gt;0,MONTH(AZ$2),"")</f>
        <v>#REF!</v>
      </c>
      <c r="BA81" s="17" t="e">
        <f>IF(SUM($R81:Z81)&gt;0,MONTH(BA$2),"")</f>
        <v>#REF!</v>
      </c>
      <c r="BB81" s="17" t="e">
        <f>IF(SUM($R81:AA81)&gt;0,MONTH(BB$2),"")</f>
        <v>#REF!</v>
      </c>
      <c r="BC81" s="17" t="e">
        <f>IF(SUM($R81:AB81)&gt;0,MONTH(BC$2),"")</f>
        <v>#REF!</v>
      </c>
      <c r="BD81" s="17" t="e">
        <f>IF(SUM($R81:AC81)&gt;0,MONTH(BD$2),"")</f>
        <v>#REF!</v>
      </c>
      <c r="BE81" s="17" t="e">
        <f t="shared" si="41"/>
        <v>#REF!</v>
      </c>
      <c r="BF81" s="17" t="e">
        <f t="shared" si="39"/>
        <v>#REF!</v>
      </c>
      <c r="BG81" s="17" t="e">
        <f t="shared" si="39"/>
        <v>#REF!</v>
      </c>
      <c r="BH81" s="17" t="e">
        <f t="shared" si="39"/>
        <v>#REF!</v>
      </c>
      <c r="BI81" s="17" t="e">
        <f t="shared" si="39"/>
        <v>#REF!</v>
      </c>
      <c r="BJ81" s="17" t="e">
        <f t="shared" si="39"/>
        <v>#REF!</v>
      </c>
      <c r="BK81" s="17" t="e">
        <f t="shared" si="39"/>
        <v>#REF!</v>
      </c>
      <c r="BL81" s="17" t="e">
        <f t="shared" si="35"/>
        <v>#REF!</v>
      </c>
      <c r="BM81" s="17" t="e">
        <f t="shared" si="35"/>
        <v>#REF!</v>
      </c>
      <c r="BN81" s="17" t="e">
        <f t="shared" si="35"/>
        <v>#REF!</v>
      </c>
      <c r="BO81" s="17" t="e">
        <f t="shared" si="35"/>
        <v>#REF!</v>
      </c>
      <c r="BP81" s="17" t="e">
        <f t="shared" si="35"/>
        <v>#REF!</v>
      </c>
      <c r="BQ81" s="17" t="e">
        <f t="shared" si="35"/>
        <v>#REF!</v>
      </c>
      <c r="BS81" s="17" t="e">
        <f t="shared" si="40"/>
        <v>#REF!</v>
      </c>
      <c r="BT81" s="17" t="e">
        <f t="shared" si="40"/>
        <v>#REF!</v>
      </c>
      <c r="BU81" s="17" t="e">
        <f t="shared" si="40"/>
        <v>#REF!</v>
      </c>
      <c r="BV81" s="17" t="e">
        <f t="shared" si="40"/>
        <v>#REF!</v>
      </c>
      <c r="BW81" s="17" t="e">
        <f t="shared" si="40"/>
        <v>#REF!</v>
      </c>
      <c r="BX81" s="17" t="e">
        <f t="shared" si="40"/>
        <v>#REF!</v>
      </c>
      <c r="BY81" s="17" t="e">
        <f t="shared" si="36"/>
        <v>#REF!</v>
      </c>
      <c r="BZ81" s="17" t="e">
        <f t="shared" si="36"/>
        <v>#REF!</v>
      </c>
      <c r="CA81" s="17" t="e">
        <f t="shared" si="36"/>
        <v>#REF!</v>
      </c>
      <c r="CB81" s="17" t="e">
        <f t="shared" si="36"/>
        <v>#REF!</v>
      </c>
      <c r="CC81" s="17" t="e">
        <f t="shared" si="36"/>
        <v>#REF!</v>
      </c>
      <c r="CD81" s="17" t="e">
        <f t="shared" si="36"/>
        <v>#REF!</v>
      </c>
      <c r="CG81" s="20" t="e">
        <f>IF(AND(SUM($R81:R81)&gt;0,R81=0),AF81,0)</f>
        <v>#REF!</v>
      </c>
      <c r="CH81" s="20" t="e">
        <f>IF(AND(SUM($R81:S81)&gt;0,S81=0),AG81,0)</f>
        <v>#REF!</v>
      </c>
      <c r="CI81" s="20" t="e">
        <f>IF(AND(SUM($R81:T81)&gt;0,T81=0),AH81,0)</f>
        <v>#REF!</v>
      </c>
      <c r="CJ81" s="20" t="e">
        <f>IF(AND(SUM($R81:U81)&gt;0,U81=0),AI81,0)</f>
        <v>#REF!</v>
      </c>
      <c r="CK81" s="20" t="e">
        <f>IF(AND(SUM($R81:V81)&gt;0,V81=0),AJ81,0)</f>
        <v>#REF!</v>
      </c>
      <c r="CL81" s="20" t="e">
        <f>IF(AND(SUM($R81:W81)&gt;0,W81=0),AK81,0)</f>
        <v>#REF!</v>
      </c>
      <c r="CM81" s="20" t="e">
        <f>IF(AND(SUM($R81:X81)&gt;0,X81=0),AL81,0)</f>
        <v>#REF!</v>
      </c>
      <c r="CN81" s="20" t="e">
        <f>IF(AND(SUM($R81:Y81)&gt;0,Y81=0),AM81,0)</f>
        <v>#REF!</v>
      </c>
      <c r="CO81" s="20" t="e">
        <f>IF(AND(SUM($R81:Z81)&gt;0,Z81=0),AN81,0)</f>
        <v>#REF!</v>
      </c>
      <c r="CP81" s="20" t="e">
        <f>IF(AND(SUM($R81:AA81)&gt;0,AA81=0),AO81,0)</f>
        <v>#REF!</v>
      </c>
      <c r="CQ81" s="20" t="e">
        <f>IF(AND(SUM($R81:AB81)&gt;0,AB81=0),AP81,0)</f>
        <v>#REF!</v>
      </c>
      <c r="CR81" s="20" t="e">
        <f>IF(AND(SUM($R81:AC81)&gt;0,AC81=0),AQ81,0)</f>
        <v>#REF!</v>
      </c>
      <c r="CT81" s="14" t="e">
        <f>IF(VLOOKUP($B81,#REF!,COLUMN(#REF!)-COLUMN(#REF!)+1,FALSE)&gt;0.1,VLOOKUP($B81,#REF!,COLUMN(#REF!)-COLUMN(#REF!)+1,FALSE),"")</f>
        <v>#REF!</v>
      </c>
      <c r="CU81" s="14" t="e">
        <f>IF(VLOOKUP($B81,#REF!,COLUMN(#REF!)-COLUMN(#REF!)+1,FALSE)&gt;0.1,VLOOKUP($B81,#REF!,COLUMN(#REF!)-COLUMN(#REF!)+1,FALSE),"")</f>
        <v>#REF!</v>
      </c>
      <c r="CV81" s="14" t="e">
        <f>IF(VLOOKUP($B81,#REF!,COLUMN(#REF!)-COLUMN(#REF!)+1,FALSE)&gt;0.1,VLOOKUP($B81,#REF!,COLUMN(#REF!)-COLUMN(#REF!)+1,FALSE),"")</f>
        <v>#REF!</v>
      </c>
      <c r="CW81" s="14" t="e">
        <f>IF(VLOOKUP($B81,#REF!,COLUMN(#REF!)-COLUMN(#REF!)+1,FALSE)&gt;0.1,VLOOKUP($B81,#REF!,COLUMN(#REF!)-COLUMN(#REF!)+1,FALSE),"")</f>
        <v>#REF!</v>
      </c>
      <c r="CX81" s="14" t="e">
        <f>IF(VLOOKUP($B81,#REF!,COLUMN(#REF!)-COLUMN(#REF!)+1,FALSE)&gt;0.1,VLOOKUP($B81,#REF!,COLUMN(#REF!)-COLUMN(#REF!)+1,FALSE),"")</f>
        <v>#REF!</v>
      </c>
      <c r="CY81" s="14" t="e">
        <f>IF(VLOOKUP($B81,#REF!,COLUMN(#REF!)-COLUMN(#REF!)+1,FALSE)&gt;0.1,VLOOKUP($B81,#REF!,COLUMN(#REF!)-COLUMN(#REF!)+1,FALSE),"")</f>
        <v>#REF!</v>
      </c>
      <c r="CZ81" s="14" t="e">
        <f>IF(VLOOKUP($B81,#REF!,COLUMN(#REF!)-COLUMN(#REF!)+1,FALSE)&gt;0.1,VLOOKUP($B81,#REF!,COLUMN(#REF!)-COLUMN(#REF!)+1,FALSE),"")</f>
        <v>#REF!</v>
      </c>
      <c r="DA81" s="14" t="e">
        <f>IF(VLOOKUP($B81,#REF!,COLUMN(#REF!)-COLUMN(#REF!)+1,FALSE)&gt;0.1,VLOOKUP($B81,#REF!,COLUMN(#REF!)-COLUMN(#REF!)+1,FALSE),"")</f>
        <v>#REF!</v>
      </c>
      <c r="DB81" s="14" t="e">
        <f>IF(VLOOKUP($B81,#REF!,COLUMN(#REF!)-COLUMN(#REF!)+1,FALSE)&gt;0.1,VLOOKUP($B81,#REF!,COLUMN(#REF!)-COLUMN(#REF!)+1,FALSE),"")</f>
        <v>#REF!</v>
      </c>
      <c r="DC81" s="14" t="e">
        <f>IF(VLOOKUP($B81,#REF!,COLUMN(#REF!)-COLUMN(#REF!)+1,FALSE)&gt;0.1,VLOOKUP($B81,#REF!,COLUMN(#REF!)-COLUMN(#REF!)+1,FALSE),"")</f>
        <v>#REF!</v>
      </c>
      <c r="DD81" s="14" t="e">
        <f>IF(VLOOKUP($B81,#REF!,COLUMN(#REF!)-COLUMN(#REF!)+1,FALSE)&gt;0.1,VLOOKUP($B81,#REF!,COLUMN(#REF!)-COLUMN(#REF!)+1,FALSE),"")</f>
        <v>#REF!</v>
      </c>
      <c r="DE81" s="14" t="e">
        <f>IF(VLOOKUP($B81,#REF!,COLUMN(#REF!)-COLUMN(#REF!)+1,FALSE)&gt;0.1,VLOOKUP($B81,#REF!,COLUMN(#REF!)-COLUMN(#REF!)+1,FALSE),"")</f>
        <v>#REF!</v>
      </c>
      <c r="DH81" s="19" t="str">
        <f t="shared" si="42"/>
        <v/>
      </c>
      <c r="DI81" s="19" t="str">
        <f t="shared" si="42"/>
        <v/>
      </c>
      <c r="DJ81" s="19" t="str">
        <f t="shared" si="42"/>
        <v/>
      </c>
      <c r="DK81" s="19" t="str">
        <f t="shared" si="42"/>
        <v/>
      </c>
      <c r="DL81" s="19" t="str">
        <f t="shared" si="42"/>
        <v/>
      </c>
      <c r="DM81" s="19" t="str">
        <f t="shared" si="42"/>
        <v/>
      </c>
      <c r="DN81" s="19" t="str">
        <f t="shared" si="37"/>
        <v/>
      </c>
      <c r="DO81" s="19" t="str">
        <f t="shared" si="37"/>
        <v/>
      </c>
      <c r="DP81" s="19" t="str">
        <f t="shared" si="37"/>
        <v/>
      </c>
      <c r="DQ81" s="19" t="str">
        <f t="shared" si="37"/>
        <v/>
      </c>
      <c r="DR81" s="19" t="str">
        <f t="shared" si="37"/>
        <v/>
      </c>
      <c r="DS81" s="19" t="str">
        <f t="shared" si="37"/>
        <v/>
      </c>
      <c r="DV81" s="15" t="e">
        <f>IF(VLOOKUP($B81,#REF!,COLUMN(#REF!)-COLUMN(#REF!)+1,FALSE)&gt;0.1,VLOOKUP($B81,#REF!,COLUMN(#REF!)-COLUMN(#REF!)+1,FALSE),"")</f>
        <v>#REF!</v>
      </c>
      <c r="DW81" s="15" t="e">
        <f>IF(VLOOKUP($B81,#REF!,COLUMN(#REF!)-COLUMN(#REF!)+1,FALSE)&gt;0.1,VLOOKUP($B81,#REF!,COLUMN(#REF!)-COLUMN(#REF!)+1,FALSE),"")</f>
        <v>#REF!</v>
      </c>
      <c r="DX81" s="15" t="e">
        <f>IF(VLOOKUP($B81,#REF!,COLUMN(#REF!)-COLUMN(#REF!)+1,FALSE)&gt;0.1,VLOOKUP($B81,#REF!,COLUMN(#REF!)-COLUMN(#REF!)+1,FALSE),"")</f>
        <v>#REF!</v>
      </c>
      <c r="DY81" s="15" t="e">
        <f>IF(VLOOKUP($B81,#REF!,COLUMN(#REF!)-COLUMN(#REF!)+1,FALSE)&gt;0.1,VLOOKUP($B81,#REF!,COLUMN(#REF!)-COLUMN(#REF!)+1,FALSE),"")</f>
        <v>#REF!</v>
      </c>
      <c r="DZ81" s="15" t="e">
        <f>IF(VLOOKUP($B81,#REF!,COLUMN(#REF!)-COLUMN(#REF!)+1,FALSE)&gt;0.1,VLOOKUP($B81,#REF!,COLUMN(#REF!)-COLUMN(#REF!)+1,FALSE),"")</f>
        <v>#REF!</v>
      </c>
      <c r="EA81" s="15" t="e">
        <f>IF(VLOOKUP($B81,#REF!,COLUMN(#REF!)-COLUMN(#REF!)+1,FALSE)&gt;0.1,VLOOKUP($B81,#REF!,COLUMN(#REF!)-COLUMN(#REF!)+1,FALSE),"")</f>
        <v>#REF!</v>
      </c>
      <c r="EB81" s="15" t="e">
        <f>IF(VLOOKUP($B81,#REF!,COLUMN(#REF!)-COLUMN(#REF!)+1,FALSE)&gt;0.1,VLOOKUP($B81,#REF!,COLUMN(#REF!)-COLUMN(#REF!)+1,FALSE),"")</f>
        <v>#REF!</v>
      </c>
      <c r="EC81" s="15" t="e">
        <f>IF(VLOOKUP($B81,#REF!,COLUMN(#REF!)-COLUMN(#REF!)+1,FALSE)&gt;0.1,VLOOKUP($B81,#REF!,COLUMN(#REF!)-COLUMN(#REF!)+1,FALSE),"")</f>
        <v>#REF!</v>
      </c>
      <c r="ED81" s="15" t="e">
        <f>IF(VLOOKUP($B81,#REF!,COLUMN(#REF!)-COLUMN(#REF!)+1,FALSE)&gt;0.1,VLOOKUP($B81,#REF!,COLUMN(#REF!)-COLUMN(#REF!)+1,FALSE),"")</f>
        <v>#REF!</v>
      </c>
      <c r="EE81" s="15" t="e">
        <f>IF(VLOOKUP($B81,#REF!,COLUMN(#REF!)-COLUMN(#REF!)+1,FALSE)&gt;0.1,VLOOKUP($B81,#REF!,COLUMN(#REF!)-COLUMN(#REF!)+1,FALSE),"")</f>
        <v>#REF!</v>
      </c>
      <c r="EF81" s="15" t="e">
        <f>IF(VLOOKUP($B81,#REF!,COLUMN(#REF!)-COLUMN(#REF!)+1,FALSE)&gt;0.1,VLOOKUP($B81,#REF!,COLUMN(#REF!)-COLUMN(#REF!)+1,FALSE),"")</f>
        <v>#REF!</v>
      </c>
      <c r="EG81" s="15" t="e">
        <f>IF(VLOOKUP($B81,#REF!,COLUMN(#REF!)-COLUMN(#REF!)+1,FALSE)&gt;0.1,VLOOKUP($B81,#REF!,COLUMN(#REF!)-COLUMN(#REF!)+1,FALSE),"")</f>
        <v>#REF!</v>
      </c>
      <c r="EH81" s="15" t="e">
        <f>IF(VLOOKUP($B81,#REF!,COLUMN(#REF!)-COLUMN(#REF!)+1,FALSE)&gt;0.1,VLOOKUP($B81,#REF!,COLUMN(#REF!)-COLUMN(#REF!)+1,FALSE),"")</f>
        <v>#REF!</v>
      </c>
      <c r="EL81" s="20" t="str">
        <f t="shared" si="33"/>
        <v/>
      </c>
      <c r="EM81" s="20" t="str">
        <f t="shared" si="33"/>
        <v/>
      </c>
      <c r="EN81" s="20" t="str">
        <f t="shared" si="33"/>
        <v/>
      </c>
      <c r="EO81" s="20" t="str">
        <f t="shared" si="33"/>
        <v/>
      </c>
      <c r="EP81" s="20" t="str">
        <f t="shared" si="33"/>
        <v/>
      </c>
      <c r="EQ81" s="20" t="str">
        <f t="shared" si="33"/>
        <v/>
      </c>
      <c r="ER81" s="20" t="str">
        <f t="shared" si="43"/>
        <v/>
      </c>
      <c r="ES81" s="20" t="str">
        <f t="shared" si="43"/>
        <v/>
      </c>
      <c r="ET81" s="20" t="str">
        <f t="shared" si="43"/>
        <v/>
      </c>
      <c r="EU81" s="20" t="str">
        <f t="shared" si="43"/>
        <v/>
      </c>
      <c r="EV81" s="20" t="str">
        <f t="shared" si="43"/>
        <v/>
      </c>
      <c r="EW81" s="20" t="str">
        <f t="shared" si="43"/>
        <v/>
      </c>
      <c r="FD81" s="40">
        <v>45658</v>
      </c>
      <c r="FE81" s="40">
        <v>45689</v>
      </c>
      <c r="FF81" s="40">
        <v>45717</v>
      </c>
      <c r="FG81" s="40">
        <v>45748</v>
      </c>
      <c r="FH81" s="40">
        <v>45778</v>
      </c>
      <c r="FI81" s="40">
        <v>45809</v>
      </c>
      <c r="FJ81" s="40">
        <v>45839</v>
      </c>
      <c r="FK81" s="40">
        <v>45870</v>
      </c>
      <c r="FL81" s="40">
        <v>45901</v>
      </c>
      <c r="FM81" s="40">
        <v>45931</v>
      </c>
      <c r="FN81" s="40">
        <v>45962</v>
      </c>
      <c r="FO81" s="40">
        <v>45992</v>
      </c>
      <c r="FP81" s="41" t="s">
        <v>1501</v>
      </c>
      <c r="FQ81" s="41">
        <v>2025</v>
      </c>
      <c r="FR81" s="41" t="s">
        <v>1502</v>
      </c>
      <c r="FS81" s="41" t="s">
        <v>1503</v>
      </c>
    </row>
    <row r="82" spans="2:175">
      <c r="B82" t="s">
        <v>1467</v>
      </c>
      <c r="C82" s="18">
        <f>VLOOKUP(B82,Financ!A$3:J$157,COLUMN(Financ!$J$21),FALSE)</f>
        <v>45931</v>
      </c>
      <c r="D82" s="16">
        <f ca="1">SUMIF(Financ!$A$3:$A$157,'Full Financ'!$B82,Financ!K$3:K$156)</f>
        <v>0</v>
      </c>
      <c r="E82" s="16">
        <f ca="1">SUMIF(Financ!$A$3:$A$157,'Full Financ'!$B82,Financ!L$3:L$156)</f>
        <v>0</v>
      </c>
      <c r="F82" s="16">
        <f ca="1">SUMIF(Financ!$A$3:$A$157,'Full Financ'!$B82,Financ!M$3:M$156)</f>
        <v>0</v>
      </c>
      <c r="G82" s="16">
        <f ca="1">SUMIF(Financ!$A$3:$A$157,'Full Financ'!$B82,Financ!N$3:N$156)</f>
        <v>0</v>
      </c>
      <c r="H82" s="16">
        <f ca="1">SUMIF(Financ!$A$3:$A$157,'Full Financ'!$B82,Financ!O$3:O$156)</f>
        <v>0</v>
      </c>
      <c r="I82" s="16">
        <f ca="1">SUMIF(Financ!$A$3:$A$157,'Full Financ'!$B82,Financ!P$3:P$156)</f>
        <v>0</v>
      </c>
      <c r="J82" s="16">
        <f ca="1">SUMIF(Financ!$A$3:$A$157,'Full Financ'!$B82,Financ!Q$3:Q$156)</f>
        <v>0</v>
      </c>
      <c r="K82" s="16">
        <f ca="1">SUMIF(Financ!$A$3:$A$157,'Full Financ'!$B82,Financ!R$3:R$156)</f>
        <v>0</v>
      </c>
      <c r="L82" s="16">
        <f ca="1">SUMIF(Financ!$A$3:$A$157,'Full Financ'!$B82,Financ!S$3:S$156)</f>
        <v>0</v>
      </c>
      <c r="M82" s="16">
        <f ca="1">SUMIF(Financ!$A$3:$A$157,'Full Financ'!$B82,Financ!T$3:T$156)</f>
        <v>389.09</v>
      </c>
      <c r="N82" s="16">
        <f ca="1">SUMIF(Financ!$A$3:$A$157,'Full Financ'!$B82,Financ!U$3:U$156)</f>
        <v>389.09</v>
      </c>
      <c r="O82" s="16">
        <f ca="1">SUMIF(Financ!$A$3:$A$157,'Full Financ'!$B82,Financ!V$3:V$156)</f>
        <v>389.09</v>
      </c>
      <c r="P82" s="16"/>
      <c r="Q82" t="e">
        <f>VLOOKUP(B82,#REF!,COLUMN(#REF!),FALSE)</f>
        <v>#REF!</v>
      </c>
      <c r="R82" s="17" t="e">
        <f>IF(AND(R$2=$Q$1,$Q82&lt;&gt;0),SUMIF(#REF!,'Full Financ'!$B82,#REF!)*0.98*(S$2-R$2)/($Q82),SUMIF(#REF!,'Full Financ'!$B82,#REF!)*0.98)</f>
        <v>#REF!</v>
      </c>
      <c r="S82" s="17" t="e">
        <f>IF(AND(S$2=$Q$1,$Q82&lt;&gt;0),SUMIF(#REF!,'Full Financ'!$B82,#REF!)*0.98*(T$2-S$2)/($Q82),SUMIF(#REF!,'Full Financ'!$B82,#REF!)*0.98)</f>
        <v>#REF!</v>
      </c>
      <c r="T82" s="17" t="e">
        <f>IF(AND(T$2=$Q$1,$Q82&lt;&gt;0),SUMIF(#REF!,'Full Financ'!$B82,#REF!)*0.98*(U$2-T$2)/($Q82),SUMIF(#REF!,'Full Financ'!$B82,#REF!)*0.98)</f>
        <v>#REF!</v>
      </c>
      <c r="U82" s="17" t="e">
        <f>IF(AND(U$2=$Q$1,$Q82&lt;&gt;0),SUMIF(#REF!,'Full Financ'!$B82,#REF!)*0.98*(V$2-U$2)/($Q82),SUMIF(#REF!,'Full Financ'!$B82,#REF!)*0.98)</f>
        <v>#REF!</v>
      </c>
      <c r="V82" s="17" t="e">
        <f>IF(AND(V$2=$Q$1,$Q82&lt;&gt;0),SUMIF(#REF!,'Full Financ'!$B82,#REF!)*0.98*(W$2-V$2)/($Q82),SUMIF(#REF!,'Full Financ'!$B82,#REF!)*0.98)</f>
        <v>#REF!</v>
      </c>
      <c r="W82" s="17" t="e">
        <f>IF(AND(W$2=$Q$1,$Q82&lt;&gt;0),SUMIF(#REF!,'Full Financ'!$B82,#REF!)*0.98*(X$2-W$2)/($Q82),SUMIF(#REF!,'Full Financ'!$B82,#REF!)*0.98)</f>
        <v>#REF!</v>
      </c>
      <c r="X82" s="17" t="e">
        <f>IF(AND(X$2=$Q$1,$Q82&lt;&gt;0),SUMIF(#REF!,'Full Financ'!$B82,#REF!)*0.98*(Y$2-X$2)/($Q82),SUMIF(#REF!,'Full Financ'!$B82,#REF!)*0.98)</f>
        <v>#REF!</v>
      </c>
      <c r="Y82" s="17" t="e">
        <f>IF(AND(Y$2=$Q$1,$Q82&lt;&gt;0),SUMIF(#REF!,'Full Financ'!$B82,#REF!)*0.98*(Z$2-Y$2)/($Q82),SUMIF(#REF!,'Full Financ'!$B82,#REF!)*0.98)</f>
        <v>#REF!</v>
      </c>
      <c r="Z82" s="17" t="e">
        <f>IF(AND(Z$2=$Q$1,$Q82&lt;&gt;0),SUMIF(#REF!,'Full Financ'!$B82,#REF!)*0.98*(AA$2-Z$2)/($Q82),SUMIF(#REF!,'Full Financ'!$B82,#REF!)*0.98)</f>
        <v>#REF!</v>
      </c>
      <c r="AA82" s="17" t="e">
        <f>IF(AND(AA$2=$Q$1,$Q82&lt;&gt;0),SUMIF(#REF!,'Full Financ'!$B82,#REF!)*0.98*(AB$2-AA$2)/($Q82),SUMIF(#REF!,'Full Financ'!$B82,#REF!)*0.98)</f>
        <v>#REF!</v>
      </c>
      <c r="AB82" s="17" t="e">
        <f>IF(AND(AB$2=$Q$1,$Q82&lt;&gt;0),SUMIF(#REF!,'Full Financ'!$B82,#REF!)*0.98*(AC$2-AB$2)/($Q82),SUMIF(#REF!,'Full Financ'!$B82,#REF!)*0.98)</f>
        <v>#REF!</v>
      </c>
      <c r="AC82" s="17" t="e">
        <f>IF(AND(AC$2=$Q$1,$Q82&lt;&gt;0),SUMIF(#REF!,'Full Financ'!$B82,#REF!)*0.98*(AD$2-AC$2)/($Q82),SUMIF(#REF!,'Full Financ'!$B82,#REF!)*0.98)</f>
        <v>#REF!</v>
      </c>
      <c r="AD82" s="17"/>
      <c r="AF82" s="17" t="e">
        <f t="shared" ca="1" si="38"/>
        <v>#REF!</v>
      </c>
      <c r="AG82" s="17" t="e">
        <f t="shared" ca="1" si="38"/>
        <v>#REF!</v>
      </c>
      <c r="AH82" s="17" t="e">
        <f t="shared" ca="1" si="38"/>
        <v>#REF!</v>
      </c>
      <c r="AI82" s="17" t="e">
        <f t="shared" ca="1" si="38"/>
        <v>#REF!</v>
      </c>
      <c r="AJ82" s="17" t="e">
        <f t="shared" ca="1" si="38"/>
        <v>#REF!</v>
      </c>
      <c r="AK82" s="17" t="e">
        <f t="shared" ca="1" si="38"/>
        <v>#REF!</v>
      </c>
      <c r="AL82" s="17" t="e">
        <f t="shared" ca="1" si="34"/>
        <v>#REF!</v>
      </c>
      <c r="AM82" s="17" t="e">
        <f t="shared" ca="1" si="34"/>
        <v>#REF!</v>
      </c>
      <c r="AN82" s="17" t="e">
        <f t="shared" ca="1" si="34"/>
        <v>#REF!</v>
      </c>
      <c r="AO82" s="17" t="e">
        <f t="shared" ca="1" si="34"/>
        <v>#REF!</v>
      </c>
      <c r="AP82" s="17" t="e">
        <f t="shared" ca="1" si="34"/>
        <v>#REF!</v>
      </c>
      <c r="AQ82" s="17" t="e">
        <f t="shared" ca="1" si="34"/>
        <v>#REF!</v>
      </c>
      <c r="AS82" s="17" t="e">
        <f>IF(SUM($R82:R82)&gt;0,MONTH(AS$2),"")</f>
        <v>#REF!</v>
      </c>
      <c r="AT82" s="17" t="e">
        <f>IF(SUM($R82:S82)&gt;0,MONTH(AT$2),"")</f>
        <v>#REF!</v>
      </c>
      <c r="AU82" s="17" t="e">
        <f>IF(SUM($R82:T82)&gt;0,MONTH(AU$2),"")</f>
        <v>#REF!</v>
      </c>
      <c r="AV82" s="17" t="e">
        <f>IF(SUM($R82:U82)&gt;0,MONTH(AV$2),"")</f>
        <v>#REF!</v>
      </c>
      <c r="AW82" s="17" t="e">
        <f>IF(SUM($R82:V82)&gt;0,MONTH(AW$2),"")</f>
        <v>#REF!</v>
      </c>
      <c r="AX82" s="17" t="e">
        <f>IF(SUM($R82:W82)&gt;0,MONTH(AX$2),"")</f>
        <v>#REF!</v>
      </c>
      <c r="AY82" s="17" t="e">
        <f>IF(SUM($R82:X82)&gt;0,MONTH(AY$2),"")</f>
        <v>#REF!</v>
      </c>
      <c r="AZ82" s="17" t="e">
        <f>IF(SUM($R82:Y82)&gt;0,MONTH(AZ$2),"")</f>
        <v>#REF!</v>
      </c>
      <c r="BA82" s="17" t="e">
        <f>IF(SUM($R82:Z82)&gt;0,MONTH(BA$2),"")</f>
        <v>#REF!</v>
      </c>
      <c r="BB82" s="17" t="e">
        <f>IF(SUM($R82:AA82)&gt;0,MONTH(BB$2),"")</f>
        <v>#REF!</v>
      </c>
      <c r="BC82" s="17" t="e">
        <f>IF(SUM($R82:AB82)&gt;0,MONTH(BC$2),"")</f>
        <v>#REF!</v>
      </c>
      <c r="BD82" s="17" t="e">
        <f>IF(SUM($R82:AC82)&gt;0,MONTH(BD$2),"")</f>
        <v>#REF!</v>
      </c>
      <c r="BE82" s="17" t="e">
        <f t="shared" si="41"/>
        <v>#REF!</v>
      </c>
      <c r="BF82" s="17" t="e">
        <f t="shared" si="39"/>
        <v>#REF!</v>
      </c>
      <c r="BG82" s="17" t="e">
        <f t="shared" si="39"/>
        <v>#REF!</v>
      </c>
      <c r="BH82" s="17" t="e">
        <f t="shared" si="39"/>
        <v>#REF!</v>
      </c>
      <c r="BI82" s="17" t="e">
        <f t="shared" si="39"/>
        <v>#REF!</v>
      </c>
      <c r="BJ82" s="17" t="e">
        <f t="shared" si="39"/>
        <v>#REF!</v>
      </c>
      <c r="BK82" s="17" t="e">
        <f t="shared" si="39"/>
        <v>#REF!</v>
      </c>
      <c r="BL82" s="17" t="e">
        <f t="shared" si="35"/>
        <v>#REF!</v>
      </c>
      <c r="BM82" s="17" t="e">
        <f t="shared" si="35"/>
        <v>#REF!</v>
      </c>
      <c r="BN82" s="17" t="e">
        <f t="shared" si="35"/>
        <v>#REF!</v>
      </c>
      <c r="BO82" s="17" t="e">
        <f t="shared" si="35"/>
        <v>#REF!</v>
      </c>
      <c r="BP82" s="17" t="e">
        <f t="shared" si="35"/>
        <v>#REF!</v>
      </c>
      <c r="BQ82" s="17" t="e">
        <f t="shared" si="35"/>
        <v>#REF!</v>
      </c>
      <c r="BS82" s="17" t="e">
        <f t="shared" si="40"/>
        <v>#REF!</v>
      </c>
      <c r="BT82" s="17" t="e">
        <f t="shared" si="40"/>
        <v>#REF!</v>
      </c>
      <c r="BU82" s="17" t="e">
        <f t="shared" si="40"/>
        <v>#REF!</v>
      </c>
      <c r="BV82" s="17" t="e">
        <f t="shared" si="40"/>
        <v>#REF!</v>
      </c>
      <c r="BW82" s="17" t="e">
        <f t="shared" si="40"/>
        <v>#REF!</v>
      </c>
      <c r="BX82" s="17" t="e">
        <f t="shared" si="40"/>
        <v>#REF!</v>
      </c>
      <c r="BY82" s="17" t="e">
        <f t="shared" si="36"/>
        <v>#REF!</v>
      </c>
      <c r="BZ82" s="17" t="e">
        <f t="shared" si="36"/>
        <v>#REF!</v>
      </c>
      <c r="CA82" s="17" t="e">
        <f t="shared" si="36"/>
        <v>#REF!</v>
      </c>
      <c r="CB82" s="17" t="e">
        <f t="shared" si="36"/>
        <v>#REF!</v>
      </c>
      <c r="CC82" s="17" t="e">
        <f t="shared" si="36"/>
        <v>#REF!</v>
      </c>
      <c r="CD82" s="17" t="e">
        <f t="shared" si="36"/>
        <v>#REF!</v>
      </c>
      <c r="CG82" s="20" t="e">
        <f>IF(AND(SUM($R82:R82)&gt;0,R82=0),AF82,0)</f>
        <v>#REF!</v>
      </c>
      <c r="CH82" s="20" t="e">
        <f>IF(AND(SUM($R82:S82)&gt;0,S82=0),AG82,0)</f>
        <v>#REF!</v>
      </c>
      <c r="CI82" s="20" t="e">
        <f>IF(AND(SUM($R82:T82)&gt;0,T82=0),AH82,0)</f>
        <v>#REF!</v>
      </c>
      <c r="CJ82" s="20" t="e">
        <f>IF(AND(SUM($R82:U82)&gt;0,U82=0),AI82,0)</f>
        <v>#REF!</v>
      </c>
      <c r="CK82" s="20" t="e">
        <f>IF(AND(SUM($R82:V82)&gt;0,V82=0),AJ82,0)</f>
        <v>#REF!</v>
      </c>
      <c r="CL82" s="20" t="e">
        <f>IF(AND(SUM($R82:W82)&gt;0,W82=0),AK82,0)</f>
        <v>#REF!</v>
      </c>
      <c r="CM82" s="20" t="e">
        <f>IF(AND(SUM($R82:X82)&gt;0,X82=0),AL82,0)</f>
        <v>#REF!</v>
      </c>
      <c r="CN82" s="20" t="e">
        <f>IF(AND(SUM($R82:Y82)&gt;0,Y82=0),AM82,0)</f>
        <v>#REF!</v>
      </c>
      <c r="CO82" s="20" t="e">
        <f>IF(AND(SUM($R82:Z82)&gt;0,Z82=0),AN82,0)</f>
        <v>#REF!</v>
      </c>
      <c r="CP82" s="20" t="e">
        <f>IF(AND(SUM($R82:AA82)&gt;0,AA82=0),AO82,0)</f>
        <v>#REF!</v>
      </c>
      <c r="CQ82" s="20" t="e">
        <f>IF(AND(SUM($R82:AB82)&gt;0,AB82=0),AP82,0)</f>
        <v>#REF!</v>
      </c>
      <c r="CR82" s="20" t="e">
        <f>IF(AND(SUM($R82:AC82)&gt;0,AC82=0),AQ82,0)</f>
        <v>#REF!</v>
      </c>
      <c r="CT82" s="14" t="e">
        <f>IF(VLOOKUP($B82,#REF!,COLUMN(#REF!)-COLUMN(#REF!)+1,FALSE)&gt;0.1,VLOOKUP($B82,#REF!,COLUMN(#REF!)-COLUMN(#REF!)+1,FALSE),"")</f>
        <v>#REF!</v>
      </c>
      <c r="CU82" s="14" t="e">
        <f>IF(VLOOKUP($B82,#REF!,COLUMN(#REF!)-COLUMN(#REF!)+1,FALSE)&gt;0.1,VLOOKUP($B82,#REF!,COLUMN(#REF!)-COLUMN(#REF!)+1,FALSE),"")</f>
        <v>#REF!</v>
      </c>
      <c r="CV82" s="14" t="e">
        <f>IF(VLOOKUP($B82,#REF!,COLUMN(#REF!)-COLUMN(#REF!)+1,FALSE)&gt;0.1,VLOOKUP($B82,#REF!,COLUMN(#REF!)-COLUMN(#REF!)+1,FALSE),"")</f>
        <v>#REF!</v>
      </c>
      <c r="CW82" s="14" t="e">
        <f>IF(VLOOKUP($B82,#REF!,COLUMN(#REF!)-COLUMN(#REF!)+1,FALSE)&gt;0.1,VLOOKUP($B82,#REF!,COLUMN(#REF!)-COLUMN(#REF!)+1,FALSE),"")</f>
        <v>#REF!</v>
      </c>
      <c r="CX82" s="14" t="e">
        <f>IF(VLOOKUP($B82,#REF!,COLUMN(#REF!)-COLUMN(#REF!)+1,FALSE)&gt;0.1,VLOOKUP($B82,#REF!,COLUMN(#REF!)-COLUMN(#REF!)+1,FALSE),"")</f>
        <v>#REF!</v>
      </c>
      <c r="CY82" s="14" t="e">
        <f>IF(VLOOKUP($B82,#REF!,COLUMN(#REF!)-COLUMN(#REF!)+1,FALSE)&gt;0.1,VLOOKUP($B82,#REF!,COLUMN(#REF!)-COLUMN(#REF!)+1,FALSE),"")</f>
        <v>#REF!</v>
      </c>
      <c r="CZ82" s="14" t="e">
        <f>IF(VLOOKUP($B82,#REF!,COLUMN(#REF!)-COLUMN(#REF!)+1,FALSE)&gt;0.1,VLOOKUP($B82,#REF!,COLUMN(#REF!)-COLUMN(#REF!)+1,FALSE),"")</f>
        <v>#REF!</v>
      </c>
      <c r="DA82" s="14" t="e">
        <f>IF(VLOOKUP($B82,#REF!,COLUMN(#REF!)-COLUMN(#REF!)+1,FALSE)&gt;0.1,VLOOKUP($B82,#REF!,COLUMN(#REF!)-COLUMN(#REF!)+1,FALSE),"")</f>
        <v>#REF!</v>
      </c>
      <c r="DB82" s="14" t="e">
        <f>IF(VLOOKUP($B82,#REF!,COLUMN(#REF!)-COLUMN(#REF!)+1,FALSE)&gt;0.1,VLOOKUP($B82,#REF!,COLUMN(#REF!)-COLUMN(#REF!)+1,FALSE),"")</f>
        <v>#REF!</v>
      </c>
      <c r="DC82" s="14" t="e">
        <f>IF(VLOOKUP($B82,#REF!,COLUMN(#REF!)-COLUMN(#REF!)+1,FALSE)&gt;0.1,VLOOKUP($B82,#REF!,COLUMN(#REF!)-COLUMN(#REF!)+1,FALSE),"")</f>
        <v>#REF!</v>
      </c>
      <c r="DD82" s="14" t="e">
        <f>IF(VLOOKUP($B82,#REF!,COLUMN(#REF!)-COLUMN(#REF!)+1,FALSE)&gt;0.1,VLOOKUP($B82,#REF!,COLUMN(#REF!)-COLUMN(#REF!)+1,FALSE),"")</f>
        <v>#REF!</v>
      </c>
      <c r="DE82" s="14" t="e">
        <f>IF(VLOOKUP($B82,#REF!,COLUMN(#REF!)-COLUMN(#REF!)+1,FALSE)&gt;0.1,VLOOKUP($B82,#REF!,COLUMN(#REF!)-COLUMN(#REF!)+1,FALSE),"")</f>
        <v>#REF!</v>
      </c>
      <c r="DH82" s="19" t="str">
        <f t="shared" si="42"/>
        <v/>
      </c>
      <c r="DI82" s="19" t="str">
        <f t="shared" si="42"/>
        <v/>
      </c>
      <c r="DJ82" s="19" t="str">
        <f t="shared" si="42"/>
        <v/>
      </c>
      <c r="DK82" s="19" t="str">
        <f t="shared" si="42"/>
        <v/>
      </c>
      <c r="DL82" s="19" t="str">
        <f t="shared" si="42"/>
        <v/>
      </c>
      <c r="DM82" s="19" t="str">
        <f t="shared" si="42"/>
        <v/>
      </c>
      <c r="DN82" s="19" t="str">
        <f t="shared" si="37"/>
        <v/>
      </c>
      <c r="DO82" s="19" t="str">
        <f t="shared" si="37"/>
        <v/>
      </c>
      <c r="DP82" s="19" t="str">
        <f t="shared" si="37"/>
        <v/>
      </c>
      <c r="DQ82" s="19" t="str">
        <f t="shared" si="37"/>
        <v/>
      </c>
      <c r="DR82" s="19" t="str">
        <f t="shared" si="37"/>
        <v/>
      </c>
      <c r="DS82" s="19" t="str">
        <f t="shared" si="37"/>
        <v/>
      </c>
      <c r="DV82" s="15" t="e">
        <f>IF(VLOOKUP($B82,#REF!,COLUMN(#REF!)-COLUMN(#REF!)+1,FALSE)&gt;0.1,VLOOKUP($B82,#REF!,COLUMN(#REF!)-COLUMN(#REF!)+1,FALSE),"")</f>
        <v>#REF!</v>
      </c>
      <c r="DW82" s="15" t="e">
        <f>IF(VLOOKUP($B82,#REF!,COLUMN(#REF!)-COLUMN(#REF!)+1,FALSE)&gt;0.1,VLOOKUP($B82,#REF!,COLUMN(#REF!)-COLUMN(#REF!)+1,FALSE),"")</f>
        <v>#REF!</v>
      </c>
      <c r="DX82" s="15" t="e">
        <f>IF(VLOOKUP($B82,#REF!,COLUMN(#REF!)-COLUMN(#REF!)+1,FALSE)&gt;0.1,VLOOKUP($B82,#REF!,COLUMN(#REF!)-COLUMN(#REF!)+1,FALSE),"")</f>
        <v>#REF!</v>
      </c>
      <c r="DY82" s="15" t="e">
        <f>IF(VLOOKUP($B82,#REF!,COLUMN(#REF!)-COLUMN(#REF!)+1,FALSE)&gt;0.1,VLOOKUP($B82,#REF!,COLUMN(#REF!)-COLUMN(#REF!)+1,FALSE),"")</f>
        <v>#REF!</v>
      </c>
      <c r="DZ82" s="15" t="e">
        <f>IF(VLOOKUP($B82,#REF!,COLUMN(#REF!)-COLUMN(#REF!)+1,FALSE)&gt;0.1,VLOOKUP($B82,#REF!,COLUMN(#REF!)-COLUMN(#REF!)+1,FALSE),"")</f>
        <v>#REF!</v>
      </c>
      <c r="EA82" s="15" t="e">
        <f>IF(VLOOKUP($B82,#REF!,COLUMN(#REF!)-COLUMN(#REF!)+1,FALSE)&gt;0.1,VLOOKUP($B82,#REF!,COLUMN(#REF!)-COLUMN(#REF!)+1,FALSE),"")</f>
        <v>#REF!</v>
      </c>
      <c r="EB82" s="15" t="e">
        <f>IF(VLOOKUP($B82,#REF!,COLUMN(#REF!)-COLUMN(#REF!)+1,FALSE)&gt;0.1,VLOOKUP($B82,#REF!,COLUMN(#REF!)-COLUMN(#REF!)+1,FALSE),"")</f>
        <v>#REF!</v>
      </c>
      <c r="EC82" s="15" t="e">
        <f>IF(VLOOKUP($B82,#REF!,COLUMN(#REF!)-COLUMN(#REF!)+1,FALSE)&gt;0.1,VLOOKUP($B82,#REF!,COLUMN(#REF!)-COLUMN(#REF!)+1,FALSE),"")</f>
        <v>#REF!</v>
      </c>
      <c r="ED82" s="15" t="e">
        <f>IF(VLOOKUP($B82,#REF!,COLUMN(#REF!)-COLUMN(#REF!)+1,FALSE)&gt;0.1,VLOOKUP($B82,#REF!,COLUMN(#REF!)-COLUMN(#REF!)+1,FALSE),"")</f>
        <v>#REF!</v>
      </c>
      <c r="EE82" s="15" t="e">
        <f>IF(VLOOKUP($B82,#REF!,COLUMN(#REF!)-COLUMN(#REF!)+1,FALSE)&gt;0.1,VLOOKUP($B82,#REF!,COLUMN(#REF!)-COLUMN(#REF!)+1,FALSE),"")</f>
        <v>#REF!</v>
      </c>
      <c r="EF82" s="15" t="e">
        <f>IF(VLOOKUP($B82,#REF!,COLUMN(#REF!)-COLUMN(#REF!)+1,FALSE)&gt;0.1,VLOOKUP($B82,#REF!,COLUMN(#REF!)-COLUMN(#REF!)+1,FALSE),"")</f>
        <v>#REF!</v>
      </c>
      <c r="EG82" s="15" t="e">
        <f>IF(VLOOKUP($B82,#REF!,COLUMN(#REF!)-COLUMN(#REF!)+1,FALSE)&gt;0.1,VLOOKUP($B82,#REF!,COLUMN(#REF!)-COLUMN(#REF!)+1,FALSE),"")</f>
        <v>#REF!</v>
      </c>
      <c r="EH82" s="15" t="e">
        <f>IF(VLOOKUP($B82,#REF!,COLUMN(#REF!)-COLUMN(#REF!)+1,FALSE)&gt;0.1,VLOOKUP($B82,#REF!,COLUMN(#REF!)-COLUMN(#REF!)+1,FALSE),"")</f>
        <v>#REF!</v>
      </c>
      <c r="EL82" s="20" t="str">
        <f t="shared" si="33"/>
        <v/>
      </c>
      <c r="EM82" s="20" t="str">
        <f t="shared" si="33"/>
        <v/>
      </c>
      <c r="EN82" s="20" t="str">
        <f t="shared" si="33"/>
        <v/>
      </c>
      <c r="EO82" s="20" t="str">
        <f t="shared" si="33"/>
        <v/>
      </c>
      <c r="EP82" s="20" t="str">
        <f t="shared" si="33"/>
        <v/>
      </c>
      <c r="EQ82" s="20" t="str">
        <f t="shared" si="33"/>
        <v/>
      </c>
      <c r="ER82" s="20" t="str">
        <f t="shared" si="43"/>
        <v/>
      </c>
      <c r="ES82" s="20" t="str">
        <f t="shared" si="43"/>
        <v/>
      </c>
      <c r="ET82" s="20" t="str">
        <f t="shared" si="43"/>
        <v/>
      </c>
      <c r="EU82" s="20" t="str">
        <f t="shared" si="43"/>
        <v/>
      </c>
      <c r="EV82" s="20" t="str">
        <f t="shared" si="43"/>
        <v/>
      </c>
      <c r="EW82" s="20" t="str">
        <f t="shared" si="43"/>
        <v/>
      </c>
      <c r="FC82" s="43" t="s">
        <v>1504</v>
      </c>
      <c r="FD82" s="44" t="e">
        <f>#REF!</f>
        <v>#REF!</v>
      </c>
      <c r="FE82" s="44" t="e">
        <f>#REF!</f>
        <v>#REF!</v>
      </c>
      <c r="FF82" s="44" t="e">
        <f>#REF!</f>
        <v>#REF!</v>
      </c>
      <c r="FG82" s="44" t="e">
        <f>#REF!</f>
        <v>#REF!</v>
      </c>
      <c r="FH82" s="44" t="e">
        <f>#REF!</f>
        <v>#REF!</v>
      </c>
      <c r="FI82" s="44" t="e">
        <f>#REF!</f>
        <v>#REF!</v>
      </c>
      <c r="FJ82" s="44" t="e">
        <f>#REF!</f>
        <v>#REF!</v>
      </c>
      <c r="FK82" s="44" t="e">
        <f>#REF!</f>
        <v>#REF!</v>
      </c>
      <c r="FL82" s="44" t="e">
        <f>#REF!</f>
        <v>#REF!</v>
      </c>
      <c r="FM82" s="44" t="e">
        <f>#REF!</f>
        <v>#REF!</v>
      </c>
      <c r="FN82" s="44" t="e">
        <f>#REF!</f>
        <v>#REF!</v>
      </c>
      <c r="FO82" s="44" t="e">
        <f>#REF!</f>
        <v>#REF!</v>
      </c>
      <c r="FP82" s="44" t="e">
        <f>SUMPRODUCT($FD$15:$FH$15,FD82:FH82)/SUM($FD$15:$FH$15)</f>
        <v>#REF!</v>
      </c>
      <c r="FQ82" s="44" t="e">
        <f>SUMPRODUCT($FD$15:$FO$15,FD82:FO82)/SUM($FD$15:$FO$15)</f>
        <v>#REF!</v>
      </c>
      <c r="FR82" s="44" t="e">
        <f>SUM(#REF!)</f>
        <v>#REF!</v>
      </c>
      <c r="FS82" s="44" t="e">
        <f>SUM(#REF!)</f>
        <v>#REF!</v>
      </c>
    </row>
    <row r="83" spans="2:175">
      <c r="B83" t="s">
        <v>1398</v>
      </c>
      <c r="C83" s="18">
        <f>VLOOKUP(B83,Financ!A$3:J$157,COLUMN(Financ!$J$21),FALSE)</f>
        <v>45901</v>
      </c>
      <c r="D83" s="16">
        <f ca="1">SUMIF(Financ!$A$3:$A$157,'Full Financ'!$B83,Financ!K$3:K$156)</f>
        <v>0</v>
      </c>
      <c r="E83" s="16">
        <f ca="1">SUMIF(Financ!$A$3:$A$157,'Full Financ'!$B83,Financ!L$3:L$156)</f>
        <v>0</v>
      </c>
      <c r="F83" s="16">
        <f ca="1">SUMIF(Financ!$A$3:$A$157,'Full Financ'!$B83,Financ!M$3:M$156)</f>
        <v>0</v>
      </c>
      <c r="G83" s="16">
        <f ca="1">SUMIF(Financ!$A$3:$A$157,'Full Financ'!$B83,Financ!N$3:N$156)</f>
        <v>0</v>
      </c>
      <c r="H83" s="16">
        <f ca="1">SUMIF(Financ!$A$3:$A$157,'Full Financ'!$B83,Financ!O$3:O$156)</f>
        <v>0</v>
      </c>
      <c r="I83" s="16">
        <f ca="1">SUMIF(Financ!$A$3:$A$157,'Full Financ'!$B83,Financ!P$3:P$156)</f>
        <v>0</v>
      </c>
      <c r="J83" s="16">
        <f ca="1">SUMIF(Financ!$A$3:$A$157,'Full Financ'!$B83,Financ!Q$3:Q$156)</f>
        <v>0</v>
      </c>
      <c r="K83" s="16">
        <f ca="1">SUMIF(Financ!$A$3:$A$157,'Full Financ'!$B83,Financ!R$3:R$156)</f>
        <v>0</v>
      </c>
      <c r="L83" s="16">
        <f ca="1">SUMIF(Financ!$A$3:$A$157,'Full Financ'!$B83,Financ!S$3:S$156)</f>
        <v>466.90799999999996</v>
      </c>
      <c r="M83" s="16">
        <f ca="1">SUMIF(Financ!$A$3:$A$157,'Full Financ'!$B83,Financ!T$3:T$156)</f>
        <v>466.90799999999996</v>
      </c>
      <c r="N83" s="16">
        <f ca="1">SUMIF(Financ!$A$3:$A$157,'Full Financ'!$B83,Financ!U$3:U$156)</f>
        <v>466.90799999999996</v>
      </c>
      <c r="O83" s="16">
        <f ca="1">SUMIF(Financ!$A$3:$A$157,'Full Financ'!$B83,Financ!V$3:V$156)</f>
        <v>466.90799999999996</v>
      </c>
      <c r="P83" s="16"/>
      <c r="Q83" t="e">
        <f>VLOOKUP(B83,#REF!,COLUMN(#REF!),FALSE)</f>
        <v>#REF!</v>
      </c>
      <c r="R83" s="17" t="e">
        <f>IF(AND(R$2=$Q$1,$Q83&lt;&gt;0),SUMIF(#REF!,'Full Financ'!$B83,#REF!)*0.98*(S$2-R$2)/($Q83),SUMIF(#REF!,'Full Financ'!$B83,#REF!)*0.98)</f>
        <v>#REF!</v>
      </c>
      <c r="S83" s="17" t="e">
        <f>IF(AND(S$2=$Q$1,$Q83&lt;&gt;0),SUMIF(#REF!,'Full Financ'!$B83,#REF!)*0.98*(T$2-S$2)/($Q83),SUMIF(#REF!,'Full Financ'!$B83,#REF!)*0.98)</f>
        <v>#REF!</v>
      </c>
      <c r="T83" s="17" t="e">
        <f>IF(AND(T$2=$Q$1,$Q83&lt;&gt;0),SUMIF(#REF!,'Full Financ'!$B83,#REF!)*0.98*(U$2-T$2)/($Q83),SUMIF(#REF!,'Full Financ'!$B83,#REF!)*0.98)</f>
        <v>#REF!</v>
      </c>
      <c r="U83" s="17" t="e">
        <f>IF(AND(U$2=$Q$1,$Q83&lt;&gt;0),SUMIF(#REF!,'Full Financ'!$B83,#REF!)*0.98*(V$2-U$2)/($Q83),SUMIF(#REF!,'Full Financ'!$B83,#REF!)*0.98)</f>
        <v>#REF!</v>
      </c>
      <c r="V83" s="17" t="e">
        <f>IF(AND(V$2=$Q$1,$Q83&lt;&gt;0),SUMIF(#REF!,'Full Financ'!$B83,#REF!)*0.98*(W$2-V$2)/($Q83),SUMIF(#REF!,'Full Financ'!$B83,#REF!)*0.98)</f>
        <v>#REF!</v>
      </c>
      <c r="W83" s="17" t="e">
        <f>IF(AND(W$2=$Q$1,$Q83&lt;&gt;0),SUMIF(#REF!,'Full Financ'!$B83,#REF!)*0.98*(X$2-W$2)/($Q83),SUMIF(#REF!,'Full Financ'!$B83,#REF!)*0.98)</f>
        <v>#REF!</v>
      </c>
      <c r="X83" s="17" t="e">
        <f>IF(AND(X$2=$Q$1,$Q83&lt;&gt;0),SUMIF(#REF!,'Full Financ'!$B83,#REF!)*0.98*(Y$2-X$2)/($Q83),SUMIF(#REF!,'Full Financ'!$B83,#REF!)*0.98)</f>
        <v>#REF!</v>
      </c>
      <c r="Y83" s="17" t="e">
        <f>IF(AND(Y$2=$Q$1,$Q83&lt;&gt;0),SUMIF(#REF!,'Full Financ'!$B83,#REF!)*0.98*(Z$2-Y$2)/($Q83),SUMIF(#REF!,'Full Financ'!$B83,#REF!)*0.98)</f>
        <v>#REF!</v>
      </c>
      <c r="Z83" s="17" t="e">
        <f>IF(AND(Z$2=$Q$1,$Q83&lt;&gt;0),SUMIF(#REF!,'Full Financ'!$B83,#REF!)*0.98*(AA$2-Z$2)/($Q83),SUMIF(#REF!,'Full Financ'!$B83,#REF!)*0.98)</f>
        <v>#REF!</v>
      </c>
      <c r="AA83" s="17" t="e">
        <f>IF(AND(AA$2=$Q$1,$Q83&lt;&gt;0),SUMIF(#REF!,'Full Financ'!$B83,#REF!)*0.98*(AB$2-AA$2)/($Q83),SUMIF(#REF!,'Full Financ'!$B83,#REF!)*0.98)</f>
        <v>#REF!</v>
      </c>
      <c r="AB83" s="17" t="e">
        <f>IF(AND(AB$2=$Q$1,$Q83&lt;&gt;0),SUMIF(#REF!,'Full Financ'!$B83,#REF!)*0.98*(AC$2-AB$2)/($Q83),SUMIF(#REF!,'Full Financ'!$B83,#REF!)*0.98)</f>
        <v>#REF!</v>
      </c>
      <c r="AC83" s="17" t="e">
        <f>IF(AND(AC$2=$Q$1,$Q83&lt;&gt;0),SUMIF(#REF!,'Full Financ'!$B83,#REF!)*0.98*(AD$2-AC$2)/($Q83),SUMIF(#REF!,'Full Financ'!$B83,#REF!)*0.98)</f>
        <v>#REF!</v>
      </c>
      <c r="AD83" s="17"/>
      <c r="AF83" s="17" t="e">
        <f t="shared" ca="1" si="38"/>
        <v>#REF!</v>
      </c>
      <c r="AG83" s="17" t="e">
        <f t="shared" ca="1" si="38"/>
        <v>#REF!</v>
      </c>
      <c r="AH83" s="17" t="e">
        <f t="shared" ca="1" si="38"/>
        <v>#REF!</v>
      </c>
      <c r="AI83" s="17" t="e">
        <f t="shared" ca="1" si="38"/>
        <v>#REF!</v>
      </c>
      <c r="AJ83" s="17" t="e">
        <f t="shared" ca="1" si="38"/>
        <v>#REF!</v>
      </c>
      <c r="AK83" s="17" t="e">
        <f t="shared" ca="1" si="38"/>
        <v>#REF!</v>
      </c>
      <c r="AL83" s="17" t="e">
        <f t="shared" ca="1" si="34"/>
        <v>#REF!</v>
      </c>
      <c r="AM83" s="17" t="e">
        <f t="shared" ca="1" si="34"/>
        <v>#REF!</v>
      </c>
      <c r="AN83" s="17" t="e">
        <f t="shared" ca="1" si="34"/>
        <v>#REF!</v>
      </c>
      <c r="AO83" s="17" t="e">
        <f t="shared" ca="1" si="34"/>
        <v>#REF!</v>
      </c>
      <c r="AP83" s="17" t="e">
        <f t="shared" ca="1" si="34"/>
        <v>#REF!</v>
      </c>
      <c r="AQ83" s="17" t="e">
        <f t="shared" ca="1" si="34"/>
        <v>#REF!</v>
      </c>
      <c r="AS83" s="17" t="e">
        <f>IF(SUM($R83:R83)&gt;0,MONTH(AS$2),"")</f>
        <v>#REF!</v>
      </c>
      <c r="AT83" s="17" t="e">
        <f>IF(SUM($R83:S83)&gt;0,MONTH(AT$2),"")</f>
        <v>#REF!</v>
      </c>
      <c r="AU83" s="17" t="e">
        <f>IF(SUM($R83:T83)&gt;0,MONTH(AU$2),"")</f>
        <v>#REF!</v>
      </c>
      <c r="AV83" s="17" t="e">
        <f>IF(SUM($R83:U83)&gt;0,MONTH(AV$2),"")</f>
        <v>#REF!</v>
      </c>
      <c r="AW83" s="17" t="e">
        <f>IF(SUM($R83:V83)&gt;0,MONTH(AW$2),"")</f>
        <v>#REF!</v>
      </c>
      <c r="AX83" s="17" t="e">
        <f>IF(SUM($R83:W83)&gt;0,MONTH(AX$2),"")</f>
        <v>#REF!</v>
      </c>
      <c r="AY83" s="17" t="e">
        <f>IF(SUM($R83:X83)&gt;0,MONTH(AY$2),"")</f>
        <v>#REF!</v>
      </c>
      <c r="AZ83" s="17" t="e">
        <f>IF(SUM($R83:Y83)&gt;0,MONTH(AZ$2),"")</f>
        <v>#REF!</v>
      </c>
      <c r="BA83" s="17" t="e">
        <f>IF(SUM($R83:Z83)&gt;0,MONTH(BA$2),"")</f>
        <v>#REF!</v>
      </c>
      <c r="BB83" s="17" t="e">
        <f>IF(SUM($R83:AA83)&gt;0,MONTH(BB$2),"")</f>
        <v>#REF!</v>
      </c>
      <c r="BC83" s="17" t="e">
        <f>IF(SUM($R83:AB83)&gt;0,MONTH(BC$2),"")</f>
        <v>#REF!</v>
      </c>
      <c r="BD83" s="17" t="e">
        <f>IF(SUM($R83:AC83)&gt;0,MONTH(BD$2),"")</f>
        <v>#REF!</v>
      </c>
      <c r="BE83" s="17" t="e">
        <f t="shared" si="41"/>
        <v>#REF!</v>
      </c>
      <c r="BF83" s="17" t="e">
        <f t="shared" si="39"/>
        <v>#REF!</v>
      </c>
      <c r="BG83" s="17" t="e">
        <f t="shared" si="39"/>
        <v>#REF!</v>
      </c>
      <c r="BH83" s="17" t="e">
        <f t="shared" si="39"/>
        <v>#REF!</v>
      </c>
      <c r="BI83" s="17" t="e">
        <f t="shared" si="39"/>
        <v>#REF!</v>
      </c>
      <c r="BJ83" s="17" t="e">
        <f t="shared" si="39"/>
        <v>#REF!</v>
      </c>
      <c r="BK83" s="17" t="e">
        <f t="shared" si="39"/>
        <v>#REF!</v>
      </c>
      <c r="BL83" s="17" t="e">
        <f t="shared" si="35"/>
        <v>#REF!</v>
      </c>
      <c r="BM83" s="17" t="e">
        <f t="shared" si="35"/>
        <v>#REF!</v>
      </c>
      <c r="BN83" s="17" t="e">
        <f t="shared" si="35"/>
        <v>#REF!</v>
      </c>
      <c r="BO83" s="17" t="e">
        <f t="shared" si="35"/>
        <v>#REF!</v>
      </c>
      <c r="BP83" s="17" t="e">
        <f t="shared" si="35"/>
        <v>#REF!</v>
      </c>
      <c r="BQ83" s="17" t="e">
        <f t="shared" si="35"/>
        <v>#REF!</v>
      </c>
      <c r="BS83" s="17" t="e">
        <f t="shared" si="40"/>
        <v>#REF!</v>
      </c>
      <c r="BT83" s="17" t="e">
        <f t="shared" si="40"/>
        <v>#REF!</v>
      </c>
      <c r="BU83" s="17" t="e">
        <f t="shared" si="40"/>
        <v>#REF!</v>
      </c>
      <c r="BV83" s="17" t="e">
        <f t="shared" si="40"/>
        <v>#REF!</v>
      </c>
      <c r="BW83" s="17" t="e">
        <f t="shared" si="40"/>
        <v>#REF!</v>
      </c>
      <c r="BX83" s="17" t="e">
        <f t="shared" si="40"/>
        <v>#REF!</v>
      </c>
      <c r="BY83" s="17" t="e">
        <f t="shared" si="36"/>
        <v>#REF!</v>
      </c>
      <c r="BZ83" s="17" t="e">
        <f t="shared" si="36"/>
        <v>#REF!</v>
      </c>
      <c r="CA83" s="17" t="e">
        <f t="shared" si="36"/>
        <v>#REF!</v>
      </c>
      <c r="CB83" s="17" t="e">
        <f t="shared" si="36"/>
        <v>#REF!</v>
      </c>
      <c r="CC83" s="17" t="e">
        <f t="shared" si="36"/>
        <v>#REF!</v>
      </c>
      <c r="CD83" s="17" t="e">
        <f t="shared" si="36"/>
        <v>#REF!</v>
      </c>
      <c r="CG83" s="20" t="e">
        <f>IF(AND(SUM($R83:R83)&gt;0,R83=0),AF83,0)</f>
        <v>#REF!</v>
      </c>
      <c r="CH83" s="20" t="e">
        <f>IF(AND(SUM($R83:S83)&gt;0,S83=0),AG83,0)</f>
        <v>#REF!</v>
      </c>
      <c r="CI83" s="20" t="e">
        <f>IF(AND(SUM($R83:T83)&gt;0,T83=0),AH83,0)</f>
        <v>#REF!</v>
      </c>
      <c r="CJ83" s="20" t="e">
        <f>IF(AND(SUM($R83:U83)&gt;0,U83=0),AI83,0)</f>
        <v>#REF!</v>
      </c>
      <c r="CK83" s="20" t="e">
        <f>IF(AND(SUM($R83:V83)&gt;0,V83=0),AJ83,0)</f>
        <v>#REF!</v>
      </c>
      <c r="CL83" s="20" t="e">
        <f>IF(AND(SUM($R83:W83)&gt;0,W83=0),AK83,0)</f>
        <v>#REF!</v>
      </c>
      <c r="CM83" s="20" t="e">
        <f>IF(AND(SUM($R83:X83)&gt;0,X83=0),AL83,0)</f>
        <v>#REF!</v>
      </c>
      <c r="CN83" s="20" t="e">
        <f>IF(AND(SUM($R83:Y83)&gt;0,Y83=0),AM83,0)</f>
        <v>#REF!</v>
      </c>
      <c r="CO83" s="20" t="e">
        <f>IF(AND(SUM($R83:Z83)&gt;0,Z83=0),AN83,0)</f>
        <v>#REF!</v>
      </c>
      <c r="CP83" s="20" t="e">
        <f>IF(AND(SUM($R83:AA83)&gt;0,AA83=0),AO83,0)</f>
        <v>#REF!</v>
      </c>
      <c r="CQ83" s="20" t="e">
        <f>IF(AND(SUM($R83:AB83)&gt;0,AB83=0),AP83,0)</f>
        <v>#REF!</v>
      </c>
      <c r="CR83" s="20" t="e">
        <f>IF(AND(SUM($R83:AC83)&gt;0,AC83=0),AQ83,0)</f>
        <v>#REF!</v>
      </c>
      <c r="CT83" s="14" t="e">
        <f>IF(VLOOKUP($B83,#REF!,COLUMN(#REF!)-COLUMN(#REF!)+1,FALSE)&gt;0.1,VLOOKUP($B83,#REF!,COLUMN(#REF!)-COLUMN(#REF!)+1,FALSE),"")</f>
        <v>#REF!</v>
      </c>
      <c r="CU83" s="14" t="e">
        <f>IF(VLOOKUP($B83,#REF!,COLUMN(#REF!)-COLUMN(#REF!)+1,FALSE)&gt;0.1,VLOOKUP($B83,#REF!,COLUMN(#REF!)-COLUMN(#REF!)+1,FALSE),"")</f>
        <v>#REF!</v>
      </c>
      <c r="CV83" s="14" t="e">
        <f>IF(VLOOKUP($B83,#REF!,COLUMN(#REF!)-COLUMN(#REF!)+1,FALSE)&gt;0.1,VLOOKUP($B83,#REF!,COLUMN(#REF!)-COLUMN(#REF!)+1,FALSE),"")</f>
        <v>#REF!</v>
      </c>
      <c r="CW83" s="14" t="e">
        <f>IF(VLOOKUP($B83,#REF!,COLUMN(#REF!)-COLUMN(#REF!)+1,FALSE)&gt;0.1,VLOOKUP($B83,#REF!,COLUMN(#REF!)-COLUMN(#REF!)+1,FALSE),"")</f>
        <v>#REF!</v>
      </c>
      <c r="CX83" s="14" t="e">
        <f>IF(VLOOKUP($B83,#REF!,COLUMN(#REF!)-COLUMN(#REF!)+1,FALSE)&gt;0.1,VLOOKUP($B83,#REF!,COLUMN(#REF!)-COLUMN(#REF!)+1,FALSE),"")</f>
        <v>#REF!</v>
      </c>
      <c r="CY83" s="14" t="e">
        <f>IF(VLOOKUP($B83,#REF!,COLUMN(#REF!)-COLUMN(#REF!)+1,FALSE)&gt;0.1,VLOOKUP($B83,#REF!,COLUMN(#REF!)-COLUMN(#REF!)+1,FALSE),"")</f>
        <v>#REF!</v>
      </c>
      <c r="CZ83" s="14" t="e">
        <f>IF(VLOOKUP($B83,#REF!,COLUMN(#REF!)-COLUMN(#REF!)+1,FALSE)&gt;0.1,VLOOKUP($B83,#REF!,COLUMN(#REF!)-COLUMN(#REF!)+1,FALSE),"")</f>
        <v>#REF!</v>
      </c>
      <c r="DA83" s="14" t="e">
        <f>IF(VLOOKUP($B83,#REF!,COLUMN(#REF!)-COLUMN(#REF!)+1,FALSE)&gt;0.1,VLOOKUP($B83,#REF!,COLUMN(#REF!)-COLUMN(#REF!)+1,FALSE),"")</f>
        <v>#REF!</v>
      </c>
      <c r="DB83" s="14" t="e">
        <f>IF(VLOOKUP($B83,#REF!,COLUMN(#REF!)-COLUMN(#REF!)+1,FALSE)&gt;0.1,VLOOKUP($B83,#REF!,COLUMN(#REF!)-COLUMN(#REF!)+1,FALSE),"")</f>
        <v>#REF!</v>
      </c>
      <c r="DC83" s="14" t="e">
        <f>IF(VLOOKUP($B83,#REF!,COLUMN(#REF!)-COLUMN(#REF!)+1,FALSE)&gt;0.1,VLOOKUP($B83,#REF!,COLUMN(#REF!)-COLUMN(#REF!)+1,FALSE),"")</f>
        <v>#REF!</v>
      </c>
      <c r="DD83" s="14" t="e">
        <f>IF(VLOOKUP($B83,#REF!,COLUMN(#REF!)-COLUMN(#REF!)+1,FALSE)&gt;0.1,VLOOKUP($B83,#REF!,COLUMN(#REF!)-COLUMN(#REF!)+1,FALSE),"")</f>
        <v>#REF!</v>
      </c>
      <c r="DE83" s="14" t="e">
        <f>IF(VLOOKUP($B83,#REF!,COLUMN(#REF!)-COLUMN(#REF!)+1,FALSE)&gt;0.1,VLOOKUP($B83,#REF!,COLUMN(#REF!)-COLUMN(#REF!)+1,FALSE),"")</f>
        <v>#REF!</v>
      </c>
      <c r="DH83" s="19" t="str">
        <f t="shared" si="42"/>
        <v/>
      </c>
      <c r="DI83" s="19" t="str">
        <f t="shared" si="42"/>
        <v/>
      </c>
      <c r="DJ83" s="19" t="str">
        <f t="shared" si="42"/>
        <v/>
      </c>
      <c r="DK83" s="19" t="str">
        <f t="shared" si="42"/>
        <v/>
      </c>
      <c r="DL83" s="19" t="str">
        <f t="shared" si="42"/>
        <v/>
      </c>
      <c r="DM83" s="19" t="str">
        <f t="shared" si="42"/>
        <v/>
      </c>
      <c r="DN83" s="19" t="str">
        <f t="shared" si="37"/>
        <v/>
      </c>
      <c r="DO83" s="19" t="str">
        <f t="shared" si="37"/>
        <v/>
      </c>
      <c r="DP83" s="19" t="str">
        <f t="shared" si="37"/>
        <v/>
      </c>
      <c r="DQ83" s="19" t="str">
        <f t="shared" si="37"/>
        <v/>
      </c>
      <c r="DR83" s="19" t="str">
        <f t="shared" si="37"/>
        <v/>
      </c>
      <c r="DS83" s="19" t="str">
        <f t="shared" si="37"/>
        <v/>
      </c>
      <c r="DV83" s="15" t="e">
        <f>IF(VLOOKUP($B83,#REF!,COLUMN(#REF!)-COLUMN(#REF!)+1,FALSE)&gt;0.1,VLOOKUP($B83,#REF!,COLUMN(#REF!)-COLUMN(#REF!)+1,FALSE),"")</f>
        <v>#REF!</v>
      </c>
      <c r="DW83" s="15" t="e">
        <f>IF(VLOOKUP($B83,#REF!,COLUMN(#REF!)-COLUMN(#REF!)+1,FALSE)&gt;0.1,VLOOKUP($B83,#REF!,COLUMN(#REF!)-COLUMN(#REF!)+1,FALSE),"")</f>
        <v>#REF!</v>
      </c>
      <c r="DX83" s="15" t="e">
        <f>IF(VLOOKUP($B83,#REF!,COLUMN(#REF!)-COLUMN(#REF!)+1,FALSE)&gt;0.1,VLOOKUP($B83,#REF!,COLUMN(#REF!)-COLUMN(#REF!)+1,FALSE),"")</f>
        <v>#REF!</v>
      </c>
      <c r="DY83" s="15" t="e">
        <f>IF(VLOOKUP($B83,#REF!,COLUMN(#REF!)-COLUMN(#REF!)+1,FALSE)&gt;0.1,VLOOKUP($B83,#REF!,COLUMN(#REF!)-COLUMN(#REF!)+1,FALSE),"")</f>
        <v>#REF!</v>
      </c>
      <c r="DZ83" s="15" t="e">
        <f>IF(VLOOKUP($B83,#REF!,COLUMN(#REF!)-COLUMN(#REF!)+1,FALSE)&gt;0.1,VLOOKUP($B83,#REF!,COLUMN(#REF!)-COLUMN(#REF!)+1,FALSE),"")</f>
        <v>#REF!</v>
      </c>
      <c r="EA83" s="15" t="e">
        <f>IF(VLOOKUP($B83,#REF!,COLUMN(#REF!)-COLUMN(#REF!)+1,FALSE)&gt;0.1,VLOOKUP($B83,#REF!,COLUMN(#REF!)-COLUMN(#REF!)+1,FALSE),"")</f>
        <v>#REF!</v>
      </c>
      <c r="EB83" s="15" t="e">
        <f>IF(VLOOKUP($B83,#REF!,COLUMN(#REF!)-COLUMN(#REF!)+1,FALSE)&gt;0.1,VLOOKUP($B83,#REF!,COLUMN(#REF!)-COLUMN(#REF!)+1,FALSE),"")</f>
        <v>#REF!</v>
      </c>
      <c r="EC83" s="15" t="e">
        <f>IF(VLOOKUP($B83,#REF!,COLUMN(#REF!)-COLUMN(#REF!)+1,FALSE)&gt;0.1,VLOOKUP($B83,#REF!,COLUMN(#REF!)-COLUMN(#REF!)+1,FALSE),"")</f>
        <v>#REF!</v>
      </c>
      <c r="ED83" s="15" t="e">
        <f>IF(VLOOKUP($B83,#REF!,COLUMN(#REF!)-COLUMN(#REF!)+1,FALSE)&gt;0.1,VLOOKUP($B83,#REF!,COLUMN(#REF!)-COLUMN(#REF!)+1,FALSE),"")</f>
        <v>#REF!</v>
      </c>
      <c r="EE83" s="15" t="e">
        <f>IF(VLOOKUP($B83,#REF!,COLUMN(#REF!)-COLUMN(#REF!)+1,FALSE)&gt;0.1,VLOOKUP($B83,#REF!,COLUMN(#REF!)-COLUMN(#REF!)+1,FALSE),"")</f>
        <v>#REF!</v>
      </c>
      <c r="EF83" s="15" t="e">
        <f>IF(VLOOKUP($B83,#REF!,COLUMN(#REF!)-COLUMN(#REF!)+1,FALSE)&gt;0.1,VLOOKUP($B83,#REF!,COLUMN(#REF!)-COLUMN(#REF!)+1,FALSE),"")</f>
        <v>#REF!</v>
      </c>
      <c r="EG83" s="15" t="e">
        <f>IF(VLOOKUP($B83,#REF!,COLUMN(#REF!)-COLUMN(#REF!)+1,FALSE)&gt;0.1,VLOOKUP($B83,#REF!,COLUMN(#REF!)-COLUMN(#REF!)+1,FALSE),"")</f>
        <v>#REF!</v>
      </c>
      <c r="EH83" s="15" t="e">
        <f>IF(VLOOKUP($B83,#REF!,COLUMN(#REF!)-COLUMN(#REF!)+1,FALSE)&gt;0.1,VLOOKUP($B83,#REF!,COLUMN(#REF!)-COLUMN(#REF!)+1,FALSE),"")</f>
        <v>#REF!</v>
      </c>
      <c r="EL83" s="20" t="str">
        <f t="shared" si="33"/>
        <v/>
      </c>
      <c r="EM83" s="20" t="str">
        <f t="shared" si="33"/>
        <v/>
      </c>
      <c r="EN83" s="20" t="str">
        <f t="shared" si="33"/>
        <v/>
      </c>
      <c r="EO83" s="20" t="str">
        <f t="shared" si="33"/>
        <v/>
      </c>
      <c r="EP83" s="20" t="str">
        <f t="shared" si="33"/>
        <v/>
      </c>
      <c r="EQ83" s="20" t="str">
        <f t="shared" si="33"/>
        <v/>
      </c>
      <c r="ER83" s="20" t="str">
        <f t="shared" si="43"/>
        <v/>
      </c>
      <c r="ES83" s="20" t="str">
        <f t="shared" si="43"/>
        <v/>
      </c>
      <c r="ET83" s="20" t="str">
        <f t="shared" si="43"/>
        <v/>
      </c>
      <c r="EU83" s="20" t="str">
        <f t="shared" si="43"/>
        <v/>
      </c>
      <c r="EV83" s="20" t="str">
        <f t="shared" si="43"/>
        <v/>
      </c>
      <c r="EW83" s="20" t="str">
        <f t="shared" si="43"/>
        <v/>
      </c>
      <c r="FC83" s="43" t="s">
        <v>1491</v>
      </c>
      <c r="FD83" s="44">
        <f t="shared" ref="FD83:FO83" ca="1" si="44">FD17</f>
        <v>22.039241127101182</v>
      </c>
      <c r="FE83" s="44">
        <f t="shared" ca="1" si="44"/>
        <v>25.032037835338905</v>
      </c>
      <c r="FF83" s="44">
        <f t="shared" ca="1" si="44"/>
        <v>25.488608026287782</v>
      </c>
      <c r="FG83" s="44">
        <f t="shared" ca="1" si="44"/>
        <v>27.952137722431956</v>
      </c>
      <c r="FH83" s="44">
        <f t="shared" ca="1" si="44"/>
        <v>30.207765185556397</v>
      </c>
      <c r="FI83" s="44">
        <f t="shared" ca="1" si="44"/>
        <v>34.807684695093862</v>
      </c>
      <c r="FJ83" s="44">
        <f t="shared" ca="1" si="44"/>
        <v>48.571483699187304</v>
      </c>
      <c r="FK83" s="44">
        <f t="shared" ca="1" si="44"/>
        <v>56.26691828820455</v>
      </c>
      <c r="FL83" s="44">
        <f t="shared" ca="1" si="44"/>
        <v>66.127957573672319</v>
      </c>
      <c r="FM83" s="44">
        <f t="shared" ca="1" si="44"/>
        <v>78.39353033781056</v>
      </c>
      <c r="FN83" s="44">
        <f t="shared" ca="1" si="44"/>
        <v>83.662768100996786</v>
      </c>
      <c r="FO83" s="44">
        <f t="shared" ca="1" si="44"/>
        <v>88.935538907952449</v>
      </c>
      <c r="FP83" s="44">
        <f t="shared" ref="FP83:FP84" ca="1" si="45">SUMPRODUCT($FD$15:$FH$15,FD83:FH83)/SUM($FD$15:$FH$15)</f>
        <v>26.154074407746712</v>
      </c>
      <c r="FQ83" s="44">
        <f ca="1">SUMPRODUCT($FD$15:$FO$15,FD83:FO83)/SUM($FD$15:$FO$15)</f>
        <v>49.107970287371089</v>
      </c>
      <c r="FR83" s="44">
        <f>SUM(Financ!C3:C156)</f>
        <v>436.48999344848181</v>
      </c>
      <c r="FS83" s="44">
        <f>SUM(Financ!D3:D156)</f>
        <v>336.63653846153858</v>
      </c>
    </row>
    <row r="84" spans="2:175">
      <c r="B84" t="s">
        <v>1400</v>
      </c>
      <c r="C84" s="18">
        <f>VLOOKUP(B84,Financ!A$3:J$157,COLUMN(Financ!$J$21),FALSE)</f>
        <v>45901</v>
      </c>
      <c r="D84" s="16">
        <f ca="1">SUMIF(Financ!$A$3:$A$157,'Full Financ'!$B84,Financ!K$3:K$156)</f>
        <v>0</v>
      </c>
      <c r="E84" s="16">
        <f ca="1">SUMIF(Financ!$A$3:$A$157,'Full Financ'!$B84,Financ!L$3:L$156)</f>
        <v>0</v>
      </c>
      <c r="F84" s="16">
        <f ca="1">SUMIF(Financ!$A$3:$A$157,'Full Financ'!$B84,Financ!M$3:M$156)</f>
        <v>0</v>
      </c>
      <c r="G84" s="16">
        <f ca="1">SUMIF(Financ!$A$3:$A$157,'Full Financ'!$B84,Financ!N$3:N$156)</f>
        <v>0</v>
      </c>
      <c r="H84" s="16">
        <f ca="1">SUMIF(Financ!$A$3:$A$157,'Full Financ'!$B84,Financ!O$3:O$156)</f>
        <v>0</v>
      </c>
      <c r="I84" s="16">
        <f ca="1">SUMIF(Financ!$A$3:$A$157,'Full Financ'!$B84,Financ!P$3:P$156)</f>
        <v>0</v>
      </c>
      <c r="J84" s="16">
        <f ca="1">SUMIF(Financ!$A$3:$A$157,'Full Financ'!$B84,Financ!Q$3:Q$156)</f>
        <v>0</v>
      </c>
      <c r="K84" s="16">
        <f ca="1">SUMIF(Financ!$A$3:$A$157,'Full Financ'!$B84,Financ!R$3:R$156)</f>
        <v>0</v>
      </c>
      <c r="L84" s="16">
        <f ca="1">SUMIF(Financ!$A$3:$A$157,'Full Financ'!$B84,Financ!S$3:S$156)</f>
        <v>466.90799999999996</v>
      </c>
      <c r="M84" s="16">
        <f ca="1">SUMIF(Financ!$A$3:$A$157,'Full Financ'!$B84,Financ!T$3:T$156)</f>
        <v>466.90799999999996</v>
      </c>
      <c r="N84" s="16">
        <f ca="1">SUMIF(Financ!$A$3:$A$157,'Full Financ'!$B84,Financ!U$3:U$156)</f>
        <v>466.90799999999996</v>
      </c>
      <c r="O84" s="16">
        <f ca="1">SUMIF(Financ!$A$3:$A$157,'Full Financ'!$B84,Financ!V$3:V$156)</f>
        <v>466.90799999999996</v>
      </c>
      <c r="P84" s="16"/>
      <c r="Q84" t="e">
        <f>VLOOKUP(B84,#REF!,COLUMN(#REF!),FALSE)</f>
        <v>#REF!</v>
      </c>
      <c r="R84" s="17" t="e">
        <f>IF(AND(R$2=$Q$1,$Q84&lt;&gt;0),SUMIF(#REF!,'Full Financ'!$B84,#REF!)*0.98*(S$2-R$2)/($Q84),SUMIF(#REF!,'Full Financ'!$B84,#REF!)*0.98)</f>
        <v>#REF!</v>
      </c>
      <c r="S84" s="17" t="e">
        <f>IF(AND(S$2=$Q$1,$Q84&lt;&gt;0),SUMIF(#REF!,'Full Financ'!$B84,#REF!)*0.98*(T$2-S$2)/($Q84),SUMIF(#REF!,'Full Financ'!$B84,#REF!)*0.98)</f>
        <v>#REF!</v>
      </c>
      <c r="T84" s="17" t="e">
        <f>IF(AND(T$2=$Q$1,$Q84&lt;&gt;0),SUMIF(#REF!,'Full Financ'!$B84,#REF!)*0.98*(U$2-T$2)/($Q84),SUMIF(#REF!,'Full Financ'!$B84,#REF!)*0.98)</f>
        <v>#REF!</v>
      </c>
      <c r="U84" s="17" t="e">
        <f>IF(AND(U$2=$Q$1,$Q84&lt;&gt;0),SUMIF(#REF!,'Full Financ'!$B84,#REF!)*0.98*(V$2-U$2)/($Q84),SUMIF(#REF!,'Full Financ'!$B84,#REF!)*0.98)</f>
        <v>#REF!</v>
      </c>
      <c r="V84" s="17" t="e">
        <f>IF(AND(V$2=$Q$1,$Q84&lt;&gt;0),SUMIF(#REF!,'Full Financ'!$B84,#REF!)*0.98*(W$2-V$2)/($Q84),SUMIF(#REF!,'Full Financ'!$B84,#REF!)*0.98)</f>
        <v>#REF!</v>
      </c>
      <c r="W84" s="17" t="e">
        <f>IF(AND(W$2=$Q$1,$Q84&lt;&gt;0),SUMIF(#REF!,'Full Financ'!$B84,#REF!)*0.98*(X$2-W$2)/($Q84),SUMIF(#REF!,'Full Financ'!$B84,#REF!)*0.98)</f>
        <v>#REF!</v>
      </c>
      <c r="X84" s="17" t="e">
        <f>IF(AND(X$2=$Q$1,$Q84&lt;&gt;0),SUMIF(#REF!,'Full Financ'!$B84,#REF!)*0.98*(Y$2-X$2)/($Q84),SUMIF(#REF!,'Full Financ'!$B84,#REF!)*0.98)</f>
        <v>#REF!</v>
      </c>
      <c r="Y84" s="17" t="e">
        <f>IF(AND(Y$2=$Q$1,$Q84&lt;&gt;0),SUMIF(#REF!,'Full Financ'!$B84,#REF!)*0.98*(Z$2-Y$2)/($Q84),SUMIF(#REF!,'Full Financ'!$B84,#REF!)*0.98)</f>
        <v>#REF!</v>
      </c>
      <c r="Z84" s="17" t="e">
        <f>IF(AND(Z$2=$Q$1,$Q84&lt;&gt;0),SUMIF(#REF!,'Full Financ'!$B84,#REF!)*0.98*(AA$2-Z$2)/($Q84),SUMIF(#REF!,'Full Financ'!$B84,#REF!)*0.98)</f>
        <v>#REF!</v>
      </c>
      <c r="AA84" s="17" t="e">
        <f>IF(AND(AA$2=$Q$1,$Q84&lt;&gt;0),SUMIF(#REF!,'Full Financ'!$B84,#REF!)*0.98*(AB$2-AA$2)/($Q84),SUMIF(#REF!,'Full Financ'!$B84,#REF!)*0.98)</f>
        <v>#REF!</v>
      </c>
      <c r="AB84" s="17" t="e">
        <f>IF(AND(AB$2=$Q$1,$Q84&lt;&gt;0),SUMIF(#REF!,'Full Financ'!$B84,#REF!)*0.98*(AC$2-AB$2)/($Q84),SUMIF(#REF!,'Full Financ'!$B84,#REF!)*0.98)</f>
        <v>#REF!</v>
      </c>
      <c r="AC84" s="17" t="e">
        <f>IF(AND(AC$2=$Q$1,$Q84&lt;&gt;0),SUMIF(#REF!,'Full Financ'!$B84,#REF!)*0.98*(AD$2-AC$2)/($Q84),SUMIF(#REF!,'Full Financ'!$B84,#REF!)*0.98)</f>
        <v>#REF!</v>
      </c>
      <c r="AD84" s="17"/>
      <c r="AF84" s="17" t="e">
        <f t="shared" ca="1" si="38"/>
        <v>#REF!</v>
      </c>
      <c r="AG84" s="17" t="e">
        <f t="shared" ca="1" si="38"/>
        <v>#REF!</v>
      </c>
      <c r="AH84" s="17" t="e">
        <f t="shared" ca="1" si="38"/>
        <v>#REF!</v>
      </c>
      <c r="AI84" s="17" t="e">
        <f t="shared" ca="1" si="38"/>
        <v>#REF!</v>
      </c>
      <c r="AJ84" s="17" t="e">
        <f t="shared" ca="1" si="38"/>
        <v>#REF!</v>
      </c>
      <c r="AK84" s="17" t="e">
        <f t="shared" ca="1" si="38"/>
        <v>#REF!</v>
      </c>
      <c r="AL84" s="17" t="e">
        <f t="shared" ca="1" si="38"/>
        <v>#REF!</v>
      </c>
      <c r="AM84" s="17" t="e">
        <f t="shared" ca="1" si="38"/>
        <v>#REF!</v>
      </c>
      <c r="AN84" s="17" t="e">
        <f t="shared" ca="1" si="38"/>
        <v>#REF!</v>
      </c>
      <c r="AO84" s="17" t="e">
        <f t="shared" ca="1" si="38"/>
        <v>#REF!</v>
      </c>
      <c r="AP84" s="17" t="e">
        <f t="shared" ca="1" si="38"/>
        <v>#REF!</v>
      </c>
      <c r="AQ84" s="17" t="e">
        <f t="shared" ca="1" si="38"/>
        <v>#REF!</v>
      </c>
      <c r="AS84" s="17" t="e">
        <f>IF(SUM($R84:R84)&gt;0,MONTH(AS$2),"")</f>
        <v>#REF!</v>
      </c>
      <c r="AT84" s="17" t="e">
        <f>IF(SUM($R84:S84)&gt;0,MONTH(AT$2),"")</f>
        <v>#REF!</v>
      </c>
      <c r="AU84" s="17" t="e">
        <f>IF(SUM($R84:T84)&gt;0,MONTH(AU$2),"")</f>
        <v>#REF!</v>
      </c>
      <c r="AV84" s="17" t="e">
        <f>IF(SUM($R84:U84)&gt;0,MONTH(AV$2),"")</f>
        <v>#REF!</v>
      </c>
      <c r="AW84" s="17" t="e">
        <f>IF(SUM($R84:V84)&gt;0,MONTH(AW$2),"")</f>
        <v>#REF!</v>
      </c>
      <c r="AX84" s="17" t="e">
        <f>IF(SUM($R84:W84)&gt;0,MONTH(AX$2),"")</f>
        <v>#REF!</v>
      </c>
      <c r="AY84" s="17" t="e">
        <f>IF(SUM($R84:X84)&gt;0,MONTH(AY$2),"")</f>
        <v>#REF!</v>
      </c>
      <c r="AZ84" s="17" t="e">
        <f>IF(SUM($R84:Y84)&gt;0,MONTH(AZ$2),"")</f>
        <v>#REF!</v>
      </c>
      <c r="BA84" s="17" t="e">
        <f>IF(SUM($R84:Z84)&gt;0,MONTH(BA$2),"")</f>
        <v>#REF!</v>
      </c>
      <c r="BB84" s="17" t="e">
        <f>IF(SUM($R84:AA84)&gt;0,MONTH(BB$2),"")</f>
        <v>#REF!</v>
      </c>
      <c r="BC84" s="17" t="e">
        <f>IF(SUM($R84:AB84)&gt;0,MONTH(BC$2),"")</f>
        <v>#REF!</v>
      </c>
      <c r="BD84" s="17" t="e">
        <f>IF(SUM($R84:AC84)&gt;0,MONTH(BD$2),"")</f>
        <v>#REF!</v>
      </c>
      <c r="BE84" s="17" t="e">
        <f t="shared" si="41"/>
        <v>#REF!</v>
      </c>
      <c r="BF84" s="17" t="e">
        <f t="shared" si="39"/>
        <v>#REF!</v>
      </c>
      <c r="BG84" s="17" t="e">
        <f t="shared" si="39"/>
        <v>#REF!</v>
      </c>
      <c r="BH84" s="17" t="e">
        <f t="shared" si="39"/>
        <v>#REF!</v>
      </c>
      <c r="BI84" s="17" t="e">
        <f t="shared" si="39"/>
        <v>#REF!</v>
      </c>
      <c r="BJ84" s="17" t="e">
        <f t="shared" si="39"/>
        <v>#REF!</v>
      </c>
      <c r="BK84" s="17" t="e">
        <f t="shared" si="39"/>
        <v>#REF!</v>
      </c>
      <c r="BL84" s="17" t="e">
        <f t="shared" si="39"/>
        <v>#REF!</v>
      </c>
      <c r="BM84" s="17" t="e">
        <f t="shared" si="39"/>
        <v>#REF!</v>
      </c>
      <c r="BN84" s="17" t="e">
        <f t="shared" si="39"/>
        <v>#REF!</v>
      </c>
      <c r="BO84" s="17" t="e">
        <f t="shared" si="39"/>
        <v>#REF!</v>
      </c>
      <c r="BP84" s="17" t="e">
        <f t="shared" si="39"/>
        <v>#REF!</v>
      </c>
      <c r="BQ84" s="17" t="e">
        <f t="shared" si="39"/>
        <v>#REF!</v>
      </c>
      <c r="BS84" s="17" t="e">
        <f t="shared" si="40"/>
        <v>#REF!</v>
      </c>
      <c r="BT84" s="17" t="e">
        <f t="shared" si="40"/>
        <v>#REF!</v>
      </c>
      <c r="BU84" s="17" t="e">
        <f t="shared" si="40"/>
        <v>#REF!</v>
      </c>
      <c r="BV84" s="17" t="e">
        <f t="shared" si="40"/>
        <v>#REF!</v>
      </c>
      <c r="BW84" s="17" t="e">
        <f t="shared" si="40"/>
        <v>#REF!</v>
      </c>
      <c r="BX84" s="17" t="e">
        <f t="shared" si="40"/>
        <v>#REF!</v>
      </c>
      <c r="BY84" s="17" t="e">
        <f t="shared" si="40"/>
        <v>#REF!</v>
      </c>
      <c r="BZ84" s="17" t="e">
        <f t="shared" si="40"/>
        <v>#REF!</v>
      </c>
      <c r="CA84" s="17" t="e">
        <f t="shared" si="40"/>
        <v>#REF!</v>
      </c>
      <c r="CB84" s="17" t="e">
        <f t="shared" si="40"/>
        <v>#REF!</v>
      </c>
      <c r="CC84" s="17" t="e">
        <f t="shared" si="40"/>
        <v>#REF!</v>
      </c>
      <c r="CD84" s="17" t="e">
        <f t="shared" si="40"/>
        <v>#REF!</v>
      </c>
      <c r="CG84" s="20" t="e">
        <f>IF(AND(SUM($R84:R84)&gt;0,R84=0),AF84,0)</f>
        <v>#REF!</v>
      </c>
      <c r="CH84" s="20" t="e">
        <f>IF(AND(SUM($R84:S84)&gt;0,S84=0),AG84,0)</f>
        <v>#REF!</v>
      </c>
      <c r="CI84" s="20" t="e">
        <f>IF(AND(SUM($R84:T84)&gt;0,T84=0),AH84,0)</f>
        <v>#REF!</v>
      </c>
      <c r="CJ84" s="20" t="e">
        <f>IF(AND(SUM($R84:U84)&gt;0,U84=0),AI84,0)</f>
        <v>#REF!</v>
      </c>
      <c r="CK84" s="20" t="e">
        <f>IF(AND(SUM($R84:V84)&gt;0,V84=0),AJ84,0)</f>
        <v>#REF!</v>
      </c>
      <c r="CL84" s="20" t="e">
        <f>IF(AND(SUM($R84:W84)&gt;0,W84=0),AK84,0)</f>
        <v>#REF!</v>
      </c>
      <c r="CM84" s="20" t="e">
        <f>IF(AND(SUM($R84:X84)&gt;0,X84=0),AL84,0)</f>
        <v>#REF!</v>
      </c>
      <c r="CN84" s="20" t="e">
        <f>IF(AND(SUM($R84:Y84)&gt;0,Y84=0),AM84,0)</f>
        <v>#REF!</v>
      </c>
      <c r="CO84" s="20" t="e">
        <f>IF(AND(SUM($R84:Z84)&gt;0,Z84=0),AN84,0)</f>
        <v>#REF!</v>
      </c>
      <c r="CP84" s="20" t="e">
        <f>IF(AND(SUM($R84:AA84)&gt;0,AA84=0),AO84,0)</f>
        <v>#REF!</v>
      </c>
      <c r="CQ84" s="20" t="e">
        <f>IF(AND(SUM($R84:AB84)&gt;0,AB84=0),AP84,0)</f>
        <v>#REF!</v>
      </c>
      <c r="CR84" s="20" t="e">
        <f>IF(AND(SUM($R84:AC84)&gt;0,AC84=0),AQ84,0)</f>
        <v>#REF!</v>
      </c>
      <c r="CT84" s="14" t="e">
        <f>IF(VLOOKUP($B84,#REF!,COLUMN(#REF!)-COLUMN(#REF!)+1,FALSE)&gt;0.1,VLOOKUP($B84,#REF!,COLUMN(#REF!)-COLUMN(#REF!)+1,FALSE),"")</f>
        <v>#REF!</v>
      </c>
      <c r="CU84" s="14" t="e">
        <f>IF(VLOOKUP($B84,#REF!,COLUMN(#REF!)-COLUMN(#REF!)+1,FALSE)&gt;0.1,VLOOKUP($B84,#REF!,COLUMN(#REF!)-COLUMN(#REF!)+1,FALSE),"")</f>
        <v>#REF!</v>
      </c>
      <c r="CV84" s="14" t="e">
        <f>IF(VLOOKUP($B84,#REF!,COLUMN(#REF!)-COLUMN(#REF!)+1,FALSE)&gt;0.1,VLOOKUP($B84,#REF!,COLUMN(#REF!)-COLUMN(#REF!)+1,FALSE),"")</f>
        <v>#REF!</v>
      </c>
      <c r="CW84" s="14" t="e">
        <f>IF(VLOOKUP($B84,#REF!,COLUMN(#REF!)-COLUMN(#REF!)+1,FALSE)&gt;0.1,VLOOKUP($B84,#REF!,COLUMN(#REF!)-COLUMN(#REF!)+1,FALSE),"")</f>
        <v>#REF!</v>
      </c>
      <c r="CX84" s="14" t="e">
        <f>IF(VLOOKUP($B84,#REF!,COLUMN(#REF!)-COLUMN(#REF!)+1,FALSE)&gt;0.1,VLOOKUP($B84,#REF!,COLUMN(#REF!)-COLUMN(#REF!)+1,FALSE),"")</f>
        <v>#REF!</v>
      </c>
      <c r="CY84" s="14" t="e">
        <f>IF(VLOOKUP($B84,#REF!,COLUMN(#REF!)-COLUMN(#REF!)+1,FALSE)&gt;0.1,VLOOKUP($B84,#REF!,COLUMN(#REF!)-COLUMN(#REF!)+1,FALSE),"")</f>
        <v>#REF!</v>
      </c>
      <c r="CZ84" s="14" t="e">
        <f>IF(VLOOKUP($B84,#REF!,COLUMN(#REF!)-COLUMN(#REF!)+1,FALSE)&gt;0.1,VLOOKUP($B84,#REF!,COLUMN(#REF!)-COLUMN(#REF!)+1,FALSE),"")</f>
        <v>#REF!</v>
      </c>
      <c r="DA84" s="14" t="e">
        <f>IF(VLOOKUP($B84,#REF!,COLUMN(#REF!)-COLUMN(#REF!)+1,FALSE)&gt;0.1,VLOOKUP($B84,#REF!,COLUMN(#REF!)-COLUMN(#REF!)+1,FALSE),"")</f>
        <v>#REF!</v>
      </c>
      <c r="DB84" s="14" t="e">
        <f>IF(VLOOKUP($B84,#REF!,COLUMN(#REF!)-COLUMN(#REF!)+1,FALSE)&gt;0.1,VLOOKUP($B84,#REF!,COLUMN(#REF!)-COLUMN(#REF!)+1,FALSE),"")</f>
        <v>#REF!</v>
      </c>
      <c r="DC84" s="14" t="e">
        <f>IF(VLOOKUP($B84,#REF!,COLUMN(#REF!)-COLUMN(#REF!)+1,FALSE)&gt;0.1,VLOOKUP($B84,#REF!,COLUMN(#REF!)-COLUMN(#REF!)+1,FALSE),"")</f>
        <v>#REF!</v>
      </c>
      <c r="DD84" s="14" t="e">
        <f>IF(VLOOKUP($B84,#REF!,COLUMN(#REF!)-COLUMN(#REF!)+1,FALSE)&gt;0.1,VLOOKUP($B84,#REF!,COLUMN(#REF!)-COLUMN(#REF!)+1,FALSE),"")</f>
        <v>#REF!</v>
      </c>
      <c r="DE84" s="14" t="e">
        <f>IF(VLOOKUP($B84,#REF!,COLUMN(#REF!)-COLUMN(#REF!)+1,FALSE)&gt;0.1,VLOOKUP($B84,#REF!,COLUMN(#REF!)-COLUMN(#REF!)+1,FALSE),"")</f>
        <v>#REF!</v>
      </c>
      <c r="DH84" s="19" t="str">
        <f t="shared" si="42"/>
        <v/>
      </c>
      <c r="DI84" s="19" t="str">
        <f t="shared" si="42"/>
        <v/>
      </c>
      <c r="DJ84" s="19" t="str">
        <f t="shared" si="42"/>
        <v/>
      </c>
      <c r="DK84" s="19" t="str">
        <f t="shared" si="42"/>
        <v/>
      </c>
      <c r="DL84" s="19" t="str">
        <f t="shared" si="42"/>
        <v/>
      </c>
      <c r="DM84" s="19" t="str">
        <f t="shared" si="42"/>
        <v/>
      </c>
      <c r="DN84" s="19" t="str">
        <f t="shared" si="37"/>
        <v/>
      </c>
      <c r="DO84" s="19" t="str">
        <f t="shared" si="37"/>
        <v/>
      </c>
      <c r="DP84" s="19" t="str">
        <f t="shared" si="37"/>
        <v/>
      </c>
      <c r="DQ84" s="19" t="str">
        <f t="shared" si="37"/>
        <v/>
      </c>
      <c r="DR84" s="19" t="str">
        <f t="shared" si="37"/>
        <v/>
      </c>
      <c r="DS84" s="19" t="str">
        <f t="shared" si="37"/>
        <v/>
      </c>
      <c r="DV84" s="15" t="e">
        <f>IF(VLOOKUP($B84,#REF!,COLUMN(#REF!)-COLUMN(#REF!)+1,FALSE)&gt;0.1,VLOOKUP($B84,#REF!,COLUMN(#REF!)-COLUMN(#REF!)+1,FALSE),"")</f>
        <v>#REF!</v>
      </c>
      <c r="DW84" s="15" t="e">
        <f>IF(VLOOKUP($B84,#REF!,COLUMN(#REF!)-COLUMN(#REF!)+1,FALSE)&gt;0.1,VLOOKUP($B84,#REF!,COLUMN(#REF!)-COLUMN(#REF!)+1,FALSE),"")</f>
        <v>#REF!</v>
      </c>
      <c r="DX84" s="15" t="e">
        <f>IF(VLOOKUP($B84,#REF!,COLUMN(#REF!)-COLUMN(#REF!)+1,FALSE)&gt;0.1,VLOOKUP($B84,#REF!,COLUMN(#REF!)-COLUMN(#REF!)+1,FALSE),"")</f>
        <v>#REF!</v>
      </c>
      <c r="DY84" s="15" t="e">
        <f>IF(VLOOKUP($B84,#REF!,COLUMN(#REF!)-COLUMN(#REF!)+1,FALSE)&gt;0.1,VLOOKUP($B84,#REF!,COLUMN(#REF!)-COLUMN(#REF!)+1,FALSE),"")</f>
        <v>#REF!</v>
      </c>
      <c r="DZ84" s="15" t="e">
        <f>IF(VLOOKUP($B84,#REF!,COLUMN(#REF!)-COLUMN(#REF!)+1,FALSE)&gt;0.1,VLOOKUP($B84,#REF!,COLUMN(#REF!)-COLUMN(#REF!)+1,FALSE),"")</f>
        <v>#REF!</v>
      </c>
      <c r="EA84" s="15" t="e">
        <f>IF(VLOOKUP($B84,#REF!,COLUMN(#REF!)-COLUMN(#REF!)+1,FALSE)&gt;0.1,VLOOKUP($B84,#REF!,COLUMN(#REF!)-COLUMN(#REF!)+1,FALSE),"")</f>
        <v>#REF!</v>
      </c>
      <c r="EB84" s="15" t="e">
        <f>IF(VLOOKUP($B84,#REF!,COLUMN(#REF!)-COLUMN(#REF!)+1,FALSE)&gt;0.1,VLOOKUP($B84,#REF!,COLUMN(#REF!)-COLUMN(#REF!)+1,FALSE),"")</f>
        <v>#REF!</v>
      </c>
      <c r="EC84" s="15" t="e">
        <f>IF(VLOOKUP($B84,#REF!,COLUMN(#REF!)-COLUMN(#REF!)+1,FALSE)&gt;0.1,VLOOKUP($B84,#REF!,COLUMN(#REF!)-COLUMN(#REF!)+1,FALSE),"")</f>
        <v>#REF!</v>
      </c>
      <c r="ED84" s="15" t="e">
        <f>IF(VLOOKUP($B84,#REF!,COLUMN(#REF!)-COLUMN(#REF!)+1,FALSE)&gt;0.1,VLOOKUP($B84,#REF!,COLUMN(#REF!)-COLUMN(#REF!)+1,FALSE),"")</f>
        <v>#REF!</v>
      </c>
      <c r="EE84" s="15" t="e">
        <f>IF(VLOOKUP($B84,#REF!,COLUMN(#REF!)-COLUMN(#REF!)+1,FALSE)&gt;0.1,VLOOKUP($B84,#REF!,COLUMN(#REF!)-COLUMN(#REF!)+1,FALSE),"")</f>
        <v>#REF!</v>
      </c>
      <c r="EF84" s="15" t="e">
        <f>IF(VLOOKUP($B84,#REF!,COLUMN(#REF!)-COLUMN(#REF!)+1,FALSE)&gt;0.1,VLOOKUP($B84,#REF!,COLUMN(#REF!)-COLUMN(#REF!)+1,FALSE),"")</f>
        <v>#REF!</v>
      </c>
      <c r="EG84" s="15" t="e">
        <f>IF(VLOOKUP($B84,#REF!,COLUMN(#REF!)-COLUMN(#REF!)+1,FALSE)&gt;0.1,VLOOKUP($B84,#REF!,COLUMN(#REF!)-COLUMN(#REF!)+1,FALSE),"")</f>
        <v>#REF!</v>
      </c>
      <c r="EH84" s="15" t="e">
        <f>IF(VLOOKUP($B84,#REF!,COLUMN(#REF!)-COLUMN(#REF!)+1,FALSE)&gt;0.1,VLOOKUP($B84,#REF!,COLUMN(#REF!)-COLUMN(#REF!)+1,FALSE),"")</f>
        <v>#REF!</v>
      </c>
      <c r="EL84" s="20" t="str">
        <f t="shared" si="33"/>
        <v/>
      </c>
      <c r="EM84" s="20" t="str">
        <f t="shared" si="33"/>
        <v/>
      </c>
      <c r="EN84" s="20" t="str">
        <f t="shared" si="33"/>
        <v/>
      </c>
      <c r="EO84" s="20" t="str">
        <f t="shared" si="33"/>
        <v/>
      </c>
      <c r="EP84" s="20" t="str">
        <f t="shared" si="33"/>
        <v/>
      </c>
      <c r="EQ84" s="20" t="str">
        <f t="shared" si="33"/>
        <v/>
      </c>
      <c r="ER84" s="20" t="str">
        <f t="shared" si="43"/>
        <v/>
      </c>
      <c r="ES84" s="20" t="str">
        <f t="shared" si="43"/>
        <v/>
      </c>
      <c r="ET84" s="20" t="str">
        <f t="shared" si="43"/>
        <v/>
      </c>
      <c r="EU84" s="20" t="str">
        <f t="shared" si="43"/>
        <v/>
      </c>
      <c r="EV84" s="20" t="str">
        <f t="shared" si="43"/>
        <v/>
      </c>
      <c r="EW84" s="20" t="str">
        <f t="shared" si="43"/>
        <v/>
      </c>
      <c r="FC84" s="43" t="s">
        <v>1480</v>
      </c>
      <c r="FD84" s="44" t="e">
        <f>FD18</f>
        <v>#REF!</v>
      </c>
      <c r="FE84" s="44" t="e">
        <f>FE18</f>
        <v>#REF!</v>
      </c>
      <c r="FF84" s="44" t="e">
        <f>FF18</f>
        <v>#REF!</v>
      </c>
      <c r="FG84" s="44" t="e">
        <f>FG18</f>
        <v>#REF!</v>
      </c>
      <c r="FH84" s="44" t="e">
        <f>FH18</f>
        <v>#REF!</v>
      </c>
      <c r="FI84" s="44"/>
      <c r="FJ84" s="44"/>
      <c r="FK84" s="44"/>
      <c r="FL84" s="44"/>
      <c r="FM84" s="44"/>
      <c r="FN84" s="44"/>
      <c r="FO84" s="44"/>
      <c r="FP84" s="44" t="e">
        <f t="shared" si="45"/>
        <v>#REF!</v>
      </c>
      <c r="FQ84" s="44"/>
    </row>
    <row r="85" spans="2:175">
      <c r="B85" t="s">
        <v>1395</v>
      </c>
      <c r="C85" s="18">
        <f>VLOOKUP(B85,Financ!A$3:J$157,COLUMN(Financ!$J$21),FALSE)</f>
        <v>45901</v>
      </c>
      <c r="D85" s="16">
        <f ca="1">SUMIF(Financ!$A$3:$A$157,'Full Financ'!$B85,Financ!K$3:K$156)</f>
        <v>0</v>
      </c>
      <c r="E85" s="16">
        <f ca="1">SUMIF(Financ!$A$3:$A$157,'Full Financ'!$B85,Financ!L$3:L$156)</f>
        <v>0</v>
      </c>
      <c r="F85" s="16">
        <f ca="1">SUMIF(Financ!$A$3:$A$157,'Full Financ'!$B85,Financ!M$3:M$156)</f>
        <v>0</v>
      </c>
      <c r="G85" s="16">
        <f ca="1">SUMIF(Financ!$A$3:$A$157,'Full Financ'!$B85,Financ!N$3:N$156)</f>
        <v>0</v>
      </c>
      <c r="H85" s="16">
        <f ca="1">SUMIF(Financ!$A$3:$A$157,'Full Financ'!$B85,Financ!O$3:O$156)</f>
        <v>0</v>
      </c>
      <c r="I85" s="16">
        <f ca="1">SUMIF(Financ!$A$3:$A$157,'Full Financ'!$B85,Financ!P$3:P$156)</f>
        <v>0</v>
      </c>
      <c r="J85" s="16">
        <f ca="1">SUMIF(Financ!$A$3:$A$157,'Full Financ'!$B85,Financ!Q$3:Q$156)</f>
        <v>0</v>
      </c>
      <c r="K85" s="16">
        <f ca="1">SUMIF(Financ!$A$3:$A$157,'Full Financ'!$B85,Financ!R$3:R$156)</f>
        <v>0</v>
      </c>
      <c r="L85" s="16">
        <f ca="1">SUMIF(Financ!$A$3:$A$157,'Full Financ'!$B85,Financ!S$3:S$156)</f>
        <v>466.90799999999996</v>
      </c>
      <c r="M85" s="16">
        <f ca="1">SUMIF(Financ!$A$3:$A$157,'Full Financ'!$B85,Financ!T$3:T$156)</f>
        <v>466.90799999999996</v>
      </c>
      <c r="N85" s="16">
        <f ca="1">SUMIF(Financ!$A$3:$A$157,'Full Financ'!$B85,Financ!U$3:U$156)</f>
        <v>466.90799999999996</v>
      </c>
      <c r="O85" s="16">
        <f ca="1">SUMIF(Financ!$A$3:$A$157,'Full Financ'!$B85,Financ!V$3:V$156)</f>
        <v>466.90799999999996</v>
      </c>
      <c r="P85" s="16"/>
      <c r="Q85" t="e">
        <f>VLOOKUP(B85,#REF!,COLUMN(#REF!),FALSE)</f>
        <v>#REF!</v>
      </c>
      <c r="R85" s="17" t="e">
        <f>IF(AND(R$2=$Q$1,$Q85&lt;&gt;0),SUMIF(#REF!,'Full Financ'!$B85,#REF!)*0.98*(S$2-R$2)/($Q85),SUMIF(#REF!,'Full Financ'!$B85,#REF!)*0.98)</f>
        <v>#REF!</v>
      </c>
      <c r="S85" s="17" t="e">
        <f>IF(AND(S$2=$Q$1,$Q85&lt;&gt;0),SUMIF(#REF!,'Full Financ'!$B85,#REF!)*0.98*(T$2-S$2)/($Q85),SUMIF(#REF!,'Full Financ'!$B85,#REF!)*0.98)</f>
        <v>#REF!</v>
      </c>
      <c r="T85" s="17" t="e">
        <f>IF(AND(T$2=$Q$1,$Q85&lt;&gt;0),SUMIF(#REF!,'Full Financ'!$B85,#REF!)*0.98*(U$2-T$2)/($Q85),SUMIF(#REF!,'Full Financ'!$B85,#REF!)*0.98)</f>
        <v>#REF!</v>
      </c>
      <c r="U85" s="17" t="e">
        <f>IF(AND(U$2=$Q$1,$Q85&lt;&gt;0),SUMIF(#REF!,'Full Financ'!$B85,#REF!)*0.98*(V$2-U$2)/($Q85),SUMIF(#REF!,'Full Financ'!$B85,#REF!)*0.98)</f>
        <v>#REF!</v>
      </c>
      <c r="V85" s="17" t="e">
        <f>IF(AND(V$2=$Q$1,$Q85&lt;&gt;0),SUMIF(#REF!,'Full Financ'!$B85,#REF!)*0.98*(W$2-V$2)/($Q85),SUMIF(#REF!,'Full Financ'!$B85,#REF!)*0.98)</f>
        <v>#REF!</v>
      </c>
      <c r="W85" s="17" t="e">
        <f>IF(AND(W$2=$Q$1,$Q85&lt;&gt;0),SUMIF(#REF!,'Full Financ'!$B85,#REF!)*0.98*(X$2-W$2)/($Q85),SUMIF(#REF!,'Full Financ'!$B85,#REF!)*0.98)</f>
        <v>#REF!</v>
      </c>
      <c r="X85" s="17" t="e">
        <f>IF(AND(X$2=$Q$1,$Q85&lt;&gt;0),SUMIF(#REF!,'Full Financ'!$B85,#REF!)*0.98*(Y$2-X$2)/($Q85),SUMIF(#REF!,'Full Financ'!$B85,#REF!)*0.98)</f>
        <v>#REF!</v>
      </c>
      <c r="Y85" s="17" t="e">
        <f>IF(AND(Y$2=$Q$1,$Q85&lt;&gt;0),SUMIF(#REF!,'Full Financ'!$B85,#REF!)*0.98*(Z$2-Y$2)/($Q85),SUMIF(#REF!,'Full Financ'!$B85,#REF!)*0.98)</f>
        <v>#REF!</v>
      </c>
      <c r="Z85" s="17" t="e">
        <f>IF(AND(Z$2=$Q$1,$Q85&lt;&gt;0),SUMIF(#REF!,'Full Financ'!$B85,#REF!)*0.98*(AA$2-Z$2)/($Q85),SUMIF(#REF!,'Full Financ'!$B85,#REF!)*0.98)</f>
        <v>#REF!</v>
      </c>
      <c r="AA85" s="17" t="e">
        <f>IF(AND(AA$2=$Q$1,$Q85&lt;&gt;0),SUMIF(#REF!,'Full Financ'!$B85,#REF!)*0.98*(AB$2-AA$2)/($Q85),SUMIF(#REF!,'Full Financ'!$B85,#REF!)*0.98)</f>
        <v>#REF!</v>
      </c>
      <c r="AB85" s="17" t="e">
        <f>IF(AND(AB$2=$Q$1,$Q85&lt;&gt;0),SUMIF(#REF!,'Full Financ'!$B85,#REF!)*0.98*(AC$2-AB$2)/($Q85),SUMIF(#REF!,'Full Financ'!$B85,#REF!)*0.98)</f>
        <v>#REF!</v>
      </c>
      <c r="AC85" s="17" t="e">
        <f>IF(AND(AC$2=$Q$1,$Q85&lt;&gt;0),SUMIF(#REF!,'Full Financ'!$B85,#REF!)*0.98*(AD$2-AC$2)/($Q85),SUMIF(#REF!,'Full Financ'!$B85,#REF!)*0.98)</f>
        <v>#REF!</v>
      </c>
      <c r="AD85" s="17"/>
      <c r="AF85" s="17" t="e">
        <f t="shared" ca="1" si="38"/>
        <v>#REF!</v>
      </c>
      <c r="AG85" s="17" t="e">
        <f t="shared" ca="1" si="38"/>
        <v>#REF!</v>
      </c>
      <c r="AH85" s="17" t="e">
        <f t="shared" ca="1" si="38"/>
        <v>#REF!</v>
      </c>
      <c r="AI85" s="17" t="e">
        <f t="shared" ca="1" si="38"/>
        <v>#REF!</v>
      </c>
      <c r="AJ85" s="17" t="e">
        <f t="shared" ca="1" si="38"/>
        <v>#REF!</v>
      </c>
      <c r="AK85" s="17" t="e">
        <f t="shared" ca="1" si="38"/>
        <v>#REF!</v>
      </c>
      <c r="AL85" s="17" t="e">
        <f t="shared" ca="1" si="38"/>
        <v>#REF!</v>
      </c>
      <c r="AM85" s="17" t="e">
        <f t="shared" ca="1" si="38"/>
        <v>#REF!</v>
      </c>
      <c r="AN85" s="17" t="e">
        <f t="shared" ca="1" si="38"/>
        <v>#REF!</v>
      </c>
      <c r="AO85" s="17" t="e">
        <f t="shared" ca="1" si="38"/>
        <v>#REF!</v>
      </c>
      <c r="AP85" s="17" t="e">
        <f t="shared" ca="1" si="38"/>
        <v>#REF!</v>
      </c>
      <c r="AQ85" s="17" t="e">
        <f t="shared" ca="1" si="38"/>
        <v>#REF!</v>
      </c>
      <c r="AS85" s="17" t="e">
        <f>IF(SUM($R85:R85)&gt;0,MONTH(AS$2),"")</f>
        <v>#REF!</v>
      </c>
      <c r="AT85" s="17" t="e">
        <f>IF(SUM($R85:S85)&gt;0,MONTH(AT$2),"")</f>
        <v>#REF!</v>
      </c>
      <c r="AU85" s="17" t="e">
        <f>IF(SUM($R85:T85)&gt;0,MONTH(AU$2),"")</f>
        <v>#REF!</v>
      </c>
      <c r="AV85" s="17" t="e">
        <f>IF(SUM($R85:U85)&gt;0,MONTH(AV$2),"")</f>
        <v>#REF!</v>
      </c>
      <c r="AW85" s="17" t="e">
        <f>IF(SUM($R85:V85)&gt;0,MONTH(AW$2),"")</f>
        <v>#REF!</v>
      </c>
      <c r="AX85" s="17" t="e">
        <f>IF(SUM($R85:W85)&gt;0,MONTH(AX$2),"")</f>
        <v>#REF!</v>
      </c>
      <c r="AY85" s="17" t="e">
        <f>IF(SUM($R85:X85)&gt;0,MONTH(AY$2),"")</f>
        <v>#REF!</v>
      </c>
      <c r="AZ85" s="17" t="e">
        <f>IF(SUM($R85:Y85)&gt;0,MONTH(AZ$2),"")</f>
        <v>#REF!</v>
      </c>
      <c r="BA85" s="17" t="e">
        <f>IF(SUM($R85:Z85)&gt;0,MONTH(BA$2),"")</f>
        <v>#REF!</v>
      </c>
      <c r="BB85" s="17" t="e">
        <f>IF(SUM($R85:AA85)&gt;0,MONTH(BB$2),"")</f>
        <v>#REF!</v>
      </c>
      <c r="BC85" s="17" t="e">
        <f>IF(SUM($R85:AB85)&gt;0,MONTH(BC$2),"")</f>
        <v>#REF!</v>
      </c>
      <c r="BD85" s="17" t="e">
        <f>IF(SUM($R85:AC85)&gt;0,MONTH(BD$2),"")</f>
        <v>#REF!</v>
      </c>
      <c r="BE85" s="17" t="e">
        <f t="shared" si="41"/>
        <v>#REF!</v>
      </c>
      <c r="BF85" s="17" t="e">
        <f t="shared" si="39"/>
        <v>#REF!</v>
      </c>
      <c r="BG85" s="17" t="e">
        <f t="shared" si="39"/>
        <v>#REF!</v>
      </c>
      <c r="BH85" s="17" t="e">
        <f t="shared" si="39"/>
        <v>#REF!</v>
      </c>
      <c r="BI85" s="17" t="e">
        <f t="shared" si="39"/>
        <v>#REF!</v>
      </c>
      <c r="BJ85" s="17" t="e">
        <f t="shared" si="39"/>
        <v>#REF!</v>
      </c>
      <c r="BK85" s="17" t="e">
        <f t="shared" si="39"/>
        <v>#REF!</v>
      </c>
      <c r="BL85" s="17" t="e">
        <f t="shared" si="39"/>
        <v>#REF!</v>
      </c>
      <c r="BM85" s="17" t="e">
        <f t="shared" si="39"/>
        <v>#REF!</v>
      </c>
      <c r="BN85" s="17" t="e">
        <f t="shared" si="39"/>
        <v>#REF!</v>
      </c>
      <c r="BO85" s="17" t="e">
        <f t="shared" si="39"/>
        <v>#REF!</v>
      </c>
      <c r="BP85" s="17" t="e">
        <f t="shared" si="39"/>
        <v>#REF!</v>
      </c>
      <c r="BQ85" s="17" t="e">
        <f t="shared" si="39"/>
        <v>#REF!</v>
      </c>
      <c r="BS85" s="17" t="e">
        <f t="shared" si="40"/>
        <v>#REF!</v>
      </c>
      <c r="BT85" s="17" t="e">
        <f t="shared" si="40"/>
        <v>#REF!</v>
      </c>
      <c r="BU85" s="17" t="e">
        <f t="shared" si="40"/>
        <v>#REF!</v>
      </c>
      <c r="BV85" s="17" t="e">
        <f t="shared" si="40"/>
        <v>#REF!</v>
      </c>
      <c r="BW85" s="17" t="e">
        <f t="shared" si="40"/>
        <v>#REF!</v>
      </c>
      <c r="BX85" s="17" t="e">
        <f t="shared" si="40"/>
        <v>#REF!</v>
      </c>
      <c r="BY85" s="17" t="e">
        <f t="shared" si="40"/>
        <v>#REF!</v>
      </c>
      <c r="BZ85" s="17" t="e">
        <f t="shared" si="40"/>
        <v>#REF!</v>
      </c>
      <c r="CA85" s="17" t="e">
        <f t="shared" si="40"/>
        <v>#REF!</v>
      </c>
      <c r="CB85" s="17" t="e">
        <f t="shared" si="40"/>
        <v>#REF!</v>
      </c>
      <c r="CC85" s="17" t="e">
        <f t="shared" si="40"/>
        <v>#REF!</v>
      </c>
      <c r="CD85" s="17" t="e">
        <f t="shared" si="40"/>
        <v>#REF!</v>
      </c>
      <c r="CG85" s="20" t="e">
        <f>IF(AND(SUM($R85:R85)&gt;0,R85=0),AF85,0)</f>
        <v>#REF!</v>
      </c>
      <c r="CH85" s="20" t="e">
        <f>IF(AND(SUM($R85:S85)&gt;0,S85=0),AG85,0)</f>
        <v>#REF!</v>
      </c>
      <c r="CI85" s="20" t="e">
        <f>IF(AND(SUM($R85:T85)&gt;0,T85=0),AH85,0)</f>
        <v>#REF!</v>
      </c>
      <c r="CJ85" s="20" t="e">
        <f>IF(AND(SUM($R85:U85)&gt;0,U85=0),AI85,0)</f>
        <v>#REF!</v>
      </c>
      <c r="CK85" s="20" t="e">
        <f>IF(AND(SUM($R85:V85)&gt;0,V85=0),AJ85,0)</f>
        <v>#REF!</v>
      </c>
      <c r="CL85" s="20" t="e">
        <f>IF(AND(SUM($R85:W85)&gt;0,W85=0),AK85,0)</f>
        <v>#REF!</v>
      </c>
      <c r="CM85" s="20" t="e">
        <f>IF(AND(SUM($R85:X85)&gt;0,X85=0),AL85,0)</f>
        <v>#REF!</v>
      </c>
      <c r="CN85" s="20" t="e">
        <f>IF(AND(SUM($R85:Y85)&gt;0,Y85=0),AM85,0)</f>
        <v>#REF!</v>
      </c>
      <c r="CO85" s="20" t="e">
        <f>IF(AND(SUM($R85:Z85)&gt;0,Z85=0),AN85,0)</f>
        <v>#REF!</v>
      </c>
      <c r="CP85" s="20" t="e">
        <f>IF(AND(SUM($R85:AA85)&gt;0,AA85=0),AO85,0)</f>
        <v>#REF!</v>
      </c>
      <c r="CQ85" s="20" t="e">
        <f>IF(AND(SUM($R85:AB85)&gt;0,AB85=0),AP85,0)</f>
        <v>#REF!</v>
      </c>
      <c r="CR85" s="20" t="e">
        <f>IF(AND(SUM($R85:AC85)&gt;0,AC85=0),AQ85,0)</f>
        <v>#REF!</v>
      </c>
      <c r="CT85" s="14" t="e">
        <f>IF(VLOOKUP($B85,#REF!,COLUMN(#REF!)-COLUMN(#REF!)+1,FALSE)&gt;0.1,VLOOKUP($B85,#REF!,COLUMN(#REF!)-COLUMN(#REF!)+1,FALSE),"")</f>
        <v>#REF!</v>
      </c>
      <c r="CU85" s="14" t="e">
        <f>IF(VLOOKUP($B85,#REF!,COLUMN(#REF!)-COLUMN(#REF!)+1,FALSE)&gt;0.1,VLOOKUP($B85,#REF!,COLUMN(#REF!)-COLUMN(#REF!)+1,FALSE),"")</f>
        <v>#REF!</v>
      </c>
      <c r="CV85" s="14" t="e">
        <f>IF(VLOOKUP($B85,#REF!,COLUMN(#REF!)-COLUMN(#REF!)+1,FALSE)&gt;0.1,VLOOKUP($B85,#REF!,COLUMN(#REF!)-COLUMN(#REF!)+1,FALSE),"")</f>
        <v>#REF!</v>
      </c>
      <c r="CW85" s="14" t="e">
        <f>IF(VLOOKUP($B85,#REF!,COLUMN(#REF!)-COLUMN(#REF!)+1,FALSE)&gt;0.1,VLOOKUP($B85,#REF!,COLUMN(#REF!)-COLUMN(#REF!)+1,FALSE),"")</f>
        <v>#REF!</v>
      </c>
      <c r="CX85" s="14" t="e">
        <f>IF(VLOOKUP($B85,#REF!,COLUMN(#REF!)-COLUMN(#REF!)+1,FALSE)&gt;0.1,VLOOKUP($B85,#REF!,COLUMN(#REF!)-COLUMN(#REF!)+1,FALSE),"")</f>
        <v>#REF!</v>
      </c>
      <c r="CY85" s="14" t="e">
        <f>IF(VLOOKUP($B85,#REF!,COLUMN(#REF!)-COLUMN(#REF!)+1,FALSE)&gt;0.1,VLOOKUP($B85,#REF!,COLUMN(#REF!)-COLUMN(#REF!)+1,FALSE),"")</f>
        <v>#REF!</v>
      </c>
      <c r="CZ85" s="14" t="e">
        <f>IF(VLOOKUP($B85,#REF!,COLUMN(#REF!)-COLUMN(#REF!)+1,FALSE)&gt;0.1,VLOOKUP($B85,#REF!,COLUMN(#REF!)-COLUMN(#REF!)+1,FALSE),"")</f>
        <v>#REF!</v>
      </c>
      <c r="DA85" s="14" t="e">
        <f>IF(VLOOKUP($B85,#REF!,COLUMN(#REF!)-COLUMN(#REF!)+1,FALSE)&gt;0.1,VLOOKUP($B85,#REF!,COLUMN(#REF!)-COLUMN(#REF!)+1,FALSE),"")</f>
        <v>#REF!</v>
      </c>
      <c r="DB85" s="14" t="e">
        <f>IF(VLOOKUP($B85,#REF!,COLUMN(#REF!)-COLUMN(#REF!)+1,FALSE)&gt;0.1,VLOOKUP($B85,#REF!,COLUMN(#REF!)-COLUMN(#REF!)+1,FALSE),"")</f>
        <v>#REF!</v>
      </c>
      <c r="DC85" s="14" t="e">
        <f>IF(VLOOKUP($B85,#REF!,COLUMN(#REF!)-COLUMN(#REF!)+1,FALSE)&gt;0.1,VLOOKUP($B85,#REF!,COLUMN(#REF!)-COLUMN(#REF!)+1,FALSE),"")</f>
        <v>#REF!</v>
      </c>
      <c r="DD85" s="14" t="e">
        <f>IF(VLOOKUP($B85,#REF!,COLUMN(#REF!)-COLUMN(#REF!)+1,FALSE)&gt;0.1,VLOOKUP($B85,#REF!,COLUMN(#REF!)-COLUMN(#REF!)+1,FALSE),"")</f>
        <v>#REF!</v>
      </c>
      <c r="DE85" s="14" t="e">
        <f>IF(VLOOKUP($B85,#REF!,COLUMN(#REF!)-COLUMN(#REF!)+1,FALSE)&gt;0.1,VLOOKUP($B85,#REF!,COLUMN(#REF!)-COLUMN(#REF!)+1,FALSE),"")</f>
        <v>#REF!</v>
      </c>
      <c r="DH85" s="19" t="str">
        <f t="shared" si="42"/>
        <v/>
      </c>
      <c r="DI85" s="19" t="str">
        <f t="shared" si="42"/>
        <v/>
      </c>
      <c r="DJ85" s="19" t="str">
        <f t="shared" si="42"/>
        <v/>
      </c>
      <c r="DK85" s="19" t="str">
        <f t="shared" si="42"/>
        <v/>
      </c>
      <c r="DL85" s="19" t="str">
        <f t="shared" si="42"/>
        <v/>
      </c>
      <c r="DM85" s="19" t="str">
        <f t="shared" si="42"/>
        <v/>
      </c>
      <c r="DN85" s="19" t="str">
        <f t="shared" si="37"/>
        <v/>
      </c>
      <c r="DO85" s="19" t="str">
        <f t="shared" si="37"/>
        <v/>
      </c>
      <c r="DP85" s="19" t="str">
        <f t="shared" si="37"/>
        <v/>
      </c>
      <c r="DQ85" s="19" t="str">
        <f t="shared" si="37"/>
        <v/>
      </c>
      <c r="DR85" s="19" t="str">
        <f t="shared" si="37"/>
        <v/>
      </c>
      <c r="DS85" s="19" t="str">
        <f t="shared" si="37"/>
        <v/>
      </c>
      <c r="DV85" s="15" t="e">
        <f>IF(VLOOKUP($B85,#REF!,COLUMN(#REF!)-COLUMN(#REF!)+1,FALSE)&gt;0.1,VLOOKUP($B85,#REF!,COLUMN(#REF!)-COLUMN(#REF!)+1,FALSE),"")</f>
        <v>#REF!</v>
      </c>
      <c r="DW85" s="15" t="e">
        <f>IF(VLOOKUP($B85,#REF!,COLUMN(#REF!)-COLUMN(#REF!)+1,FALSE)&gt;0.1,VLOOKUP($B85,#REF!,COLUMN(#REF!)-COLUMN(#REF!)+1,FALSE),"")</f>
        <v>#REF!</v>
      </c>
      <c r="DX85" s="15" t="e">
        <f>IF(VLOOKUP($B85,#REF!,COLUMN(#REF!)-COLUMN(#REF!)+1,FALSE)&gt;0.1,VLOOKUP($B85,#REF!,COLUMN(#REF!)-COLUMN(#REF!)+1,FALSE),"")</f>
        <v>#REF!</v>
      </c>
      <c r="DY85" s="15" t="e">
        <f>IF(VLOOKUP($B85,#REF!,COLUMN(#REF!)-COLUMN(#REF!)+1,FALSE)&gt;0.1,VLOOKUP($B85,#REF!,COLUMN(#REF!)-COLUMN(#REF!)+1,FALSE),"")</f>
        <v>#REF!</v>
      </c>
      <c r="DZ85" s="15" t="e">
        <f>IF(VLOOKUP($B85,#REF!,COLUMN(#REF!)-COLUMN(#REF!)+1,FALSE)&gt;0.1,VLOOKUP($B85,#REF!,COLUMN(#REF!)-COLUMN(#REF!)+1,FALSE),"")</f>
        <v>#REF!</v>
      </c>
      <c r="EA85" s="15" t="e">
        <f>IF(VLOOKUP($B85,#REF!,COLUMN(#REF!)-COLUMN(#REF!)+1,FALSE)&gt;0.1,VLOOKUP($B85,#REF!,COLUMN(#REF!)-COLUMN(#REF!)+1,FALSE),"")</f>
        <v>#REF!</v>
      </c>
      <c r="EB85" s="15" t="e">
        <f>IF(VLOOKUP($B85,#REF!,COLUMN(#REF!)-COLUMN(#REF!)+1,FALSE)&gt;0.1,VLOOKUP($B85,#REF!,COLUMN(#REF!)-COLUMN(#REF!)+1,FALSE),"")</f>
        <v>#REF!</v>
      </c>
      <c r="EC85" s="15" t="e">
        <f>IF(VLOOKUP($B85,#REF!,COLUMN(#REF!)-COLUMN(#REF!)+1,FALSE)&gt;0.1,VLOOKUP($B85,#REF!,COLUMN(#REF!)-COLUMN(#REF!)+1,FALSE),"")</f>
        <v>#REF!</v>
      </c>
      <c r="ED85" s="15" t="e">
        <f>IF(VLOOKUP($B85,#REF!,COLUMN(#REF!)-COLUMN(#REF!)+1,FALSE)&gt;0.1,VLOOKUP($B85,#REF!,COLUMN(#REF!)-COLUMN(#REF!)+1,FALSE),"")</f>
        <v>#REF!</v>
      </c>
      <c r="EE85" s="15" t="e">
        <f>IF(VLOOKUP($B85,#REF!,COLUMN(#REF!)-COLUMN(#REF!)+1,FALSE)&gt;0.1,VLOOKUP($B85,#REF!,COLUMN(#REF!)-COLUMN(#REF!)+1,FALSE),"")</f>
        <v>#REF!</v>
      </c>
      <c r="EF85" s="15" t="e">
        <f>IF(VLOOKUP($B85,#REF!,COLUMN(#REF!)-COLUMN(#REF!)+1,FALSE)&gt;0.1,VLOOKUP($B85,#REF!,COLUMN(#REF!)-COLUMN(#REF!)+1,FALSE),"")</f>
        <v>#REF!</v>
      </c>
      <c r="EG85" s="15" t="e">
        <f>IF(VLOOKUP($B85,#REF!,COLUMN(#REF!)-COLUMN(#REF!)+1,FALSE)&gt;0.1,VLOOKUP($B85,#REF!,COLUMN(#REF!)-COLUMN(#REF!)+1,FALSE),"")</f>
        <v>#REF!</v>
      </c>
      <c r="EH85" s="15" t="e">
        <f>IF(VLOOKUP($B85,#REF!,COLUMN(#REF!)-COLUMN(#REF!)+1,FALSE)&gt;0.1,VLOOKUP($B85,#REF!,COLUMN(#REF!)-COLUMN(#REF!)+1,FALSE),"")</f>
        <v>#REF!</v>
      </c>
      <c r="EL85" s="20" t="str">
        <f t="shared" si="33"/>
        <v/>
      </c>
      <c r="EM85" s="20" t="str">
        <f t="shared" si="33"/>
        <v/>
      </c>
      <c r="EN85" s="20" t="str">
        <f t="shared" si="33"/>
        <v/>
      </c>
      <c r="EO85" s="20" t="str">
        <f t="shared" si="33"/>
        <v/>
      </c>
      <c r="EP85" s="20" t="str">
        <f t="shared" si="33"/>
        <v/>
      </c>
      <c r="EQ85" s="20" t="str">
        <f t="shared" si="33"/>
        <v/>
      </c>
      <c r="ER85" s="20" t="str">
        <f t="shared" si="43"/>
        <v/>
      </c>
      <c r="ES85" s="20" t="str">
        <f t="shared" si="43"/>
        <v/>
      </c>
      <c r="ET85" s="20" t="str">
        <f t="shared" si="43"/>
        <v/>
      </c>
      <c r="EU85" s="20" t="str">
        <f t="shared" si="43"/>
        <v/>
      </c>
      <c r="EV85" s="20" t="str">
        <f t="shared" si="43"/>
        <v/>
      </c>
      <c r="EW85" s="20" t="str">
        <f t="shared" si="43"/>
        <v/>
      </c>
    </row>
    <row r="86" spans="2:175">
      <c r="B86" t="s">
        <v>1382</v>
      </c>
      <c r="C86" s="18">
        <f>VLOOKUP(B86,Financ!A$3:J$157,COLUMN(Financ!$J$21),FALSE)</f>
        <v>45839</v>
      </c>
      <c r="D86" s="16">
        <f ca="1">SUMIF(Financ!$A$3:$A$157,'Full Financ'!$B86,Financ!K$3:K$156)</f>
        <v>0</v>
      </c>
      <c r="E86" s="16">
        <f ca="1">SUMIF(Financ!$A$3:$A$157,'Full Financ'!$B86,Financ!L$3:L$156)</f>
        <v>0</v>
      </c>
      <c r="F86" s="16">
        <f ca="1">SUMIF(Financ!$A$3:$A$157,'Full Financ'!$B86,Financ!M$3:M$156)</f>
        <v>0</v>
      </c>
      <c r="G86" s="16">
        <f ca="1">SUMIF(Financ!$A$3:$A$157,'Full Financ'!$B86,Financ!N$3:N$156)</f>
        <v>0</v>
      </c>
      <c r="H86" s="16">
        <f ca="1">SUMIF(Financ!$A$3:$A$157,'Full Financ'!$B86,Financ!O$3:O$156)</f>
        <v>0</v>
      </c>
      <c r="I86" s="16">
        <f ca="1">SUMIF(Financ!$A$3:$A$157,'Full Financ'!$B86,Financ!P$3:P$156)</f>
        <v>0</v>
      </c>
      <c r="J86" s="16">
        <f ca="1">SUMIF(Financ!$A$3:$A$157,'Full Financ'!$B86,Financ!Q$3:Q$156)</f>
        <v>204.27224999999999</v>
      </c>
      <c r="K86" s="16">
        <f ca="1">SUMIF(Financ!$A$3:$A$157,'Full Financ'!$B86,Financ!R$3:R$156)</f>
        <v>291.8175</v>
      </c>
      <c r="L86" s="16">
        <f ca="1">SUMIF(Financ!$A$3:$A$157,'Full Financ'!$B86,Financ!S$3:S$156)</f>
        <v>291.8175</v>
      </c>
      <c r="M86" s="16">
        <f ca="1">SUMIF(Financ!$A$3:$A$157,'Full Financ'!$B86,Financ!T$3:T$156)</f>
        <v>291.8175</v>
      </c>
      <c r="N86" s="16">
        <f ca="1">SUMIF(Financ!$A$3:$A$157,'Full Financ'!$B86,Financ!U$3:U$156)</f>
        <v>291.8175</v>
      </c>
      <c r="O86" s="16">
        <f ca="1">SUMIF(Financ!$A$3:$A$157,'Full Financ'!$B86,Financ!V$3:V$156)</f>
        <v>291.8175</v>
      </c>
      <c r="P86" s="16"/>
      <c r="Q86" t="e">
        <f>VLOOKUP(B86,#REF!,COLUMN(#REF!),FALSE)</f>
        <v>#REF!</v>
      </c>
      <c r="R86" s="17" t="e">
        <f>IF(AND(R$2=$Q$1,$Q86&lt;&gt;0),SUMIF(#REF!,'Full Financ'!$B86,#REF!)*0.98*(S$2-R$2)/($Q86),SUMIF(#REF!,'Full Financ'!$B86,#REF!)*0.98)</f>
        <v>#REF!</v>
      </c>
      <c r="S86" s="17" t="e">
        <f>IF(AND(S$2=$Q$1,$Q86&lt;&gt;0),SUMIF(#REF!,'Full Financ'!$B86,#REF!)*0.98*(T$2-S$2)/($Q86),SUMIF(#REF!,'Full Financ'!$B86,#REF!)*0.98)</f>
        <v>#REF!</v>
      </c>
      <c r="T86" s="17" t="e">
        <f>IF(AND(T$2=$Q$1,$Q86&lt;&gt;0),SUMIF(#REF!,'Full Financ'!$B86,#REF!)*0.98*(U$2-T$2)/($Q86),SUMIF(#REF!,'Full Financ'!$B86,#REF!)*0.98)</f>
        <v>#REF!</v>
      </c>
      <c r="U86" s="17" t="e">
        <f>IF(AND(U$2=$Q$1,$Q86&lt;&gt;0),SUMIF(#REF!,'Full Financ'!$B86,#REF!)*0.98*(V$2-U$2)/($Q86),SUMIF(#REF!,'Full Financ'!$B86,#REF!)*0.98)</f>
        <v>#REF!</v>
      </c>
      <c r="V86" s="17" t="e">
        <f>IF(AND(V$2=$Q$1,$Q86&lt;&gt;0),SUMIF(#REF!,'Full Financ'!$B86,#REF!)*0.98*(W$2-V$2)/($Q86),SUMIF(#REF!,'Full Financ'!$B86,#REF!)*0.98)</f>
        <v>#REF!</v>
      </c>
      <c r="W86" s="17" t="e">
        <f>IF(AND(W$2=$Q$1,$Q86&lt;&gt;0),SUMIF(#REF!,'Full Financ'!$B86,#REF!)*0.98*(X$2-W$2)/($Q86),SUMIF(#REF!,'Full Financ'!$B86,#REF!)*0.98)</f>
        <v>#REF!</v>
      </c>
      <c r="X86" s="17" t="e">
        <f>IF(AND(X$2=$Q$1,$Q86&lt;&gt;0),SUMIF(#REF!,'Full Financ'!$B86,#REF!)*0.98*(Y$2-X$2)/($Q86),SUMIF(#REF!,'Full Financ'!$B86,#REF!)*0.98)</f>
        <v>#REF!</v>
      </c>
      <c r="Y86" s="17" t="e">
        <f>IF(AND(Y$2=$Q$1,$Q86&lt;&gt;0),SUMIF(#REF!,'Full Financ'!$B86,#REF!)*0.98*(Z$2-Y$2)/($Q86),SUMIF(#REF!,'Full Financ'!$B86,#REF!)*0.98)</f>
        <v>#REF!</v>
      </c>
      <c r="Z86" s="17" t="e">
        <f>IF(AND(Z$2=$Q$1,$Q86&lt;&gt;0),SUMIF(#REF!,'Full Financ'!$B86,#REF!)*0.98*(AA$2-Z$2)/($Q86),SUMIF(#REF!,'Full Financ'!$B86,#REF!)*0.98)</f>
        <v>#REF!</v>
      </c>
      <c r="AA86" s="17" t="e">
        <f>IF(AND(AA$2=$Q$1,$Q86&lt;&gt;0),SUMIF(#REF!,'Full Financ'!$B86,#REF!)*0.98*(AB$2-AA$2)/($Q86),SUMIF(#REF!,'Full Financ'!$B86,#REF!)*0.98)</f>
        <v>#REF!</v>
      </c>
      <c r="AB86" s="17" t="e">
        <f>IF(AND(AB$2=$Q$1,$Q86&lt;&gt;0),SUMIF(#REF!,'Full Financ'!$B86,#REF!)*0.98*(AC$2-AB$2)/($Q86),SUMIF(#REF!,'Full Financ'!$B86,#REF!)*0.98)</f>
        <v>#REF!</v>
      </c>
      <c r="AC86" s="17" t="e">
        <f>IF(AND(AC$2=$Q$1,$Q86&lt;&gt;0),SUMIF(#REF!,'Full Financ'!$B86,#REF!)*0.98*(AD$2-AC$2)/($Q86),SUMIF(#REF!,'Full Financ'!$B86,#REF!)*0.98)</f>
        <v>#REF!</v>
      </c>
      <c r="AD86" s="17"/>
      <c r="AF86" s="17" t="e">
        <f t="shared" ca="1" si="38"/>
        <v>#REF!</v>
      </c>
      <c r="AG86" s="17" t="e">
        <f t="shared" ca="1" si="38"/>
        <v>#REF!</v>
      </c>
      <c r="AH86" s="17" t="e">
        <f t="shared" ca="1" si="38"/>
        <v>#REF!</v>
      </c>
      <c r="AI86" s="17" t="e">
        <f t="shared" ca="1" si="38"/>
        <v>#REF!</v>
      </c>
      <c r="AJ86" s="17" t="e">
        <f t="shared" ca="1" si="38"/>
        <v>#REF!</v>
      </c>
      <c r="AK86" s="17" t="e">
        <f t="shared" ca="1" si="38"/>
        <v>#REF!</v>
      </c>
      <c r="AL86" s="17" t="e">
        <f t="shared" ca="1" si="38"/>
        <v>#REF!</v>
      </c>
      <c r="AM86" s="17" t="e">
        <f t="shared" ca="1" si="38"/>
        <v>#REF!</v>
      </c>
      <c r="AN86" s="17" t="e">
        <f t="shared" ca="1" si="38"/>
        <v>#REF!</v>
      </c>
      <c r="AO86" s="17" t="e">
        <f t="shared" ca="1" si="38"/>
        <v>#REF!</v>
      </c>
      <c r="AP86" s="17" t="e">
        <f t="shared" ca="1" si="38"/>
        <v>#REF!</v>
      </c>
      <c r="AQ86" s="17" t="e">
        <f t="shared" ca="1" si="38"/>
        <v>#REF!</v>
      </c>
      <c r="AS86" s="17" t="e">
        <f>IF(SUM($R86:R86)&gt;0,MONTH(AS$2),"")</f>
        <v>#REF!</v>
      </c>
      <c r="AT86" s="17" t="e">
        <f>IF(SUM($R86:S86)&gt;0,MONTH(AT$2),"")</f>
        <v>#REF!</v>
      </c>
      <c r="AU86" s="17" t="e">
        <f>IF(SUM($R86:T86)&gt;0,MONTH(AU$2),"")</f>
        <v>#REF!</v>
      </c>
      <c r="AV86" s="17" t="e">
        <f>IF(SUM($R86:U86)&gt;0,MONTH(AV$2),"")</f>
        <v>#REF!</v>
      </c>
      <c r="AW86" s="17" t="e">
        <f>IF(SUM($R86:V86)&gt;0,MONTH(AW$2),"")</f>
        <v>#REF!</v>
      </c>
      <c r="AX86" s="17" t="e">
        <f>IF(SUM($R86:W86)&gt;0,MONTH(AX$2),"")</f>
        <v>#REF!</v>
      </c>
      <c r="AY86" s="17" t="e">
        <f>IF(SUM($R86:X86)&gt;0,MONTH(AY$2),"")</f>
        <v>#REF!</v>
      </c>
      <c r="AZ86" s="17" t="e">
        <f>IF(SUM($R86:Y86)&gt;0,MONTH(AZ$2),"")</f>
        <v>#REF!</v>
      </c>
      <c r="BA86" s="17" t="e">
        <f>IF(SUM($R86:Z86)&gt;0,MONTH(BA$2),"")</f>
        <v>#REF!</v>
      </c>
      <c r="BB86" s="17" t="e">
        <f>IF(SUM($R86:AA86)&gt;0,MONTH(BB$2),"")</f>
        <v>#REF!</v>
      </c>
      <c r="BC86" s="17" t="e">
        <f>IF(SUM($R86:AB86)&gt;0,MONTH(BC$2),"")</f>
        <v>#REF!</v>
      </c>
      <c r="BD86" s="17" t="e">
        <f>IF(SUM($R86:AC86)&gt;0,MONTH(BD$2),"")</f>
        <v>#REF!</v>
      </c>
      <c r="BE86" s="17" t="e">
        <f t="shared" si="41"/>
        <v>#REF!</v>
      </c>
      <c r="BF86" s="17" t="e">
        <f t="shared" si="39"/>
        <v>#REF!</v>
      </c>
      <c r="BG86" s="17" t="e">
        <f t="shared" si="39"/>
        <v>#REF!</v>
      </c>
      <c r="BH86" s="17" t="e">
        <f t="shared" si="39"/>
        <v>#REF!</v>
      </c>
      <c r="BI86" s="17" t="e">
        <f t="shared" si="39"/>
        <v>#REF!</v>
      </c>
      <c r="BJ86" s="17" t="e">
        <f t="shared" si="39"/>
        <v>#REF!</v>
      </c>
      <c r="BK86" s="17" t="e">
        <f t="shared" si="39"/>
        <v>#REF!</v>
      </c>
      <c r="BL86" s="17" t="e">
        <f t="shared" si="39"/>
        <v>#REF!</v>
      </c>
      <c r="BM86" s="17" t="e">
        <f t="shared" si="39"/>
        <v>#REF!</v>
      </c>
      <c r="BN86" s="17" t="e">
        <f t="shared" si="39"/>
        <v>#REF!</v>
      </c>
      <c r="BO86" s="17" t="e">
        <f t="shared" si="39"/>
        <v>#REF!</v>
      </c>
      <c r="BP86" s="17" t="e">
        <f t="shared" si="39"/>
        <v>#REF!</v>
      </c>
      <c r="BQ86" s="17" t="e">
        <f t="shared" si="39"/>
        <v>#REF!</v>
      </c>
      <c r="BS86" s="17" t="e">
        <f t="shared" si="40"/>
        <v>#REF!</v>
      </c>
      <c r="BT86" s="17" t="e">
        <f t="shared" si="40"/>
        <v>#REF!</v>
      </c>
      <c r="BU86" s="17" t="e">
        <f t="shared" si="40"/>
        <v>#REF!</v>
      </c>
      <c r="BV86" s="17" t="e">
        <f t="shared" si="40"/>
        <v>#REF!</v>
      </c>
      <c r="BW86" s="17" t="e">
        <f t="shared" si="40"/>
        <v>#REF!</v>
      </c>
      <c r="BX86" s="17" t="e">
        <f t="shared" si="40"/>
        <v>#REF!</v>
      </c>
      <c r="BY86" s="17" t="e">
        <f t="shared" si="40"/>
        <v>#REF!</v>
      </c>
      <c r="BZ86" s="17" t="e">
        <f t="shared" si="40"/>
        <v>#REF!</v>
      </c>
      <c r="CA86" s="17" t="e">
        <f t="shared" si="40"/>
        <v>#REF!</v>
      </c>
      <c r="CB86" s="17" t="e">
        <f t="shared" si="40"/>
        <v>#REF!</v>
      </c>
      <c r="CC86" s="17" t="e">
        <f t="shared" si="40"/>
        <v>#REF!</v>
      </c>
      <c r="CD86" s="17" t="e">
        <f t="shared" si="40"/>
        <v>#REF!</v>
      </c>
      <c r="CG86" s="20" t="e">
        <f>IF(AND(SUM($R86:R86)&gt;0,R86=0),AF86,0)</f>
        <v>#REF!</v>
      </c>
      <c r="CH86" s="20" t="e">
        <f>IF(AND(SUM($R86:S86)&gt;0,S86=0),AG86,0)</f>
        <v>#REF!</v>
      </c>
      <c r="CI86" s="20" t="e">
        <f>IF(AND(SUM($R86:T86)&gt;0,T86=0),AH86,0)</f>
        <v>#REF!</v>
      </c>
      <c r="CJ86" s="20" t="e">
        <f>IF(AND(SUM($R86:U86)&gt;0,U86=0),AI86,0)</f>
        <v>#REF!</v>
      </c>
      <c r="CK86" s="20" t="e">
        <f>IF(AND(SUM($R86:V86)&gt;0,V86=0),AJ86,0)</f>
        <v>#REF!</v>
      </c>
      <c r="CL86" s="20" t="e">
        <f>IF(AND(SUM($R86:W86)&gt;0,W86=0),AK86,0)</f>
        <v>#REF!</v>
      </c>
      <c r="CM86" s="20" t="e">
        <f>IF(AND(SUM($R86:X86)&gt;0,X86=0),AL86,0)</f>
        <v>#REF!</v>
      </c>
      <c r="CN86" s="20" t="e">
        <f>IF(AND(SUM($R86:Y86)&gt;0,Y86=0),AM86,0)</f>
        <v>#REF!</v>
      </c>
      <c r="CO86" s="20" t="e">
        <f>IF(AND(SUM($R86:Z86)&gt;0,Z86=0),AN86,0)</f>
        <v>#REF!</v>
      </c>
      <c r="CP86" s="20" t="e">
        <f>IF(AND(SUM($R86:AA86)&gt;0,AA86=0),AO86,0)</f>
        <v>#REF!</v>
      </c>
      <c r="CQ86" s="20" t="e">
        <f>IF(AND(SUM($R86:AB86)&gt;0,AB86=0),AP86,0)</f>
        <v>#REF!</v>
      </c>
      <c r="CR86" s="20" t="e">
        <f>IF(AND(SUM($R86:AC86)&gt;0,AC86=0),AQ86,0)</f>
        <v>#REF!</v>
      </c>
      <c r="CT86" s="14" t="e">
        <f>IF(VLOOKUP($B86,#REF!,COLUMN(#REF!)-COLUMN(#REF!)+1,FALSE)&gt;0.1,VLOOKUP($B86,#REF!,COLUMN(#REF!)-COLUMN(#REF!)+1,FALSE),"")</f>
        <v>#REF!</v>
      </c>
      <c r="CU86" s="14" t="e">
        <f>IF(VLOOKUP($B86,#REF!,COLUMN(#REF!)-COLUMN(#REF!)+1,FALSE)&gt;0.1,VLOOKUP($B86,#REF!,COLUMN(#REF!)-COLUMN(#REF!)+1,FALSE),"")</f>
        <v>#REF!</v>
      </c>
      <c r="CV86" s="14" t="e">
        <f>IF(VLOOKUP($B86,#REF!,COLUMN(#REF!)-COLUMN(#REF!)+1,FALSE)&gt;0.1,VLOOKUP($B86,#REF!,COLUMN(#REF!)-COLUMN(#REF!)+1,FALSE),"")</f>
        <v>#REF!</v>
      </c>
      <c r="CW86" s="14" t="e">
        <f>IF(VLOOKUP($B86,#REF!,COLUMN(#REF!)-COLUMN(#REF!)+1,FALSE)&gt;0.1,VLOOKUP($B86,#REF!,COLUMN(#REF!)-COLUMN(#REF!)+1,FALSE),"")</f>
        <v>#REF!</v>
      </c>
      <c r="CX86" s="14" t="e">
        <f>IF(VLOOKUP($B86,#REF!,COLUMN(#REF!)-COLUMN(#REF!)+1,FALSE)&gt;0.1,VLOOKUP($B86,#REF!,COLUMN(#REF!)-COLUMN(#REF!)+1,FALSE),"")</f>
        <v>#REF!</v>
      </c>
      <c r="CY86" s="14" t="e">
        <f>IF(VLOOKUP($B86,#REF!,COLUMN(#REF!)-COLUMN(#REF!)+1,FALSE)&gt;0.1,VLOOKUP($B86,#REF!,COLUMN(#REF!)-COLUMN(#REF!)+1,FALSE),"")</f>
        <v>#REF!</v>
      </c>
      <c r="CZ86" s="14" t="e">
        <f>IF(VLOOKUP($B86,#REF!,COLUMN(#REF!)-COLUMN(#REF!)+1,FALSE)&gt;0.1,VLOOKUP($B86,#REF!,COLUMN(#REF!)-COLUMN(#REF!)+1,FALSE),"")</f>
        <v>#REF!</v>
      </c>
      <c r="DA86" s="14" t="e">
        <f>IF(VLOOKUP($B86,#REF!,COLUMN(#REF!)-COLUMN(#REF!)+1,FALSE)&gt;0.1,VLOOKUP($B86,#REF!,COLUMN(#REF!)-COLUMN(#REF!)+1,FALSE),"")</f>
        <v>#REF!</v>
      </c>
      <c r="DB86" s="14" t="e">
        <f>IF(VLOOKUP($B86,#REF!,COLUMN(#REF!)-COLUMN(#REF!)+1,FALSE)&gt;0.1,VLOOKUP($B86,#REF!,COLUMN(#REF!)-COLUMN(#REF!)+1,FALSE),"")</f>
        <v>#REF!</v>
      </c>
      <c r="DC86" s="14" t="e">
        <f>IF(VLOOKUP($B86,#REF!,COLUMN(#REF!)-COLUMN(#REF!)+1,FALSE)&gt;0.1,VLOOKUP($B86,#REF!,COLUMN(#REF!)-COLUMN(#REF!)+1,FALSE),"")</f>
        <v>#REF!</v>
      </c>
      <c r="DD86" s="14" t="e">
        <f>IF(VLOOKUP($B86,#REF!,COLUMN(#REF!)-COLUMN(#REF!)+1,FALSE)&gt;0.1,VLOOKUP($B86,#REF!,COLUMN(#REF!)-COLUMN(#REF!)+1,FALSE),"")</f>
        <v>#REF!</v>
      </c>
      <c r="DE86" s="14" t="e">
        <f>IF(VLOOKUP($B86,#REF!,COLUMN(#REF!)-COLUMN(#REF!)+1,FALSE)&gt;0.1,VLOOKUP($B86,#REF!,COLUMN(#REF!)-COLUMN(#REF!)+1,FALSE),"")</f>
        <v>#REF!</v>
      </c>
      <c r="DH86" s="19" t="str">
        <f t="shared" si="42"/>
        <v/>
      </c>
      <c r="DI86" s="19" t="str">
        <f t="shared" si="42"/>
        <v/>
      </c>
      <c r="DJ86" s="19" t="str">
        <f t="shared" si="42"/>
        <v/>
      </c>
      <c r="DK86" s="19" t="str">
        <f t="shared" si="42"/>
        <v/>
      </c>
      <c r="DL86" s="19" t="str">
        <f t="shared" si="42"/>
        <v/>
      </c>
      <c r="DM86" s="19" t="str">
        <f t="shared" si="42"/>
        <v/>
      </c>
      <c r="DN86" s="19" t="str">
        <f t="shared" si="37"/>
        <v/>
      </c>
      <c r="DO86" s="19" t="str">
        <f t="shared" si="37"/>
        <v/>
      </c>
      <c r="DP86" s="19" t="str">
        <f t="shared" si="37"/>
        <v/>
      </c>
      <c r="DQ86" s="19" t="str">
        <f t="shared" si="37"/>
        <v/>
      </c>
      <c r="DR86" s="19" t="str">
        <f t="shared" si="37"/>
        <v/>
      </c>
      <c r="DS86" s="19" t="str">
        <f t="shared" si="37"/>
        <v/>
      </c>
      <c r="DV86" s="15" t="e">
        <f>IF(VLOOKUP($B86,#REF!,COLUMN(#REF!)-COLUMN(#REF!)+1,FALSE)&gt;0.1,VLOOKUP($B86,#REF!,COLUMN(#REF!)-COLUMN(#REF!)+1,FALSE),"")</f>
        <v>#REF!</v>
      </c>
      <c r="DW86" s="15" t="e">
        <f>IF(VLOOKUP($B86,#REF!,COLUMN(#REF!)-COLUMN(#REF!)+1,FALSE)&gt;0.1,VLOOKUP($B86,#REF!,COLUMN(#REF!)-COLUMN(#REF!)+1,FALSE),"")</f>
        <v>#REF!</v>
      </c>
      <c r="DX86" s="15" t="e">
        <f>IF(VLOOKUP($B86,#REF!,COLUMN(#REF!)-COLUMN(#REF!)+1,FALSE)&gt;0.1,VLOOKUP($B86,#REF!,COLUMN(#REF!)-COLUMN(#REF!)+1,FALSE),"")</f>
        <v>#REF!</v>
      </c>
      <c r="DY86" s="15" t="e">
        <f>IF(VLOOKUP($B86,#REF!,COLUMN(#REF!)-COLUMN(#REF!)+1,FALSE)&gt;0.1,VLOOKUP($B86,#REF!,COLUMN(#REF!)-COLUMN(#REF!)+1,FALSE),"")</f>
        <v>#REF!</v>
      </c>
      <c r="DZ86" s="15" t="e">
        <f>IF(VLOOKUP($B86,#REF!,COLUMN(#REF!)-COLUMN(#REF!)+1,FALSE)&gt;0.1,VLOOKUP($B86,#REF!,COLUMN(#REF!)-COLUMN(#REF!)+1,FALSE),"")</f>
        <v>#REF!</v>
      </c>
      <c r="EA86" s="15" t="e">
        <f>IF(VLOOKUP($B86,#REF!,COLUMN(#REF!)-COLUMN(#REF!)+1,FALSE)&gt;0.1,VLOOKUP($B86,#REF!,COLUMN(#REF!)-COLUMN(#REF!)+1,FALSE),"")</f>
        <v>#REF!</v>
      </c>
      <c r="EB86" s="15" t="e">
        <f>IF(VLOOKUP($B86,#REF!,COLUMN(#REF!)-COLUMN(#REF!)+1,FALSE)&gt;0.1,VLOOKUP($B86,#REF!,COLUMN(#REF!)-COLUMN(#REF!)+1,FALSE),"")</f>
        <v>#REF!</v>
      </c>
      <c r="EC86" s="15" t="e">
        <f>IF(VLOOKUP($B86,#REF!,COLUMN(#REF!)-COLUMN(#REF!)+1,FALSE)&gt;0.1,VLOOKUP($B86,#REF!,COLUMN(#REF!)-COLUMN(#REF!)+1,FALSE),"")</f>
        <v>#REF!</v>
      </c>
      <c r="ED86" s="15" t="e">
        <f>IF(VLOOKUP($B86,#REF!,COLUMN(#REF!)-COLUMN(#REF!)+1,FALSE)&gt;0.1,VLOOKUP($B86,#REF!,COLUMN(#REF!)-COLUMN(#REF!)+1,FALSE),"")</f>
        <v>#REF!</v>
      </c>
      <c r="EE86" s="15" t="e">
        <f>IF(VLOOKUP($B86,#REF!,COLUMN(#REF!)-COLUMN(#REF!)+1,FALSE)&gt;0.1,VLOOKUP($B86,#REF!,COLUMN(#REF!)-COLUMN(#REF!)+1,FALSE),"")</f>
        <v>#REF!</v>
      </c>
      <c r="EF86" s="15" t="e">
        <f>IF(VLOOKUP($B86,#REF!,COLUMN(#REF!)-COLUMN(#REF!)+1,FALSE)&gt;0.1,VLOOKUP($B86,#REF!,COLUMN(#REF!)-COLUMN(#REF!)+1,FALSE),"")</f>
        <v>#REF!</v>
      </c>
      <c r="EG86" s="15" t="e">
        <f>IF(VLOOKUP($B86,#REF!,COLUMN(#REF!)-COLUMN(#REF!)+1,FALSE)&gt;0.1,VLOOKUP($B86,#REF!,COLUMN(#REF!)-COLUMN(#REF!)+1,FALSE),"")</f>
        <v>#REF!</v>
      </c>
      <c r="EH86" s="15" t="e">
        <f>IF(VLOOKUP($B86,#REF!,COLUMN(#REF!)-COLUMN(#REF!)+1,FALSE)&gt;0.1,VLOOKUP($B86,#REF!,COLUMN(#REF!)-COLUMN(#REF!)+1,FALSE),"")</f>
        <v>#REF!</v>
      </c>
      <c r="EL86" s="20" t="str">
        <f t="shared" si="33"/>
        <v/>
      </c>
      <c r="EM86" s="20" t="str">
        <f t="shared" si="33"/>
        <v/>
      </c>
      <c r="EN86" s="20" t="str">
        <f t="shared" si="33"/>
        <v/>
      </c>
      <c r="EO86" s="20" t="str">
        <f t="shared" si="33"/>
        <v/>
      </c>
      <c r="EP86" s="20" t="str">
        <f t="shared" si="33"/>
        <v/>
      </c>
      <c r="EQ86" s="20" t="str">
        <f t="shared" si="33"/>
        <v/>
      </c>
      <c r="ER86" s="20" t="str">
        <f t="shared" si="43"/>
        <v/>
      </c>
      <c r="ES86" s="20" t="str">
        <f t="shared" si="43"/>
        <v/>
      </c>
      <c r="ET86" s="20" t="str">
        <f t="shared" si="43"/>
        <v/>
      </c>
      <c r="EU86" s="20" t="str">
        <f t="shared" si="43"/>
        <v/>
      </c>
      <c r="EV86" s="20" t="str">
        <f t="shared" si="43"/>
        <v/>
      </c>
      <c r="EW86" s="20" t="str">
        <f t="shared" si="43"/>
        <v/>
      </c>
    </row>
    <row r="87" spans="2:175">
      <c r="B87" t="s">
        <v>1211</v>
      </c>
      <c r="C87" s="18">
        <f>VLOOKUP(B87,Financ!A$3:J$157,COLUMN(Financ!$J$21),FALSE)</f>
        <v>44804</v>
      </c>
      <c r="D87" s="16">
        <f ca="1">SUMIF(Financ!$A$3:$A$157,'Full Financ'!$B87,Financ!K$3:K$156)</f>
        <v>1192.5625294950448</v>
      </c>
      <c r="E87" s="16">
        <f ca="1">SUMIF(Financ!$A$3:$A$157,'Full Financ'!$B87,Financ!L$3:L$156)</f>
        <v>974.45965077866913</v>
      </c>
      <c r="F87" s="16">
        <f ca="1">SUMIF(Financ!$A$3:$A$157,'Full Financ'!$B87,Financ!M$3:M$156)</f>
        <v>1172.5530910806983</v>
      </c>
      <c r="G87" s="16">
        <f ca="1">SUMIF(Financ!$A$3:$A$157,'Full Financ'!$B87,Financ!N$3:N$156)</f>
        <v>1117.5271354412457</v>
      </c>
      <c r="H87" s="16">
        <f ca="1">SUMIF(Financ!$A$3:$A$157,'Full Financ'!$B87,Financ!O$3:O$156)</f>
        <v>952.44926852288802</v>
      </c>
      <c r="I87" s="16">
        <f ca="1">SUMIF(Financ!$A$3:$A$157,'Full Financ'!$B87,Financ!P$3:P$156)</f>
        <v>963.45445965077863</v>
      </c>
      <c r="J87" s="16">
        <f ca="1">SUMIF(Financ!$A$3:$A$157,'Full Financ'!$B87,Financ!Q$3:Q$156)</f>
        <v>1056.4983482774894</v>
      </c>
      <c r="K87" s="16">
        <f ca="1">SUMIF(Financ!$A$3:$A$157,'Full Financ'!$B87,Financ!R$3:R$156)</f>
        <v>1090.5143935818783</v>
      </c>
      <c r="L87" s="16">
        <f ca="1">SUMIF(Financ!$A$3:$A$157,'Full Financ'!$B87,Financ!S$3:S$156)</f>
        <v>1207.5696083058046</v>
      </c>
      <c r="M87" s="16">
        <f ca="1">SUMIF(Financ!$A$3:$A$157,'Full Financ'!$B87,Financ!T$3:T$156)</f>
        <v>1376.6493629070314</v>
      </c>
      <c r="N87" s="16">
        <f ca="1">SUMIF(Financ!$A$3:$A$157,'Full Financ'!$B87,Financ!U$3:U$156)</f>
        <v>1201.5667767815005</v>
      </c>
      <c r="O87" s="16">
        <f ca="1">SUMIF(Financ!$A$3:$A$157,'Full Financ'!$B87,Financ!V$3:V$156)</f>
        <v>1144.5398773006134</v>
      </c>
      <c r="P87" s="16"/>
      <c r="Q87" t="e">
        <f>VLOOKUP(B87,#REF!,COLUMN(#REF!),FALSE)</f>
        <v>#REF!</v>
      </c>
      <c r="R87" s="17" t="e">
        <f>IF(AND(R$2=$Q$1,$Q87&lt;&gt;0),SUMIF(#REF!,'Full Financ'!$B87,#REF!)*0.98*(S$2-R$2)/($Q87),SUMIF(#REF!,'Full Financ'!$B87,#REF!)*0.98)</f>
        <v>#REF!</v>
      </c>
      <c r="S87" s="17" t="e">
        <f>IF(AND(S$2=$Q$1,$Q87&lt;&gt;0),SUMIF(#REF!,'Full Financ'!$B87,#REF!)*0.98*(T$2-S$2)/($Q87),SUMIF(#REF!,'Full Financ'!$B87,#REF!)*0.98)</f>
        <v>#REF!</v>
      </c>
      <c r="T87" s="17" t="e">
        <f>IF(AND(T$2=$Q$1,$Q87&lt;&gt;0),SUMIF(#REF!,'Full Financ'!$B87,#REF!)*0.98*(U$2-T$2)/($Q87),SUMIF(#REF!,'Full Financ'!$B87,#REF!)*0.98)</f>
        <v>#REF!</v>
      </c>
      <c r="U87" s="17" t="e">
        <f>IF(AND(U$2=$Q$1,$Q87&lt;&gt;0),SUMIF(#REF!,'Full Financ'!$B87,#REF!)*0.98*(V$2-U$2)/($Q87),SUMIF(#REF!,'Full Financ'!$B87,#REF!)*0.98)</f>
        <v>#REF!</v>
      </c>
      <c r="V87" s="17" t="e">
        <f>IF(AND(V$2=$Q$1,$Q87&lt;&gt;0),SUMIF(#REF!,'Full Financ'!$B87,#REF!)*0.98*(W$2-V$2)/($Q87),SUMIF(#REF!,'Full Financ'!$B87,#REF!)*0.98)</f>
        <v>#REF!</v>
      </c>
      <c r="W87" s="17" t="e">
        <f>IF(AND(W$2=$Q$1,$Q87&lt;&gt;0),SUMIF(#REF!,'Full Financ'!$B87,#REF!)*0.98*(X$2-W$2)/($Q87),SUMIF(#REF!,'Full Financ'!$B87,#REF!)*0.98)</f>
        <v>#REF!</v>
      </c>
      <c r="X87" s="17" t="e">
        <f>IF(AND(X$2=$Q$1,$Q87&lt;&gt;0),SUMIF(#REF!,'Full Financ'!$B87,#REF!)*0.98*(Y$2-X$2)/($Q87),SUMIF(#REF!,'Full Financ'!$B87,#REF!)*0.98)</f>
        <v>#REF!</v>
      </c>
      <c r="Y87" s="17" t="e">
        <f>IF(AND(Y$2=$Q$1,$Q87&lt;&gt;0),SUMIF(#REF!,'Full Financ'!$B87,#REF!)*0.98*(Z$2-Y$2)/($Q87),SUMIF(#REF!,'Full Financ'!$B87,#REF!)*0.98)</f>
        <v>#REF!</v>
      </c>
      <c r="Z87" s="17" t="e">
        <f>IF(AND(Z$2=$Q$1,$Q87&lt;&gt;0),SUMIF(#REF!,'Full Financ'!$B87,#REF!)*0.98*(AA$2-Z$2)/($Q87),SUMIF(#REF!,'Full Financ'!$B87,#REF!)*0.98)</f>
        <v>#REF!</v>
      </c>
      <c r="AA87" s="17" t="e">
        <f>IF(AND(AA$2=$Q$1,$Q87&lt;&gt;0),SUMIF(#REF!,'Full Financ'!$B87,#REF!)*0.98*(AB$2-AA$2)/($Q87),SUMIF(#REF!,'Full Financ'!$B87,#REF!)*0.98)</f>
        <v>#REF!</v>
      </c>
      <c r="AB87" s="17" t="e">
        <f>IF(AND(AB$2=$Q$1,$Q87&lt;&gt;0),SUMIF(#REF!,'Full Financ'!$B87,#REF!)*0.98*(AC$2-AB$2)/($Q87),SUMIF(#REF!,'Full Financ'!$B87,#REF!)*0.98)</f>
        <v>#REF!</v>
      </c>
      <c r="AC87" s="17" t="e">
        <f>IF(AND(AC$2=$Q$1,$Q87&lt;&gt;0),SUMIF(#REF!,'Full Financ'!$B87,#REF!)*0.98*(AD$2-AC$2)/($Q87),SUMIF(#REF!,'Full Financ'!$B87,#REF!)*0.98)</f>
        <v>#REF!</v>
      </c>
      <c r="AD87" s="17"/>
      <c r="AF87" s="17" t="e">
        <f t="shared" ca="1" si="38"/>
        <v>#REF!</v>
      </c>
      <c r="AG87" s="17" t="e">
        <f t="shared" ca="1" si="38"/>
        <v>#REF!</v>
      </c>
      <c r="AH87" s="17" t="e">
        <f t="shared" ca="1" si="38"/>
        <v>#REF!</v>
      </c>
      <c r="AI87" s="17" t="e">
        <f t="shared" ca="1" si="38"/>
        <v>#REF!</v>
      </c>
      <c r="AJ87" s="17" t="e">
        <f t="shared" ca="1" si="38"/>
        <v>#REF!</v>
      </c>
      <c r="AK87" s="17" t="e">
        <f t="shared" ca="1" si="38"/>
        <v>#REF!</v>
      </c>
      <c r="AL87" s="17" t="e">
        <f t="shared" ca="1" si="38"/>
        <v>#REF!</v>
      </c>
      <c r="AM87" s="17" t="e">
        <f t="shared" ca="1" si="38"/>
        <v>#REF!</v>
      </c>
      <c r="AN87" s="17" t="e">
        <f t="shared" ca="1" si="38"/>
        <v>#REF!</v>
      </c>
      <c r="AO87" s="17" t="e">
        <f t="shared" ca="1" si="38"/>
        <v>#REF!</v>
      </c>
      <c r="AP87" s="17" t="e">
        <f t="shared" ca="1" si="38"/>
        <v>#REF!</v>
      </c>
      <c r="AQ87" s="17" t="e">
        <f t="shared" ca="1" si="38"/>
        <v>#REF!</v>
      </c>
      <c r="AS87" s="17" t="e">
        <f>IF(SUM($R87:R87)&gt;0,MONTH(AS$2),"")</f>
        <v>#REF!</v>
      </c>
      <c r="AT87" s="17" t="e">
        <f>IF(SUM($R87:S87)&gt;0,MONTH(AT$2),"")</f>
        <v>#REF!</v>
      </c>
      <c r="AU87" s="17" t="e">
        <f>IF(SUM($R87:T87)&gt;0,MONTH(AU$2),"")</f>
        <v>#REF!</v>
      </c>
      <c r="AV87" s="17" t="e">
        <f>IF(SUM($R87:U87)&gt;0,MONTH(AV$2),"")</f>
        <v>#REF!</v>
      </c>
      <c r="AW87" s="17" t="e">
        <f>IF(SUM($R87:V87)&gt;0,MONTH(AW$2),"")</f>
        <v>#REF!</v>
      </c>
      <c r="AX87" s="17" t="e">
        <f>IF(SUM($R87:W87)&gt;0,MONTH(AX$2),"")</f>
        <v>#REF!</v>
      </c>
      <c r="AY87" s="17" t="e">
        <f>IF(SUM($R87:X87)&gt;0,MONTH(AY$2),"")</f>
        <v>#REF!</v>
      </c>
      <c r="AZ87" s="17" t="e">
        <f>IF(SUM($R87:Y87)&gt;0,MONTH(AZ$2),"")</f>
        <v>#REF!</v>
      </c>
      <c r="BA87" s="17" t="e">
        <f>IF(SUM($R87:Z87)&gt;0,MONTH(BA$2),"")</f>
        <v>#REF!</v>
      </c>
      <c r="BB87" s="17" t="e">
        <f>IF(SUM($R87:AA87)&gt;0,MONTH(BB$2),"")</f>
        <v>#REF!</v>
      </c>
      <c r="BC87" s="17" t="e">
        <f>IF(SUM($R87:AB87)&gt;0,MONTH(BC$2),"")</f>
        <v>#REF!</v>
      </c>
      <c r="BD87" s="17" t="e">
        <f>IF(SUM($R87:AC87)&gt;0,MONTH(BD$2),"")</f>
        <v>#REF!</v>
      </c>
      <c r="BE87" s="17" t="e">
        <f t="shared" si="41"/>
        <v>#REF!</v>
      </c>
      <c r="BF87" s="17" t="e">
        <f t="shared" si="39"/>
        <v>#REF!</v>
      </c>
      <c r="BG87" s="17" t="e">
        <f t="shared" si="39"/>
        <v>#REF!</v>
      </c>
      <c r="BH87" s="17" t="e">
        <f t="shared" si="39"/>
        <v>#REF!</v>
      </c>
      <c r="BI87" s="17" t="e">
        <f t="shared" si="39"/>
        <v>#REF!</v>
      </c>
      <c r="BJ87" s="17" t="e">
        <f t="shared" si="39"/>
        <v>#REF!</v>
      </c>
      <c r="BK87" s="17" t="e">
        <f t="shared" si="39"/>
        <v>#REF!</v>
      </c>
      <c r="BL87" s="17" t="e">
        <f t="shared" si="39"/>
        <v>#REF!</v>
      </c>
      <c r="BM87" s="17" t="e">
        <f t="shared" si="39"/>
        <v>#REF!</v>
      </c>
      <c r="BN87" s="17" t="e">
        <f t="shared" si="39"/>
        <v>#REF!</v>
      </c>
      <c r="BO87" s="17" t="e">
        <f t="shared" si="39"/>
        <v>#REF!</v>
      </c>
      <c r="BP87" s="17" t="e">
        <f t="shared" si="39"/>
        <v>#REF!</v>
      </c>
      <c r="BQ87" s="17" t="e">
        <f t="shared" si="39"/>
        <v>#REF!</v>
      </c>
      <c r="BS87" s="17" t="e">
        <f t="shared" si="40"/>
        <v>#REF!</v>
      </c>
      <c r="BT87" s="17" t="e">
        <f t="shared" si="40"/>
        <v>#REF!</v>
      </c>
      <c r="BU87" s="17" t="e">
        <f t="shared" si="40"/>
        <v>#REF!</v>
      </c>
      <c r="BV87" s="17" t="e">
        <f t="shared" si="40"/>
        <v>#REF!</v>
      </c>
      <c r="BW87" s="17" t="e">
        <f t="shared" si="40"/>
        <v>#REF!</v>
      </c>
      <c r="BX87" s="17" t="e">
        <f t="shared" si="40"/>
        <v>#REF!</v>
      </c>
      <c r="BY87" s="17" t="e">
        <f t="shared" si="40"/>
        <v>#REF!</v>
      </c>
      <c r="BZ87" s="17" t="e">
        <f t="shared" si="40"/>
        <v>#REF!</v>
      </c>
      <c r="CA87" s="17" t="e">
        <f t="shared" si="40"/>
        <v>#REF!</v>
      </c>
      <c r="CB87" s="17" t="e">
        <f t="shared" si="40"/>
        <v>#REF!</v>
      </c>
      <c r="CC87" s="17" t="e">
        <f t="shared" si="40"/>
        <v>#REF!</v>
      </c>
      <c r="CD87" s="17" t="e">
        <f t="shared" si="40"/>
        <v>#REF!</v>
      </c>
      <c r="CG87" s="20" t="e">
        <f>IF(AND(SUM($R87:R87)&gt;0,R87=0),AF87,0)</f>
        <v>#REF!</v>
      </c>
      <c r="CH87" s="20" t="e">
        <f>IF(AND(SUM($R87:S87)&gt;0,S87=0),AG87,0)</f>
        <v>#REF!</v>
      </c>
      <c r="CI87" s="20" t="e">
        <f>IF(AND(SUM($R87:T87)&gt;0,T87=0),AH87,0)</f>
        <v>#REF!</v>
      </c>
      <c r="CJ87" s="20" t="e">
        <f>IF(AND(SUM($R87:U87)&gt;0,U87=0),AI87,0)</f>
        <v>#REF!</v>
      </c>
      <c r="CK87" s="20" t="e">
        <f>IF(AND(SUM($R87:V87)&gt;0,V87=0),AJ87,0)</f>
        <v>#REF!</v>
      </c>
      <c r="CL87" s="20" t="e">
        <f>IF(AND(SUM($R87:W87)&gt;0,W87=0),AK87,0)</f>
        <v>#REF!</v>
      </c>
      <c r="CM87" s="20" t="e">
        <f>IF(AND(SUM($R87:X87)&gt;0,X87=0),AL87,0)</f>
        <v>#REF!</v>
      </c>
      <c r="CN87" s="20" t="e">
        <f>IF(AND(SUM($R87:Y87)&gt;0,Y87=0),AM87,0)</f>
        <v>#REF!</v>
      </c>
      <c r="CO87" s="20" t="e">
        <f>IF(AND(SUM($R87:Z87)&gt;0,Z87=0),AN87,0)</f>
        <v>#REF!</v>
      </c>
      <c r="CP87" s="20" t="e">
        <f>IF(AND(SUM($R87:AA87)&gt;0,AA87=0),AO87,0)</f>
        <v>#REF!</v>
      </c>
      <c r="CQ87" s="20" t="e">
        <f>IF(AND(SUM($R87:AB87)&gt;0,AB87=0),AP87,0)</f>
        <v>#REF!</v>
      </c>
      <c r="CR87" s="20" t="e">
        <f>IF(AND(SUM($R87:AC87)&gt;0,AC87=0),AQ87,0)</f>
        <v>#REF!</v>
      </c>
      <c r="CT87" s="14" t="e">
        <f>IF(VLOOKUP($B87,#REF!,COLUMN(#REF!)-COLUMN(#REF!)+1,FALSE)&gt;0.1,VLOOKUP($B87,#REF!,COLUMN(#REF!)-COLUMN(#REF!)+1,FALSE),"")</f>
        <v>#REF!</v>
      </c>
      <c r="CU87" s="14" t="e">
        <f>IF(VLOOKUP($B87,#REF!,COLUMN(#REF!)-COLUMN(#REF!)+1,FALSE)&gt;0.1,VLOOKUP($B87,#REF!,COLUMN(#REF!)-COLUMN(#REF!)+1,FALSE),"")</f>
        <v>#REF!</v>
      </c>
      <c r="CV87" s="14" t="e">
        <f>IF(VLOOKUP($B87,#REF!,COLUMN(#REF!)-COLUMN(#REF!)+1,FALSE)&gt;0.1,VLOOKUP($B87,#REF!,COLUMN(#REF!)-COLUMN(#REF!)+1,FALSE),"")</f>
        <v>#REF!</v>
      </c>
      <c r="CW87" s="14" t="e">
        <f>IF(VLOOKUP($B87,#REF!,COLUMN(#REF!)-COLUMN(#REF!)+1,FALSE)&gt;0.1,VLOOKUP($B87,#REF!,COLUMN(#REF!)-COLUMN(#REF!)+1,FALSE),"")</f>
        <v>#REF!</v>
      </c>
      <c r="CX87" s="14" t="e">
        <f>IF(VLOOKUP($B87,#REF!,COLUMN(#REF!)-COLUMN(#REF!)+1,FALSE)&gt;0.1,VLOOKUP($B87,#REF!,COLUMN(#REF!)-COLUMN(#REF!)+1,FALSE),"")</f>
        <v>#REF!</v>
      </c>
      <c r="CY87" s="14" t="e">
        <f>IF(VLOOKUP($B87,#REF!,COLUMN(#REF!)-COLUMN(#REF!)+1,FALSE)&gt;0.1,VLOOKUP($B87,#REF!,COLUMN(#REF!)-COLUMN(#REF!)+1,FALSE),"")</f>
        <v>#REF!</v>
      </c>
      <c r="CZ87" s="14" t="e">
        <f>IF(VLOOKUP($B87,#REF!,COLUMN(#REF!)-COLUMN(#REF!)+1,FALSE)&gt;0.1,VLOOKUP($B87,#REF!,COLUMN(#REF!)-COLUMN(#REF!)+1,FALSE),"")</f>
        <v>#REF!</v>
      </c>
      <c r="DA87" s="14" t="e">
        <f>IF(VLOOKUP($B87,#REF!,COLUMN(#REF!)-COLUMN(#REF!)+1,FALSE)&gt;0.1,VLOOKUP($B87,#REF!,COLUMN(#REF!)-COLUMN(#REF!)+1,FALSE),"")</f>
        <v>#REF!</v>
      </c>
      <c r="DB87" s="14" t="e">
        <f>IF(VLOOKUP($B87,#REF!,COLUMN(#REF!)-COLUMN(#REF!)+1,FALSE)&gt;0.1,VLOOKUP($B87,#REF!,COLUMN(#REF!)-COLUMN(#REF!)+1,FALSE),"")</f>
        <v>#REF!</v>
      </c>
      <c r="DC87" s="14" t="e">
        <f>IF(VLOOKUP($B87,#REF!,COLUMN(#REF!)-COLUMN(#REF!)+1,FALSE)&gt;0.1,VLOOKUP($B87,#REF!,COLUMN(#REF!)-COLUMN(#REF!)+1,FALSE),"")</f>
        <v>#REF!</v>
      </c>
      <c r="DD87" s="14" t="e">
        <f>IF(VLOOKUP($B87,#REF!,COLUMN(#REF!)-COLUMN(#REF!)+1,FALSE)&gt;0.1,VLOOKUP($B87,#REF!,COLUMN(#REF!)-COLUMN(#REF!)+1,FALSE),"")</f>
        <v>#REF!</v>
      </c>
      <c r="DE87" s="14" t="e">
        <f>IF(VLOOKUP($B87,#REF!,COLUMN(#REF!)-COLUMN(#REF!)+1,FALSE)&gt;0.1,VLOOKUP($B87,#REF!,COLUMN(#REF!)-COLUMN(#REF!)+1,FALSE),"")</f>
        <v>#REF!</v>
      </c>
      <c r="DH87" s="19" t="str">
        <f t="shared" si="42"/>
        <v/>
      </c>
      <c r="DI87" s="19" t="str">
        <f t="shared" si="42"/>
        <v/>
      </c>
      <c r="DJ87" s="19" t="str">
        <f t="shared" si="42"/>
        <v/>
      </c>
      <c r="DK87" s="19" t="str">
        <f t="shared" si="42"/>
        <v/>
      </c>
      <c r="DL87" s="19" t="str">
        <f t="shared" si="42"/>
        <v/>
      </c>
      <c r="DM87" s="19" t="str">
        <f t="shared" si="42"/>
        <v/>
      </c>
      <c r="DN87" s="19" t="str">
        <f t="shared" si="37"/>
        <v/>
      </c>
      <c r="DO87" s="19" t="str">
        <f t="shared" si="37"/>
        <v/>
      </c>
      <c r="DP87" s="19" t="str">
        <f t="shared" si="37"/>
        <v/>
      </c>
      <c r="DQ87" s="19" t="str">
        <f t="shared" si="37"/>
        <v/>
      </c>
      <c r="DR87" s="19" t="str">
        <f t="shared" si="37"/>
        <v/>
      </c>
      <c r="DS87" s="19" t="str">
        <f t="shared" si="37"/>
        <v/>
      </c>
      <c r="DV87" s="15" t="e">
        <f>IF(VLOOKUP($B87,#REF!,COLUMN(#REF!)-COLUMN(#REF!)+1,FALSE)&gt;0.1,VLOOKUP($B87,#REF!,COLUMN(#REF!)-COLUMN(#REF!)+1,FALSE),"")</f>
        <v>#REF!</v>
      </c>
      <c r="DW87" s="15" t="e">
        <f>IF(VLOOKUP($B87,#REF!,COLUMN(#REF!)-COLUMN(#REF!)+1,FALSE)&gt;0.1,VLOOKUP($B87,#REF!,COLUMN(#REF!)-COLUMN(#REF!)+1,FALSE),"")</f>
        <v>#REF!</v>
      </c>
      <c r="DX87" s="15" t="e">
        <f>IF(VLOOKUP($B87,#REF!,COLUMN(#REF!)-COLUMN(#REF!)+1,FALSE)&gt;0.1,VLOOKUP($B87,#REF!,COLUMN(#REF!)-COLUMN(#REF!)+1,FALSE),"")</f>
        <v>#REF!</v>
      </c>
      <c r="DY87" s="15" t="e">
        <f>IF(VLOOKUP($B87,#REF!,COLUMN(#REF!)-COLUMN(#REF!)+1,FALSE)&gt;0.1,VLOOKUP($B87,#REF!,COLUMN(#REF!)-COLUMN(#REF!)+1,FALSE),"")</f>
        <v>#REF!</v>
      </c>
      <c r="DZ87" s="15" t="e">
        <f>IF(VLOOKUP($B87,#REF!,COLUMN(#REF!)-COLUMN(#REF!)+1,FALSE)&gt;0.1,VLOOKUP($B87,#REF!,COLUMN(#REF!)-COLUMN(#REF!)+1,FALSE),"")</f>
        <v>#REF!</v>
      </c>
      <c r="EA87" s="15" t="e">
        <f>IF(VLOOKUP($B87,#REF!,COLUMN(#REF!)-COLUMN(#REF!)+1,FALSE)&gt;0.1,VLOOKUP($B87,#REF!,COLUMN(#REF!)-COLUMN(#REF!)+1,FALSE),"")</f>
        <v>#REF!</v>
      </c>
      <c r="EB87" s="15" t="e">
        <f>IF(VLOOKUP($B87,#REF!,COLUMN(#REF!)-COLUMN(#REF!)+1,FALSE)&gt;0.1,VLOOKUP($B87,#REF!,COLUMN(#REF!)-COLUMN(#REF!)+1,FALSE),"")</f>
        <v>#REF!</v>
      </c>
      <c r="EC87" s="15" t="e">
        <f>IF(VLOOKUP($B87,#REF!,COLUMN(#REF!)-COLUMN(#REF!)+1,FALSE)&gt;0.1,VLOOKUP($B87,#REF!,COLUMN(#REF!)-COLUMN(#REF!)+1,FALSE),"")</f>
        <v>#REF!</v>
      </c>
      <c r="ED87" s="15" t="e">
        <f>IF(VLOOKUP($B87,#REF!,COLUMN(#REF!)-COLUMN(#REF!)+1,FALSE)&gt;0.1,VLOOKUP($B87,#REF!,COLUMN(#REF!)-COLUMN(#REF!)+1,FALSE),"")</f>
        <v>#REF!</v>
      </c>
      <c r="EE87" s="15" t="e">
        <f>IF(VLOOKUP($B87,#REF!,COLUMN(#REF!)-COLUMN(#REF!)+1,FALSE)&gt;0.1,VLOOKUP($B87,#REF!,COLUMN(#REF!)-COLUMN(#REF!)+1,FALSE),"")</f>
        <v>#REF!</v>
      </c>
      <c r="EF87" s="15" t="e">
        <f>IF(VLOOKUP($B87,#REF!,COLUMN(#REF!)-COLUMN(#REF!)+1,FALSE)&gt;0.1,VLOOKUP($B87,#REF!,COLUMN(#REF!)-COLUMN(#REF!)+1,FALSE),"")</f>
        <v>#REF!</v>
      </c>
      <c r="EG87" s="15" t="e">
        <f>IF(VLOOKUP($B87,#REF!,COLUMN(#REF!)-COLUMN(#REF!)+1,FALSE)&gt;0.1,VLOOKUP($B87,#REF!,COLUMN(#REF!)-COLUMN(#REF!)+1,FALSE),"")</f>
        <v>#REF!</v>
      </c>
      <c r="EH87" s="15" t="e">
        <f>IF(VLOOKUP($B87,#REF!,COLUMN(#REF!)-COLUMN(#REF!)+1,FALSE)&gt;0.1,VLOOKUP($B87,#REF!,COLUMN(#REF!)-COLUMN(#REF!)+1,FALSE),"")</f>
        <v>#REF!</v>
      </c>
      <c r="EL87" s="20" t="str">
        <f t="shared" si="33"/>
        <v/>
      </c>
      <c r="EM87" s="20" t="str">
        <f t="shared" si="33"/>
        <v/>
      </c>
      <c r="EN87" s="20" t="str">
        <f t="shared" si="33"/>
        <v/>
      </c>
      <c r="EO87" s="20" t="str">
        <f t="shared" si="33"/>
        <v/>
      </c>
      <c r="EP87" s="20" t="str">
        <f t="shared" si="33"/>
        <v/>
      </c>
      <c r="EQ87" s="20" t="str">
        <f t="shared" si="33"/>
        <v/>
      </c>
      <c r="ER87" s="20" t="str">
        <f t="shared" si="43"/>
        <v/>
      </c>
      <c r="ES87" s="20" t="str">
        <f t="shared" si="43"/>
        <v/>
      </c>
      <c r="ET87" s="20" t="str">
        <f t="shared" si="43"/>
        <v/>
      </c>
      <c r="EU87" s="20" t="str">
        <f t="shared" si="43"/>
        <v/>
      </c>
      <c r="EV87" s="20" t="str">
        <f t="shared" si="43"/>
        <v/>
      </c>
      <c r="EW87" s="20" t="str">
        <f t="shared" si="43"/>
        <v/>
      </c>
    </row>
    <row r="88" spans="2:175">
      <c r="B88" t="s">
        <v>1326</v>
      </c>
      <c r="C88" s="18">
        <f>VLOOKUP(B88,Financ!A$3:J$157,COLUMN(Financ!$J$21),FALSE)</f>
        <v>45809</v>
      </c>
      <c r="D88" s="16">
        <f ca="1">SUMIF(Financ!$A$3:$A$157,'Full Financ'!$B88,Financ!K$3:K$156)</f>
        <v>0</v>
      </c>
      <c r="E88" s="16">
        <f ca="1">SUMIF(Financ!$A$3:$A$157,'Full Financ'!$B88,Financ!L$3:L$156)</f>
        <v>0</v>
      </c>
      <c r="F88" s="16">
        <f ca="1">SUMIF(Financ!$A$3:$A$157,'Full Financ'!$B88,Financ!M$3:M$156)</f>
        <v>0</v>
      </c>
      <c r="G88" s="16">
        <f ca="1">SUMIF(Financ!$A$3:$A$157,'Full Financ'!$B88,Financ!N$3:N$156)</f>
        <v>0</v>
      </c>
      <c r="H88" s="16">
        <f ca="1">SUMIF(Financ!$A$3:$A$157,'Full Financ'!$B88,Financ!O$3:O$156)</f>
        <v>0</v>
      </c>
      <c r="I88" s="16">
        <f ca="1">SUMIF(Financ!$A$3:$A$157,'Full Financ'!$B88,Financ!P$3:P$156)</f>
        <v>259.14999999999998</v>
      </c>
      <c r="J88" s="16">
        <f ca="1">SUMIF(Financ!$A$3:$A$157,'Full Financ'!$B88,Financ!Q$3:Q$156)</f>
        <v>518.30000000000007</v>
      </c>
      <c r="K88" s="16">
        <f ca="1">SUMIF(Financ!$A$3:$A$157,'Full Financ'!$B88,Financ!R$3:R$156)</f>
        <v>518.30000000000007</v>
      </c>
      <c r="L88" s="16">
        <f ca="1">SUMIF(Financ!$A$3:$A$157,'Full Financ'!$B88,Financ!S$3:S$156)</f>
        <v>518.30000000000007</v>
      </c>
      <c r="M88" s="16">
        <f ca="1">SUMIF(Financ!$A$3:$A$157,'Full Financ'!$B88,Financ!T$3:T$156)</f>
        <v>518.30000000000007</v>
      </c>
      <c r="N88" s="16">
        <f ca="1">SUMIF(Financ!$A$3:$A$157,'Full Financ'!$B88,Financ!U$3:U$156)</f>
        <v>518.30000000000007</v>
      </c>
      <c r="O88" s="16">
        <f ca="1">SUMIF(Financ!$A$3:$A$157,'Full Financ'!$B88,Financ!V$3:V$156)</f>
        <v>518.30000000000007</v>
      </c>
      <c r="P88" s="16"/>
      <c r="Q88" t="e">
        <f>VLOOKUP(B88,#REF!,COLUMN(#REF!),FALSE)</f>
        <v>#REF!</v>
      </c>
      <c r="R88" s="17" t="e">
        <f>IF(AND(R$2=$Q$1,$Q88&lt;&gt;0),SUMIF(#REF!,'Full Financ'!$B88,#REF!)*0.98*(S$2-R$2)/($Q88),SUMIF(#REF!,'Full Financ'!$B88,#REF!)*0.98)</f>
        <v>#REF!</v>
      </c>
      <c r="S88" s="17" t="e">
        <f>IF(AND(S$2=$Q$1,$Q88&lt;&gt;0),SUMIF(#REF!,'Full Financ'!$B88,#REF!)*0.98*(T$2-S$2)/($Q88),SUMIF(#REF!,'Full Financ'!$B88,#REF!)*0.98)</f>
        <v>#REF!</v>
      </c>
      <c r="T88" s="17" t="e">
        <f>IF(AND(T$2=$Q$1,$Q88&lt;&gt;0),SUMIF(#REF!,'Full Financ'!$B88,#REF!)*0.98*(U$2-T$2)/($Q88),SUMIF(#REF!,'Full Financ'!$B88,#REF!)*0.98)</f>
        <v>#REF!</v>
      </c>
      <c r="U88" s="17" t="e">
        <f>IF(AND(U$2=$Q$1,$Q88&lt;&gt;0),SUMIF(#REF!,'Full Financ'!$B88,#REF!)*0.98*(V$2-U$2)/($Q88),SUMIF(#REF!,'Full Financ'!$B88,#REF!)*0.98)</f>
        <v>#REF!</v>
      </c>
      <c r="V88" s="17" t="e">
        <f>IF(AND(V$2=$Q$1,$Q88&lt;&gt;0),SUMIF(#REF!,'Full Financ'!$B88,#REF!)*0.98*(W$2-V$2)/($Q88),SUMIF(#REF!,'Full Financ'!$B88,#REF!)*0.98)</f>
        <v>#REF!</v>
      </c>
      <c r="W88" s="17" t="e">
        <f>IF(AND(W$2=$Q$1,$Q88&lt;&gt;0),SUMIF(#REF!,'Full Financ'!$B88,#REF!)*0.98*(X$2-W$2)/($Q88),SUMIF(#REF!,'Full Financ'!$B88,#REF!)*0.98)</f>
        <v>#REF!</v>
      </c>
      <c r="X88" s="17" t="e">
        <f>IF(AND(X$2=$Q$1,$Q88&lt;&gt;0),SUMIF(#REF!,'Full Financ'!$B88,#REF!)*0.98*(Y$2-X$2)/($Q88),SUMIF(#REF!,'Full Financ'!$B88,#REF!)*0.98)</f>
        <v>#REF!</v>
      </c>
      <c r="Y88" s="17" t="e">
        <f>IF(AND(Y$2=$Q$1,$Q88&lt;&gt;0),SUMIF(#REF!,'Full Financ'!$B88,#REF!)*0.98*(Z$2-Y$2)/($Q88),SUMIF(#REF!,'Full Financ'!$B88,#REF!)*0.98)</f>
        <v>#REF!</v>
      </c>
      <c r="Z88" s="17" t="e">
        <f>IF(AND(Z$2=$Q$1,$Q88&lt;&gt;0),SUMIF(#REF!,'Full Financ'!$B88,#REF!)*0.98*(AA$2-Z$2)/($Q88),SUMIF(#REF!,'Full Financ'!$B88,#REF!)*0.98)</f>
        <v>#REF!</v>
      </c>
      <c r="AA88" s="17" t="e">
        <f>IF(AND(AA$2=$Q$1,$Q88&lt;&gt;0),SUMIF(#REF!,'Full Financ'!$B88,#REF!)*0.98*(AB$2-AA$2)/($Q88),SUMIF(#REF!,'Full Financ'!$B88,#REF!)*0.98)</f>
        <v>#REF!</v>
      </c>
      <c r="AB88" s="17" t="e">
        <f>IF(AND(AB$2=$Q$1,$Q88&lt;&gt;0),SUMIF(#REF!,'Full Financ'!$B88,#REF!)*0.98*(AC$2-AB$2)/($Q88),SUMIF(#REF!,'Full Financ'!$B88,#REF!)*0.98)</f>
        <v>#REF!</v>
      </c>
      <c r="AC88" s="17" t="e">
        <f>IF(AND(AC$2=$Q$1,$Q88&lt;&gt;0),SUMIF(#REF!,'Full Financ'!$B88,#REF!)*0.98*(AD$2-AC$2)/($Q88),SUMIF(#REF!,'Full Financ'!$B88,#REF!)*0.98)</f>
        <v>#REF!</v>
      </c>
      <c r="AD88" s="17"/>
      <c r="AF88" s="17" t="e">
        <f t="shared" ca="1" si="38"/>
        <v>#REF!</v>
      </c>
      <c r="AG88" s="17" t="e">
        <f t="shared" ca="1" si="38"/>
        <v>#REF!</v>
      </c>
      <c r="AH88" s="17" t="e">
        <f t="shared" ca="1" si="38"/>
        <v>#REF!</v>
      </c>
      <c r="AI88" s="17" t="e">
        <f t="shared" ca="1" si="38"/>
        <v>#REF!</v>
      </c>
      <c r="AJ88" s="17" t="e">
        <f t="shared" ca="1" si="38"/>
        <v>#REF!</v>
      </c>
      <c r="AK88" s="17" t="e">
        <f t="shared" ca="1" si="38"/>
        <v>#REF!</v>
      </c>
      <c r="AL88" s="17" t="e">
        <f t="shared" ca="1" si="38"/>
        <v>#REF!</v>
      </c>
      <c r="AM88" s="17" t="e">
        <f t="shared" ca="1" si="38"/>
        <v>#REF!</v>
      </c>
      <c r="AN88" s="17" t="e">
        <f t="shared" ca="1" si="38"/>
        <v>#REF!</v>
      </c>
      <c r="AO88" s="17" t="e">
        <f t="shared" ca="1" si="38"/>
        <v>#REF!</v>
      </c>
      <c r="AP88" s="17" t="e">
        <f t="shared" ca="1" si="38"/>
        <v>#REF!</v>
      </c>
      <c r="AQ88" s="17" t="e">
        <f t="shared" ca="1" si="38"/>
        <v>#REF!</v>
      </c>
      <c r="AS88" s="17" t="e">
        <f>IF(SUM($R88:R88)&gt;0,MONTH(AS$2),"")</f>
        <v>#REF!</v>
      </c>
      <c r="AT88" s="17" t="e">
        <f>IF(SUM($R88:S88)&gt;0,MONTH(AT$2),"")</f>
        <v>#REF!</v>
      </c>
      <c r="AU88" s="17" t="e">
        <f>IF(SUM($R88:T88)&gt;0,MONTH(AU$2),"")</f>
        <v>#REF!</v>
      </c>
      <c r="AV88" s="17" t="e">
        <f>IF(SUM($R88:U88)&gt;0,MONTH(AV$2),"")</f>
        <v>#REF!</v>
      </c>
      <c r="AW88" s="17" t="e">
        <f>IF(SUM($R88:V88)&gt;0,MONTH(AW$2),"")</f>
        <v>#REF!</v>
      </c>
      <c r="AX88" s="17" t="e">
        <f>IF(SUM($R88:W88)&gt;0,MONTH(AX$2),"")</f>
        <v>#REF!</v>
      </c>
      <c r="AY88" s="17" t="e">
        <f>IF(SUM($R88:X88)&gt;0,MONTH(AY$2),"")</f>
        <v>#REF!</v>
      </c>
      <c r="AZ88" s="17" t="e">
        <f>IF(SUM($R88:Y88)&gt;0,MONTH(AZ$2),"")</f>
        <v>#REF!</v>
      </c>
      <c r="BA88" s="17" t="e">
        <f>IF(SUM($R88:Z88)&gt;0,MONTH(BA$2),"")</f>
        <v>#REF!</v>
      </c>
      <c r="BB88" s="17" t="e">
        <f>IF(SUM($R88:AA88)&gt;0,MONTH(BB$2),"")</f>
        <v>#REF!</v>
      </c>
      <c r="BC88" s="17" t="e">
        <f>IF(SUM($R88:AB88)&gt;0,MONTH(BC$2),"")</f>
        <v>#REF!</v>
      </c>
      <c r="BD88" s="17" t="e">
        <f>IF(SUM($R88:AC88)&gt;0,MONTH(BD$2),"")</f>
        <v>#REF!</v>
      </c>
      <c r="BE88" s="17" t="e">
        <f t="shared" si="41"/>
        <v>#REF!</v>
      </c>
      <c r="BF88" s="17" t="e">
        <f t="shared" si="39"/>
        <v>#REF!</v>
      </c>
      <c r="BG88" s="17" t="e">
        <f t="shared" si="39"/>
        <v>#REF!</v>
      </c>
      <c r="BH88" s="17" t="e">
        <f t="shared" si="39"/>
        <v>#REF!</v>
      </c>
      <c r="BI88" s="17" t="e">
        <f t="shared" si="39"/>
        <v>#REF!</v>
      </c>
      <c r="BJ88" s="17" t="e">
        <f t="shared" si="39"/>
        <v>#REF!</v>
      </c>
      <c r="BK88" s="17" t="e">
        <f t="shared" si="39"/>
        <v>#REF!</v>
      </c>
      <c r="BL88" s="17" t="e">
        <f t="shared" si="39"/>
        <v>#REF!</v>
      </c>
      <c r="BM88" s="17" t="e">
        <f t="shared" si="39"/>
        <v>#REF!</v>
      </c>
      <c r="BN88" s="17" t="e">
        <f t="shared" si="39"/>
        <v>#REF!</v>
      </c>
      <c r="BO88" s="17" t="e">
        <f t="shared" si="39"/>
        <v>#REF!</v>
      </c>
      <c r="BP88" s="17" t="e">
        <f t="shared" si="39"/>
        <v>#REF!</v>
      </c>
      <c r="BQ88" s="17" t="e">
        <f t="shared" si="39"/>
        <v>#REF!</v>
      </c>
      <c r="BS88" s="17" t="e">
        <f t="shared" si="40"/>
        <v>#REF!</v>
      </c>
      <c r="BT88" s="17" t="e">
        <f t="shared" si="40"/>
        <v>#REF!</v>
      </c>
      <c r="BU88" s="17" t="e">
        <f t="shared" si="40"/>
        <v>#REF!</v>
      </c>
      <c r="BV88" s="17" t="e">
        <f t="shared" si="40"/>
        <v>#REF!</v>
      </c>
      <c r="BW88" s="17" t="e">
        <f t="shared" si="40"/>
        <v>#REF!</v>
      </c>
      <c r="BX88" s="17" t="e">
        <f t="shared" si="40"/>
        <v>#REF!</v>
      </c>
      <c r="BY88" s="17" t="e">
        <f t="shared" si="40"/>
        <v>#REF!</v>
      </c>
      <c r="BZ88" s="17" t="e">
        <f t="shared" si="40"/>
        <v>#REF!</v>
      </c>
      <c r="CA88" s="17" t="e">
        <f t="shared" si="40"/>
        <v>#REF!</v>
      </c>
      <c r="CB88" s="17" t="e">
        <f t="shared" si="40"/>
        <v>#REF!</v>
      </c>
      <c r="CC88" s="17" t="e">
        <f t="shared" si="40"/>
        <v>#REF!</v>
      </c>
      <c r="CD88" s="17" t="e">
        <f t="shared" si="40"/>
        <v>#REF!</v>
      </c>
      <c r="CG88" s="20" t="e">
        <f>IF(AND(SUM($R88:R88)&gt;0,R88=0),AF88,0)</f>
        <v>#REF!</v>
      </c>
      <c r="CH88" s="20" t="e">
        <f>IF(AND(SUM($R88:S88)&gt;0,S88=0),AG88,0)</f>
        <v>#REF!</v>
      </c>
      <c r="CI88" s="20" t="e">
        <f>IF(AND(SUM($R88:T88)&gt;0,T88=0),AH88,0)</f>
        <v>#REF!</v>
      </c>
      <c r="CJ88" s="20" t="e">
        <f>IF(AND(SUM($R88:U88)&gt;0,U88=0),AI88,0)</f>
        <v>#REF!</v>
      </c>
      <c r="CK88" s="20" t="e">
        <f>IF(AND(SUM($R88:V88)&gt;0,V88=0),AJ88,0)</f>
        <v>#REF!</v>
      </c>
      <c r="CL88" s="20" t="e">
        <f>IF(AND(SUM($R88:W88)&gt;0,W88=0),AK88,0)</f>
        <v>#REF!</v>
      </c>
      <c r="CM88" s="20" t="e">
        <f>IF(AND(SUM($R88:X88)&gt;0,X88=0),AL88,0)</f>
        <v>#REF!</v>
      </c>
      <c r="CN88" s="20" t="e">
        <f>IF(AND(SUM($R88:Y88)&gt;0,Y88=0),AM88,0)</f>
        <v>#REF!</v>
      </c>
      <c r="CO88" s="20" t="e">
        <f>IF(AND(SUM($R88:Z88)&gt;0,Z88=0),AN88,0)</f>
        <v>#REF!</v>
      </c>
      <c r="CP88" s="20" t="e">
        <f>IF(AND(SUM($R88:AA88)&gt;0,AA88=0),AO88,0)</f>
        <v>#REF!</v>
      </c>
      <c r="CQ88" s="20" t="e">
        <f>IF(AND(SUM($R88:AB88)&gt;0,AB88=0),AP88,0)</f>
        <v>#REF!</v>
      </c>
      <c r="CR88" s="20" t="e">
        <f>IF(AND(SUM($R88:AC88)&gt;0,AC88=0),AQ88,0)</f>
        <v>#REF!</v>
      </c>
      <c r="CT88" s="14" t="e">
        <f>IF(VLOOKUP($B88,#REF!,COLUMN(#REF!)-COLUMN(#REF!)+1,FALSE)&gt;0.1,VLOOKUP($B88,#REF!,COLUMN(#REF!)-COLUMN(#REF!)+1,FALSE),"")</f>
        <v>#REF!</v>
      </c>
      <c r="CU88" s="14" t="e">
        <f>IF(VLOOKUP($B88,#REF!,COLUMN(#REF!)-COLUMN(#REF!)+1,FALSE)&gt;0.1,VLOOKUP($B88,#REF!,COLUMN(#REF!)-COLUMN(#REF!)+1,FALSE),"")</f>
        <v>#REF!</v>
      </c>
      <c r="CV88" s="14" t="e">
        <f>IF(VLOOKUP($B88,#REF!,COLUMN(#REF!)-COLUMN(#REF!)+1,FALSE)&gt;0.1,VLOOKUP($B88,#REF!,COLUMN(#REF!)-COLUMN(#REF!)+1,FALSE),"")</f>
        <v>#REF!</v>
      </c>
      <c r="CW88" s="14" t="e">
        <f>IF(VLOOKUP($B88,#REF!,COLUMN(#REF!)-COLUMN(#REF!)+1,FALSE)&gt;0.1,VLOOKUP($B88,#REF!,COLUMN(#REF!)-COLUMN(#REF!)+1,FALSE),"")</f>
        <v>#REF!</v>
      </c>
      <c r="CX88" s="14" t="e">
        <f>IF(VLOOKUP($B88,#REF!,COLUMN(#REF!)-COLUMN(#REF!)+1,FALSE)&gt;0.1,VLOOKUP($B88,#REF!,COLUMN(#REF!)-COLUMN(#REF!)+1,FALSE),"")</f>
        <v>#REF!</v>
      </c>
      <c r="CY88" s="14" t="e">
        <f>IF(VLOOKUP($B88,#REF!,COLUMN(#REF!)-COLUMN(#REF!)+1,FALSE)&gt;0.1,VLOOKUP($B88,#REF!,COLUMN(#REF!)-COLUMN(#REF!)+1,FALSE),"")</f>
        <v>#REF!</v>
      </c>
      <c r="CZ88" s="14" t="e">
        <f>IF(VLOOKUP($B88,#REF!,COLUMN(#REF!)-COLUMN(#REF!)+1,FALSE)&gt;0.1,VLOOKUP($B88,#REF!,COLUMN(#REF!)-COLUMN(#REF!)+1,FALSE),"")</f>
        <v>#REF!</v>
      </c>
      <c r="DA88" s="14" t="e">
        <f>IF(VLOOKUP($B88,#REF!,COLUMN(#REF!)-COLUMN(#REF!)+1,FALSE)&gt;0.1,VLOOKUP($B88,#REF!,COLUMN(#REF!)-COLUMN(#REF!)+1,FALSE),"")</f>
        <v>#REF!</v>
      </c>
      <c r="DB88" s="14" t="e">
        <f>IF(VLOOKUP($B88,#REF!,COLUMN(#REF!)-COLUMN(#REF!)+1,FALSE)&gt;0.1,VLOOKUP($B88,#REF!,COLUMN(#REF!)-COLUMN(#REF!)+1,FALSE),"")</f>
        <v>#REF!</v>
      </c>
      <c r="DC88" s="14" t="e">
        <f>IF(VLOOKUP($B88,#REF!,COLUMN(#REF!)-COLUMN(#REF!)+1,FALSE)&gt;0.1,VLOOKUP($B88,#REF!,COLUMN(#REF!)-COLUMN(#REF!)+1,FALSE),"")</f>
        <v>#REF!</v>
      </c>
      <c r="DD88" s="14" t="e">
        <f>IF(VLOOKUP($B88,#REF!,COLUMN(#REF!)-COLUMN(#REF!)+1,FALSE)&gt;0.1,VLOOKUP($B88,#REF!,COLUMN(#REF!)-COLUMN(#REF!)+1,FALSE),"")</f>
        <v>#REF!</v>
      </c>
      <c r="DE88" s="14" t="e">
        <f>IF(VLOOKUP($B88,#REF!,COLUMN(#REF!)-COLUMN(#REF!)+1,FALSE)&gt;0.1,VLOOKUP($B88,#REF!,COLUMN(#REF!)-COLUMN(#REF!)+1,FALSE),"")</f>
        <v>#REF!</v>
      </c>
      <c r="DH88" s="19" t="str">
        <f t="shared" si="42"/>
        <v/>
      </c>
      <c r="DI88" s="19" t="str">
        <f t="shared" si="42"/>
        <v/>
      </c>
      <c r="DJ88" s="19" t="str">
        <f t="shared" si="42"/>
        <v/>
      </c>
      <c r="DK88" s="19" t="str">
        <f t="shared" si="42"/>
        <v/>
      </c>
      <c r="DL88" s="19" t="str">
        <f t="shared" si="42"/>
        <v/>
      </c>
      <c r="DM88" s="19" t="str">
        <f t="shared" si="42"/>
        <v/>
      </c>
      <c r="DN88" s="19" t="str">
        <f t="shared" si="37"/>
        <v/>
      </c>
      <c r="DO88" s="19" t="str">
        <f t="shared" si="37"/>
        <v/>
      </c>
      <c r="DP88" s="19" t="str">
        <f t="shared" si="37"/>
        <v/>
      </c>
      <c r="DQ88" s="19" t="str">
        <f t="shared" si="37"/>
        <v/>
      </c>
      <c r="DR88" s="19" t="str">
        <f t="shared" si="37"/>
        <v/>
      </c>
      <c r="DS88" s="19" t="str">
        <f t="shared" si="37"/>
        <v/>
      </c>
      <c r="DV88" s="15" t="e">
        <f>IF(VLOOKUP($B88,#REF!,COLUMN(#REF!)-COLUMN(#REF!)+1,FALSE)&gt;0.1,VLOOKUP($B88,#REF!,COLUMN(#REF!)-COLUMN(#REF!)+1,FALSE),"")</f>
        <v>#REF!</v>
      </c>
      <c r="DW88" s="15" t="e">
        <f>IF(VLOOKUP($B88,#REF!,COLUMN(#REF!)-COLUMN(#REF!)+1,FALSE)&gt;0.1,VLOOKUP($B88,#REF!,COLUMN(#REF!)-COLUMN(#REF!)+1,FALSE),"")</f>
        <v>#REF!</v>
      </c>
      <c r="DX88" s="15" t="e">
        <f>IF(VLOOKUP($B88,#REF!,COLUMN(#REF!)-COLUMN(#REF!)+1,FALSE)&gt;0.1,VLOOKUP($B88,#REF!,COLUMN(#REF!)-COLUMN(#REF!)+1,FALSE),"")</f>
        <v>#REF!</v>
      </c>
      <c r="DY88" s="15" t="e">
        <f>IF(VLOOKUP($B88,#REF!,COLUMN(#REF!)-COLUMN(#REF!)+1,FALSE)&gt;0.1,VLOOKUP($B88,#REF!,COLUMN(#REF!)-COLUMN(#REF!)+1,FALSE),"")</f>
        <v>#REF!</v>
      </c>
      <c r="DZ88" s="15" t="e">
        <f>IF(VLOOKUP($B88,#REF!,COLUMN(#REF!)-COLUMN(#REF!)+1,FALSE)&gt;0.1,VLOOKUP($B88,#REF!,COLUMN(#REF!)-COLUMN(#REF!)+1,FALSE),"")</f>
        <v>#REF!</v>
      </c>
      <c r="EA88" s="15" t="e">
        <f>IF(VLOOKUP($B88,#REF!,COLUMN(#REF!)-COLUMN(#REF!)+1,FALSE)&gt;0.1,VLOOKUP($B88,#REF!,COLUMN(#REF!)-COLUMN(#REF!)+1,FALSE),"")</f>
        <v>#REF!</v>
      </c>
      <c r="EB88" s="15" t="e">
        <f>IF(VLOOKUP($B88,#REF!,COLUMN(#REF!)-COLUMN(#REF!)+1,FALSE)&gt;0.1,VLOOKUP($B88,#REF!,COLUMN(#REF!)-COLUMN(#REF!)+1,FALSE),"")</f>
        <v>#REF!</v>
      </c>
      <c r="EC88" s="15" t="e">
        <f>IF(VLOOKUP($B88,#REF!,COLUMN(#REF!)-COLUMN(#REF!)+1,FALSE)&gt;0.1,VLOOKUP($B88,#REF!,COLUMN(#REF!)-COLUMN(#REF!)+1,FALSE),"")</f>
        <v>#REF!</v>
      </c>
      <c r="ED88" s="15" t="e">
        <f>IF(VLOOKUP($B88,#REF!,COLUMN(#REF!)-COLUMN(#REF!)+1,FALSE)&gt;0.1,VLOOKUP($B88,#REF!,COLUMN(#REF!)-COLUMN(#REF!)+1,FALSE),"")</f>
        <v>#REF!</v>
      </c>
      <c r="EE88" s="15" t="e">
        <f>IF(VLOOKUP($B88,#REF!,COLUMN(#REF!)-COLUMN(#REF!)+1,FALSE)&gt;0.1,VLOOKUP($B88,#REF!,COLUMN(#REF!)-COLUMN(#REF!)+1,FALSE),"")</f>
        <v>#REF!</v>
      </c>
      <c r="EF88" s="15" t="e">
        <f>IF(VLOOKUP($B88,#REF!,COLUMN(#REF!)-COLUMN(#REF!)+1,FALSE)&gt;0.1,VLOOKUP($B88,#REF!,COLUMN(#REF!)-COLUMN(#REF!)+1,FALSE),"")</f>
        <v>#REF!</v>
      </c>
      <c r="EG88" s="15" t="e">
        <f>IF(VLOOKUP($B88,#REF!,COLUMN(#REF!)-COLUMN(#REF!)+1,FALSE)&gt;0.1,VLOOKUP($B88,#REF!,COLUMN(#REF!)-COLUMN(#REF!)+1,FALSE),"")</f>
        <v>#REF!</v>
      </c>
      <c r="EH88" s="15" t="e">
        <f>IF(VLOOKUP($B88,#REF!,COLUMN(#REF!)-COLUMN(#REF!)+1,FALSE)&gt;0.1,VLOOKUP($B88,#REF!,COLUMN(#REF!)-COLUMN(#REF!)+1,FALSE),"")</f>
        <v>#REF!</v>
      </c>
      <c r="EL88" s="20" t="str">
        <f t="shared" si="33"/>
        <v/>
      </c>
      <c r="EM88" s="20" t="str">
        <f t="shared" si="33"/>
        <v/>
      </c>
      <c r="EN88" s="20" t="str">
        <f t="shared" si="33"/>
        <v/>
      </c>
      <c r="EO88" s="20" t="str">
        <f t="shared" si="33"/>
        <v/>
      </c>
      <c r="EP88" s="20" t="str">
        <f t="shared" si="33"/>
        <v/>
      </c>
      <c r="EQ88" s="20" t="str">
        <f t="shared" si="33"/>
        <v/>
      </c>
      <c r="ER88" s="20" t="str">
        <f t="shared" si="43"/>
        <v/>
      </c>
      <c r="ES88" s="20" t="str">
        <f t="shared" si="43"/>
        <v/>
      </c>
      <c r="ET88" s="20" t="str">
        <f t="shared" si="43"/>
        <v/>
      </c>
      <c r="EU88" s="20" t="str">
        <f t="shared" si="43"/>
        <v/>
      </c>
      <c r="EV88" s="20" t="str">
        <f t="shared" si="43"/>
        <v/>
      </c>
      <c r="EW88" s="20" t="str">
        <f t="shared" si="43"/>
        <v/>
      </c>
    </row>
    <row r="89" spans="2:175">
      <c r="B89" t="s">
        <v>1437</v>
      </c>
      <c r="C89" s="18">
        <f>VLOOKUP(B89,Financ!A$3:J$157,COLUMN(Financ!$J$21),FALSE)</f>
        <v>45992</v>
      </c>
      <c r="D89" s="16">
        <f ca="1">SUMIF(Financ!$A$3:$A$157,'Full Financ'!$B89,Financ!K$3:K$156)</f>
        <v>0</v>
      </c>
      <c r="E89" s="16">
        <f ca="1">SUMIF(Financ!$A$3:$A$157,'Full Financ'!$B89,Financ!L$3:L$156)</f>
        <v>0</v>
      </c>
      <c r="F89" s="16">
        <f ca="1">SUMIF(Financ!$A$3:$A$157,'Full Financ'!$B89,Financ!M$3:M$156)</f>
        <v>0</v>
      </c>
      <c r="G89" s="16">
        <f ca="1">SUMIF(Financ!$A$3:$A$157,'Full Financ'!$B89,Financ!N$3:N$156)</f>
        <v>0</v>
      </c>
      <c r="H89" s="16">
        <f ca="1">SUMIF(Financ!$A$3:$A$157,'Full Financ'!$B89,Financ!O$3:O$156)</f>
        <v>0</v>
      </c>
      <c r="I89" s="16">
        <f ca="1">SUMIF(Financ!$A$3:$A$157,'Full Financ'!$B89,Financ!P$3:P$156)</f>
        <v>0</v>
      </c>
      <c r="J89" s="16">
        <f ca="1">SUMIF(Financ!$A$3:$A$157,'Full Financ'!$B89,Financ!Q$3:Q$156)</f>
        <v>0</v>
      </c>
      <c r="K89" s="16">
        <f ca="1">SUMIF(Financ!$A$3:$A$157,'Full Financ'!$B89,Financ!R$3:R$156)</f>
        <v>0</v>
      </c>
      <c r="L89" s="16">
        <f ca="1">SUMIF(Financ!$A$3:$A$157,'Full Financ'!$B89,Financ!S$3:S$156)</f>
        <v>0</v>
      </c>
      <c r="M89" s="16">
        <f ca="1">SUMIF(Financ!$A$3:$A$157,'Full Financ'!$B89,Financ!T$3:T$156)</f>
        <v>0</v>
      </c>
      <c r="N89" s="16">
        <f ca="1">SUMIF(Financ!$A$3:$A$157,'Full Financ'!$B89,Financ!U$3:U$156)</f>
        <v>0</v>
      </c>
      <c r="O89" s="16">
        <f ca="1">SUMIF(Financ!$A$3:$A$157,'Full Financ'!$B89,Financ!V$3:V$156)</f>
        <v>383.10399999999998</v>
      </c>
      <c r="P89" s="16"/>
      <c r="Q89" t="e">
        <f>VLOOKUP(B89,#REF!,COLUMN(#REF!),FALSE)</f>
        <v>#REF!</v>
      </c>
      <c r="R89" s="17" t="e">
        <f>IF(AND(R$2=$Q$1,$Q89&lt;&gt;0),SUMIF(#REF!,'Full Financ'!$B89,#REF!)*0.98*(S$2-R$2)/($Q89),SUMIF(#REF!,'Full Financ'!$B89,#REF!)*0.98)</f>
        <v>#REF!</v>
      </c>
      <c r="S89" s="17" t="e">
        <f>IF(AND(S$2=$Q$1,$Q89&lt;&gt;0),SUMIF(#REF!,'Full Financ'!$B89,#REF!)*0.98*(T$2-S$2)/($Q89),SUMIF(#REF!,'Full Financ'!$B89,#REF!)*0.98)</f>
        <v>#REF!</v>
      </c>
      <c r="T89" s="17" t="e">
        <f>IF(AND(T$2=$Q$1,$Q89&lt;&gt;0),SUMIF(#REF!,'Full Financ'!$B89,#REF!)*0.98*(U$2-T$2)/($Q89),SUMIF(#REF!,'Full Financ'!$B89,#REF!)*0.98)</f>
        <v>#REF!</v>
      </c>
      <c r="U89" s="17" t="e">
        <f>IF(AND(U$2=$Q$1,$Q89&lt;&gt;0),SUMIF(#REF!,'Full Financ'!$B89,#REF!)*0.98*(V$2-U$2)/($Q89),SUMIF(#REF!,'Full Financ'!$B89,#REF!)*0.98)</f>
        <v>#REF!</v>
      </c>
      <c r="V89" s="17" t="e">
        <f>IF(AND(V$2=$Q$1,$Q89&lt;&gt;0),SUMIF(#REF!,'Full Financ'!$B89,#REF!)*0.98*(W$2-V$2)/($Q89),SUMIF(#REF!,'Full Financ'!$B89,#REF!)*0.98)</f>
        <v>#REF!</v>
      </c>
      <c r="W89" s="17" t="e">
        <f>IF(AND(W$2=$Q$1,$Q89&lt;&gt;0),SUMIF(#REF!,'Full Financ'!$B89,#REF!)*0.98*(X$2-W$2)/($Q89),SUMIF(#REF!,'Full Financ'!$B89,#REF!)*0.98)</f>
        <v>#REF!</v>
      </c>
      <c r="X89" s="17" t="e">
        <f>IF(AND(X$2=$Q$1,$Q89&lt;&gt;0),SUMIF(#REF!,'Full Financ'!$B89,#REF!)*0.98*(Y$2-X$2)/($Q89),SUMIF(#REF!,'Full Financ'!$B89,#REF!)*0.98)</f>
        <v>#REF!</v>
      </c>
      <c r="Y89" s="17" t="e">
        <f>IF(AND(Y$2=$Q$1,$Q89&lt;&gt;0),SUMIF(#REF!,'Full Financ'!$B89,#REF!)*0.98*(Z$2-Y$2)/($Q89),SUMIF(#REF!,'Full Financ'!$B89,#REF!)*0.98)</f>
        <v>#REF!</v>
      </c>
      <c r="Z89" s="17" t="e">
        <f>IF(AND(Z$2=$Q$1,$Q89&lt;&gt;0),SUMIF(#REF!,'Full Financ'!$B89,#REF!)*0.98*(AA$2-Z$2)/($Q89),SUMIF(#REF!,'Full Financ'!$B89,#REF!)*0.98)</f>
        <v>#REF!</v>
      </c>
      <c r="AA89" s="17" t="e">
        <f>IF(AND(AA$2=$Q$1,$Q89&lt;&gt;0),SUMIF(#REF!,'Full Financ'!$B89,#REF!)*0.98*(AB$2-AA$2)/($Q89),SUMIF(#REF!,'Full Financ'!$B89,#REF!)*0.98)</f>
        <v>#REF!</v>
      </c>
      <c r="AB89" s="17" t="e">
        <f>IF(AND(AB$2=$Q$1,$Q89&lt;&gt;0),SUMIF(#REF!,'Full Financ'!$B89,#REF!)*0.98*(AC$2-AB$2)/($Q89),SUMIF(#REF!,'Full Financ'!$B89,#REF!)*0.98)</f>
        <v>#REF!</v>
      </c>
      <c r="AC89" s="17" t="e">
        <f>IF(AND(AC$2=$Q$1,$Q89&lt;&gt;0),SUMIF(#REF!,'Full Financ'!$B89,#REF!)*0.98*(AD$2-AC$2)/($Q89),SUMIF(#REF!,'Full Financ'!$B89,#REF!)*0.98)</f>
        <v>#REF!</v>
      </c>
      <c r="AD89" s="17"/>
      <c r="AF89" s="17" t="e">
        <f t="shared" ref="AF89:AQ110" ca="1" si="46">R89-D89</f>
        <v>#REF!</v>
      </c>
      <c r="AG89" s="17" t="e">
        <f t="shared" ca="1" si="46"/>
        <v>#REF!</v>
      </c>
      <c r="AH89" s="17" t="e">
        <f t="shared" ca="1" si="46"/>
        <v>#REF!</v>
      </c>
      <c r="AI89" s="17" t="e">
        <f t="shared" ca="1" si="46"/>
        <v>#REF!</v>
      </c>
      <c r="AJ89" s="17" t="e">
        <f t="shared" ca="1" si="46"/>
        <v>#REF!</v>
      </c>
      <c r="AK89" s="17" t="e">
        <f t="shared" ca="1" si="46"/>
        <v>#REF!</v>
      </c>
      <c r="AL89" s="17" t="e">
        <f t="shared" ca="1" si="46"/>
        <v>#REF!</v>
      </c>
      <c r="AM89" s="17" t="e">
        <f t="shared" ca="1" si="46"/>
        <v>#REF!</v>
      </c>
      <c r="AN89" s="17" t="e">
        <f t="shared" ca="1" si="46"/>
        <v>#REF!</v>
      </c>
      <c r="AO89" s="17" t="e">
        <f t="shared" ca="1" si="46"/>
        <v>#REF!</v>
      </c>
      <c r="AP89" s="17" t="e">
        <f t="shared" ca="1" si="46"/>
        <v>#REF!</v>
      </c>
      <c r="AQ89" s="17" t="e">
        <f t="shared" ca="1" si="46"/>
        <v>#REF!</v>
      </c>
      <c r="AS89" s="17" t="e">
        <f>IF(SUM($R89:R89)&gt;0,MONTH(AS$2),"")</f>
        <v>#REF!</v>
      </c>
      <c r="AT89" s="17" t="e">
        <f>IF(SUM($R89:S89)&gt;0,MONTH(AT$2),"")</f>
        <v>#REF!</v>
      </c>
      <c r="AU89" s="17" t="e">
        <f>IF(SUM($R89:T89)&gt;0,MONTH(AU$2),"")</f>
        <v>#REF!</v>
      </c>
      <c r="AV89" s="17" t="e">
        <f>IF(SUM($R89:U89)&gt;0,MONTH(AV$2),"")</f>
        <v>#REF!</v>
      </c>
      <c r="AW89" s="17" t="e">
        <f>IF(SUM($R89:V89)&gt;0,MONTH(AW$2),"")</f>
        <v>#REF!</v>
      </c>
      <c r="AX89" s="17" t="e">
        <f>IF(SUM($R89:W89)&gt;0,MONTH(AX$2),"")</f>
        <v>#REF!</v>
      </c>
      <c r="AY89" s="17" t="e">
        <f>IF(SUM($R89:X89)&gt;0,MONTH(AY$2),"")</f>
        <v>#REF!</v>
      </c>
      <c r="AZ89" s="17" t="e">
        <f>IF(SUM($R89:Y89)&gt;0,MONTH(AZ$2),"")</f>
        <v>#REF!</v>
      </c>
      <c r="BA89" s="17" t="e">
        <f>IF(SUM($R89:Z89)&gt;0,MONTH(BA$2),"")</f>
        <v>#REF!</v>
      </c>
      <c r="BB89" s="17" t="e">
        <f>IF(SUM($R89:AA89)&gt;0,MONTH(BB$2),"")</f>
        <v>#REF!</v>
      </c>
      <c r="BC89" s="17" t="e">
        <f>IF(SUM($R89:AB89)&gt;0,MONTH(BC$2),"")</f>
        <v>#REF!</v>
      </c>
      <c r="BD89" s="17" t="e">
        <f>IF(SUM($R89:AC89)&gt;0,MONTH(BD$2),"")</f>
        <v>#REF!</v>
      </c>
      <c r="BE89" s="17" t="e">
        <f t="shared" si="41"/>
        <v>#REF!</v>
      </c>
      <c r="BF89" s="17" t="e">
        <f t="shared" ref="BF89:BQ110" si="47">IF(OR($BE89=0,AND(BF$2&gt;=$C89,$BE89&gt;MONTH(BF$2))),AF89,0)</f>
        <v>#REF!</v>
      </c>
      <c r="BG89" s="17" t="e">
        <f t="shared" si="47"/>
        <v>#REF!</v>
      </c>
      <c r="BH89" s="17" t="e">
        <f t="shared" si="47"/>
        <v>#REF!</v>
      </c>
      <c r="BI89" s="17" t="e">
        <f t="shared" si="47"/>
        <v>#REF!</v>
      </c>
      <c r="BJ89" s="17" t="e">
        <f t="shared" si="47"/>
        <v>#REF!</v>
      </c>
      <c r="BK89" s="17" t="e">
        <f t="shared" si="47"/>
        <v>#REF!</v>
      </c>
      <c r="BL89" s="17" t="e">
        <f t="shared" si="47"/>
        <v>#REF!</v>
      </c>
      <c r="BM89" s="17" t="e">
        <f t="shared" si="47"/>
        <v>#REF!</v>
      </c>
      <c r="BN89" s="17" t="e">
        <f t="shared" si="47"/>
        <v>#REF!</v>
      </c>
      <c r="BO89" s="17" t="e">
        <f t="shared" si="47"/>
        <v>#REF!</v>
      </c>
      <c r="BP89" s="17" t="e">
        <f t="shared" si="47"/>
        <v>#REF!</v>
      </c>
      <c r="BQ89" s="17" t="e">
        <f t="shared" si="47"/>
        <v>#REF!</v>
      </c>
      <c r="BS89" s="17" t="e">
        <f t="shared" ref="BS89:CD110" si="48">IF(AND(BF$2&lt;$C89,$BE89&lt;MONTH($C89)),AF89,0)</f>
        <v>#REF!</v>
      </c>
      <c r="BT89" s="17" t="e">
        <f t="shared" si="48"/>
        <v>#REF!</v>
      </c>
      <c r="BU89" s="17" t="e">
        <f t="shared" si="48"/>
        <v>#REF!</v>
      </c>
      <c r="BV89" s="17" t="e">
        <f t="shared" si="48"/>
        <v>#REF!</v>
      </c>
      <c r="BW89" s="17" t="e">
        <f t="shared" si="48"/>
        <v>#REF!</v>
      </c>
      <c r="BX89" s="17" t="e">
        <f t="shared" si="48"/>
        <v>#REF!</v>
      </c>
      <c r="BY89" s="17" t="e">
        <f t="shared" si="48"/>
        <v>#REF!</v>
      </c>
      <c r="BZ89" s="17" t="e">
        <f t="shared" si="48"/>
        <v>#REF!</v>
      </c>
      <c r="CA89" s="17" t="e">
        <f t="shared" si="48"/>
        <v>#REF!</v>
      </c>
      <c r="CB89" s="17" t="e">
        <f t="shared" si="48"/>
        <v>#REF!</v>
      </c>
      <c r="CC89" s="17" t="e">
        <f t="shared" si="48"/>
        <v>#REF!</v>
      </c>
      <c r="CD89" s="17" t="e">
        <f t="shared" si="48"/>
        <v>#REF!</v>
      </c>
      <c r="CG89" s="20" t="e">
        <f>IF(AND(SUM($R89:R89)&gt;0,R89=0),AF89,0)</f>
        <v>#REF!</v>
      </c>
      <c r="CH89" s="20" t="e">
        <f>IF(AND(SUM($R89:S89)&gt;0,S89=0),AG89,0)</f>
        <v>#REF!</v>
      </c>
      <c r="CI89" s="20" t="e">
        <f>IF(AND(SUM($R89:T89)&gt;0,T89=0),AH89,0)</f>
        <v>#REF!</v>
      </c>
      <c r="CJ89" s="20" t="e">
        <f>IF(AND(SUM($R89:U89)&gt;0,U89=0),AI89,0)</f>
        <v>#REF!</v>
      </c>
      <c r="CK89" s="20" t="e">
        <f>IF(AND(SUM($R89:V89)&gt;0,V89=0),AJ89,0)</f>
        <v>#REF!</v>
      </c>
      <c r="CL89" s="20" t="e">
        <f>IF(AND(SUM($R89:W89)&gt;0,W89=0),AK89,0)</f>
        <v>#REF!</v>
      </c>
      <c r="CM89" s="20" t="e">
        <f>IF(AND(SUM($R89:X89)&gt;0,X89=0),AL89,0)</f>
        <v>#REF!</v>
      </c>
      <c r="CN89" s="20" t="e">
        <f>IF(AND(SUM($R89:Y89)&gt;0,Y89=0),AM89,0)</f>
        <v>#REF!</v>
      </c>
      <c r="CO89" s="20" t="e">
        <f>IF(AND(SUM($R89:Z89)&gt;0,Z89=0),AN89,0)</f>
        <v>#REF!</v>
      </c>
      <c r="CP89" s="20" t="e">
        <f>IF(AND(SUM($R89:AA89)&gt;0,AA89=0),AO89,0)</f>
        <v>#REF!</v>
      </c>
      <c r="CQ89" s="20" t="e">
        <f>IF(AND(SUM($R89:AB89)&gt;0,AB89=0),AP89,0)</f>
        <v>#REF!</v>
      </c>
      <c r="CR89" s="20" t="e">
        <f>IF(AND(SUM($R89:AC89)&gt;0,AC89=0),AQ89,0)</f>
        <v>#REF!</v>
      </c>
      <c r="CT89" s="14" t="e">
        <f>IF(VLOOKUP($B89,#REF!,COLUMN(#REF!)-COLUMN(#REF!)+1,FALSE)&gt;0.1,VLOOKUP($B89,#REF!,COLUMN(#REF!)-COLUMN(#REF!)+1,FALSE),"")</f>
        <v>#REF!</v>
      </c>
      <c r="CU89" s="14" t="e">
        <f>IF(VLOOKUP($B89,#REF!,COLUMN(#REF!)-COLUMN(#REF!)+1,FALSE)&gt;0.1,VLOOKUP($B89,#REF!,COLUMN(#REF!)-COLUMN(#REF!)+1,FALSE),"")</f>
        <v>#REF!</v>
      </c>
      <c r="CV89" s="14" t="e">
        <f>IF(VLOOKUP($B89,#REF!,COLUMN(#REF!)-COLUMN(#REF!)+1,FALSE)&gt;0.1,VLOOKUP($B89,#REF!,COLUMN(#REF!)-COLUMN(#REF!)+1,FALSE),"")</f>
        <v>#REF!</v>
      </c>
      <c r="CW89" s="14" t="e">
        <f>IF(VLOOKUP($B89,#REF!,COLUMN(#REF!)-COLUMN(#REF!)+1,FALSE)&gt;0.1,VLOOKUP($B89,#REF!,COLUMN(#REF!)-COLUMN(#REF!)+1,FALSE),"")</f>
        <v>#REF!</v>
      </c>
      <c r="CX89" s="14" t="e">
        <f>IF(VLOOKUP($B89,#REF!,COLUMN(#REF!)-COLUMN(#REF!)+1,FALSE)&gt;0.1,VLOOKUP($B89,#REF!,COLUMN(#REF!)-COLUMN(#REF!)+1,FALSE),"")</f>
        <v>#REF!</v>
      </c>
      <c r="CY89" s="14" t="e">
        <f>IF(VLOOKUP($B89,#REF!,COLUMN(#REF!)-COLUMN(#REF!)+1,FALSE)&gt;0.1,VLOOKUP($B89,#REF!,COLUMN(#REF!)-COLUMN(#REF!)+1,FALSE),"")</f>
        <v>#REF!</v>
      </c>
      <c r="CZ89" s="14" t="e">
        <f>IF(VLOOKUP($B89,#REF!,COLUMN(#REF!)-COLUMN(#REF!)+1,FALSE)&gt;0.1,VLOOKUP($B89,#REF!,COLUMN(#REF!)-COLUMN(#REF!)+1,FALSE),"")</f>
        <v>#REF!</v>
      </c>
      <c r="DA89" s="14" t="e">
        <f>IF(VLOOKUP($B89,#REF!,COLUMN(#REF!)-COLUMN(#REF!)+1,FALSE)&gt;0.1,VLOOKUP($B89,#REF!,COLUMN(#REF!)-COLUMN(#REF!)+1,FALSE),"")</f>
        <v>#REF!</v>
      </c>
      <c r="DB89" s="14" t="e">
        <f>IF(VLOOKUP($B89,#REF!,COLUMN(#REF!)-COLUMN(#REF!)+1,FALSE)&gt;0.1,VLOOKUP($B89,#REF!,COLUMN(#REF!)-COLUMN(#REF!)+1,FALSE),"")</f>
        <v>#REF!</v>
      </c>
      <c r="DC89" s="14" t="e">
        <f>IF(VLOOKUP($B89,#REF!,COLUMN(#REF!)-COLUMN(#REF!)+1,FALSE)&gt;0.1,VLOOKUP($B89,#REF!,COLUMN(#REF!)-COLUMN(#REF!)+1,FALSE),"")</f>
        <v>#REF!</v>
      </c>
      <c r="DD89" s="14" t="e">
        <f>IF(VLOOKUP($B89,#REF!,COLUMN(#REF!)-COLUMN(#REF!)+1,FALSE)&gt;0.1,VLOOKUP($B89,#REF!,COLUMN(#REF!)-COLUMN(#REF!)+1,FALSE),"")</f>
        <v>#REF!</v>
      </c>
      <c r="DE89" s="14" t="e">
        <f>IF(VLOOKUP($B89,#REF!,COLUMN(#REF!)-COLUMN(#REF!)+1,FALSE)&gt;0.1,VLOOKUP($B89,#REF!,COLUMN(#REF!)-COLUMN(#REF!)+1,FALSE),"")</f>
        <v>#REF!</v>
      </c>
      <c r="DH89" s="19" t="str">
        <f t="shared" si="42"/>
        <v/>
      </c>
      <c r="DI89" s="19" t="str">
        <f t="shared" si="42"/>
        <v/>
      </c>
      <c r="DJ89" s="19" t="str">
        <f t="shared" si="42"/>
        <v/>
      </c>
      <c r="DK89" s="19" t="str">
        <f t="shared" si="42"/>
        <v/>
      </c>
      <c r="DL89" s="19" t="str">
        <f t="shared" si="42"/>
        <v/>
      </c>
      <c r="DM89" s="19" t="str">
        <f t="shared" si="42"/>
        <v/>
      </c>
      <c r="DN89" s="19" t="str">
        <f t="shared" si="37"/>
        <v/>
      </c>
      <c r="DO89" s="19" t="str">
        <f t="shared" si="37"/>
        <v/>
      </c>
      <c r="DP89" s="19" t="str">
        <f t="shared" si="37"/>
        <v/>
      </c>
      <c r="DQ89" s="19" t="str">
        <f t="shared" si="37"/>
        <v/>
      </c>
      <c r="DR89" s="19" t="str">
        <f t="shared" si="37"/>
        <v/>
      </c>
      <c r="DS89" s="19" t="str">
        <f t="shared" si="37"/>
        <v/>
      </c>
      <c r="DV89" s="15" t="e">
        <f>IF(VLOOKUP($B89,#REF!,COLUMN(#REF!)-COLUMN(#REF!)+1,FALSE)&gt;0.1,VLOOKUP($B89,#REF!,COLUMN(#REF!)-COLUMN(#REF!)+1,FALSE),"")</f>
        <v>#REF!</v>
      </c>
      <c r="DW89" s="15" t="e">
        <f>IF(VLOOKUP($B89,#REF!,COLUMN(#REF!)-COLUMN(#REF!)+1,FALSE)&gt;0.1,VLOOKUP($B89,#REF!,COLUMN(#REF!)-COLUMN(#REF!)+1,FALSE),"")</f>
        <v>#REF!</v>
      </c>
      <c r="DX89" s="15" t="e">
        <f>IF(VLOOKUP($B89,#REF!,COLUMN(#REF!)-COLUMN(#REF!)+1,FALSE)&gt;0.1,VLOOKUP($B89,#REF!,COLUMN(#REF!)-COLUMN(#REF!)+1,FALSE),"")</f>
        <v>#REF!</v>
      </c>
      <c r="DY89" s="15" t="e">
        <f>IF(VLOOKUP($B89,#REF!,COLUMN(#REF!)-COLUMN(#REF!)+1,FALSE)&gt;0.1,VLOOKUP($B89,#REF!,COLUMN(#REF!)-COLUMN(#REF!)+1,FALSE),"")</f>
        <v>#REF!</v>
      </c>
      <c r="DZ89" s="15" t="e">
        <f>IF(VLOOKUP($B89,#REF!,COLUMN(#REF!)-COLUMN(#REF!)+1,FALSE)&gt;0.1,VLOOKUP($B89,#REF!,COLUMN(#REF!)-COLUMN(#REF!)+1,FALSE),"")</f>
        <v>#REF!</v>
      </c>
      <c r="EA89" s="15" t="e">
        <f>IF(VLOOKUP($B89,#REF!,COLUMN(#REF!)-COLUMN(#REF!)+1,FALSE)&gt;0.1,VLOOKUP($B89,#REF!,COLUMN(#REF!)-COLUMN(#REF!)+1,FALSE),"")</f>
        <v>#REF!</v>
      </c>
      <c r="EB89" s="15" t="e">
        <f>IF(VLOOKUP($B89,#REF!,COLUMN(#REF!)-COLUMN(#REF!)+1,FALSE)&gt;0.1,VLOOKUP($B89,#REF!,COLUMN(#REF!)-COLUMN(#REF!)+1,FALSE),"")</f>
        <v>#REF!</v>
      </c>
      <c r="EC89" s="15" t="e">
        <f>IF(VLOOKUP($B89,#REF!,COLUMN(#REF!)-COLUMN(#REF!)+1,FALSE)&gt;0.1,VLOOKUP($B89,#REF!,COLUMN(#REF!)-COLUMN(#REF!)+1,FALSE),"")</f>
        <v>#REF!</v>
      </c>
      <c r="ED89" s="15" t="e">
        <f>IF(VLOOKUP($B89,#REF!,COLUMN(#REF!)-COLUMN(#REF!)+1,FALSE)&gt;0.1,VLOOKUP($B89,#REF!,COLUMN(#REF!)-COLUMN(#REF!)+1,FALSE),"")</f>
        <v>#REF!</v>
      </c>
      <c r="EE89" s="15" t="e">
        <f>IF(VLOOKUP($B89,#REF!,COLUMN(#REF!)-COLUMN(#REF!)+1,FALSE)&gt;0.1,VLOOKUP($B89,#REF!,COLUMN(#REF!)-COLUMN(#REF!)+1,FALSE),"")</f>
        <v>#REF!</v>
      </c>
      <c r="EF89" s="15" t="e">
        <f>IF(VLOOKUP($B89,#REF!,COLUMN(#REF!)-COLUMN(#REF!)+1,FALSE)&gt;0.1,VLOOKUP($B89,#REF!,COLUMN(#REF!)-COLUMN(#REF!)+1,FALSE),"")</f>
        <v>#REF!</v>
      </c>
      <c r="EG89" s="15" t="e">
        <f>IF(VLOOKUP($B89,#REF!,COLUMN(#REF!)-COLUMN(#REF!)+1,FALSE)&gt;0.1,VLOOKUP($B89,#REF!,COLUMN(#REF!)-COLUMN(#REF!)+1,FALSE),"")</f>
        <v>#REF!</v>
      </c>
      <c r="EH89" s="15" t="e">
        <f>IF(VLOOKUP($B89,#REF!,COLUMN(#REF!)-COLUMN(#REF!)+1,FALSE)&gt;0.1,VLOOKUP($B89,#REF!,COLUMN(#REF!)-COLUMN(#REF!)+1,FALSE),"")</f>
        <v>#REF!</v>
      </c>
      <c r="EL89" s="20" t="str">
        <f t="shared" si="33"/>
        <v/>
      </c>
      <c r="EM89" s="20" t="str">
        <f t="shared" si="33"/>
        <v/>
      </c>
      <c r="EN89" s="20" t="str">
        <f t="shared" si="33"/>
        <v/>
      </c>
      <c r="EO89" s="20" t="str">
        <f t="shared" si="33"/>
        <v/>
      </c>
      <c r="EP89" s="20" t="str">
        <f t="shared" si="33"/>
        <v/>
      </c>
      <c r="EQ89" s="20" t="str">
        <f t="shared" si="33"/>
        <v/>
      </c>
      <c r="ER89" s="20" t="str">
        <f t="shared" si="43"/>
        <v/>
      </c>
      <c r="ES89" s="20" t="str">
        <f t="shared" si="43"/>
        <v/>
      </c>
      <c r="ET89" s="20" t="str">
        <f t="shared" si="43"/>
        <v/>
      </c>
      <c r="EU89" s="20" t="str">
        <f t="shared" si="43"/>
        <v/>
      </c>
      <c r="EV89" s="20" t="str">
        <f t="shared" si="43"/>
        <v/>
      </c>
      <c r="EW89" s="20" t="str">
        <f t="shared" si="43"/>
        <v/>
      </c>
    </row>
    <row r="90" spans="2:175">
      <c r="B90" t="s">
        <v>1447</v>
      </c>
      <c r="C90" s="18">
        <f>VLOOKUP(B90,Financ!A$3:J$157,COLUMN(Financ!$J$21),FALSE)</f>
        <v>45992</v>
      </c>
      <c r="D90" s="16">
        <f ca="1">SUMIF(Financ!$A$3:$A$157,'Full Financ'!$B90,Financ!K$3:K$156)</f>
        <v>0</v>
      </c>
      <c r="E90" s="16">
        <f ca="1">SUMIF(Financ!$A$3:$A$157,'Full Financ'!$B90,Financ!L$3:L$156)</f>
        <v>0</v>
      </c>
      <c r="F90" s="16">
        <f ca="1">SUMIF(Financ!$A$3:$A$157,'Full Financ'!$B90,Financ!M$3:M$156)</f>
        <v>0</v>
      </c>
      <c r="G90" s="16">
        <f ca="1">SUMIF(Financ!$A$3:$A$157,'Full Financ'!$B90,Financ!N$3:N$156)</f>
        <v>0</v>
      </c>
      <c r="H90" s="16">
        <f ca="1">SUMIF(Financ!$A$3:$A$157,'Full Financ'!$B90,Financ!O$3:O$156)</f>
        <v>0</v>
      </c>
      <c r="I90" s="16">
        <f ca="1">SUMIF(Financ!$A$3:$A$157,'Full Financ'!$B90,Financ!P$3:P$156)</f>
        <v>0</v>
      </c>
      <c r="J90" s="16">
        <f ca="1">SUMIF(Financ!$A$3:$A$157,'Full Financ'!$B90,Financ!Q$3:Q$156)</f>
        <v>0</v>
      </c>
      <c r="K90" s="16">
        <f ca="1">SUMIF(Financ!$A$3:$A$157,'Full Financ'!$B90,Financ!R$3:R$156)</f>
        <v>0</v>
      </c>
      <c r="L90" s="16">
        <f ca="1">SUMIF(Financ!$A$3:$A$157,'Full Financ'!$B90,Financ!S$3:S$156)</f>
        <v>0</v>
      </c>
      <c r="M90" s="16">
        <f ca="1">SUMIF(Financ!$A$3:$A$157,'Full Financ'!$B90,Financ!T$3:T$156)</f>
        <v>0</v>
      </c>
      <c r="N90" s="16">
        <f ca="1">SUMIF(Financ!$A$3:$A$157,'Full Financ'!$B90,Financ!U$3:U$156)</f>
        <v>0</v>
      </c>
      <c r="O90" s="16">
        <f ca="1">SUMIF(Financ!$A$3:$A$157,'Full Financ'!$B90,Financ!V$3:V$156)</f>
        <v>480.0772</v>
      </c>
      <c r="P90" s="16"/>
      <c r="Q90" t="e">
        <f>VLOOKUP(B90,#REF!,COLUMN(#REF!),FALSE)</f>
        <v>#REF!</v>
      </c>
      <c r="R90" s="17" t="e">
        <f>IF(AND(R$2=$Q$1,$Q90&lt;&gt;0),SUMIF(#REF!,'Full Financ'!$B90,#REF!)*0.98*(S$2-R$2)/($Q90),SUMIF(#REF!,'Full Financ'!$B90,#REF!)*0.98)</f>
        <v>#REF!</v>
      </c>
      <c r="S90" s="17" t="e">
        <f>IF(AND(S$2=$Q$1,$Q90&lt;&gt;0),SUMIF(#REF!,'Full Financ'!$B90,#REF!)*0.98*(T$2-S$2)/($Q90),SUMIF(#REF!,'Full Financ'!$B90,#REF!)*0.98)</f>
        <v>#REF!</v>
      </c>
      <c r="T90" s="17" t="e">
        <f>IF(AND(T$2=$Q$1,$Q90&lt;&gt;0),SUMIF(#REF!,'Full Financ'!$B90,#REF!)*0.98*(U$2-T$2)/($Q90),SUMIF(#REF!,'Full Financ'!$B90,#REF!)*0.98)</f>
        <v>#REF!</v>
      </c>
      <c r="U90" s="17" t="e">
        <f>IF(AND(U$2=$Q$1,$Q90&lt;&gt;0),SUMIF(#REF!,'Full Financ'!$B90,#REF!)*0.98*(V$2-U$2)/($Q90),SUMIF(#REF!,'Full Financ'!$B90,#REF!)*0.98)</f>
        <v>#REF!</v>
      </c>
      <c r="V90" s="17" t="e">
        <f>IF(AND(V$2=$Q$1,$Q90&lt;&gt;0),SUMIF(#REF!,'Full Financ'!$B90,#REF!)*0.98*(W$2-V$2)/($Q90),SUMIF(#REF!,'Full Financ'!$B90,#REF!)*0.98)</f>
        <v>#REF!</v>
      </c>
      <c r="W90" s="17" t="e">
        <f>IF(AND(W$2=$Q$1,$Q90&lt;&gt;0),SUMIF(#REF!,'Full Financ'!$B90,#REF!)*0.98*(X$2-W$2)/($Q90),SUMIF(#REF!,'Full Financ'!$B90,#REF!)*0.98)</f>
        <v>#REF!</v>
      </c>
      <c r="X90" s="17" t="e">
        <f>IF(AND(X$2=$Q$1,$Q90&lt;&gt;0),SUMIF(#REF!,'Full Financ'!$B90,#REF!)*0.98*(Y$2-X$2)/($Q90),SUMIF(#REF!,'Full Financ'!$B90,#REF!)*0.98)</f>
        <v>#REF!</v>
      </c>
      <c r="Y90" s="17" t="e">
        <f>IF(AND(Y$2=$Q$1,$Q90&lt;&gt;0),SUMIF(#REF!,'Full Financ'!$B90,#REF!)*0.98*(Z$2-Y$2)/($Q90),SUMIF(#REF!,'Full Financ'!$B90,#REF!)*0.98)</f>
        <v>#REF!</v>
      </c>
      <c r="Z90" s="17" t="e">
        <f>IF(AND(Z$2=$Q$1,$Q90&lt;&gt;0),SUMIF(#REF!,'Full Financ'!$B90,#REF!)*0.98*(AA$2-Z$2)/($Q90),SUMIF(#REF!,'Full Financ'!$B90,#REF!)*0.98)</f>
        <v>#REF!</v>
      </c>
      <c r="AA90" s="17" t="e">
        <f>IF(AND(AA$2=$Q$1,$Q90&lt;&gt;0),SUMIF(#REF!,'Full Financ'!$B90,#REF!)*0.98*(AB$2-AA$2)/($Q90),SUMIF(#REF!,'Full Financ'!$B90,#REF!)*0.98)</f>
        <v>#REF!</v>
      </c>
      <c r="AB90" s="17" t="e">
        <f>IF(AND(AB$2=$Q$1,$Q90&lt;&gt;0),SUMIF(#REF!,'Full Financ'!$B90,#REF!)*0.98*(AC$2-AB$2)/($Q90),SUMIF(#REF!,'Full Financ'!$B90,#REF!)*0.98)</f>
        <v>#REF!</v>
      </c>
      <c r="AC90" s="17" t="e">
        <f>IF(AND(AC$2=$Q$1,$Q90&lt;&gt;0),SUMIF(#REF!,'Full Financ'!$B90,#REF!)*0.98*(AD$2-AC$2)/($Q90),SUMIF(#REF!,'Full Financ'!$B90,#REF!)*0.98)</f>
        <v>#REF!</v>
      </c>
      <c r="AD90" s="17"/>
      <c r="AF90" s="17" t="e">
        <f t="shared" ca="1" si="46"/>
        <v>#REF!</v>
      </c>
      <c r="AG90" s="17" t="e">
        <f t="shared" ca="1" si="46"/>
        <v>#REF!</v>
      </c>
      <c r="AH90" s="17" t="e">
        <f t="shared" ca="1" si="46"/>
        <v>#REF!</v>
      </c>
      <c r="AI90" s="17" t="e">
        <f t="shared" ca="1" si="46"/>
        <v>#REF!</v>
      </c>
      <c r="AJ90" s="17" t="e">
        <f t="shared" ca="1" si="46"/>
        <v>#REF!</v>
      </c>
      <c r="AK90" s="17" t="e">
        <f t="shared" ca="1" si="46"/>
        <v>#REF!</v>
      </c>
      <c r="AL90" s="17" t="e">
        <f t="shared" ca="1" si="46"/>
        <v>#REF!</v>
      </c>
      <c r="AM90" s="17" t="e">
        <f t="shared" ca="1" si="46"/>
        <v>#REF!</v>
      </c>
      <c r="AN90" s="17" t="e">
        <f t="shared" ca="1" si="46"/>
        <v>#REF!</v>
      </c>
      <c r="AO90" s="17" t="e">
        <f t="shared" ca="1" si="46"/>
        <v>#REF!</v>
      </c>
      <c r="AP90" s="17" t="e">
        <f t="shared" ca="1" si="46"/>
        <v>#REF!</v>
      </c>
      <c r="AQ90" s="17" t="e">
        <f t="shared" ca="1" si="46"/>
        <v>#REF!</v>
      </c>
      <c r="AS90" s="17" t="e">
        <f>IF(SUM($R90:R90)&gt;0,MONTH(AS$2),"")</f>
        <v>#REF!</v>
      </c>
      <c r="AT90" s="17" t="e">
        <f>IF(SUM($R90:S90)&gt;0,MONTH(AT$2),"")</f>
        <v>#REF!</v>
      </c>
      <c r="AU90" s="17" t="e">
        <f>IF(SUM($R90:T90)&gt;0,MONTH(AU$2),"")</f>
        <v>#REF!</v>
      </c>
      <c r="AV90" s="17" t="e">
        <f>IF(SUM($R90:U90)&gt;0,MONTH(AV$2),"")</f>
        <v>#REF!</v>
      </c>
      <c r="AW90" s="17" t="e">
        <f>IF(SUM($R90:V90)&gt;0,MONTH(AW$2),"")</f>
        <v>#REF!</v>
      </c>
      <c r="AX90" s="17" t="e">
        <f>IF(SUM($R90:W90)&gt;0,MONTH(AX$2),"")</f>
        <v>#REF!</v>
      </c>
      <c r="AY90" s="17" t="e">
        <f>IF(SUM($R90:X90)&gt;0,MONTH(AY$2),"")</f>
        <v>#REF!</v>
      </c>
      <c r="AZ90" s="17" t="e">
        <f>IF(SUM($R90:Y90)&gt;0,MONTH(AZ$2),"")</f>
        <v>#REF!</v>
      </c>
      <c r="BA90" s="17" t="e">
        <f>IF(SUM($R90:Z90)&gt;0,MONTH(BA$2),"")</f>
        <v>#REF!</v>
      </c>
      <c r="BB90" s="17" t="e">
        <f>IF(SUM($R90:AA90)&gt;0,MONTH(BB$2),"")</f>
        <v>#REF!</v>
      </c>
      <c r="BC90" s="17" t="e">
        <f>IF(SUM($R90:AB90)&gt;0,MONTH(BC$2),"")</f>
        <v>#REF!</v>
      </c>
      <c r="BD90" s="17" t="e">
        <f>IF(SUM($R90:AC90)&gt;0,MONTH(BD$2),"")</f>
        <v>#REF!</v>
      </c>
      <c r="BE90" s="17" t="e">
        <f t="shared" si="41"/>
        <v>#REF!</v>
      </c>
      <c r="BF90" s="17" t="e">
        <f t="shared" si="47"/>
        <v>#REF!</v>
      </c>
      <c r="BG90" s="17" t="e">
        <f t="shared" si="47"/>
        <v>#REF!</v>
      </c>
      <c r="BH90" s="17" t="e">
        <f t="shared" si="47"/>
        <v>#REF!</v>
      </c>
      <c r="BI90" s="17" t="e">
        <f t="shared" si="47"/>
        <v>#REF!</v>
      </c>
      <c r="BJ90" s="17" t="e">
        <f t="shared" si="47"/>
        <v>#REF!</v>
      </c>
      <c r="BK90" s="17" t="e">
        <f t="shared" si="47"/>
        <v>#REF!</v>
      </c>
      <c r="BL90" s="17" t="e">
        <f t="shared" si="47"/>
        <v>#REF!</v>
      </c>
      <c r="BM90" s="17" t="e">
        <f t="shared" si="47"/>
        <v>#REF!</v>
      </c>
      <c r="BN90" s="17" t="e">
        <f t="shared" si="47"/>
        <v>#REF!</v>
      </c>
      <c r="BO90" s="17" t="e">
        <f t="shared" si="47"/>
        <v>#REF!</v>
      </c>
      <c r="BP90" s="17" t="e">
        <f t="shared" si="47"/>
        <v>#REF!</v>
      </c>
      <c r="BQ90" s="17" t="e">
        <f t="shared" si="47"/>
        <v>#REF!</v>
      </c>
      <c r="BS90" s="17" t="e">
        <f t="shared" si="48"/>
        <v>#REF!</v>
      </c>
      <c r="BT90" s="17" t="e">
        <f t="shared" si="48"/>
        <v>#REF!</v>
      </c>
      <c r="BU90" s="17" t="e">
        <f t="shared" si="48"/>
        <v>#REF!</v>
      </c>
      <c r="BV90" s="17" t="e">
        <f t="shared" si="48"/>
        <v>#REF!</v>
      </c>
      <c r="BW90" s="17" t="e">
        <f t="shared" si="48"/>
        <v>#REF!</v>
      </c>
      <c r="BX90" s="17" t="e">
        <f t="shared" si="48"/>
        <v>#REF!</v>
      </c>
      <c r="BY90" s="17" t="e">
        <f t="shared" si="48"/>
        <v>#REF!</v>
      </c>
      <c r="BZ90" s="17" t="e">
        <f t="shared" si="48"/>
        <v>#REF!</v>
      </c>
      <c r="CA90" s="17" t="e">
        <f t="shared" si="48"/>
        <v>#REF!</v>
      </c>
      <c r="CB90" s="17" t="e">
        <f t="shared" si="48"/>
        <v>#REF!</v>
      </c>
      <c r="CC90" s="17" t="e">
        <f t="shared" si="48"/>
        <v>#REF!</v>
      </c>
      <c r="CD90" s="17" t="e">
        <f t="shared" si="48"/>
        <v>#REF!</v>
      </c>
      <c r="CG90" s="20" t="e">
        <f>IF(AND(SUM($R90:R90)&gt;0,R90=0),AF90,0)</f>
        <v>#REF!</v>
      </c>
      <c r="CH90" s="20" t="e">
        <f>IF(AND(SUM($R90:S90)&gt;0,S90=0),AG90,0)</f>
        <v>#REF!</v>
      </c>
      <c r="CI90" s="20" t="e">
        <f>IF(AND(SUM($R90:T90)&gt;0,T90=0),AH90,0)</f>
        <v>#REF!</v>
      </c>
      <c r="CJ90" s="20" t="e">
        <f>IF(AND(SUM($R90:U90)&gt;0,U90=0),AI90,0)</f>
        <v>#REF!</v>
      </c>
      <c r="CK90" s="20" t="e">
        <f>IF(AND(SUM($R90:V90)&gt;0,V90=0),AJ90,0)</f>
        <v>#REF!</v>
      </c>
      <c r="CL90" s="20" t="e">
        <f>IF(AND(SUM($R90:W90)&gt;0,W90=0),AK90,0)</f>
        <v>#REF!</v>
      </c>
      <c r="CM90" s="20" t="e">
        <f>IF(AND(SUM($R90:X90)&gt;0,X90=0),AL90,0)</f>
        <v>#REF!</v>
      </c>
      <c r="CN90" s="20" t="e">
        <f>IF(AND(SUM($R90:Y90)&gt;0,Y90=0),AM90,0)</f>
        <v>#REF!</v>
      </c>
      <c r="CO90" s="20" t="e">
        <f>IF(AND(SUM($R90:Z90)&gt;0,Z90=0),AN90,0)</f>
        <v>#REF!</v>
      </c>
      <c r="CP90" s="20" t="e">
        <f>IF(AND(SUM($R90:AA90)&gt;0,AA90=0),AO90,0)</f>
        <v>#REF!</v>
      </c>
      <c r="CQ90" s="20" t="e">
        <f>IF(AND(SUM($R90:AB90)&gt;0,AB90=0),AP90,0)</f>
        <v>#REF!</v>
      </c>
      <c r="CR90" s="20" t="e">
        <f>IF(AND(SUM($R90:AC90)&gt;0,AC90=0),AQ90,0)</f>
        <v>#REF!</v>
      </c>
      <c r="CT90" s="14" t="e">
        <f>IF(VLOOKUP($B90,#REF!,COLUMN(#REF!)-COLUMN(#REF!)+1,FALSE)&gt;0.1,VLOOKUP($B90,#REF!,COLUMN(#REF!)-COLUMN(#REF!)+1,FALSE),"")</f>
        <v>#REF!</v>
      </c>
      <c r="CU90" s="14" t="e">
        <f>IF(VLOOKUP($B90,#REF!,COLUMN(#REF!)-COLUMN(#REF!)+1,FALSE)&gt;0.1,VLOOKUP($B90,#REF!,COLUMN(#REF!)-COLUMN(#REF!)+1,FALSE),"")</f>
        <v>#REF!</v>
      </c>
      <c r="CV90" s="14" t="e">
        <f>IF(VLOOKUP($B90,#REF!,COLUMN(#REF!)-COLUMN(#REF!)+1,FALSE)&gt;0.1,VLOOKUP($B90,#REF!,COLUMN(#REF!)-COLUMN(#REF!)+1,FALSE),"")</f>
        <v>#REF!</v>
      </c>
      <c r="CW90" s="14" t="e">
        <f>IF(VLOOKUP($B90,#REF!,COLUMN(#REF!)-COLUMN(#REF!)+1,FALSE)&gt;0.1,VLOOKUP($B90,#REF!,COLUMN(#REF!)-COLUMN(#REF!)+1,FALSE),"")</f>
        <v>#REF!</v>
      </c>
      <c r="CX90" s="14" t="e">
        <f>IF(VLOOKUP($B90,#REF!,COLUMN(#REF!)-COLUMN(#REF!)+1,FALSE)&gt;0.1,VLOOKUP($B90,#REF!,COLUMN(#REF!)-COLUMN(#REF!)+1,FALSE),"")</f>
        <v>#REF!</v>
      </c>
      <c r="CY90" s="14" t="e">
        <f>IF(VLOOKUP($B90,#REF!,COLUMN(#REF!)-COLUMN(#REF!)+1,FALSE)&gt;0.1,VLOOKUP($B90,#REF!,COLUMN(#REF!)-COLUMN(#REF!)+1,FALSE),"")</f>
        <v>#REF!</v>
      </c>
      <c r="CZ90" s="14" t="e">
        <f>IF(VLOOKUP($B90,#REF!,COLUMN(#REF!)-COLUMN(#REF!)+1,FALSE)&gt;0.1,VLOOKUP($B90,#REF!,COLUMN(#REF!)-COLUMN(#REF!)+1,FALSE),"")</f>
        <v>#REF!</v>
      </c>
      <c r="DA90" s="14" t="e">
        <f>IF(VLOOKUP($B90,#REF!,COLUMN(#REF!)-COLUMN(#REF!)+1,FALSE)&gt;0.1,VLOOKUP($B90,#REF!,COLUMN(#REF!)-COLUMN(#REF!)+1,FALSE),"")</f>
        <v>#REF!</v>
      </c>
      <c r="DB90" s="14" t="e">
        <f>IF(VLOOKUP($B90,#REF!,COLUMN(#REF!)-COLUMN(#REF!)+1,FALSE)&gt;0.1,VLOOKUP($B90,#REF!,COLUMN(#REF!)-COLUMN(#REF!)+1,FALSE),"")</f>
        <v>#REF!</v>
      </c>
      <c r="DC90" s="14" t="e">
        <f>IF(VLOOKUP($B90,#REF!,COLUMN(#REF!)-COLUMN(#REF!)+1,FALSE)&gt;0.1,VLOOKUP($B90,#REF!,COLUMN(#REF!)-COLUMN(#REF!)+1,FALSE),"")</f>
        <v>#REF!</v>
      </c>
      <c r="DD90" s="14" t="e">
        <f>IF(VLOOKUP($B90,#REF!,COLUMN(#REF!)-COLUMN(#REF!)+1,FALSE)&gt;0.1,VLOOKUP($B90,#REF!,COLUMN(#REF!)-COLUMN(#REF!)+1,FALSE),"")</f>
        <v>#REF!</v>
      </c>
      <c r="DE90" s="14" t="e">
        <f>IF(VLOOKUP($B90,#REF!,COLUMN(#REF!)-COLUMN(#REF!)+1,FALSE)&gt;0.1,VLOOKUP($B90,#REF!,COLUMN(#REF!)-COLUMN(#REF!)+1,FALSE),"")</f>
        <v>#REF!</v>
      </c>
      <c r="DH90" s="19" t="str">
        <f t="shared" si="42"/>
        <v/>
      </c>
      <c r="DI90" s="19" t="str">
        <f t="shared" si="42"/>
        <v/>
      </c>
      <c r="DJ90" s="19" t="str">
        <f t="shared" si="42"/>
        <v/>
      </c>
      <c r="DK90" s="19" t="str">
        <f t="shared" si="42"/>
        <v/>
      </c>
      <c r="DL90" s="19" t="str">
        <f t="shared" si="42"/>
        <v/>
      </c>
      <c r="DM90" s="19" t="str">
        <f t="shared" si="42"/>
        <v/>
      </c>
      <c r="DN90" s="19" t="str">
        <f t="shared" si="37"/>
        <v/>
      </c>
      <c r="DO90" s="19" t="str">
        <f t="shared" si="37"/>
        <v/>
      </c>
      <c r="DP90" s="19" t="str">
        <f t="shared" si="37"/>
        <v/>
      </c>
      <c r="DQ90" s="19" t="str">
        <f t="shared" si="37"/>
        <v/>
      </c>
      <c r="DR90" s="19" t="str">
        <f t="shared" si="37"/>
        <v/>
      </c>
      <c r="DS90" s="19" t="str">
        <f t="shared" si="37"/>
        <v/>
      </c>
      <c r="DV90" s="15" t="e">
        <f>IF(VLOOKUP($B90,#REF!,COLUMN(#REF!)-COLUMN(#REF!)+1,FALSE)&gt;0.1,VLOOKUP($B90,#REF!,COLUMN(#REF!)-COLUMN(#REF!)+1,FALSE),"")</f>
        <v>#REF!</v>
      </c>
      <c r="DW90" s="15" t="e">
        <f>IF(VLOOKUP($B90,#REF!,COLUMN(#REF!)-COLUMN(#REF!)+1,FALSE)&gt;0.1,VLOOKUP($B90,#REF!,COLUMN(#REF!)-COLUMN(#REF!)+1,FALSE),"")</f>
        <v>#REF!</v>
      </c>
      <c r="DX90" s="15" t="e">
        <f>IF(VLOOKUP($B90,#REF!,COLUMN(#REF!)-COLUMN(#REF!)+1,FALSE)&gt;0.1,VLOOKUP($B90,#REF!,COLUMN(#REF!)-COLUMN(#REF!)+1,FALSE),"")</f>
        <v>#REF!</v>
      </c>
      <c r="DY90" s="15" t="e">
        <f>IF(VLOOKUP($B90,#REF!,COLUMN(#REF!)-COLUMN(#REF!)+1,FALSE)&gt;0.1,VLOOKUP($B90,#REF!,COLUMN(#REF!)-COLUMN(#REF!)+1,FALSE),"")</f>
        <v>#REF!</v>
      </c>
      <c r="DZ90" s="15" t="e">
        <f>IF(VLOOKUP($B90,#REF!,COLUMN(#REF!)-COLUMN(#REF!)+1,FALSE)&gt;0.1,VLOOKUP($B90,#REF!,COLUMN(#REF!)-COLUMN(#REF!)+1,FALSE),"")</f>
        <v>#REF!</v>
      </c>
      <c r="EA90" s="15" t="e">
        <f>IF(VLOOKUP($B90,#REF!,COLUMN(#REF!)-COLUMN(#REF!)+1,FALSE)&gt;0.1,VLOOKUP($B90,#REF!,COLUMN(#REF!)-COLUMN(#REF!)+1,FALSE),"")</f>
        <v>#REF!</v>
      </c>
      <c r="EB90" s="15" t="e">
        <f>IF(VLOOKUP($B90,#REF!,COLUMN(#REF!)-COLUMN(#REF!)+1,FALSE)&gt;0.1,VLOOKUP($B90,#REF!,COLUMN(#REF!)-COLUMN(#REF!)+1,FALSE),"")</f>
        <v>#REF!</v>
      </c>
      <c r="EC90" s="15" t="e">
        <f>IF(VLOOKUP($B90,#REF!,COLUMN(#REF!)-COLUMN(#REF!)+1,FALSE)&gt;0.1,VLOOKUP($B90,#REF!,COLUMN(#REF!)-COLUMN(#REF!)+1,FALSE),"")</f>
        <v>#REF!</v>
      </c>
      <c r="ED90" s="15" t="e">
        <f>IF(VLOOKUP($B90,#REF!,COLUMN(#REF!)-COLUMN(#REF!)+1,FALSE)&gt;0.1,VLOOKUP($B90,#REF!,COLUMN(#REF!)-COLUMN(#REF!)+1,FALSE),"")</f>
        <v>#REF!</v>
      </c>
      <c r="EE90" s="15" t="e">
        <f>IF(VLOOKUP($B90,#REF!,COLUMN(#REF!)-COLUMN(#REF!)+1,FALSE)&gt;0.1,VLOOKUP($B90,#REF!,COLUMN(#REF!)-COLUMN(#REF!)+1,FALSE),"")</f>
        <v>#REF!</v>
      </c>
      <c r="EF90" s="15" t="e">
        <f>IF(VLOOKUP($B90,#REF!,COLUMN(#REF!)-COLUMN(#REF!)+1,FALSE)&gt;0.1,VLOOKUP($B90,#REF!,COLUMN(#REF!)-COLUMN(#REF!)+1,FALSE),"")</f>
        <v>#REF!</v>
      </c>
      <c r="EG90" s="15" t="e">
        <f>IF(VLOOKUP($B90,#REF!,COLUMN(#REF!)-COLUMN(#REF!)+1,FALSE)&gt;0.1,VLOOKUP($B90,#REF!,COLUMN(#REF!)-COLUMN(#REF!)+1,FALSE),"")</f>
        <v>#REF!</v>
      </c>
      <c r="EH90" s="15" t="e">
        <f>IF(VLOOKUP($B90,#REF!,COLUMN(#REF!)-COLUMN(#REF!)+1,FALSE)&gt;0.1,VLOOKUP($B90,#REF!,COLUMN(#REF!)-COLUMN(#REF!)+1,FALSE),"")</f>
        <v>#REF!</v>
      </c>
      <c r="EL90" s="20" t="str">
        <f t="shared" si="33"/>
        <v/>
      </c>
      <c r="EM90" s="20" t="str">
        <f t="shared" si="33"/>
        <v/>
      </c>
      <c r="EN90" s="20" t="str">
        <f t="shared" si="33"/>
        <v/>
      </c>
      <c r="EO90" s="20" t="str">
        <f t="shared" si="33"/>
        <v/>
      </c>
      <c r="EP90" s="20" t="str">
        <f t="shared" si="33"/>
        <v/>
      </c>
      <c r="EQ90" s="20" t="str">
        <f t="shared" si="33"/>
        <v/>
      </c>
      <c r="ER90" s="20" t="str">
        <f t="shared" si="43"/>
        <v/>
      </c>
      <c r="ES90" s="20" t="str">
        <f t="shared" si="43"/>
        <v/>
      </c>
      <c r="ET90" s="20" t="str">
        <f t="shared" si="43"/>
        <v/>
      </c>
      <c r="EU90" s="20" t="str">
        <f t="shared" si="43"/>
        <v/>
      </c>
      <c r="EV90" s="20" t="str">
        <f t="shared" si="43"/>
        <v/>
      </c>
      <c r="EW90" s="20" t="str">
        <f t="shared" si="43"/>
        <v/>
      </c>
    </row>
    <row r="91" spans="2:175">
      <c r="B91" t="s">
        <v>1252</v>
      </c>
      <c r="C91" s="18">
        <f>VLOOKUP(B91,Financ!A$3:J$157,COLUMN(Financ!$J$21),FALSE)</f>
        <v>45839</v>
      </c>
      <c r="D91" s="16">
        <f ca="1">SUMIF(Financ!$A$3:$A$157,'Full Financ'!$B91,Financ!K$3:K$156)</f>
        <v>0</v>
      </c>
      <c r="E91" s="16">
        <f ca="1">SUMIF(Financ!$A$3:$A$157,'Full Financ'!$B91,Financ!L$3:L$156)</f>
        <v>0</v>
      </c>
      <c r="F91" s="16">
        <f ca="1">SUMIF(Financ!$A$3:$A$157,'Full Financ'!$B91,Financ!M$3:M$156)</f>
        <v>0</v>
      </c>
      <c r="G91" s="16">
        <f ca="1">SUMIF(Financ!$A$3:$A$157,'Full Financ'!$B91,Financ!N$3:N$156)</f>
        <v>0</v>
      </c>
      <c r="H91" s="16">
        <f ca="1">SUMIF(Financ!$A$3:$A$157,'Full Financ'!$B91,Financ!O$3:O$156)</f>
        <v>0</v>
      </c>
      <c r="I91" s="16">
        <f ca="1">SUMIF(Financ!$A$3:$A$157,'Full Financ'!$B91,Financ!P$3:P$156)</f>
        <v>0</v>
      </c>
      <c r="J91" s="16">
        <f ca="1">SUMIF(Financ!$A$3:$A$157,'Full Financ'!$B91,Financ!Q$3:Q$156)</f>
        <v>927.83</v>
      </c>
      <c r="K91" s="16">
        <f ca="1">SUMIF(Financ!$A$3:$A$157,'Full Financ'!$B91,Financ!R$3:R$156)</f>
        <v>972.72500000000002</v>
      </c>
      <c r="L91" s="16">
        <f ca="1">SUMIF(Financ!$A$3:$A$157,'Full Financ'!$B91,Financ!S$3:S$156)</f>
        <v>972.72500000000002</v>
      </c>
      <c r="M91" s="16">
        <f ca="1">SUMIF(Financ!$A$3:$A$157,'Full Financ'!$B91,Financ!T$3:T$156)</f>
        <v>972.72500000000002</v>
      </c>
      <c r="N91" s="16">
        <f ca="1">SUMIF(Financ!$A$3:$A$157,'Full Financ'!$B91,Financ!U$3:U$156)</f>
        <v>972.72500000000002</v>
      </c>
      <c r="O91" s="16">
        <f ca="1">SUMIF(Financ!$A$3:$A$157,'Full Financ'!$B91,Financ!V$3:V$156)</f>
        <v>972.72500000000002</v>
      </c>
      <c r="P91" s="16"/>
      <c r="Q91" t="e">
        <f>VLOOKUP(B91,#REF!,COLUMN(#REF!),FALSE)</f>
        <v>#REF!</v>
      </c>
      <c r="R91" s="17" t="e">
        <f>IF(AND(R$2=$Q$1,$Q91&lt;&gt;0),SUMIF(#REF!,'Full Financ'!$B91,#REF!)*0.98*(S$2-R$2)/($Q91),SUMIF(#REF!,'Full Financ'!$B91,#REF!)*0.98)</f>
        <v>#REF!</v>
      </c>
      <c r="S91" s="17" t="e">
        <f>IF(AND(S$2=$Q$1,$Q91&lt;&gt;0),SUMIF(#REF!,'Full Financ'!$B91,#REF!)*0.98*(T$2-S$2)/($Q91),SUMIF(#REF!,'Full Financ'!$B91,#REF!)*0.98)</f>
        <v>#REF!</v>
      </c>
      <c r="T91" s="17" t="e">
        <f>IF(AND(T$2=$Q$1,$Q91&lt;&gt;0),SUMIF(#REF!,'Full Financ'!$B91,#REF!)*0.98*(U$2-T$2)/($Q91),SUMIF(#REF!,'Full Financ'!$B91,#REF!)*0.98)</f>
        <v>#REF!</v>
      </c>
      <c r="U91" s="17" t="e">
        <f>IF(AND(U$2=$Q$1,$Q91&lt;&gt;0),SUMIF(#REF!,'Full Financ'!$B91,#REF!)*0.98*(V$2-U$2)/($Q91),SUMIF(#REF!,'Full Financ'!$B91,#REF!)*0.98)</f>
        <v>#REF!</v>
      </c>
      <c r="V91" s="17" t="e">
        <f>IF(AND(V$2=$Q$1,$Q91&lt;&gt;0),SUMIF(#REF!,'Full Financ'!$B91,#REF!)*0.98*(W$2-V$2)/($Q91),SUMIF(#REF!,'Full Financ'!$B91,#REF!)*0.98)</f>
        <v>#REF!</v>
      </c>
      <c r="W91" s="17" t="e">
        <f>IF(AND(W$2=$Q$1,$Q91&lt;&gt;0),SUMIF(#REF!,'Full Financ'!$B91,#REF!)*0.98*(X$2-W$2)/($Q91),SUMIF(#REF!,'Full Financ'!$B91,#REF!)*0.98)</f>
        <v>#REF!</v>
      </c>
      <c r="X91" s="17" t="e">
        <f>IF(AND(X$2=$Q$1,$Q91&lt;&gt;0),SUMIF(#REF!,'Full Financ'!$B91,#REF!)*0.98*(Y$2-X$2)/($Q91),SUMIF(#REF!,'Full Financ'!$B91,#REF!)*0.98)</f>
        <v>#REF!</v>
      </c>
      <c r="Y91" s="17" t="e">
        <f>IF(AND(Y$2=$Q$1,$Q91&lt;&gt;0),SUMIF(#REF!,'Full Financ'!$B91,#REF!)*0.98*(Z$2-Y$2)/($Q91),SUMIF(#REF!,'Full Financ'!$B91,#REF!)*0.98)</f>
        <v>#REF!</v>
      </c>
      <c r="Z91" s="17" t="e">
        <f>IF(AND(Z$2=$Q$1,$Q91&lt;&gt;0),SUMIF(#REF!,'Full Financ'!$B91,#REF!)*0.98*(AA$2-Z$2)/($Q91),SUMIF(#REF!,'Full Financ'!$B91,#REF!)*0.98)</f>
        <v>#REF!</v>
      </c>
      <c r="AA91" s="17" t="e">
        <f>IF(AND(AA$2=$Q$1,$Q91&lt;&gt;0),SUMIF(#REF!,'Full Financ'!$B91,#REF!)*0.98*(AB$2-AA$2)/($Q91),SUMIF(#REF!,'Full Financ'!$B91,#REF!)*0.98)</f>
        <v>#REF!</v>
      </c>
      <c r="AB91" s="17" t="e">
        <f>IF(AND(AB$2=$Q$1,$Q91&lt;&gt;0),SUMIF(#REF!,'Full Financ'!$B91,#REF!)*0.98*(AC$2-AB$2)/($Q91),SUMIF(#REF!,'Full Financ'!$B91,#REF!)*0.98)</f>
        <v>#REF!</v>
      </c>
      <c r="AC91" s="17" t="e">
        <f>IF(AND(AC$2=$Q$1,$Q91&lt;&gt;0),SUMIF(#REF!,'Full Financ'!$B91,#REF!)*0.98*(AD$2-AC$2)/($Q91),SUMIF(#REF!,'Full Financ'!$B91,#REF!)*0.98)</f>
        <v>#REF!</v>
      </c>
      <c r="AD91" s="17"/>
      <c r="AF91" s="17" t="e">
        <f t="shared" ca="1" si="46"/>
        <v>#REF!</v>
      </c>
      <c r="AG91" s="17" t="e">
        <f t="shared" ca="1" si="46"/>
        <v>#REF!</v>
      </c>
      <c r="AH91" s="17" t="e">
        <f t="shared" ca="1" si="46"/>
        <v>#REF!</v>
      </c>
      <c r="AI91" s="17" t="e">
        <f t="shared" ca="1" si="46"/>
        <v>#REF!</v>
      </c>
      <c r="AJ91" s="17" t="e">
        <f t="shared" ca="1" si="46"/>
        <v>#REF!</v>
      </c>
      <c r="AK91" s="17" t="e">
        <f t="shared" ca="1" si="46"/>
        <v>#REF!</v>
      </c>
      <c r="AL91" s="17" t="e">
        <f t="shared" ca="1" si="46"/>
        <v>#REF!</v>
      </c>
      <c r="AM91" s="17" t="e">
        <f t="shared" ca="1" si="46"/>
        <v>#REF!</v>
      </c>
      <c r="AN91" s="17" t="e">
        <f t="shared" ca="1" si="46"/>
        <v>#REF!</v>
      </c>
      <c r="AO91" s="17" t="e">
        <f t="shared" ca="1" si="46"/>
        <v>#REF!</v>
      </c>
      <c r="AP91" s="17" t="e">
        <f t="shared" ca="1" si="46"/>
        <v>#REF!</v>
      </c>
      <c r="AQ91" s="17" t="e">
        <f t="shared" ca="1" si="46"/>
        <v>#REF!</v>
      </c>
      <c r="AS91" s="17" t="e">
        <f>IF(SUM($R91:R91)&gt;0,MONTH(AS$2),"")</f>
        <v>#REF!</v>
      </c>
      <c r="AT91" s="17" t="e">
        <f>IF(SUM($R91:S91)&gt;0,MONTH(AT$2),"")</f>
        <v>#REF!</v>
      </c>
      <c r="AU91" s="17" t="e">
        <f>IF(SUM($R91:T91)&gt;0,MONTH(AU$2),"")</f>
        <v>#REF!</v>
      </c>
      <c r="AV91" s="17" t="e">
        <f>IF(SUM($R91:U91)&gt;0,MONTH(AV$2),"")</f>
        <v>#REF!</v>
      </c>
      <c r="AW91" s="17" t="e">
        <f>IF(SUM($R91:V91)&gt;0,MONTH(AW$2),"")</f>
        <v>#REF!</v>
      </c>
      <c r="AX91" s="17" t="e">
        <f>IF(SUM($R91:W91)&gt;0,MONTH(AX$2),"")</f>
        <v>#REF!</v>
      </c>
      <c r="AY91" s="17" t="e">
        <f>IF(SUM($R91:X91)&gt;0,MONTH(AY$2),"")</f>
        <v>#REF!</v>
      </c>
      <c r="AZ91" s="17" t="e">
        <f>IF(SUM($R91:Y91)&gt;0,MONTH(AZ$2),"")</f>
        <v>#REF!</v>
      </c>
      <c r="BA91" s="17" t="e">
        <f>IF(SUM($R91:Z91)&gt;0,MONTH(BA$2),"")</f>
        <v>#REF!</v>
      </c>
      <c r="BB91" s="17" t="e">
        <f>IF(SUM($R91:AA91)&gt;0,MONTH(BB$2),"")</f>
        <v>#REF!</v>
      </c>
      <c r="BC91" s="17" t="e">
        <f>IF(SUM($R91:AB91)&gt;0,MONTH(BC$2),"")</f>
        <v>#REF!</v>
      </c>
      <c r="BD91" s="17" t="e">
        <f>IF(SUM($R91:AC91)&gt;0,MONTH(BD$2),"")</f>
        <v>#REF!</v>
      </c>
      <c r="BE91" s="17" t="e">
        <f t="shared" si="41"/>
        <v>#REF!</v>
      </c>
      <c r="BF91" s="17" t="e">
        <f t="shared" si="47"/>
        <v>#REF!</v>
      </c>
      <c r="BG91" s="17" t="e">
        <f t="shared" si="47"/>
        <v>#REF!</v>
      </c>
      <c r="BH91" s="17" t="e">
        <f t="shared" si="47"/>
        <v>#REF!</v>
      </c>
      <c r="BI91" s="17" t="e">
        <f t="shared" si="47"/>
        <v>#REF!</v>
      </c>
      <c r="BJ91" s="17" t="e">
        <f t="shared" si="47"/>
        <v>#REF!</v>
      </c>
      <c r="BK91" s="17" t="e">
        <f t="shared" si="47"/>
        <v>#REF!</v>
      </c>
      <c r="BL91" s="17" t="e">
        <f t="shared" si="47"/>
        <v>#REF!</v>
      </c>
      <c r="BM91" s="17" t="e">
        <f t="shared" si="47"/>
        <v>#REF!</v>
      </c>
      <c r="BN91" s="17" t="e">
        <f t="shared" si="47"/>
        <v>#REF!</v>
      </c>
      <c r="BO91" s="17" t="e">
        <f t="shared" si="47"/>
        <v>#REF!</v>
      </c>
      <c r="BP91" s="17" t="e">
        <f t="shared" si="47"/>
        <v>#REF!</v>
      </c>
      <c r="BQ91" s="17" t="e">
        <f t="shared" si="47"/>
        <v>#REF!</v>
      </c>
      <c r="BS91" s="17" t="e">
        <f t="shared" si="48"/>
        <v>#REF!</v>
      </c>
      <c r="BT91" s="17" t="e">
        <f t="shared" si="48"/>
        <v>#REF!</v>
      </c>
      <c r="BU91" s="17" t="e">
        <f t="shared" si="48"/>
        <v>#REF!</v>
      </c>
      <c r="BV91" s="17" t="e">
        <f t="shared" si="48"/>
        <v>#REF!</v>
      </c>
      <c r="BW91" s="17" t="e">
        <f t="shared" si="48"/>
        <v>#REF!</v>
      </c>
      <c r="BX91" s="17" t="e">
        <f t="shared" si="48"/>
        <v>#REF!</v>
      </c>
      <c r="BY91" s="17" t="e">
        <f t="shared" si="48"/>
        <v>#REF!</v>
      </c>
      <c r="BZ91" s="17" t="e">
        <f t="shared" si="48"/>
        <v>#REF!</v>
      </c>
      <c r="CA91" s="17" t="e">
        <f t="shared" si="48"/>
        <v>#REF!</v>
      </c>
      <c r="CB91" s="17" t="e">
        <f t="shared" si="48"/>
        <v>#REF!</v>
      </c>
      <c r="CC91" s="17" t="e">
        <f t="shared" si="48"/>
        <v>#REF!</v>
      </c>
      <c r="CD91" s="17" t="e">
        <f t="shared" si="48"/>
        <v>#REF!</v>
      </c>
      <c r="CG91" s="20" t="e">
        <f>IF(AND(SUM($R91:R91)&gt;0,R91=0),AF91,0)</f>
        <v>#REF!</v>
      </c>
      <c r="CH91" s="20" t="e">
        <f>IF(AND(SUM($R91:S91)&gt;0,S91=0),AG91,0)</f>
        <v>#REF!</v>
      </c>
      <c r="CI91" s="20" t="e">
        <f>IF(AND(SUM($R91:T91)&gt;0,T91=0),AH91,0)</f>
        <v>#REF!</v>
      </c>
      <c r="CJ91" s="20" t="e">
        <f>IF(AND(SUM($R91:U91)&gt;0,U91=0),AI91,0)</f>
        <v>#REF!</v>
      </c>
      <c r="CK91" s="20" t="e">
        <f>IF(AND(SUM($R91:V91)&gt;0,V91=0),AJ91,0)</f>
        <v>#REF!</v>
      </c>
      <c r="CL91" s="20" t="e">
        <f>IF(AND(SUM($R91:W91)&gt;0,W91=0),AK91,0)</f>
        <v>#REF!</v>
      </c>
      <c r="CM91" s="20" t="e">
        <f>IF(AND(SUM($R91:X91)&gt;0,X91=0),AL91,0)</f>
        <v>#REF!</v>
      </c>
      <c r="CN91" s="20" t="e">
        <f>IF(AND(SUM($R91:Y91)&gt;0,Y91=0),AM91,0)</f>
        <v>#REF!</v>
      </c>
      <c r="CO91" s="20" t="e">
        <f>IF(AND(SUM($R91:Z91)&gt;0,Z91=0),AN91,0)</f>
        <v>#REF!</v>
      </c>
      <c r="CP91" s="20" t="e">
        <f>IF(AND(SUM($R91:AA91)&gt;0,AA91=0),AO91,0)</f>
        <v>#REF!</v>
      </c>
      <c r="CQ91" s="20" t="e">
        <f>IF(AND(SUM($R91:AB91)&gt;0,AB91=0),AP91,0)</f>
        <v>#REF!</v>
      </c>
      <c r="CR91" s="20" t="e">
        <f>IF(AND(SUM($R91:AC91)&gt;0,AC91=0),AQ91,0)</f>
        <v>#REF!</v>
      </c>
      <c r="CT91" s="14" t="e">
        <f>IF(VLOOKUP($B91,#REF!,COLUMN(#REF!)-COLUMN(#REF!)+1,FALSE)&gt;0.1,VLOOKUP($B91,#REF!,COLUMN(#REF!)-COLUMN(#REF!)+1,FALSE),"")</f>
        <v>#REF!</v>
      </c>
      <c r="CU91" s="14" t="e">
        <f>IF(VLOOKUP($B91,#REF!,COLUMN(#REF!)-COLUMN(#REF!)+1,FALSE)&gt;0.1,VLOOKUP($B91,#REF!,COLUMN(#REF!)-COLUMN(#REF!)+1,FALSE),"")</f>
        <v>#REF!</v>
      </c>
      <c r="CV91" s="14" t="e">
        <f>IF(VLOOKUP($B91,#REF!,COLUMN(#REF!)-COLUMN(#REF!)+1,FALSE)&gt;0.1,VLOOKUP($B91,#REF!,COLUMN(#REF!)-COLUMN(#REF!)+1,FALSE),"")</f>
        <v>#REF!</v>
      </c>
      <c r="CW91" s="14" t="e">
        <f>IF(VLOOKUP($B91,#REF!,COLUMN(#REF!)-COLUMN(#REF!)+1,FALSE)&gt;0.1,VLOOKUP($B91,#REF!,COLUMN(#REF!)-COLUMN(#REF!)+1,FALSE),"")</f>
        <v>#REF!</v>
      </c>
      <c r="CX91" s="14" t="e">
        <f>IF(VLOOKUP($B91,#REF!,COLUMN(#REF!)-COLUMN(#REF!)+1,FALSE)&gt;0.1,VLOOKUP($B91,#REF!,COLUMN(#REF!)-COLUMN(#REF!)+1,FALSE),"")</f>
        <v>#REF!</v>
      </c>
      <c r="CY91" s="14" t="e">
        <f>IF(VLOOKUP($B91,#REF!,COLUMN(#REF!)-COLUMN(#REF!)+1,FALSE)&gt;0.1,VLOOKUP($B91,#REF!,COLUMN(#REF!)-COLUMN(#REF!)+1,FALSE),"")</f>
        <v>#REF!</v>
      </c>
      <c r="CZ91" s="14" t="e">
        <f>IF(VLOOKUP($B91,#REF!,COLUMN(#REF!)-COLUMN(#REF!)+1,FALSE)&gt;0.1,VLOOKUP($B91,#REF!,COLUMN(#REF!)-COLUMN(#REF!)+1,FALSE),"")</f>
        <v>#REF!</v>
      </c>
      <c r="DA91" s="14" t="e">
        <f>IF(VLOOKUP($B91,#REF!,COLUMN(#REF!)-COLUMN(#REF!)+1,FALSE)&gt;0.1,VLOOKUP($B91,#REF!,COLUMN(#REF!)-COLUMN(#REF!)+1,FALSE),"")</f>
        <v>#REF!</v>
      </c>
      <c r="DB91" s="14" t="e">
        <f>IF(VLOOKUP($B91,#REF!,COLUMN(#REF!)-COLUMN(#REF!)+1,FALSE)&gt;0.1,VLOOKUP($B91,#REF!,COLUMN(#REF!)-COLUMN(#REF!)+1,FALSE),"")</f>
        <v>#REF!</v>
      </c>
      <c r="DC91" s="14" t="e">
        <f>IF(VLOOKUP($B91,#REF!,COLUMN(#REF!)-COLUMN(#REF!)+1,FALSE)&gt;0.1,VLOOKUP($B91,#REF!,COLUMN(#REF!)-COLUMN(#REF!)+1,FALSE),"")</f>
        <v>#REF!</v>
      </c>
      <c r="DD91" s="14" t="e">
        <f>IF(VLOOKUP($B91,#REF!,COLUMN(#REF!)-COLUMN(#REF!)+1,FALSE)&gt;0.1,VLOOKUP($B91,#REF!,COLUMN(#REF!)-COLUMN(#REF!)+1,FALSE),"")</f>
        <v>#REF!</v>
      </c>
      <c r="DE91" s="14" t="e">
        <f>IF(VLOOKUP($B91,#REF!,COLUMN(#REF!)-COLUMN(#REF!)+1,FALSE)&gt;0.1,VLOOKUP($B91,#REF!,COLUMN(#REF!)-COLUMN(#REF!)+1,FALSE),"")</f>
        <v>#REF!</v>
      </c>
      <c r="DH91" s="19" t="str">
        <f t="shared" si="42"/>
        <v/>
      </c>
      <c r="DI91" s="19" t="str">
        <f t="shared" si="42"/>
        <v/>
      </c>
      <c r="DJ91" s="19" t="str">
        <f t="shared" si="42"/>
        <v/>
      </c>
      <c r="DK91" s="19" t="str">
        <f t="shared" si="42"/>
        <v/>
      </c>
      <c r="DL91" s="19" t="str">
        <f t="shared" si="42"/>
        <v/>
      </c>
      <c r="DM91" s="19" t="str">
        <f t="shared" si="42"/>
        <v/>
      </c>
      <c r="DN91" s="19" t="str">
        <f t="shared" si="37"/>
        <v/>
      </c>
      <c r="DO91" s="19" t="str">
        <f t="shared" si="37"/>
        <v/>
      </c>
      <c r="DP91" s="19" t="str">
        <f t="shared" si="37"/>
        <v/>
      </c>
      <c r="DQ91" s="19" t="str">
        <f t="shared" si="37"/>
        <v/>
      </c>
      <c r="DR91" s="19" t="str">
        <f t="shared" si="37"/>
        <v/>
      </c>
      <c r="DS91" s="19" t="str">
        <f t="shared" si="37"/>
        <v/>
      </c>
      <c r="DV91" s="15" t="e">
        <f>IF(VLOOKUP($B91,#REF!,COLUMN(#REF!)-COLUMN(#REF!)+1,FALSE)&gt;0.1,VLOOKUP($B91,#REF!,COLUMN(#REF!)-COLUMN(#REF!)+1,FALSE),"")</f>
        <v>#REF!</v>
      </c>
      <c r="DW91" s="15" t="e">
        <f>IF(VLOOKUP($B91,#REF!,COLUMN(#REF!)-COLUMN(#REF!)+1,FALSE)&gt;0.1,VLOOKUP($B91,#REF!,COLUMN(#REF!)-COLUMN(#REF!)+1,FALSE),"")</f>
        <v>#REF!</v>
      </c>
      <c r="DX91" s="15" t="e">
        <f>IF(VLOOKUP($B91,#REF!,COLUMN(#REF!)-COLUMN(#REF!)+1,FALSE)&gt;0.1,VLOOKUP($B91,#REF!,COLUMN(#REF!)-COLUMN(#REF!)+1,FALSE),"")</f>
        <v>#REF!</v>
      </c>
      <c r="DY91" s="15" t="e">
        <f>IF(VLOOKUP($B91,#REF!,COLUMN(#REF!)-COLUMN(#REF!)+1,FALSE)&gt;0.1,VLOOKUP($B91,#REF!,COLUMN(#REF!)-COLUMN(#REF!)+1,FALSE),"")</f>
        <v>#REF!</v>
      </c>
      <c r="DZ91" s="15" t="e">
        <f>IF(VLOOKUP($B91,#REF!,COLUMN(#REF!)-COLUMN(#REF!)+1,FALSE)&gt;0.1,VLOOKUP($B91,#REF!,COLUMN(#REF!)-COLUMN(#REF!)+1,FALSE),"")</f>
        <v>#REF!</v>
      </c>
      <c r="EA91" s="15" t="e">
        <f>IF(VLOOKUP($B91,#REF!,COLUMN(#REF!)-COLUMN(#REF!)+1,FALSE)&gt;0.1,VLOOKUP($B91,#REF!,COLUMN(#REF!)-COLUMN(#REF!)+1,FALSE),"")</f>
        <v>#REF!</v>
      </c>
      <c r="EB91" s="15" t="e">
        <f>IF(VLOOKUP($B91,#REF!,COLUMN(#REF!)-COLUMN(#REF!)+1,FALSE)&gt;0.1,VLOOKUP($B91,#REF!,COLUMN(#REF!)-COLUMN(#REF!)+1,FALSE),"")</f>
        <v>#REF!</v>
      </c>
      <c r="EC91" s="15" t="e">
        <f>IF(VLOOKUP($B91,#REF!,COLUMN(#REF!)-COLUMN(#REF!)+1,FALSE)&gt;0.1,VLOOKUP($B91,#REF!,COLUMN(#REF!)-COLUMN(#REF!)+1,FALSE),"")</f>
        <v>#REF!</v>
      </c>
      <c r="ED91" s="15" t="e">
        <f>IF(VLOOKUP($B91,#REF!,COLUMN(#REF!)-COLUMN(#REF!)+1,FALSE)&gt;0.1,VLOOKUP($B91,#REF!,COLUMN(#REF!)-COLUMN(#REF!)+1,FALSE),"")</f>
        <v>#REF!</v>
      </c>
      <c r="EE91" s="15" t="e">
        <f>IF(VLOOKUP($B91,#REF!,COLUMN(#REF!)-COLUMN(#REF!)+1,FALSE)&gt;0.1,VLOOKUP($B91,#REF!,COLUMN(#REF!)-COLUMN(#REF!)+1,FALSE),"")</f>
        <v>#REF!</v>
      </c>
      <c r="EF91" s="15" t="e">
        <f>IF(VLOOKUP($B91,#REF!,COLUMN(#REF!)-COLUMN(#REF!)+1,FALSE)&gt;0.1,VLOOKUP($B91,#REF!,COLUMN(#REF!)-COLUMN(#REF!)+1,FALSE),"")</f>
        <v>#REF!</v>
      </c>
      <c r="EG91" s="15" t="e">
        <f>IF(VLOOKUP($B91,#REF!,COLUMN(#REF!)-COLUMN(#REF!)+1,FALSE)&gt;0.1,VLOOKUP($B91,#REF!,COLUMN(#REF!)-COLUMN(#REF!)+1,FALSE),"")</f>
        <v>#REF!</v>
      </c>
      <c r="EH91" s="15" t="e">
        <f>IF(VLOOKUP($B91,#REF!,COLUMN(#REF!)-COLUMN(#REF!)+1,FALSE)&gt;0.1,VLOOKUP($B91,#REF!,COLUMN(#REF!)-COLUMN(#REF!)+1,FALSE),"")</f>
        <v>#REF!</v>
      </c>
      <c r="EL91" s="20" t="str">
        <f t="shared" si="33"/>
        <v/>
      </c>
      <c r="EM91" s="20" t="str">
        <f t="shared" si="33"/>
        <v/>
      </c>
      <c r="EN91" s="20" t="str">
        <f t="shared" si="33"/>
        <v/>
      </c>
      <c r="EO91" s="20" t="str">
        <f t="shared" si="33"/>
        <v/>
      </c>
      <c r="EP91" s="20" t="str">
        <f t="shared" si="33"/>
        <v/>
      </c>
      <c r="EQ91" s="20" t="str">
        <f t="shared" si="33"/>
        <v/>
      </c>
      <c r="ER91" s="20" t="str">
        <f t="shared" si="43"/>
        <v/>
      </c>
      <c r="ES91" s="20" t="str">
        <f t="shared" si="43"/>
        <v/>
      </c>
      <c r="ET91" s="20" t="str">
        <f t="shared" si="43"/>
        <v/>
      </c>
      <c r="EU91" s="20" t="str">
        <f t="shared" si="43"/>
        <v/>
      </c>
      <c r="EV91" s="20" t="str">
        <f t="shared" si="43"/>
        <v/>
      </c>
      <c r="EW91" s="20" t="str">
        <f t="shared" si="43"/>
        <v/>
      </c>
    </row>
    <row r="92" spans="2:175">
      <c r="B92" t="s">
        <v>1471</v>
      </c>
      <c r="C92" s="18">
        <f>VLOOKUP(B92,Financ!A$3:J$157,COLUMN(Financ!$J$21),FALSE)</f>
        <v>45931</v>
      </c>
      <c r="D92" s="16">
        <f ca="1">SUMIF(Financ!$A$3:$A$157,'Full Financ'!$B92,Financ!K$3:K$156)</f>
        <v>0</v>
      </c>
      <c r="E92" s="16">
        <f ca="1">SUMIF(Financ!$A$3:$A$157,'Full Financ'!$B92,Financ!L$3:L$156)</f>
        <v>0</v>
      </c>
      <c r="F92" s="16">
        <f ca="1">SUMIF(Financ!$A$3:$A$157,'Full Financ'!$B92,Financ!M$3:M$156)</f>
        <v>0</v>
      </c>
      <c r="G92" s="16">
        <f ca="1">SUMIF(Financ!$A$3:$A$157,'Full Financ'!$B92,Financ!N$3:N$156)</f>
        <v>0</v>
      </c>
      <c r="H92" s="16">
        <f ca="1">SUMIF(Financ!$A$3:$A$157,'Full Financ'!$B92,Financ!O$3:O$156)</f>
        <v>0</v>
      </c>
      <c r="I92" s="16">
        <f ca="1">SUMIF(Financ!$A$3:$A$157,'Full Financ'!$B92,Financ!P$3:P$156)</f>
        <v>0</v>
      </c>
      <c r="J92" s="16">
        <f ca="1">SUMIF(Financ!$A$3:$A$157,'Full Financ'!$B92,Financ!Q$3:Q$156)</f>
        <v>0</v>
      </c>
      <c r="K92" s="16">
        <f ca="1">SUMIF(Financ!$A$3:$A$157,'Full Financ'!$B92,Financ!R$3:R$156)</f>
        <v>0</v>
      </c>
      <c r="L92" s="16">
        <f ca="1">SUMIF(Financ!$A$3:$A$157,'Full Financ'!$B92,Financ!S$3:S$156)</f>
        <v>0</v>
      </c>
      <c r="M92" s="16">
        <f ca="1">SUMIF(Financ!$A$3:$A$157,'Full Financ'!$B92,Financ!T$3:T$156)</f>
        <v>972.72499999999991</v>
      </c>
      <c r="N92" s="16">
        <f ca="1">SUMIF(Financ!$A$3:$A$157,'Full Financ'!$B92,Financ!U$3:U$156)</f>
        <v>972.72499999999991</v>
      </c>
      <c r="O92" s="16">
        <f ca="1">SUMIF(Financ!$A$3:$A$157,'Full Financ'!$B92,Financ!V$3:V$156)</f>
        <v>972.72499999999991</v>
      </c>
      <c r="P92" s="16"/>
      <c r="Q92" t="e">
        <f>VLOOKUP(B92,#REF!,COLUMN(#REF!),FALSE)</f>
        <v>#REF!</v>
      </c>
      <c r="R92" s="17" t="e">
        <f>IF(AND(R$2=$Q$1,$Q92&lt;&gt;0),SUMIF(#REF!,'Full Financ'!$B92,#REF!)*0.98*(S$2-R$2)/($Q92),SUMIF(#REF!,'Full Financ'!$B92,#REF!)*0.98)</f>
        <v>#REF!</v>
      </c>
      <c r="S92" s="17" t="e">
        <f>IF(AND(S$2=$Q$1,$Q92&lt;&gt;0),SUMIF(#REF!,'Full Financ'!$B92,#REF!)*0.98*(T$2-S$2)/($Q92),SUMIF(#REF!,'Full Financ'!$B92,#REF!)*0.98)</f>
        <v>#REF!</v>
      </c>
      <c r="T92" s="17" t="e">
        <f>IF(AND(T$2=$Q$1,$Q92&lt;&gt;0),SUMIF(#REF!,'Full Financ'!$B92,#REF!)*0.98*(U$2-T$2)/($Q92),SUMIF(#REF!,'Full Financ'!$B92,#REF!)*0.98)</f>
        <v>#REF!</v>
      </c>
      <c r="U92" s="17" t="e">
        <f>IF(AND(U$2=$Q$1,$Q92&lt;&gt;0),SUMIF(#REF!,'Full Financ'!$B92,#REF!)*0.98*(V$2-U$2)/($Q92),SUMIF(#REF!,'Full Financ'!$B92,#REF!)*0.98)</f>
        <v>#REF!</v>
      </c>
      <c r="V92" s="17" t="e">
        <f>IF(AND(V$2=$Q$1,$Q92&lt;&gt;0),SUMIF(#REF!,'Full Financ'!$B92,#REF!)*0.98*(W$2-V$2)/($Q92),SUMIF(#REF!,'Full Financ'!$B92,#REF!)*0.98)</f>
        <v>#REF!</v>
      </c>
      <c r="W92" s="17" t="e">
        <f>IF(AND(W$2=$Q$1,$Q92&lt;&gt;0),SUMIF(#REF!,'Full Financ'!$B92,#REF!)*0.98*(X$2-W$2)/($Q92),SUMIF(#REF!,'Full Financ'!$B92,#REF!)*0.98)</f>
        <v>#REF!</v>
      </c>
      <c r="X92" s="17" t="e">
        <f>IF(AND(X$2=$Q$1,$Q92&lt;&gt;0),SUMIF(#REF!,'Full Financ'!$B92,#REF!)*0.98*(Y$2-X$2)/($Q92),SUMIF(#REF!,'Full Financ'!$B92,#REF!)*0.98)</f>
        <v>#REF!</v>
      </c>
      <c r="Y92" s="17" t="e">
        <f>IF(AND(Y$2=$Q$1,$Q92&lt;&gt;0),SUMIF(#REF!,'Full Financ'!$B92,#REF!)*0.98*(Z$2-Y$2)/($Q92),SUMIF(#REF!,'Full Financ'!$B92,#REF!)*0.98)</f>
        <v>#REF!</v>
      </c>
      <c r="Z92" s="17" t="e">
        <f>IF(AND(Z$2=$Q$1,$Q92&lt;&gt;0),SUMIF(#REF!,'Full Financ'!$B92,#REF!)*0.98*(AA$2-Z$2)/($Q92),SUMIF(#REF!,'Full Financ'!$B92,#REF!)*0.98)</f>
        <v>#REF!</v>
      </c>
      <c r="AA92" s="17" t="e">
        <f>IF(AND(AA$2=$Q$1,$Q92&lt;&gt;0),SUMIF(#REF!,'Full Financ'!$B92,#REF!)*0.98*(AB$2-AA$2)/($Q92),SUMIF(#REF!,'Full Financ'!$B92,#REF!)*0.98)</f>
        <v>#REF!</v>
      </c>
      <c r="AB92" s="17" t="e">
        <f>IF(AND(AB$2=$Q$1,$Q92&lt;&gt;0),SUMIF(#REF!,'Full Financ'!$B92,#REF!)*0.98*(AC$2-AB$2)/($Q92),SUMIF(#REF!,'Full Financ'!$B92,#REF!)*0.98)</f>
        <v>#REF!</v>
      </c>
      <c r="AC92" s="17" t="e">
        <f>IF(AND(AC$2=$Q$1,$Q92&lt;&gt;0),SUMIF(#REF!,'Full Financ'!$B92,#REF!)*0.98*(AD$2-AC$2)/($Q92),SUMIF(#REF!,'Full Financ'!$B92,#REF!)*0.98)</f>
        <v>#REF!</v>
      </c>
      <c r="AD92" s="17"/>
      <c r="AF92" s="17" t="e">
        <f t="shared" ca="1" si="46"/>
        <v>#REF!</v>
      </c>
      <c r="AG92" s="17" t="e">
        <f t="shared" ca="1" si="46"/>
        <v>#REF!</v>
      </c>
      <c r="AH92" s="17" t="e">
        <f t="shared" ca="1" si="46"/>
        <v>#REF!</v>
      </c>
      <c r="AI92" s="17" t="e">
        <f t="shared" ca="1" si="46"/>
        <v>#REF!</v>
      </c>
      <c r="AJ92" s="17" t="e">
        <f t="shared" ca="1" si="46"/>
        <v>#REF!</v>
      </c>
      <c r="AK92" s="17" t="e">
        <f t="shared" ca="1" si="46"/>
        <v>#REF!</v>
      </c>
      <c r="AL92" s="17" t="e">
        <f t="shared" ca="1" si="46"/>
        <v>#REF!</v>
      </c>
      <c r="AM92" s="17" t="e">
        <f t="shared" ca="1" si="46"/>
        <v>#REF!</v>
      </c>
      <c r="AN92" s="17" t="e">
        <f t="shared" ca="1" si="46"/>
        <v>#REF!</v>
      </c>
      <c r="AO92" s="17" t="e">
        <f t="shared" ca="1" si="46"/>
        <v>#REF!</v>
      </c>
      <c r="AP92" s="17" t="e">
        <f t="shared" ca="1" si="46"/>
        <v>#REF!</v>
      </c>
      <c r="AQ92" s="17" t="e">
        <f t="shared" ca="1" si="46"/>
        <v>#REF!</v>
      </c>
      <c r="AS92" s="17" t="e">
        <f>IF(SUM($R92:R92)&gt;0,MONTH(AS$2),"")</f>
        <v>#REF!</v>
      </c>
      <c r="AT92" s="17" t="e">
        <f>IF(SUM($R92:S92)&gt;0,MONTH(AT$2),"")</f>
        <v>#REF!</v>
      </c>
      <c r="AU92" s="17" t="e">
        <f>IF(SUM($R92:T92)&gt;0,MONTH(AU$2),"")</f>
        <v>#REF!</v>
      </c>
      <c r="AV92" s="17" t="e">
        <f>IF(SUM($R92:U92)&gt;0,MONTH(AV$2),"")</f>
        <v>#REF!</v>
      </c>
      <c r="AW92" s="17" t="e">
        <f>IF(SUM($R92:V92)&gt;0,MONTH(AW$2),"")</f>
        <v>#REF!</v>
      </c>
      <c r="AX92" s="17" t="e">
        <f>IF(SUM($R92:W92)&gt;0,MONTH(AX$2),"")</f>
        <v>#REF!</v>
      </c>
      <c r="AY92" s="17" t="e">
        <f>IF(SUM($R92:X92)&gt;0,MONTH(AY$2),"")</f>
        <v>#REF!</v>
      </c>
      <c r="AZ92" s="17" t="e">
        <f>IF(SUM($R92:Y92)&gt;0,MONTH(AZ$2),"")</f>
        <v>#REF!</v>
      </c>
      <c r="BA92" s="17" t="e">
        <f>IF(SUM($R92:Z92)&gt;0,MONTH(BA$2),"")</f>
        <v>#REF!</v>
      </c>
      <c r="BB92" s="17" t="e">
        <f>IF(SUM($R92:AA92)&gt;0,MONTH(BB$2),"")</f>
        <v>#REF!</v>
      </c>
      <c r="BC92" s="17" t="e">
        <f>IF(SUM($R92:AB92)&gt;0,MONTH(BC$2),"")</f>
        <v>#REF!</v>
      </c>
      <c r="BD92" s="17" t="e">
        <f>IF(SUM($R92:AC92)&gt;0,MONTH(BD$2),"")</f>
        <v>#REF!</v>
      </c>
      <c r="BE92" s="17" t="e">
        <f t="shared" si="41"/>
        <v>#REF!</v>
      </c>
      <c r="BF92" s="17" t="e">
        <f t="shared" si="47"/>
        <v>#REF!</v>
      </c>
      <c r="BG92" s="17" t="e">
        <f t="shared" si="47"/>
        <v>#REF!</v>
      </c>
      <c r="BH92" s="17" t="e">
        <f t="shared" si="47"/>
        <v>#REF!</v>
      </c>
      <c r="BI92" s="17" t="e">
        <f t="shared" si="47"/>
        <v>#REF!</v>
      </c>
      <c r="BJ92" s="17" t="e">
        <f t="shared" si="47"/>
        <v>#REF!</v>
      </c>
      <c r="BK92" s="17" t="e">
        <f t="shared" si="47"/>
        <v>#REF!</v>
      </c>
      <c r="BL92" s="17" t="e">
        <f t="shared" si="47"/>
        <v>#REF!</v>
      </c>
      <c r="BM92" s="17" t="e">
        <f t="shared" si="47"/>
        <v>#REF!</v>
      </c>
      <c r="BN92" s="17" t="e">
        <f t="shared" si="47"/>
        <v>#REF!</v>
      </c>
      <c r="BO92" s="17" t="e">
        <f t="shared" si="47"/>
        <v>#REF!</v>
      </c>
      <c r="BP92" s="17" t="e">
        <f t="shared" si="47"/>
        <v>#REF!</v>
      </c>
      <c r="BQ92" s="17" t="e">
        <f t="shared" si="47"/>
        <v>#REF!</v>
      </c>
      <c r="BS92" s="17" t="e">
        <f t="shared" si="48"/>
        <v>#REF!</v>
      </c>
      <c r="BT92" s="17" t="e">
        <f t="shared" si="48"/>
        <v>#REF!</v>
      </c>
      <c r="BU92" s="17" t="e">
        <f t="shared" si="48"/>
        <v>#REF!</v>
      </c>
      <c r="BV92" s="17" t="e">
        <f t="shared" si="48"/>
        <v>#REF!</v>
      </c>
      <c r="BW92" s="17" t="e">
        <f t="shared" si="48"/>
        <v>#REF!</v>
      </c>
      <c r="BX92" s="17" t="e">
        <f t="shared" si="48"/>
        <v>#REF!</v>
      </c>
      <c r="BY92" s="17" t="e">
        <f t="shared" si="48"/>
        <v>#REF!</v>
      </c>
      <c r="BZ92" s="17" t="e">
        <f t="shared" si="48"/>
        <v>#REF!</v>
      </c>
      <c r="CA92" s="17" t="e">
        <f t="shared" si="48"/>
        <v>#REF!</v>
      </c>
      <c r="CB92" s="17" t="e">
        <f t="shared" si="48"/>
        <v>#REF!</v>
      </c>
      <c r="CC92" s="17" t="e">
        <f t="shared" si="48"/>
        <v>#REF!</v>
      </c>
      <c r="CD92" s="17" t="e">
        <f t="shared" si="48"/>
        <v>#REF!</v>
      </c>
      <c r="CG92" s="20" t="e">
        <f>IF(AND(SUM($R92:R92)&gt;0,R92=0),AF92,0)</f>
        <v>#REF!</v>
      </c>
      <c r="CH92" s="20" t="e">
        <f>IF(AND(SUM($R92:S92)&gt;0,S92=0),AG92,0)</f>
        <v>#REF!</v>
      </c>
      <c r="CI92" s="20" t="e">
        <f>IF(AND(SUM($R92:T92)&gt;0,T92=0),AH92,0)</f>
        <v>#REF!</v>
      </c>
      <c r="CJ92" s="20" t="e">
        <f>IF(AND(SUM($R92:U92)&gt;0,U92=0),AI92,0)</f>
        <v>#REF!</v>
      </c>
      <c r="CK92" s="20" t="e">
        <f>IF(AND(SUM($R92:V92)&gt;0,V92=0),AJ92,0)</f>
        <v>#REF!</v>
      </c>
      <c r="CL92" s="20" t="e">
        <f>IF(AND(SUM($R92:W92)&gt;0,W92=0),AK92,0)</f>
        <v>#REF!</v>
      </c>
      <c r="CM92" s="20" t="e">
        <f>IF(AND(SUM($R92:X92)&gt;0,X92=0),AL92,0)</f>
        <v>#REF!</v>
      </c>
      <c r="CN92" s="20" t="e">
        <f>IF(AND(SUM($R92:Y92)&gt;0,Y92=0),AM92,0)</f>
        <v>#REF!</v>
      </c>
      <c r="CO92" s="20" t="e">
        <f>IF(AND(SUM($R92:Z92)&gt;0,Z92=0),AN92,0)</f>
        <v>#REF!</v>
      </c>
      <c r="CP92" s="20" t="e">
        <f>IF(AND(SUM($R92:AA92)&gt;0,AA92=0),AO92,0)</f>
        <v>#REF!</v>
      </c>
      <c r="CQ92" s="20" t="e">
        <f>IF(AND(SUM($R92:AB92)&gt;0,AB92=0),AP92,0)</f>
        <v>#REF!</v>
      </c>
      <c r="CR92" s="20" t="e">
        <f>IF(AND(SUM($R92:AC92)&gt;0,AC92=0),AQ92,0)</f>
        <v>#REF!</v>
      </c>
      <c r="CT92" s="14" t="e">
        <f>IF(VLOOKUP($B92,#REF!,COLUMN(#REF!)-COLUMN(#REF!)+1,FALSE)&gt;0.1,VLOOKUP($B92,#REF!,COLUMN(#REF!)-COLUMN(#REF!)+1,FALSE),"")</f>
        <v>#REF!</v>
      </c>
      <c r="CU92" s="14" t="e">
        <f>IF(VLOOKUP($B92,#REF!,COLUMN(#REF!)-COLUMN(#REF!)+1,FALSE)&gt;0.1,VLOOKUP($B92,#REF!,COLUMN(#REF!)-COLUMN(#REF!)+1,FALSE),"")</f>
        <v>#REF!</v>
      </c>
      <c r="CV92" s="14" t="e">
        <f>IF(VLOOKUP($B92,#REF!,COLUMN(#REF!)-COLUMN(#REF!)+1,FALSE)&gt;0.1,VLOOKUP($B92,#REF!,COLUMN(#REF!)-COLUMN(#REF!)+1,FALSE),"")</f>
        <v>#REF!</v>
      </c>
      <c r="CW92" s="14" t="e">
        <f>IF(VLOOKUP($B92,#REF!,COLUMN(#REF!)-COLUMN(#REF!)+1,FALSE)&gt;0.1,VLOOKUP($B92,#REF!,COLUMN(#REF!)-COLUMN(#REF!)+1,FALSE),"")</f>
        <v>#REF!</v>
      </c>
      <c r="CX92" s="14" t="e">
        <f>IF(VLOOKUP($B92,#REF!,COLUMN(#REF!)-COLUMN(#REF!)+1,FALSE)&gt;0.1,VLOOKUP($B92,#REF!,COLUMN(#REF!)-COLUMN(#REF!)+1,FALSE),"")</f>
        <v>#REF!</v>
      </c>
      <c r="CY92" s="14" t="e">
        <f>IF(VLOOKUP($B92,#REF!,COLUMN(#REF!)-COLUMN(#REF!)+1,FALSE)&gt;0.1,VLOOKUP($B92,#REF!,COLUMN(#REF!)-COLUMN(#REF!)+1,FALSE),"")</f>
        <v>#REF!</v>
      </c>
      <c r="CZ92" s="14" t="e">
        <f>IF(VLOOKUP($B92,#REF!,COLUMN(#REF!)-COLUMN(#REF!)+1,FALSE)&gt;0.1,VLOOKUP($B92,#REF!,COLUMN(#REF!)-COLUMN(#REF!)+1,FALSE),"")</f>
        <v>#REF!</v>
      </c>
      <c r="DA92" s="14" t="e">
        <f>IF(VLOOKUP($B92,#REF!,COLUMN(#REF!)-COLUMN(#REF!)+1,FALSE)&gt;0.1,VLOOKUP($B92,#REF!,COLUMN(#REF!)-COLUMN(#REF!)+1,FALSE),"")</f>
        <v>#REF!</v>
      </c>
      <c r="DB92" s="14" t="e">
        <f>IF(VLOOKUP($B92,#REF!,COLUMN(#REF!)-COLUMN(#REF!)+1,FALSE)&gt;0.1,VLOOKUP($B92,#REF!,COLUMN(#REF!)-COLUMN(#REF!)+1,FALSE),"")</f>
        <v>#REF!</v>
      </c>
      <c r="DC92" s="14" t="e">
        <f>IF(VLOOKUP($B92,#REF!,COLUMN(#REF!)-COLUMN(#REF!)+1,FALSE)&gt;0.1,VLOOKUP($B92,#REF!,COLUMN(#REF!)-COLUMN(#REF!)+1,FALSE),"")</f>
        <v>#REF!</v>
      </c>
      <c r="DD92" s="14" t="e">
        <f>IF(VLOOKUP($B92,#REF!,COLUMN(#REF!)-COLUMN(#REF!)+1,FALSE)&gt;0.1,VLOOKUP($B92,#REF!,COLUMN(#REF!)-COLUMN(#REF!)+1,FALSE),"")</f>
        <v>#REF!</v>
      </c>
      <c r="DE92" s="14" t="e">
        <f>IF(VLOOKUP($B92,#REF!,COLUMN(#REF!)-COLUMN(#REF!)+1,FALSE)&gt;0.1,VLOOKUP($B92,#REF!,COLUMN(#REF!)-COLUMN(#REF!)+1,FALSE),"")</f>
        <v>#REF!</v>
      </c>
      <c r="DH92" s="19" t="str">
        <f t="shared" si="42"/>
        <v/>
      </c>
      <c r="DI92" s="19" t="str">
        <f t="shared" si="42"/>
        <v/>
      </c>
      <c r="DJ92" s="19" t="str">
        <f t="shared" si="42"/>
        <v/>
      </c>
      <c r="DK92" s="19" t="str">
        <f t="shared" si="42"/>
        <v/>
      </c>
      <c r="DL92" s="19" t="str">
        <f t="shared" si="42"/>
        <v/>
      </c>
      <c r="DM92" s="19" t="str">
        <f t="shared" si="42"/>
        <v/>
      </c>
      <c r="DN92" s="19" t="str">
        <f t="shared" si="37"/>
        <v/>
      </c>
      <c r="DO92" s="19" t="str">
        <f t="shared" si="37"/>
        <v/>
      </c>
      <c r="DP92" s="19" t="str">
        <f t="shared" si="37"/>
        <v/>
      </c>
      <c r="DQ92" s="19" t="str">
        <f t="shared" si="37"/>
        <v/>
      </c>
      <c r="DR92" s="19" t="str">
        <f t="shared" si="37"/>
        <v/>
      </c>
      <c r="DS92" s="19" t="str">
        <f t="shared" si="37"/>
        <v/>
      </c>
      <c r="DV92" s="15" t="e">
        <f>IF(VLOOKUP($B92,#REF!,COLUMN(#REF!)-COLUMN(#REF!)+1,FALSE)&gt;0.1,VLOOKUP($B92,#REF!,COLUMN(#REF!)-COLUMN(#REF!)+1,FALSE),"")</f>
        <v>#REF!</v>
      </c>
      <c r="DW92" s="15" t="e">
        <f>IF(VLOOKUP($B92,#REF!,COLUMN(#REF!)-COLUMN(#REF!)+1,FALSE)&gt;0.1,VLOOKUP($B92,#REF!,COLUMN(#REF!)-COLUMN(#REF!)+1,FALSE),"")</f>
        <v>#REF!</v>
      </c>
      <c r="DX92" s="15" t="e">
        <f>IF(VLOOKUP($B92,#REF!,COLUMN(#REF!)-COLUMN(#REF!)+1,FALSE)&gt;0.1,VLOOKUP($B92,#REF!,COLUMN(#REF!)-COLUMN(#REF!)+1,FALSE),"")</f>
        <v>#REF!</v>
      </c>
      <c r="DY92" s="15" t="e">
        <f>IF(VLOOKUP($B92,#REF!,COLUMN(#REF!)-COLUMN(#REF!)+1,FALSE)&gt;0.1,VLOOKUP($B92,#REF!,COLUMN(#REF!)-COLUMN(#REF!)+1,FALSE),"")</f>
        <v>#REF!</v>
      </c>
      <c r="DZ92" s="15" t="e">
        <f>IF(VLOOKUP($B92,#REF!,COLUMN(#REF!)-COLUMN(#REF!)+1,FALSE)&gt;0.1,VLOOKUP($B92,#REF!,COLUMN(#REF!)-COLUMN(#REF!)+1,FALSE),"")</f>
        <v>#REF!</v>
      </c>
      <c r="EA92" s="15" t="e">
        <f>IF(VLOOKUP($B92,#REF!,COLUMN(#REF!)-COLUMN(#REF!)+1,FALSE)&gt;0.1,VLOOKUP($B92,#REF!,COLUMN(#REF!)-COLUMN(#REF!)+1,FALSE),"")</f>
        <v>#REF!</v>
      </c>
      <c r="EB92" s="15" t="e">
        <f>IF(VLOOKUP($B92,#REF!,COLUMN(#REF!)-COLUMN(#REF!)+1,FALSE)&gt;0.1,VLOOKUP($B92,#REF!,COLUMN(#REF!)-COLUMN(#REF!)+1,FALSE),"")</f>
        <v>#REF!</v>
      </c>
      <c r="EC92" s="15" t="e">
        <f>IF(VLOOKUP($B92,#REF!,COLUMN(#REF!)-COLUMN(#REF!)+1,FALSE)&gt;0.1,VLOOKUP($B92,#REF!,COLUMN(#REF!)-COLUMN(#REF!)+1,FALSE),"")</f>
        <v>#REF!</v>
      </c>
      <c r="ED92" s="15" t="e">
        <f>IF(VLOOKUP($B92,#REF!,COLUMN(#REF!)-COLUMN(#REF!)+1,FALSE)&gt;0.1,VLOOKUP($B92,#REF!,COLUMN(#REF!)-COLUMN(#REF!)+1,FALSE),"")</f>
        <v>#REF!</v>
      </c>
      <c r="EE92" s="15" t="e">
        <f>IF(VLOOKUP($B92,#REF!,COLUMN(#REF!)-COLUMN(#REF!)+1,FALSE)&gt;0.1,VLOOKUP($B92,#REF!,COLUMN(#REF!)-COLUMN(#REF!)+1,FALSE),"")</f>
        <v>#REF!</v>
      </c>
      <c r="EF92" s="15" t="e">
        <f>IF(VLOOKUP($B92,#REF!,COLUMN(#REF!)-COLUMN(#REF!)+1,FALSE)&gt;0.1,VLOOKUP($B92,#REF!,COLUMN(#REF!)-COLUMN(#REF!)+1,FALSE),"")</f>
        <v>#REF!</v>
      </c>
      <c r="EG92" s="15" t="e">
        <f>IF(VLOOKUP($B92,#REF!,COLUMN(#REF!)-COLUMN(#REF!)+1,FALSE)&gt;0.1,VLOOKUP($B92,#REF!,COLUMN(#REF!)-COLUMN(#REF!)+1,FALSE),"")</f>
        <v>#REF!</v>
      </c>
      <c r="EH92" s="15" t="e">
        <f>IF(VLOOKUP($B92,#REF!,COLUMN(#REF!)-COLUMN(#REF!)+1,FALSE)&gt;0.1,VLOOKUP($B92,#REF!,COLUMN(#REF!)-COLUMN(#REF!)+1,FALSE),"")</f>
        <v>#REF!</v>
      </c>
      <c r="EL92" s="20" t="str">
        <f t="shared" si="33"/>
        <v/>
      </c>
      <c r="EM92" s="20" t="str">
        <f t="shared" si="33"/>
        <v/>
      </c>
      <c r="EN92" s="20" t="str">
        <f t="shared" si="33"/>
        <v/>
      </c>
      <c r="EO92" s="20" t="str">
        <f t="shared" si="33"/>
        <v/>
      </c>
      <c r="EP92" s="20" t="str">
        <f t="shared" si="33"/>
        <v/>
      </c>
      <c r="EQ92" s="20" t="str">
        <f t="shared" si="33"/>
        <v/>
      </c>
      <c r="ER92" s="20" t="str">
        <f t="shared" si="43"/>
        <v/>
      </c>
      <c r="ES92" s="20" t="str">
        <f t="shared" si="43"/>
        <v/>
      </c>
      <c r="ET92" s="20" t="str">
        <f t="shared" si="43"/>
        <v/>
      </c>
      <c r="EU92" s="20" t="str">
        <f t="shared" si="43"/>
        <v/>
      </c>
      <c r="EV92" s="20" t="str">
        <f t="shared" si="43"/>
        <v/>
      </c>
      <c r="EW92" s="20" t="str">
        <f t="shared" si="43"/>
        <v/>
      </c>
    </row>
    <row r="93" spans="2:175">
      <c r="B93" t="s">
        <v>1477</v>
      </c>
      <c r="C93" s="18">
        <f>VLOOKUP(B93,Financ!A$3:J$157,COLUMN(Financ!$J$21),FALSE)</f>
        <v>45931</v>
      </c>
      <c r="D93" s="16">
        <f ca="1">SUMIF(Financ!$A$3:$A$157,'Full Financ'!$B93,Financ!K$3:K$156)</f>
        <v>0</v>
      </c>
      <c r="E93" s="16">
        <f ca="1">SUMIF(Financ!$A$3:$A$157,'Full Financ'!$B93,Financ!L$3:L$156)</f>
        <v>0</v>
      </c>
      <c r="F93" s="16">
        <f ca="1">SUMIF(Financ!$A$3:$A$157,'Full Financ'!$B93,Financ!M$3:M$156)</f>
        <v>0</v>
      </c>
      <c r="G93" s="16">
        <f ca="1">SUMIF(Financ!$A$3:$A$157,'Full Financ'!$B93,Financ!N$3:N$156)</f>
        <v>0</v>
      </c>
      <c r="H93" s="16">
        <f ca="1">SUMIF(Financ!$A$3:$A$157,'Full Financ'!$B93,Financ!O$3:O$156)</f>
        <v>0</v>
      </c>
      <c r="I93" s="16">
        <f ca="1">SUMIF(Financ!$A$3:$A$157,'Full Financ'!$B93,Financ!P$3:P$156)</f>
        <v>0</v>
      </c>
      <c r="J93" s="16">
        <f ca="1">SUMIF(Financ!$A$3:$A$157,'Full Financ'!$B93,Financ!Q$3:Q$156)</f>
        <v>0</v>
      </c>
      <c r="K93" s="16">
        <f ca="1">SUMIF(Financ!$A$3:$A$157,'Full Financ'!$B93,Financ!R$3:R$156)</f>
        <v>0</v>
      </c>
      <c r="L93" s="16">
        <f ca="1">SUMIF(Financ!$A$3:$A$157,'Full Financ'!$B93,Financ!S$3:S$156)</f>
        <v>0</v>
      </c>
      <c r="M93" s="16">
        <f ca="1">SUMIF(Financ!$A$3:$A$157,'Full Financ'!$B93,Financ!T$3:T$156)</f>
        <v>486.36249999999995</v>
      </c>
      <c r="N93" s="16">
        <f ca="1">SUMIF(Financ!$A$3:$A$157,'Full Financ'!$B93,Financ!U$3:U$156)</f>
        <v>486.36249999999995</v>
      </c>
      <c r="O93" s="16">
        <f ca="1">SUMIF(Financ!$A$3:$A$157,'Full Financ'!$B93,Financ!V$3:V$156)</f>
        <v>486.36249999999995</v>
      </c>
      <c r="P93" s="16"/>
      <c r="Q93" t="e">
        <f>VLOOKUP(B93,#REF!,COLUMN(#REF!),FALSE)</f>
        <v>#REF!</v>
      </c>
      <c r="R93" s="17" t="e">
        <f>IF(AND(R$2=$Q$1,$Q93&lt;&gt;0),SUMIF(#REF!,'Full Financ'!$B93,#REF!)*0.98*(S$2-R$2)/($Q93),SUMIF(#REF!,'Full Financ'!$B93,#REF!)*0.98)</f>
        <v>#REF!</v>
      </c>
      <c r="S93" s="17" t="e">
        <f>IF(AND(S$2=$Q$1,$Q93&lt;&gt;0),SUMIF(#REF!,'Full Financ'!$B93,#REF!)*0.98*(T$2-S$2)/($Q93),SUMIF(#REF!,'Full Financ'!$B93,#REF!)*0.98)</f>
        <v>#REF!</v>
      </c>
      <c r="T93" s="17" t="e">
        <f>IF(AND(T$2=$Q$1,$Q93&lt;&gt;0),SUMIF(#REF!,'Full Financ'!$B93,#REF!)*0.98*(U$2-T$2)/($Q93),SUMIF(#REF!,'Full Financ'!$B93,#REF!)*0.98)</f>
        <v>#REF!</v>
      </c>
      <c r="U93" s="17" t="e">
        <f>IF(AND(U$2=$Q$1,$Q93&lt;&gt;0),SUMIF(#REF!,'Full Financ'!$B93,#REF!)*0.98*(V$2-U$2)/($Q93),SUMIF(#REF!,'Full Financ'!$B93,#REF!)*0.98)</f>
        <v>#REF!</v>
      </c>
      <c r="V93" s="17" t="e">
        <f>IF(AND(V$2=$Q$1,$Q93&lt;&gt;0),SUMIF(#REF!,'Full Financ'!$B93,#REF!)*0.98*(W$2-V$2)/($Q93),SUMIF(#REF!,'Full Financ'!$B93,#REF!)*0.98)</f>
        <v>#REF!</v>
      </c>
      <c r="W93" s="17" t="e">
        <f>IF(AND(W$2=$Q$1,$Q93&lt;&gt;0),SUMIF(#REF!,'Full Financ'!$B93,#REF!)*0.98*(X$2-W$2)/($Q93),SUMIF(#REF!,'Full Financ'!$B93,#REF!)*0.98)</f>
        <v>#REF!</v>
      </c>
      <c r="X93" s="17" t="e">
        <f>IF(AND(X$2=$Q$1,$Q93&lt;&gt;0),SUMIF(#REF!,'Full Financ'!$B93,#REF!)*0.98*(Y$2-X$2)/($Q93),SUMIF(#REF!,'Full Financ'!$B93,#REF!)*0.98)</f>
        <v>#REF!</v>
      </c>
      <c r="Y93" s="17" t="e">
        <f>IF(AND(Y$2=$Q$1,$Q93&lt;&gt;0),SUMIF(#REF!,'Full Financ'!$B93,#REF!)*0.98*(Z$2-Y$2)/($Q93),SUMIF(#REF!,'Full Financ'!$B93,#REF!)*0.98)</f>
        <v>#REF!</v>
      </c>
      <c r="Z93" s="17" t="e">
        <f>IF(AND(Z$2=$Q$1,$Q93&lt;&gt;0),SUMIF(#REF!,'Full Financ'!$B93,#REF!)*0.98*(AA$2-Z$2)/($Q93),SUMIF(#REF!,'Full Financ'!$B93,#REF!)*0.98)</f>
        <v>#REF!</v>
      </c>
      <c r="AA93" s="17" t="e">
        <f>IF(AND(AA$2=$Q$1,$Q93&lt;&gt;0),SUMIF(#REF!,'Full Financ'!$B93,#REF!)*0.98*(AB$2-AA$2)/($Q93),SUMIF(#REF!,'Full Financ'!$B93,#REF!)*0.98)</f>
        <v>#REF!</v>
      </c>
      <c r="AB93" s="17" t="e">
        <f>IF(AND(AB$2=$Q$1,$Q93&lt;&gt;0),SUMIF(#REF!,'Full Financ'!$B93,#REF!)*0.98*(AC$2-AB$2)/($Q93),SUMIF(#REF!,'Full Financ'!$B93,#REF!)*0.98)</f>
        <v>#REF!</v>
      </c>
      <c r="AC93" s="17" t="e">
        <f>IF(AND(AC$2=$Q$1,$Q93&lt;&gt;0),SUMIF(#REF!,'Full Financ'!$B93,#REF!)*0.98*(AD$2-AC$2)/($Q93),SUMIF(#REF!,'Full Financ'!$B93,#REF!)*0.98)</f>
        <v>#REF!</v>
      </c>
      <c r="AD93" s="17"/>
      <c r="AF93" s="17" t="e">
        <f t="shared" ca="1" si="46"/>
        <v>#REF!</v>
      </c>
      <c r="AG93" s="17" t="e">
        <f t="shared" ca="1" si="46"/>
        <v>#REF!</v>
      </c>
      <c r="AH93" s="17" t="e">
        <f t="shared" ca="1" si="46"/>
        <v>#REF!</v>
      </c>
      <c r="AI93" s="17" t="e">
        <f t="shared" ca="1" si="46"/>
        <v>#REF!</v>
      </c>
      <c r="AJ93" s="17" t="e">
        <f t="shared" ca="1" si="46"/>
        <v>#REF!</v>
      </c>
      <c r="AK93" s="17" t="e">
        <f t="shared" ca="1" si="46"/>
        <v>#REF!</v>
      </c>
      <c r="AL93" s="17" t="e">
        <f t="shared" ca="1" si="46"/>
        <v>#REF!</v>
      </c>
      <c r="AM93" s="17" t="e">
        <f t="shared" ca="1" si="46"/>
        <v>#REF!</v>
      </c>
      <c r="AN93" s="17" t="e">
        <f t="shared" ca="1" si="46"/>
        <v>#REF!</v>
      </c>
      <c r="AO93" s="17" t="e">
        <f t="shared" ca="1" si="46"/>
        <v>#REF!</v>
      </c>
      <c r="AP93" s="17" t="e">
        <f t="shared" ca="1" si="46"/>
        <v>#REF!</v>
      </c>
      <c r="AQ93" s="17" t="e">
        <f t="shared" ca="1" si="46"/>
        <v>#REF!</v>
      </c>
      <c r="AS93" s="17" t="e">
        <f>IF(SUM($R93:R93)&gt;0,MONTH(AS$2),"")</f>
        <v>#REF!</v>
      </c>
      <c r="AT93" s="17" t="e">
        <f>IF(SUM($R93:S93)&gt;0,MONTH(AT$2),"")</f>
        <v>#REF!</v>
      </c>
      <c r="AU93" s="17" t="e">
        <f>IF(SUM($R93:T93)&gt;0,MONTH(AU$2),"")</f>
        <v>#REF!</v>
      </c>
      <c r="AV93" s="17" t="e">
        <f>IF(SUM($R93:U93)&gt;0,MONTH(AV$2),"")</f>
        <v>#REF!</v>
      </c>
      <c r="AW93" s="17" t="e">
        <f>IF(SUM($R93:V93)&gt;0,MONTH(AW$2),"")</f>
        <v>#REF!</v>
      </c>
      <c r="AX93" s="17" t="e">
        <f>IF(SUM($R93:W93)&gt;0,MONTH(AX$2),"")</f>
        <v>#REF!</v>
      </c>
      <c r="AY93" s="17" t="e">
        <f>IF(SUM($R93:X93)&gt;0,MONTH(AY$2),"")</f>
        <v>#REF!</v>
      </c>
      <c r="AZ93" s="17" t="e">
        <f>IF(SUM($R93:Y93)&gt;0,MONTH(AZ$2),"")</f>
        <v>#REF!</v>
      </c>
      <c r="BA93" s="17" t="e">
        <f>IF(SUM($R93:Z93)&gt;0,MONTH(BA$2),"")</f>
        <v>#REF!</v>
      </c>
      <c r="BB93" s="17" t="e">
        <f>IF(SUM($R93:AA93)&gt;0,MONTH(BB$2),"")</f>
        <v>#REF!</v>
      </c>
      <c r="BC93" s="17" t="e">
        <f>IF(SUM($R93:AB93)&gt;0,MONTH(BC$2),"")</f>
        <v>#REF!</v>
      </c>
      <c r="BD93" s="17" t="e">
        <f>IF(SUM($R93:AC93)&gt;0,MONTH(BD$2),"")</f>
        <v>#REF!</v>
      </c>
      <c r="BE93" s="17" t="e">
        <f t="shared" si="41"/>
        <v>#REF!</v>
      </c>
      <c r="BF93" s="17" t="e">
        <f t="shared" si="47"/>
        <v>#REF!</v>
      </c>
      <c r="BG93" s="17" t="e">
        <f t="shared" si="47"/>
        <v>#REF!</v>
      </c>
      <c r="BH93" s="17" t="e">
        <f t="shared" si="47"/>
        <v>#REF!</v>
      </c>
      <c r="BI93" s="17" t="e">
        <f t="shared" si="47"/>
        <v>#REF!</v>
      </c>
      <c r="BJ93" s="17" t="e">
        <f t="shared" si="47"/>
        <v>#REF!</v>
      </c>
      <c r="BK93" s="17" t="e">
        <f t="shared" si="47"/>
        <v>#REF!</v>
      </c>
      <c r="BL93" s="17" t="e">
        <f t="shared" si="47"/>
        <v>#REF!</v>
      </c>
      <c r="BM93" s="17" t="e">
        <f t="shared" si="47"/>
        <v>#REF!</v>
      </c>
      <c r="BN93" s="17" t="e">
        <f t="shared" si="47"/>
        <v>#REF!</v>
      </c>
      <c r="BO93" s="17" t="e">
        <f t="shared" si="47"/>
        <v>#REF!</v>
      </c>
      <c r="BP93" s="17" t="e">
        <f t="shared" si="47"/>
        <v>#REF!</v>
      </c>
      <c r="BQ93" s="17" t="e">
        <f t="shared" si="47"/>
        <v>#REF!</v>
      </c>
      <c r="BS93" s="17" t="e">
        <f t="shared" si="48"/>
        <v>#REF!</v>
      </c>
      <c r="BT93" s="17" t="e">
        <f t="shared" si="48"/>
        <v>#REF!</v>
      </c>
      <c r="BU93" s="17" t="e">
        <f t="shared" si="48"/>
        <v>#REF!</v>
      </c>
      <c r="BV93" s="17" t="e">
        <f t="shared" si="48"/>
        <v>#REF!</v>
      </c>
      <c r="BW93" s="17" t="e">
        <f t="shared" si="48"/>
        <v>#REF!</v>
      </c>
      <c r="BX93" s="17" t="e">
        <f t="shared" si="48"/>
        <v>#REF!</v>
      </c>
      <c r="BY93" s="17" t="e">
        <f t="shared" si="48"/>
        <v>#REF!</v>
      </c>
      <c r="BZ93" s="17" t="e">
        <f t="shared" si="48"/>
        <v>#REF!</v>
      </c>
      <c r="CA93" s="17" t="e">
        <f t="shared" si="48"/>
        <v>#REF!</v>
      </c>
      <c r="CB93" s="17" t="e">
        <f t="shared" si="48"/>
        <v>#REF!</v>
      </c>
      <c r="CC93" s="17" t="e">
        <f t="shared" si="48"/>
        <v>#REF!</v>
      </c>
      <c r="CD93" s="17" t="e">
        <f t="shared" si="48"/>
        <v>#REF!</v>
      </c>
      <c r="CG93" s="20" t="e">
        <f>IF(AND(SUM($R93:R93)&gt;0,R93=0),AF93,0)</f>
        <v>#REF!</v>
      </c>
      <c r="CH93" s="20" t="e">
        <f>IF(AND(SUM($R93:S93)&gt;0,S93=0),AG93,0)</f>
        <v>#REF!</v>
      </c>
      <c r="CI93" s="20" t="e">
        <f>IF(AND(SUM($R93:T93)&gt;0,T93=0),AH93,0)</f>
        <v>#REF!</v>
      </c>
      <c r="CJ93" s="20" t="e">
        <f>IF(AND(SUM($R93:U93)&gt;0,U93=0),AI93,0)</f>
        <v>#REF!</v>
      </c>
      <c r="CK93" s="20" t="e">
        <f>IF(AND(SUM($R93:V93)&gt;0,V93=0),AJ93,0)</f>
        <v>#REF!</v>
      </c>
      <c r="CL93" s="20" t="e">
        <f>IF(AND(SUM($R93:W93)&gt;0,W93=0),AK93,0)</f>
        <v>#REF!</v>
      </c>
      <c r="CM93" s="20" t="e">
        <f>IF(AND(SUM($R93:X93)&gt;0,X93=0),AL93,0)</f>
        <v>#REF!</v>
      </c>
      <c r="CN93" s="20" t="e">
        <f>IF(AND(SUM($R93:Y93)&gt;0,Y93=0),AM93,0)</f>
        <v>#REF!</v>
      </c>
      <c r="CO93" s="20" t="e">
        <f>IF(AND(SUM($R93:Z93)&gt;0,Z93=0),AN93,0)</f>
        <v>#REF!</v>
      </c>
      <c r="CP93" s="20" t="e">
        <f>IF(AND(SUM($R93:AA93)&gt;0,AA93=0),AO93,0)</f>
        <v>#REF!</v>
      </c>
      <c r="CQ93" s="20" t="e">
        <f>IF(AND(SUM($R93:AB93)&gt;0,AB93=0),AP93,0)</f>
        <v>#REF!</v>
      </c>
      <c r="CR93" s="20" t="e">
        <f>IF(AND(SUM($R93:AC93)&gt;0,AC93=0),AQ93,0)</f>
        <v>#REF!</v>
      </c>
      <c r="CT93" s="14" t="e">
        <f>IF(VLOOKUP($B93,#REF!,COLUMN(#REF!)-COLUMN(#REF!)+1,FALSE)&gt;0.1,VLOOKUP($B93,#REF!,COLUMN(#REF!)-COLUMN(#REF!)+1,FALSE),"")</f>
        <v>#REF!</v>
      </c>
      <c r="CU93" s="14" t="e">
        <f>IF(VLOOKUP($B93,#REF!,COLUMN(#REF!)-COLUMN(#REF!)+1,FALSE)&gt;0.1,VLOOKUP($B93,#REF!,COLUMN(#REF!)-COLUMN(#REF!)+1,FALSE),"")</f>
        <v>#REF!</v>
      </c>
      <c r="CV93" s="14" t="e">
        <f>IF(VLOOKUP($B93,#REF!,COLUMN(#REF!)-COLUMN(#REF!)+1,FALSE)&gt;0.1,VLOOKUP($B93,#REF!,COLUMN(#REF!)-COLUMN(#REF!)+1,FALSE),"")</f>
        <v>#REF!</v>
      </c>
      <c r="CW93" s="14" t="e">
        <f>IF(VLOOKUP($B93,#REF!,COLUMN(#REF!)-COLUMN(#REF!)+1,FALSE)&gt;0.1,VLOOKUP($B93,#REF!,COLUMN(#REF!)-COLUMN(#REF!)+1,FALSE),"")</f>
        <v>#REF!</v>
      </c>
      <c r="CX93" s="14" t="e">
        <f>IF(VLOOKUP($B93,#REF!,COLUMN(#REF!)-COLUMN(#REF!)+1,FALSE)&gt;0.1,VLOOKUP($B93,#REF!,COLUMN(#REF!)-COLUMN(#REF!)+1,FALSE),"")</f>
        <v>#REF!</v>
      </c>
      <c r="CY93" s="14" t="e">
        <f>IF(VLOOKUP($B93,#REF!,COLUMN(#REF!)-COLUMN(#REF!)+1,FALSE)&gt;0.1,VLOOKUP($B93,#REF!,COLUMN(#REF!)-COLUMN(#REF!)+1,FALSE),"")</f>
        <v>#REF!</v>
      </c>
      <c r="CZ93" s="14" t="e">
        <f>IF(VLOOKUP($B93,#REF!,COLUMN(#REF!)-COLUMN(#REF!)+1,FALSE)&gt;0.1,VLOOKUP($B93,#REF!,COLUMN(#REF!)-COLUMN(#REF!)+1,FALSE),"")</f>
        <v>#REF!</v>
      </c>
      <c r="DA93" s="14" t="e">
        <f>IF(VLOOKUP($B93,#REF!,COLUMN(#REF!)-COLUMN(#REF!)+1,FALSE)&gt;0.1,VLOOKUP($B93,#REF!,COLUMN(#REF!)-COLUMN(#REF!)+1,FALSE),"")</f>
        <v>#REF!</v>
      </c>
      <c r="DB93" s="14" t="e">
        <f>IF(VLOOKUP($B93,#REF!,COLUMN(#REF!)-COLUMN(#REF!)+1,FALSE)&gt;0.1,VLOOKUP($B93,#REF!,COLUMN(#REF!)-COLUMN(#REF!)+1,FALSE),"")</f>
        <v>#REF!</v>
      </c>
      <c r="DC93" s="14" t="e">
        <f>IF(VLOOKUP($B93,#REF!,COLUMN(#REF!)-COLUMN(#REF!)+1,FALSE)&gt;0.1,VLOOKUP($B93,#REF!,COLUMN(#REF!)-COLUMN(#REF!)+1,FALSE),"")</f>
        <v>#REF!</v>
      </c>
      <c r="DD93" s="14" t="e">
        <f>IF(VLOOKUP($B93,#REF!,COLUMN(#REF!)-COLUMN(#REF!)+1,FALSE)&gt;0.1,VLOOKUP($B93,#REF!,COLUMN(#REF!)-COLUMN(#REF!)+1,FALSE),"")</f>
        <v>#REF!</v>
      </c>
      <c r="DE93" s="14" t="e">
        <f>IF(VLOOKUP($B93,#REF!,COLUMN(#REF!)-COLUMN(#REF!)+1,FALSE)&gt;0.1,VLOOKUP($B93,#REF!,COLUMN(#REF!)-COLUMN(#REF!)+1,FALSE),"")</f>
        <v>#REF!</v>
      </c>
      <c r="DH93" s="19" t="str">
        <f t="shared" si="42"/>
        <v/>
      </c>
      <c r="DI93" s="19" t="str">
        <f t="shared" si="42"/>
        <v/>
      </c>
      <c r="DJ93" s="19" t="str">
        <f t="shared" si="42"/>
        <v/>
      </c>
      <c r="DK93" s="19" t="str">
        <f t="shared" si="42"/>
        <v/>
      </c>
      <c r="DL93" s="19" t="str">
        <f t="shared" si="42"/>
        <v/>
      </c>
      <c r="DM93" s="19" t="str">
        <f t="shared" si="42"/>
        <v/>
      </c>
      <c r="DN93" s="19" t="str">
        <f t="shared" si="37"/>
        <v/>
      </c>
      <c r="DO93" s="19" t="str">
        <f t="shared" si="37"/>
        <v/>
      </c>
      <c r="DP93" s="19" t="str">
        <f t="shared" si="37"/>
        <v/>
      </c>
      <c r="DQ93" s="19" t="str">
        <f t="shared" si="37"/>
        <v/>
      </c>
      <c r="DR93" s="19" t="str">
        <f t="shared" si="37"/>
        <v/>
      </c>
      <c r="DS93" s="19" t="str">
        <f t="shared" si="37"/>
        <v/>
      </c>
      <c r="DV93" s="15" t="e">
        <f>IF(VLOOKUP($B93,#REF!,COLUMN(#REF!)-COLUMN(#REF!)+1,FALSE)&gt;0.1,VLOOKUP($B93,#REF!,COLUMN(#REF!)-COLUMN(#REF!)+1,FALSE),"")</f>
        <v>#REF!</v>
      </c>
      <c r="DW93" s="15" t="e">
        <f>IF(VLOOKUP($B93,#REF!,COLUMN(#REF!)-COLUMN(#REF!)+1,FALSE)&gt;0.1,VLOOKUP($B93,#REF!,COLUMN(#REF!)-COLUMN(#REF!)+1,FALSE),"")</f>
        <v>#REF!</v>
      </c>
      <c r="DX93" s="15" t="e">
        <f>IF(VLOOKUP($B93,#REF!,COLUMN(#REF!)-COLUMN(#REF!)+1,FALSE)&gt;0.1,VLOOKUP($B93,#REF!,COLUMN(#REF!)-COLUMN(#REF!)+1,FALSE),"")</f>
        <v>#REF!</v>
      </c>
      <c r="DY93" s="15" t="e">
        <f>IF(VLOOKUP($B93,#REF!,COLUMN(#REF!)-COLUMN(#REF!)+1,FALSE)&gt;0.1,VLOOKUP($B93,#REF!,COLUMN(#REF!)-COLUMN(#REF!)+1,FALSE),"")</f>
        <v>#REF!</v>
      </c>
      <c r="DZ93" s="15" t="e">
        <f>IF(VLOOKUP($B93,#REF!,COLUMN(#REF!)-COLUMN(#REF!)+1,FALSE)&gt;0.1,VLOOKUP($B93,#REF!,COLUMN(#REF!)-COLUMN(#REF!)+1,FALSE),"")</f>
        <v>#REF!</v>
      </c>
      <c r="EA93" s="15" t="e">
        <f>IF(VLOOKUP($B93,#REF!,COLUMN(#REF!)-COLUMN(#REF!)+1,FALSE)&gt;0.1,VLOOKUP($B93,#REF!,COLUMN(#REF!)-COLUMN(#REF!)+1,FALSE),"")</f>
        <v>#REF!</v>
      </c>
      <c r="EB93" s="15" t="e">
        <f>IF(VLOOKUP($B93,#REF!,COLUMN(#REF!)-COLUMN(#REF!)+1,FALSE)&gt;0.1,VLOOKUP($B93,#REF!,COLUMN(#REF!)-COLUMN(#REF!)+1,FALSE),"")</f>
        <v>#REF!</v>
      </c>
      <c r="EC93" s="15" t="e">
        <f>IF(VLOOKUP($B93,#REF!,COLUMN(#REF!)-COLUMN(#REF!)+1,FALSE)&gt;0.1,VLOOKUP($B93,#REF!,COLUMN(#REF!)-COLUMN(#REF!)+1,FALSE),"")</f>
        <v>#REF!</v>
      </c>
      <c r="ED93" s="15" t="e">
        <f>IF(VLOOKUP($B93,#REF!,COLUMN(#REF!)-COLUMN(#REF!)+1,FALSE)&gt;0.1,VLOOKUP($B93,#REF!,COLUMN(#REF!)-COLUMN(#REF!)+1,FALSE),"")</f>
        <v>#REF!</v>
      </c>
      <c r="EE93" s="15" t="e">
        <f>IF(VLOOKUP($B93,#REF!,COLUMN(#REF!)-COLUMN(#REF!)+1,FALSE)&gt;0.1,VLOOKUP($B93,#REF!,COLUMN(#REF!)-COLUMN(#REF!)+1,FALSE),"")</f>
        <v>#REF!</v>
      </c>
      <c r="EF93" s="15" t="e">
        <f>IF(VLOOKUP($B93,#REF!,COLUMN(#REF!)-COLUMN(#REF!)+1,FALSE)&gt;0.1,VLOOKUP($B93,#REF!,COLUMN(#REF!)-COLUMN(#REF!)+1,FALSE),"")</f>
        <v>#REF!</v>
      </c>
      <c r="EG93" s="15" t="e">
        <f>IF(VLOOKUP($B93,#REF!,COLUMN(#REF!)-COLUMN(#REF!)+1,FALSE)&gt;0.1,VLOOKUP($B93,#REF!,COLUMN(#REF!)-COLUMN(#REF!)+1,FALSE),"")</f>
        <v>#REF!</v>
      </c>
      <c r="EH93" s="15" t="e">
        <f>IF(VLOOKUP($B93,#REF!,COLUMN(#REF!)-COLUMN(#REF!)+1,FALSE)&gt;0.1,VLOOKUP($B93,#REF!,COLUMN(#REF!)-COLUMN(#REF!)+1,FALSE),"")</f>
        <v>#REF!</v>
      </c>
      <c r="EL93" s="20" t="str">
        <f t="shared" si="33"/>
        <v/>
      </c>
      <c r="EM93" s="20" t="str">
        <f t="shared" si="33"/>
        <v/>
      </c>
      <c r="EN93" s="20" t="str">
        <f t="shared" si="33"/>
        <v/>
      </c>
      <c r="EO93" s="20" t="str">
        <f t="shared" si="33"/>
        <v/>
      </c>
      <c r="EP93" s="20" t="str">
        <f t="shared" si="33"/>
        <v/>
      </c>
      <c r="EQ93" s="20" t="str">
        <f t="shared" si="33"/>
        <v/>
      </c>
      <c r="ER93" s="20" t="str">
        <f t="shared" si="43"/>
        <v/>
      </c>
      <c r="ES93" s="20" t="str">
        <f t="shared" si="43"/>
        <v/>
      </c>
      <c r="ET93" s="20" t="str">
        <f t="shared" si="43"/>
        <v/>
      </c>
      <c r="EU93" s="20" t="str">
        <f t="shared" si="43"/>
        <v/>
      </c>
      <c r="EV93" s="20" t="str">
        <f t="shared" si="43"/>
        <v/>
      </c>
      <c r="EW93" s="20" t="str">
        <f t="shared" si="43"/>
        <v/>
      </c>
    </row>
    <row r="94" spans="2:175">
      <c r="B94" t="s">
        <v>1431</v>
      </c>
      <c r="C94" s="18">
        <f>VLOOKUP(B94,Financ!A$3:J$157,COLUMN(Financ!$J$21),FALSE)</f>
        <v>45839</v>
      </c>
      <c r="D94" s="16">
        <f ca="1">SUMIF(Financ!$A$3:$A$157,'Full Financ'!$B94,Financ!K$3:K$156)</f>
        <v>0</v>
      </c>
      <c r="E94" s="16">
        <f ca="1">SUMIF(Financ!$A$3:$A$157,'Full Financ'!$B94,Financ!L$3:L$156)</f>
        <v>0</v>
      </c>
      <c r="F94" s="16">
        <f ca="1">SUMIF(Financ!$A$3:$A$157,'Full Financ'!$B94,Financ!M$3:M$156)</f>
        <v>0</v>
      </c>
      <c r="G94" s="16">
        <f ca="1">SUMIF(Financ!$A$3:$A$157,'Full Financ'!$B94,Financ!N$3:N$156)</f>
        <v>0</v>
      </c>
      <c r="H94" s="16">
        <f ca="1">SUMIF(Financ!$A$3:$A$157,'Full Financ'!$B94,Financ!O$3:O$156)</f>
        <v>0</v>
      </c>
      <c r="I94" s="16">
        <f ca="1">SUMIF(Financ!$A$3:$A$157,'Full Financ'!$B94,Financ!P$3:P$156)</f>
        <v>0</v>
      </c>
      <c r="J94" s="16">
        <f ca="1">SUMIF(Financ!$A$3:$A$157,'Full Financ'!$B94,Financ!Q$3:Q$156)</f>
        <v>480.0772</v>
      </c>
      <c r="K94" s="16">
        <f ca="1">SUMIF(Financ!$A$3:$A$157,'Full Financ'!$B94,Financ!R$3:R$156)</f>
        <v>480.0772</v>
      </c>
      <c r="L94" s="16">
        <f ca="1">SUMIF(Financ!$A$3:$A$157,'Full Financ'!$B94,Financ!S$3:S$156)</f>
        <v>480.0772</v>
      </c>
      <c r="M94" s="16">
        <f ca="1">SUMIF(Financ!$A$3:$A$157,'Full Financ'!$B94,Financ!T$3:T$156)</f>
        <v>480.0772</v>
      </c>
      <c r="N94" s="16">
        <f ca="1">SUMIF(Financ!$A$3:$A$157,'Full Financ'!$B94,Financ!U$3:U$156)</f>
        <v>480.0772</v>
      </c>
      <c r="O94" s="16">
        <f ca="1">SUMIF(Financ!$A$3:$A$157,'Full Financ'!$B94,Financ!V$3:V$156)</f>
        <v>480.0772</v>
      </c>
      <c r="P94" s="16"/>
      <c r="Q94" t="e">
        <f>VLOOKUP(B94,#REF!,COLUMN(#REF!),FALSE)</f>
        <v>#REF!</v>
      </c>
      <c r="R94" s="17" t="e">
        <f>IF(AND(R$2=$Q$1,$Q94&lt;&gt;0),SUMIF(#REF!,'Full Financ'!$B94,#REF!)*0.98*(S$2-R$2)/($Q94),SUMIF(#REF!,'Full Financ'!$B94,#REF!)*0.98)</f>
        <v>#REF!</v>
      </c>
      <c r="S94" s="17" t="e">
        <f>IF(AND(S$2=$Q$1,$Q94&lt;&gt;0),SUMIF(#REF!,'Full Financ'!$B94,#REF!)*0.98*(T$2-S$2)/($Q94),SUMIF(#REF!,'Full Financ'!$B94,#REF!)*0.98)</f>
        <v>#REF!</v>
      </c>
      <c r="T94" s="17" t="e">
        <f>IF(AND(T$2=$Q$1,$Q94&lt;&gt;0),SUMIF(#REF!,'Full Financ'!$B94,#REF!)*0.98*(U$2-T$2)/($Q94),SUMIF(#REF!,'Full Financ'!$B94,#REF!)*0.98)</f>
        <v>#REF!</v>
      </c>
      <c r="U94" s="17" t="e">
        <f>IF(AND(U$2=$Q$1,$Q94&lt;&gt;0),SUMIF(#REF!,'Full Financ'!$B94,#REF!)*0.98*(V$2-U$2)/($Q94),SUMIF(#REF!,'Full Financ'!$B94,#REF!)*0.98)</f>
        <v>#REF!</v>
      </c>
      <c r="V94" s="17" t="e">
        <f>IF(AND(V$2=$Q$1,$Q94&lt;&gt;0),SUMIF(#REF!,'Full Financ'!$B94,#REF!)*0.98*(W$2-V$2)/($Q94),SUMIF(#REF!,'Full Financ'!$B94,#REF!)*0.98)</f>
        <v>#REF!</v>
      </c>
      <c r="W94" s="17" t="e">
        <f>IF(AND(W$2=$Q$1,$Q94&lt;&gt;0),SUMIF(#REF!,'Full Financ'!$B94,#REF!)*0.98*(X$2-W$2)/($Q94),SUMIF(#REF!,'Full Financ'!$B94,#REF!)*0.98)</f>
        <v>#REF!</v>
      </c>
      <c r="X94" s="17" t="e">
        <f>IF(AND(X$2=$Q$1,$Q94&lt;&gt;0),SUMIF(#REF!,'Full Financ'!$B94,#REF!)*0.98*(Y$2-X$2)/($Q94),SUMIF(#REF!,'Full Financ'!$B94,#REF!)*0.98)</f>
        <v>#REF!</v>
      </c>
      <c r="Y94" s="17" t="e">
        <f>IF(AND(Y$2=$Q$1,$Q94&lt;&gt;0),SUMIF(#REF!,'Full Financ'!$B94,#REF!)*0.98*(Z$2-Y$2)/($Q94),SUMIF(#REF!,'Full Financ'!$B94,#REF!)*0.98)</f>
        <v>#REF!</v>
      </c>
      <c r="Z94" s="17" t="e">
        <f>IF(AND(Z$2=$Q$1,$Q94&lt;&gt;0),SUMIF(#REF!,'Full Financ'!$B94,#REF!)*0.98*(AA$2-Z$2)/($Q94),SUMIF(#REF!,'Full Financ'!$B94,#REF!)*0.98)</f>
        <v>#REF!</v>
      </c>
      <c r="AA94" s="17" t="e">
        <f>IF(AND(AA$2=$Q$1,$Q94&lt;&gt;0),SUMIF(#REF!,'Full Financ'!$B94,#REF!)*0.98*(AB$2-AA$2)/($Q94),SUMIF(#REF!,'Full Financ'!$B94,#REF!)*0.98)</f>
        <v>#REF!</v>
      </c>
      <c r="AB94" s="17" t="e">
        <f>IF(AND(AB$2=$Q$1,$Q94&lt;&gt;0),SUMIF(#REF!,'Full Financ'!$B94,#REF!)*0.98*(AC$2-AB$2)/($Q94),SUMIF(#REF!,'Full Financ'!$B94,#REF!)*0.98)</f>
        <v>#REF!</v>
      </c>
      <c r="AC94" s="17" t="e">
        <f>IF(AND(AC$2=$Q$1,$Q94&lt;&gt;0),SUMIF(#REF!,'Full Financ'!$B94,#REF!)*0.98*(AD$2-AC$2)/($Q94),SUMIF(#REF!,'Full Financ'!$B94,#REF!)*0.98)</f>
        <v>#REF!</v>
      </c>
      <c r="AD94" s="17"/>
      <c r="AF94" s="17" t="e">
        <f t="shared" ca="1" si="46"/>
        <v>#REF!</v>
      </c>
      <c r="AG94" s="17" t="e">
        <f t="shared" ca="1" si="46"/>
        <v>#REF!</v>
      </c>
      <c r="AH94" s="17" t="e">
        <f t="shared" ca="1" si="46"/>
        <v>#REF!</v>
      </c>
      <c r="AI94" s="17" t="e">
        <f t="shared" ca="1" si="46"/>
        <v>#REF!</v>
      </c>
      <c r="AJ94" s="17" t="e">
        <f t="shared" ca="1" si="46"/>
        <v>#REF!</v>
      </c>
      <c r="AK94" s="17" t="e">
        <f t="shared" ca="1" si="46"/>
        <v>#REF!</v>
      </c>
      <c r="AL94" s="17" t="e">
        <f t="shared" ca="1" si="46"/>
        <v>#REF!</v>
      </c>
      <c r="AM94" s="17" t="e">
        <f t="shared" ca="1" si="46"/>
        <v>#REF!</v>
      </c>
      <c r="AN94" s="17" t="e">
        <f t="shared" ca="1" si="46"/>
        <v>#REF!</v>
      </c>
      <c r="AO94" s="17" t="e">
        <f t="shared" ca="1" si="46"/>
        <v>#REF!</v>
      </c>
      <c r="AP94" s="17" t="e">
        <f t="shared" ca="1" si="46"/>
        <v>#REF!</v>
      </c>
      <c r="AQ94" s="17" t="e">
        <f t="shared" ca="1" si="46"/>
        <v>#REF!</v>
      </c>
      <c r="AS94" s="17" t="e">
        <f>IF(SUM($R94:R94)&gt;0,MONTH(AS$2),"")</f>
        <v>#REF!</v>
      </c>
      <c r="AT94" s="17" t="e">
        <f>IF(SUM($R94:S94)&gt;0,MONTH(AT$2),"")</f>
        <v>#REF!</v>
      </c>
      <c r="AU94" s="17" t="e">
        <f>IF(SUM($R94:T94)&gt;0,MONTH(AU$2),"")</f>
        <v>#REF!</v>
      </c>
      <c r="AV94" s="17" t="e">
        <f>IF(SUM($R94:U94)&gt;0,MONTH(AV$2),"")</f>
        <v>#REF!</v>
      </c>
      <c r="AW94" s="17" t="e">
        <f>IF(SUM($R94:V94)&gt;0,MONTH(AW$2),"")</f>
        <v>#REF!</v>
      </c>
      <c r="AX94" s="17" t="e">
        <f>IF(SUM($R94:W94)&gt;0,MONTH(AX$2),"")</f>
        <v>#REF!</v>
      </c>
      <c r="AY94" s="17" t="e">
        <f>IF(SUM($R94:X94)&gt;0,MONTH(AY$2),"")</f>
        <v>#REF!</v>
      </c>
      <c r="AZ94" s="17" t="e">
        <f>IF(SUM($R94:Y94)&gt;0,MONTH(AZ$2),"")</f>
        <v>#REF!</v>
      </c>
      <c r="BA94" s="17" t="e">
        <f>IF(SUM($R94:Z94)&gt;0,MONTH(BA$2),"")</f>
        <v>#REF!</v>
      </c>
      <c r="BB94" s="17" t="e">
        <f>IF(SUM($R94:AA94)&gt;0,MONTH(BB$2),"")</f>
        <v>#REF!</v>
      </c>
      <c r="BC94" s="17" t="e">
        <f>IF(SUM($R94:AB94)&gt;0,MONTH(BC$2),"")</f>
        <v>#REF!</v>
      </c>
      <c r="BD94" s="17" t="e">
        <f>IF(SUM($R94:AC94)&gt;0,MONTH(BD$2),"")</f>
        <v>#REF!</v>
      </c>
      <c r="BE94" s="17" t="e">
        <f t="shared" si="41"/>
        <v>#REF!</v>
      </c>
      <c r="BF94" s="17" t="e">
        <f t="shared" si="47"/>
        <v>#REF!</v>
      </c>
      <c r="BG94" s="17" t="e">
        <f t="shared" si="47"/>
        <v>#REF!</v>
      </c>
      <c r="BH94" s="17" t="e">
        <f t="shared" si="47"/>
        <v>#REF!</v>
      </c>
      <c r="BI94" s="17" t="e">
        <f t="shared" si="47"/>
        <v>#REF!</v>
      </c>
      <c r="BJ94" s="17" t="e">
        <f t="shared" si="47"/>
        <v>#REF!</v>
      </c>
      <c r="BK94" s="17" t="e">
        <f t="shared" si="47"/>
        <v>#REF!</v>
      </c>
      <c r="BL94" s="17" t="e">
        <f t="shared" si="47"/>
        <v>#REF!</v>
      </c>
      <c r="BM94" s="17" t="e">
        <f t="shared" si="47"/>
        <v>#REF!</v>
      </c>
      <c r="BN94" s="17" t="e">
        <f t="shared" si="47"/>
        <v>#REF!</v>
      </c>
      <c r="BO94" s="17" t="e">
        <f t="shared" si="47"/>
        <v>#REF!</v>
      </c>
      <c r="BP94" s="17" t="e">
        <f t="shared" si="47"/>
        <v>#REF!</v>
      </c>
      <c r="BQ94" s="17" t="e">
        <f t="shared" si="47"/>
        <v>#REF!</v>
      </c>
      <c r="BS94" s="17" t="e">
        <f t="shared" si="48"/>
        <v>#REF!</v>
      </c>
      <c r="BT94" s="17" t="e">
        <f t="shared" si="48"/>
        <v>#REF!</v>
      </c>
      <c r="BU94" s="17" t="e">
        <f t="shared" si="48"/>
        <v>#REF!</v>
      </c>
      <c r="BV94" s="17" t="e">
        <f t="shared" si="48"/>
        <v>#REF!</v>
      </c>
      <c r="BW94" s="17" t="e">
        <f t="shared" si="48"/>
        <v>#REF!</v>
      </c>
      <c r="BX94" s="17" t="e">
        <f t="shared" si="48"/>
        <v>#REF!</v>
      </c>
      <c r="BY94" s="17" t="e">
        <f t="shared" si="48"/>
        <v>#REF!</v>
      </c>
      <c r="BZ94" s="17" t="e">
        <f t="shared" si="48"/>
        <v>#REF!</v>
      </c>
      <c r="CA94" s="17" t="e">
        <f t="shared" si="48"/>
        <v>#REF!</v>
      </c>
      <c r="CB94" s="17" t="e">
        <f t="shared" si="48"/>
        <v>#REF!</v>
      </c>
      <c r="CC94" s="17" t="e">
        <f t="shared" si="48"/>
        <v>#REF!</v>
      </c>
      <c r="CD94" s="17" t="e">
        <f t="shared" si="48"/>
        <v>#REF!</v>
      </c>
      <c r="CG94" s="20" t="e">
        <f>IF(AND(SUM($R94:R94)&gt;0,R94=0),AF94,0)</f>
        <v>#REF!</v>
      </c>
      <c r="CH94" s="20" t="e">
        <f>IF(AND(SUM($R94:S94)&gt;0,S94=0),AG94,0)</f>
        <v>#REF!</v>
      </c>
      <c r="CI94" s="20" t="e">
        <f>IF(AND(SUM($R94:T94)&gt;0,T94=0),AH94,0)</f>
        <v>#REF!</v>
      </c>
      <c r="CJ94" s="20" t="e">
        <f>IF(AND(SUM($R94:U94)&gt;0,U94=0),AI94,0)</f>
        <v>#REF!</v>
      </c>
      <c r="CK94" s="20" t="e">
        <f>IF(AND(SUM($R94:V94)&gt;0,V94=0),AJ94,0)</f>
        <v>#REF!</v>
      </c>
      <c r="CL94" s="20" t="e">
        <f>IF(AND(SUM($R94:W94)&gt;0,W94=0),AK94,0)</f>
        <v>#REF!</v>
      </c>
      <c r="CM94" s="20" t="e">
        <f>IF(AND(SUM($R94:X94)&gt;0,X94=0),AL94,0)</f>
        <v>#REF!</v>
      </c>
      <c r="CN94" s="20" t="e">
        <f>IF(AND(SUM($R94:Y94)&gt;0,Y94=0),AM94,0)</f>
        <v>#REF!</v>
      </c>
      <c r="CO94" s="20" t="e">
        <f>IF(AND(SUM($R94:Z94)&gt;0,Z94=0),AN94,0)</f>
        <v>#REF!</v>
      </c>
      <c r="CP94" s="20" t="e">
        <f>IF(AND(SUM($R94:AA94)&gt;0,AA94=0),AO94,0)</f>
        <v>#REF!</v>
      </c>
      <c r="CQ94" s="20" t="e">
        <f>IF(AND(SUM($R94:AB94)&gt;0,AB94=0),AP94,0)</f>
        <v>#REF!</v>
      </c>
      <c r="CR94" s="20" t="e">
        <f>IF(AND(SUM($R94:AC94)&gt;0,AC94=0),AQ94,0)</f>
        <v>#REF!</v>
      </c>
      <c r="CT94" s="14" t="e">
        <f>IF(VLOOKUP($B94,#REF!,COLUMN(#REF!)-COLUMN(#REF!)+1,FALSE)&gt;0.1,VLOOKUP($B94,#REF!,COLUMN(#REF!)-COLUMN(#REF!)+1,FALSE),"")</f>
        <v>#REF!</v>
      </c>
      <c r="CU94" s="14" t="e">
        <f>IF(VLOOKUP($B94,#REF!,COLUMN(#REF!)-COLUMN(#REF!)+1,FALSE)&gt;0.1,VLOOKUP($B94,#REF!,COLUMN(#REF!)-COLUMN(#REF!)+1,FALSE),"")</f>
        <v>#REF!</v>
      </c>
      <c r="CV94" s="14" t="e">
        <f>IF(VLOOKUP($B94,#REF!,COLUMN(#REF!)-COLUMN(#REF!)+1,FALSE)&gt;0.1,VLOOKUP($B94,#REF!,COLUMN(#REF!)-COLUMN(#REF!)+1,FALSE),"")</f>
        <v>#REF!</v>
      </c>
      <c r="CW94" s="14" t="e">
        <f>IF(VLOOKUP($B94,#REF!,COLUMN(#REF!)-COLUMN(#REF!)+1,FALSE)&gt;0.1,VLOOKUP($B94,#REF!,COLUMN(#REF!)-COLUMN(#REF!)+1,FALSE),"")</f>
        <v>#REF!</v>
      </c>
      <c r="CX94" s="14" t="e">
        <f>IF(VLOOKUP($B94,#REF!,COLUMN(#REF!)-COLUMN(#REF!)+1,FALSE)&gt;0.1,VLOOKUP($B94,#REF!,COLUMN(#REF!)-COLUMN(#REF!)+1,FALSE),"")</f>
        <v>#REF!</v>
      </c>
      <c r="CY94" s="14" t="e">
        <f>IF(VLOOKUP($B94,#REF!,COLUMN(#REF!)-COLUMN(#REF!)+1,FALSE)&gt;0.1,VLOOKUP($B94,#REF!,COLUMN(#REF!)-COLUMN(#REF!)+1,FALSE),"")</f>
        <v>#REF!</v>
      </c>
      <c r="CZ94" s="14" t="e">
        <f>IF(VLOOKUP($B94,#REF!,COLUMN(#REF!)-COLUMN(#REF!)+1,FALSE)&gt;0.1,VLOOKUP($B94,#REF!,COLUMN(#REF!)-COLUMN(#REF!)+1,FALSE),"")</f>
        <v>#REF!</v>
      </c>
      <c r="DA94" s="14" t="e">
        <f>IF(VLOOKUP($B94,#REF!,COLUMN(#REF!)-COLUMN(#REF!)+1,FALSE)&gt;0.1,VLOOKUP($B94,#REF!,COLUMN(#REF!)-COLUMN(#REF!)+1,FALSE),"")</f>
        <v>#REF!</v>
      </c>
      <c r="DB94" s="14" t="e">
        <f>IF(VLOOKUP($B94,#REF!,COLUMN(#REF!)-COLUMN(#REF!)+1,FALSE)&gt;0.1,VLOOKUP($B94,#REF!,COLUMN(#REF!)-COLUMN(#REF!)+1,FALSE),"")</f>
        <v>#REF!</v>
      </c>
      <c r="DC94" s="14" t="e">
        <f>IF(VLOOKUP($B94,#REF!,COLUMN(#REF!)-COLUMN(#REF!)+1,FALSE)&gt;0.1,VLOOKUP($B94,#REF!,COLUMN(#REF!)-COLUMN(#REF!)+1,FALSE),"")</f>
        <v>#REF!</v>
      </c>
      <c r="DD94" s="14" t="e">
        <f>IF(VLOOKUP($B94,#REF!,COLUMN(#REF!)-COLUMN(#REF!)+1,FALSE)&gt;0.1,VLOOKUP($B94,#REF!,COLUMN(#REF!)-COLUMN(#REF!)+1,FALSE),"")</f>
        <v>#REF!</v>
      </c>
      <c r="DE94" s="14" t="e">
        <f>IF(VLOOKUP($B94,#REF!,COLUMN(#REF!)-COLUMN(#REF!)+1,FALSE)&gt;0.1,VLOOKUP($B94,#REF!,COLUMN(#REF!)-COLUMN(#REF!)+1,FALSE),"")</f>
        <v>#REF!</v>
      </c>
      <c r="DH94" s="19" t="str">
        <f t="shared" si="42"/>
        <v/>
      </c>
      <c r="DI94" s="19" t="str">
        <f t="shared" si="42"/>
        <v/>
      </c>
      <c r="DJ94" s="19" t="str">
        <f t="shared" si="42"/>
        <v/>
      </c>
      <c r="DK94" s="19" t="str">
        <f t="shared" si="42"/>
        <v/>
      </c>
      <c r="DL94" s="19" t="str">
        <f t="shared" si="42"/>
        <v/>
      </c>
      <c r="DM94" s="19" t="str">
        <f t="shared" si="42"/>
        <v/>
      </c>
      <c r="DN94" s="19" t="str">
        <f t="shared" si="37"/>
        <v/>
      </c>
      <c r="DO94" s="19" t="str">
        <f t="shared" si="37"/>
        <v/>
      </c>
      <c r="DP94" s="19" t="str">
        <f t="shared" si="37"/>
        <v/>
      </c>
      <c r="DQ94" s="19" t="str">
        <f t="shared" si="37"/>
        <v/>
      </c>
      <c r="DR94" s="19" t="str">
        <f t="shared" si="37"/>
        <v/>
      </c>
      <c r="DS94" s="19" t="str">
        <f t="shared" si="37"/>
        <v/>
      </c>
      <c r="DV94" s="15" t="e">
        <f>IF(VLOOKUP($B94,#REF!,COLUMN(#REF!)-COLUMN(#REF!)+1,FALSE)&gt;0.1,VLOOKUP($B94,#REF!,COLUMN(#REF!)-COLUMN(#REF!)+1,FALSE),"")</f>
        <v>#REF!</v>
      </c>
      <c r="DW94" s="15" t="e">
        <f>IF(VLOOKUP($B94,#REF!,COLUMN(#REF!)-COLUMN(#REF!)+1,FALSE)&gt;0.1,VLOOKUP($B94,#REF!,COLUMN(#REF!)-COLUMN(#REF!)+1,FALSE),"")</f>
        <v>#REF!</v>
      </c>
      <c r="DX94" s="15" t="e">
        <f>IF(VLOOKUP($B94,#REF!,COLUMN(#REF!)-COLUMN(#REF!)+1,FALSE)&gt;0.1,VLOOKUP($B94,#REF!,COLUMN(#REF!)-COLUMN(#REF!)+1,FALSE),"")</f>
        <v>#REF!</v>
      </c>
      <c r="DY94" s="15" t="e">
        <f>IF(VLOOKUP($B94,#REF!,COLUMN(#REF!)-COLUMN(#REF!)+1,FALSE)&gt;0.1,VLOOKUP($B94,#REF!,COLUMN(#REF!)-COLUMN(#REF!)+1,FALSE),"")</f>
        <v>#REF!</v>
      </c>
      <c r="DZ94" s="15" t="e">
        <f>IF(VLOOKUP($B94,#REF!,COLUMN(#REF!)-COLUMN(#REF!)+1,FALSE)&gt;0.1,VLOOKUP($B94,#REF!,COLUMN(#REF!)-COLUMN(#REF!)+1,FALSE),"")</f>
        <v>#REF!</v>
      </c>
      <c r="EA94" s="15" t="e">
        <f>IF(VLOOKUP($B94,#REF!,COLUMN(#REF!)-COLUMN(#REF!)+1,FALSE)&gt;0.1,VLOOKUP($B94,#REF!,COLUMN(#REF!)-COLUMN(#REF!)+1,FALSE),"")</f>
        <v>#REF!</v>
      </c>
      <c r="EB94" s="15" t="e">
        <f>IF(VLOOKUP($B94,#REF!,COLUMN(#REF!)-COLUMN(#REF!)+1,FALSE)&gt;0.1,VLOOKUP($B94,#REF!,COLUMN(#REF!)-COLUMN(#REF!)+1,FALSE),"")</f>
        <v>#REF!</v>
      </c>
      <c r="EC94" s="15" t="e">
        <f>IF(VLOOKUP($B94,#REF!,COLUMN(#REF!)-COLUMN(#REF!)+1,FALSE)&gt;0.1,VLOOKUP($B94,#REF!,COLUMN(#REF!)-COLUMN(#REF!)+1,FALSE),"")</f>
        <v>#REF!</v>
      </c>
      <c r="ED94" s="15" t="e">
        <f>IF(VLOOKUP($B94,#REF!,COLUMN(#REF!)-COLUMN(#REF!)+1,FALSE)&gt;0.1,VLOOKUP($B94,#REF!,COLUMN(#REF!)-COLUMN(#REF!)+1,FALSE),"")</f>
        <v>#REF!</v>
      </c>
      <c r="EE94" s="15" t="e">
        <f>IF(VLOOKUP($B94,#REF!,COLUMN(#REF!)-COLUMN(#REF!)+1,FALSE)&gt;0.1,VLOOKUP($B94,#REF!,COLUMN(#REF!)-COLUMN(#REF!)+1,FALSE),"")</f>
        <v>#REF!</v>
      </c>
      <c r="EF94" s="15" t="e">
        <f>IF(VLOOKUP($B94,#REF!,COLUMN(#REF!)-COLUMN(#REF!)+1,FALSE)&gt;0.1,VLOOKUP($B94,#REF!,COLUMN(#REF!)-COLUMN(#REF!)+1,FALSE),"")</f>
        <v>#REF!</v>
      </c>
      <c r="EG94" s="15" t="e">
        <f>IF(VLOOKUP($B94,#REF!,COLUMN(#REF!)-COLUMN(#REF!)+1,FALSE)&gt;0.1,VLOOKUP($B94,#REF!,COLUMN(#REF!)-COLUMN(#REF!)+1,FALSE),"")</f>
        <v>#REF!</v>
      </c>
      <c r="EH94" s="15" t="e">
        <f>IF(VLOOKUP($B94,#REF!,COLUMN(#REF!)-COLUMN(#REF!)+1,FALSE)&gt;0.1,VLOOKUP($B94,#REF!,COLUMN(#REF!)-COLUMN(#REF!)+1,FALSE),"")</f>
        <v>#REF!</v>
      </c>
      <c r="EL94" s="20" t="str">
        <f t="shared" si="33"/>
        <v/>
      </c>
      <c r="EM94" s="20" t="str">
        <f t="shared" si="33"/>
        <v/>
      </c>
      <c r="EN94" s="20" t="str">
        <f t="shared" si="33"/>
        <v/>
      </c>
      <c r="EO94" s="20" t="str">
        <f t="shared" si="33"/>
        <v/>
      </c>
      <c r="EP94" s="20" t="str">
        <f t="shared" si="33"/>
        <v/>
      </c>
      <c r="EQ94" s="20" t="str">
        <f t="shared" si="33"/>
        <v/>
      </c>
      <c r="ER94" s="20" t="str">
        <f t="shared" si="43"/>
        <v/>
      </c>
      <c r="ES94" s="20" t="str">
        <f t="shared" si="43"/>
        <v/>
      </c>
      <c r="ET94" s="20" t="str">
        <f t="shared" si="43"/>
        <v/>
      </c>
      <c r="EU94" s="20" t="str">
        <f t="shared" si="43"/>
        <v/>
      </c>
      <c r="EV94" s="20" t="str">
        <f t="shared" si="43"/>
        <v/>
      </c>
      <c r="EW94" s="20" t="str">
        <f t="shared" si="43"/>
        <v/>
      </c>
    </row>
    <row r="95" spans="2:175">
      <c r="B95" t="s">
        <v>1475</v>
      </c>
      <c r="C95" s="18">
        <f>VLOOKUP(B95,Financ!A$3:J$157,COLUMN(Financ!$J$21),FALSE)</f>
        <v>45931</v>
      </c>
      <c r="D95" s="16">
        <f ca="1">SUMIF(Financ!$A$3:$A$157,'Full Financ'!$B95,Financ!K$3:K$156)</f>
        <v>0</v>
      </c>
      <c r="E95" s="16">
        <f ca="1">SUMIF(Financ!$A$3:$A$157,'Full Financ'!$B95,Financ!L$3:L$156)</f>
        <v>0</v>
      </c>
      <c r="F95" s="16">
        <f ca="1">SUMIF(Financ!$A$3:$A$157,'Full Financ'!$B95,Financ!M$3:M$156)</f>
        <v>0</v>
      </c>
      <c r="G95" s="16">
        <f ca="1">SUMIF(Financ!$A$3:$A$157,'Full Financ'!$B95,Financ!N$3:N$156)</f>
        <v>0</v>
      </c>
      <c r="H95" s="16">
        <f ca="1">SUMIF(Financ!$A$3:$A$157,'Full Financ'!$B95,Financ!O$3:O$156)</f>
        <v>0</v>
      </c>
      <c r="I95" s="16">
        <f ca="1">SUMIF(Financ!$A$3:$A$157,'Full Financ'!$B95,Financ!P$3:P$156)</f>
        <v>0</v>
      </c>
      <c r="J95" s="16">
        <f ca="1">SUMIF(Financ!$A$3:$A$157,'Full Financ'!$B95,Financ!Q$3:Q$156)</f>
        <v>0</v>
      </c>
      <c r="K95" s="16">
        <f ca="1">SUMIF(Financ!$A$3:$A$157,'Full Financ'!$B95,Financ!R$3:R$156)</f>
        <v>0</v>
      </c>
      <c r="L95" s="16">
        <f ca="1">SUMIF(Financ!$A$3:$A$157,'Full Financ'!$B95,Financ!S$3:S$156)</f>
        <v>0</v>
      </c>
      <c r="M95" s="16">
        <f ca="1">SUMIF(Financ!$A$3:$A$157,'Full Financ'!$B95,Financ!T$3:T$156)</f>
        <v>389.09</v>
      </c>
      <c r="N95" s="16">
        <f ca="1">SUMIF(Financ!$A$3:$A$157,'Full Financ'!$B95,Financ!U$3:U$156)</f>
        <v>389.09</v>
      </c>
      <c r="O95" s="16">
        <f ca="1">SUMIF(Financ!$A$3:$A$157,'Full Financ'!$B95,Financ!V$3:V$156)</f>
        <v>389.09</v>
      </c>
      <c r="P95" s="16"/>
      <c r="Q95" t="e">
        <f>VLOOKUP(B95,#REF!,COLUMN(#REF!),FALSE)</f>
        <v>#REF!</v>
      </c>
      <c r="R95" s="17" t="e">
        <f>IF(AND(R$2=$Q$1,$Q95&lt;&gt;0),SUMIF(#REF!,'Full Financ'!$B95,#REF!)*0.98*(S$2-R$2)/($Q95),SUMIF(#REF!,'Full Financ'!$B95,#REF!)*0.98)</f>
        <v>#REF!</v>
      </c>
      <c r="S95" s="17" t="e">
        <f>IF(AND(S$2=$Q$1,$Q95&lt;&gt;0),SUMIF(#REF!,'Full Financ'!$B95,#REF!)*0.98*(T$2-S$2)/($Q95),SUMIF(#REF!,'Full Financ'!$B95,#REF!)*0.98)</f>
        <v>#REF!</v>
      </c>
      <c r="T95" s="17" t="e">
        <f>IF(AND(T$2=$Q$1,$Q95&lt;&gt;0),SUMIF(#REF!,'Full Financ'!$B95,#REF!)*0.98*(U$2-T$2)/($Q95),SUMIF(#REF!,'Full Financ'!$B95,#REF!)*0.98)</f>
        <v>#REF!</v>
      </c>
      <c r="U95" s="17" t="e">
        <f>IF(AND(U$2=$Q$1,$Q95&lt;&gt;0),SUMIF(#REF!,'Full Financ'!$B95,#REF!)*0.98*(V$2-U$2)/($Q95),SUMIF(#REF!,'Full Financ'!$B95,#REF!)*0.98)</f>
        <v>#REF!</v>
      </c>
      <c r="V95" s="17" t="e">
        <f>IF(AND(V$2=$Q$1,$Q95&lt;&gt;0),SUMIF(#REF!,'Full Financ'!$B95,#REF!)*0.98*(W$2-V$2)/($Q95),SUMIF(#REF!,'Full Financ'!$B95,#REF!)*0.98)</f>
        <v>#REF!</v>
      </c>
      <c r="W95" s="17" t="e">
        <f>IF(AND(W$2=$Q$1,$Q95&lt;&gt;0),SUMIF(#REF!,'Full Financ'!$B95,#REF!)*0.98*(X$2-W$2)/($Q95),SUMIF(#REF!,'Full Financ'!$B95,#REF!)*0.98)</f>
        <v>#REF!</v>
      </c>
      <c r="X95" s="17" t="e">
        <f>IF(AND(X$2=$Q$1,$Q95&lt;&gt;0),SUMIF(#REF!,'Full Financ'!$B95,#REF!)*0.98*(Y$2-X$2)/($Q95),SUMIF(#REF!,'Full Financ'!$B95,#REF!)*0.98)</f>
        <v>#REF!</v>
      </c>
      <c r="Y95" s="17" t="e">
        <f>IF(AND(Y$2=$Q$1,$Q95&lt;&gt;0),SUMIF(#REF!,'Full Financ'!$B95,#REF!)*0.98*(Z$2-Y$2)/($Q95),SUMIF(#REF!,'Full Financ'!$B95,#REF!)*0.98)</f>
        <v>#REF!</v>
      </c>
      <c r="Z95" s="17" t="e">
        <f>IF(AND(Z$2=$Q$1,$Q95&lt;&gt;0),SUMIF(#REF!,'Full Financ'!$B95,#REF!)*0.98*(AA$2-Z$2)/($Q95),SUMIF(#REF!,'Full Financ'!$B95,#REF!)*0.98)</f>
        <v>#REF!</v>
      </c>
      <c r="AA95" s="17" t="e">
        <f>IF(AND(AA$2=$Q$1,$Q95&lt;&gt;0),SUMIF(#REF!,'Full Financ'!$B95,#REF!)*0.98*(AB$2-AA$2)/($Q95),SUMIF(#REF!,'Full Financ'!$B95,#REF!)*0.98)</f>
        <v>#REF!</v>
      </c>
      <c r="AB95" s="17" t="e">
        <f>IF(AND(AB$2=$Q$1,$Q95&lt;&gt;0),SUMIF(#REF!,'Full Financ'!$B95,#REF!)*0.98*(AC$2-AB$2)/($Q95),SUMIF(#REF!,'Full Financ'!$B95,#REF!)*0.98)</f>
        <v>#REF!</v>
      </c>
      <c r="AC95" s="17" t="e">
        <f>IF(AND(AC$2=$Q$1,$Q95&lt;&gt;0),SUMIF(#REF!,'Full Financ'!$B95,#REF!)*0.98*(AD$2-AC$2)/($Q95),SUMIF(#REF!,'Full Financ'!$B95,#REF!)*0.98)</f>
        <v>#REF!</v>
      </c>
      <c r="AD95" s="17"/>
      <c r="AF95" s="17" t="e">
        <f t="shared" ca="1" si="46"/>
        <v>#REF!</v>
      </c>
      <c r="AG95" s="17" t="e">
        <f t="shared" ca="1" si="46"/>
        <v>#REF!</v>
      </c>
      <c r="AH95" s="17" t="e">
        <f t="shared" ca="1" si="46"/>
        <v>#REF!</v>
      </c>
      <c r="AI95" s="17" t="e">
        <f t="shared" ca="1" si="46"/>
        <v>#REF!</v>
      </c>
      <c r="AJ95" s="17" t="e">
        <f t="shared" ca="1" si="46"/>
        <v>#REF!</v>
      </c>
      <c r="AK95" s="17" t="e">
        <f t="shared" ca="1" si="46"/>
        <v>#REF!</v>
      </c>
      <c r="AL95" s="17" t="e">
        <f t="shared" ca="1" si="46"/>
        <v>#REF!</v>
      </c>
      <c r="AM95" s="17" t="e">
        <f t="shared" ca="1" si="46"/>
        <v>#REF!</v>
      </c>
      <c r="AN95" s="17" t="e">
        <f t="shared" ca="1" si="46"/>
        <v>#REF!</v>
      </c>
      <c r="AO95" s="17" t="e">
        <f t="shared" ca="1" si="46"/>
        <v>#REF!</v>
      </c>
      <c r="AP95" s="17" t="e">
        <f t="shared" ca="1" si="46"/>
        <v>#REF!</v>
      </c>
      <c r="AQ95" s="17" t="e">
        <f t="shared" ca="1" si="46"/>
        <v>#REF!</v>
      </c>
      <c r="AS95" s="17" t="e">
        <f>IF(SUM($R95:R95)&gt;0,MONTH(AS$2),"")</f>
        <v>#REF!</v>
      </c>
      <c r="AT95" s="17" t="e">
        <f>IF(SUM($R95:S95)&gt;0,MONTH(AT$2),"")</f>
        <v>#REF!</v>
      </c>
      <c r="AU95" s="17" t="e">
        <f>IF(SUM($R95:T95)&gt;0,MONTH(AU$2),"")</f>
        <v>#REF!</v>
      </c>
      <c r="AV95" s="17" t="e">
        <f>IF(SUM($R95:U95)&gt;0,MONTH(AV$2),"")</f>
        <v>#REF!</v>
      </c>
      <c r="AW95" s="17" t="e">
        <f>IF(SUM($R95:V95)&gt;0,MONTH(AW$2),"")</f>
        <v>#REF!</v>
      </c>
      <c r="AX95" s="17" t="e">
        <f>IF(SUM($R95:W95)&gt;0,MONTH(AX$2),"")</f>
        <v>#REF!</v>
      </c>
      <c r="AY95" s="17" t="e">
        <f>IF(SUM($R95:X95)&gt;0,MONTH(AY$2),"")</f>
        <v>#REF!</v>
      </c>
      <c r="AZ95" s="17" t="e">
        <f>IF(SUM($R95:Y95)&gt;0,MONTH(AZ$2),"")</f>
        <v>#REF!</v>
      </c>
      <c r="BA95" s="17" t="e">
        <f>IF(SUM($R95:Z95)&gt;0,MONTH(BA$2),"")</f>
        <v>#REF!</v>
      </c>
      <c r="BB95" s="17" t="e">
        <f>IF(SUM($R95:AA95)&gt;0,MONTH(BB$2),"")</f>
        <v>#REF!</v>
      </c>
      <c r="BC95" s="17" t="e">
        <f>IF(SUM($R95:AB95)&gt;0,MONTH(BC$2),"")</f>
        <v>#REF!</v>
      </c>
      <c r="BD95" s="17" t="e">
        <f>IF(SUM($R95:AC95)&gt;0,MONTH(BD$2),"")</f>
        <v>#REF!</v>
      </c>
      <c r="BE95" s="17" t="e">
        <f t="shared" si="41"/>
        <v>#REF!</v>
      </c>
      <c r="BF95" s="17" t="e">
        <f t="shared" si="47"/>
        <v>#REF!</v>
      </c>
      <c r="BG95" s="17" t="e">
        <f t="shared" si="47"/>
        <v>#REF!</v>
      </c>
      <c r="BH95" s="17" t="e">
        <f t="shared" si="47"/>
        <v>#REF!</v>
      </c>
      <c r="BI95" s="17" t="e">
        <f t="shared" si="47"/>
        <v>#REF!</v>
      </c>
      <c r="BJ95" s="17" t="e">
        <f t="shared" si="47"/>
        <v>#REF!</v>
      </c>
      <c r="BK95" s="17" t="e">
        <f t="shared" si="47"/>
        <v>#REF!</v>
      </c>
      <c r="BL95" s="17" t="e">
        <f t="shared" si="47"/>
        <v>#REF!</v>
      </c>
      <c r="BM95" s="17" t="e">
        <f t="shared" si="47"/>
        <v>#REF!</v>
      </c>
      <c r="BN95" s="17" t="e">
        <f t="shared" si="47"/>
        <v>#REF!</v>
      </c>
      <c r="BO95" s="17" t="e">
        <f t="shared" si="47"/>
        <v>#REF!</v>
      </c>
      <c r="BP95" s="17" t="e">
        <f t="shared" si="47"/>
        <v>#REF!</v>
      </c>
      <c r="BQ95" s="17" t="e">
        <f t="shared" si="47"/>
        <v>#REF!</v>
      </c>
      <c r="BS95" s="17" t="e">
        <f t="shared" si="48"/>
        <v>#REF!</v>
      </c>
      <c r="BT95" s="17" t="e">
        <f t="shared" si="48"/>
        <v>#REF!</v>
      </c>
      <c r="BU95" s="17" t="e">
        <f t="shared" si="48"/>
        <v>#REF!</v>
      </c>
      <c r="BV95" s="17" t="e">
        <f t="shared" si="48"/>
        <v>#REF!</v>
      </c>
      <c r="BW95" s="17" t="e">
        <f t="shared" si="48"/>
        <v>#REF!</v>
      </c>
      <c r="BX95" s="17" t="e">
        <f t="shared" si="48"/>
        <v>#REF!</v>
      </c>
      <c r="BY95" s="17" t="e">
        <f t="shared" si="48"/>
        <v>#REF!</v>
      </c>
      <c r="BZ95" s="17" t="e">
        <f t="shared" si="48"/>
        <v>#REF!</v>
      </c>
      <c r="CA95" s="17" t="e">
        <f t="shared" si="48"/>
        <v>#REF!</v>
      </c>
      <c r="CB95" s="17" t="e">
        <f t="shared" si="48"/>
        <v>#REF!</v>
      </c>
      <c r="CC95" s="17" t="e">
        <f t="shared" si="48"/>
        <v>#REF!</v>
      </c>
      <c r="CD95" s="17" t="e">
        <f t="shared" si="48"/>
        <v>#REF!</v>
      </c>
      <c r="CG95" s="20" t="e">
        <f>IF(AND(SUM($R95:R95)&gt;0,R95=0),AF95,0)</f>
        <v>#REF!</v>
      </c>
      <c r="CH95" s="20" t="e">
        <f>IF(AND(SUM($R95:S95)&gt;0,S95=0),AG95,0)</f>
        <v>#REF!</v>
      </c>
      <c r="CI95" s="20" t="e">
        <f>IF(AND(SUM($R95:T95)&gt;0,T95=0),AH95,0)</f>
        <v>#REF!</v>
      </c>
      <c r="CJ95" s="20" t="e">
        <f>IF(AND(SUM($R95:U95)&gt;0,U95=0),AI95,0)</f>
        <v>#REF!</v>
      </c>
      <c r="CK95" s="20" t="e">
        <f>IF(AND(SUM($R95:V95)&gt;0,V95=0),AJ95,0)</f>
        <v>#REF!</v>
      </c>
      <c r="CL95" s="20" t="e">
        <f>IF(AND(SUM($R95:W95)&gt;0,W95=0),AK95,0)</f>
        <v>#REF!</v>
      </c>
      <c r="CM95" s="20" t="e">
        <f>IF(AND(SUM($R95:X95)&gt;0,X95=0),AL95,0)</f>
        <v>#REF!</v>
      </c>
      <c r="CN95" s="20" t="e">
        <f>IF(AND(SUM($R95:Y95)&gt;0,Y95=0),AM95,0)</f>
        <v>#REF!</v>
      </c>
      <c r="CO95" s="20" t="e">
        <f>IF(AND(SUM($R95:Z95)&gt;0,Z95=0),AN95,0)</f>
        <v>#REF!</v>
      </c>
      <c r="CP95" s="20" t="e">
        <f>IF(AND(SUM($R95:AA95)&gt;0,AA95=0),AO95,0)</f>
        <v>#REF!</v>
      </c>
      <c r="CQ95" s="20" t="e">
        <f>IF(AND(SUM($R95:AB95)&gt;0,AB95=0),AP95,0)</f>
        <v>#REF!</v>
      </c>
      <c r="CR95" s="20" t="e">
        <f>IF(AND(SUM($R95:AC95)&gt;0,AC95=0),AQ95,0)</f>
        <v>#REF!</v>
      </c>
      <c r="CT95" s="14" t="e">
        <f>IF(VLOOKUP($B95,#REF!,COLUMN(#REF!)-COLUMN(#REF!)+1,FALSE)&gt;0.1,VLOOKUP($B95,#REF!,COLUMN(#REF!)-COLUMN(#REF!)+1,FALSE),"")</f>
        <v>#REF!</v>
      </c>
      <c r="CU95" s="14" t="e">
        <f>IF(VLOOKUP($B95,#REF!,COLUMN(#REF!)-COLUMN(#REF!)+1,FALSE)&gt;0.1,VLOOKUP($B95,#REF!,COLUMN(#REF!)-COLUMN(#REF!)+1,FALSE),"")</f>
        <v>#REF!</v>
      </c>
      <c r="CV95" s="14" t="e">
        <f>IF(VLOOKUP($B95,#REF!,COLUMN(#REF!)-COLUMN(#REF!)+1,FALSE)&gt;0.1,VLOOKUP($B95,#REF!,COLUMN(#REF!)-COLUMN(#REF!)+1,FALSE),"")</f>
        <v>#REF!</v>
      </c>
      <c r="CW95" s="14" t="e">
        <f>IF(VLOOKUP($B95,#REF!,COLUMN(#REF!)-COLUMN(#REF!)+1,FALSE)&gt;0.1,VLOOKUP($B95,#REF!,COLUMN(#REF!)-COLUMN(#REF!)+1,FALSE),"")</f>
        <v>#REF!</v>
      </c>
      <c r="CX95" s="14" t="e">
        <f>IF(VLOOKUP($B95,#REF!,COLUMN(#REF!)-COLUMN(#REF!)+1,FALSE)&gt;0.1,VLOOKUP($B95,#REF!,COLUMN(#REF!)-COLUMN(#REF!)+1,FALSE),"")</f>
        <v>#REF!</v>
      </c>
      <c r="CY95" s="14" t="e">
        <f>IF(VLOOKUP($B95,#REF!,COLUMN(#REF!)-COLUMN(#REF!)+1,FALSE)&gt;0.1,VLOOKUP($B95,#REF!,COLUMN(#REF!)-COLUMN(#REF!)+1,FALSE),"")</f>
        <v>#REF!</v>
      </c>
      <c r="CZ95" s="14" t="e">
        <f>IF(VLOOKUP($B95,#REF!,COLUMN(#REF!)-COLUMN(#REF!)+1,FALSE)&gt;0.1,VLOOKUP($B95,#REF!,COLUMN(#REF!)-COLUMN(#REF!)+1,FALSE),"")</f>
        <v>#REF!</v>
      </c>
      <c r="DA95" s="14" t="e">
        <f>IF(VLOOKUP($B95,#REF!,COLUMN(#REF!)-COLUMN(#REF!)+1,FALSE)&gt;0.1,VLOOKUP($B95,#REF!,COLUMN(#REF!)-COLUMN(#REF!)+1,FALSE),"")</f>
        <v>#REF!</v>
      </c>
      <c r="DB95" s="14" t="e">
        <f>IF(VLOOKUP($B95,#REF!,COLUMN(#REF!)-COLUMN(#REF!)+1,FALSE)&gt;0.1,VLOOKUP($B95,#REF!,COLUMN(#REF!)-COLUMN(#REF!)+1,FALSE),"")</f>
        <v>#REF!</v>
      </c>
      <c r="DC95" s="14" t="e">
        <f>IF(VLOOKUP($B95,#REF!,COLUMN(#REF!)-COLUMN(#REF!)+1,FALSE)&gt;0.1,VLOOKUP($B95,#REF!,COLUMN(#REF!)-COLUMN(#REF!)+1,FALSE),"")</f>
        <v>#REF!</v>
      </c>
      <c r="DD95" s="14" t="e">
        <f>IF(VLOOKUP($B95,#REF!,COLUMN(#REF!)-COLUMN(#REF!)+1,FALSE)&gt;0.1,VLOOKUP($B95,#REF!,COLUMN(#REF!)-COLUMN(#REF!)+1,FALSE),"")</f>
        <v>#REF!</v>
      </c>
      <c r="DE95" s="14" t="e">
        <f>IF(VLOOKUP($B95,#REF!,COLUMN(#REF!)-COLUMN(#REF!)+1,FALSE)&gt;0.1,VLOOKUP($B95,#REF!,COLUMN(#REF!)-COLUMN(#REF!)+1,FALSE),"")</f>
        <v>#REF!</v>
      </c>
      <c r="DH95" s="19" t="str">
        <f t="shared" si="42"/>
        <v/>
      </c>
      <c r="DI95" s="19" t="str">
        <f t="shared" si="42"/>
        <v/>
      </c>
      <c r="DJ95" s="19" t="str">
        <f t="shared" si="42"/>
        <v/>
      </c>
      <c r="DK95" s="19" t="str">
        <f t="shared" si="42"/>
        <v/>
      </c>
      <c r="DL95" s="19" t="str">
        <f t="shared" si="42"/>
        <v/>
      </c>
      <c r="DM95" s="19" t="str">
        <f t="shared" si="42"/>
        <v/>
      </c>
      <c r="DN95" s="19" t="str">
        <f t="shared" si="37"/>
        <v/>
      </c>
      <c r="DO95" s="19" t="str">
        <f t="shared" si="37"/>
        <v/>
      </c>
      <c r="DP95" s="19" t="str">
        <f t="shared" si="37"/>
        <v/>
      </c>
      <c r="DQ95" s="19" t="str">
        <f t="shared" si="37"/>
        <v/>
      </c>
      <c r="DR95" s="19" t="str">
        <f t="shared" si="37"/>
        <v/>
      </c>
      <c r="DS95" s="19" t="str">
        <f t="shared" si="37"/>
        <v/>
      </c>
      <c r="DV95" s="15" t="e">
        <f>IF(VLOOKUP($B95,#REF!,COLUMN(#REF!)-COLUMN(#REF!)+1,FALSE)&gt;0.1,VLOOKUP($B95,#REF!,COLUMN(#REF!)-COLUMN(#REF!)+1,FALSE),"")</f>
        <v>#REF!</v>
      </c>
      <c r="DW95" s="15" t="e">
        <f>IF(VLOOKUP($B95,#REF!,COLUMN(#REF!)-COLUMN(#REF!)+1,FALSE)&gt;0.1,VLOOKUP($B95,#REF!,COLUMN(#REF!)-COLUMN(#REF!)+1,FALSE),"")</f>
        <v>#REF!</v>
      </c>
      <c r="DX95" s="15" t="e">
        <f>IF(VLOOKUP($B95,#REF!,COLUMN(#REF!)-COLUMN(#REF!)+1,FALSE)&gt;0.1,VLOOKUP($B95,#REF!,COLUMN(#REF!)-COLUMN(#REF!)+1,FALSE),"")</f>
        <v>#REF!</v>
      </c>
      <c r="DY95" s="15" t="e">
        <f>IF(VLOOKUP($B95,#REF!,COLUMN(#REF!)-COLUMN(#REF!)+1,FALSE)&gt;0.1,VLOOKUP($B95,#REF!,COLUMN(#REF!)-COLUMN(#REF!)+1,FALSE),"")</f>
        <v>#REF!</v>
      </c>
      <c r="DZ95" s="15" t="e">
        <f>IF(VLOOKUP($B95,#REF!,COLUMN(#REF!)-COLUMN(#REF!)+1,FALSE)&gt;0.1,VLOOKUP($B95,#REF!,COLUMN(#REF!)-COLUMN(#REF!)+1,FALSE),"")</f>
        <v>#REF!</v>
      </c>
      <c r="EA95" s="15" t="e">
        <f>IF(VLOOKUP($B95,#REF!,COLUMN(#REF!)-COLUMN(#REF!)+1,FALSE)&gt;0.1,VLOOKUP($B95,#REF!,COLUMN(#REF!)-COLUMN(#REF!)+1,FALSE),"")</f>
        <v>#REF!</v>
      </c>
      <c r="EB95" s="15" t="e">
        <f>IF(VLOOKUP($B95,#REF!,COLUMN(#REF!)-COLUMN(#REF!)+1,FALSE)&gt;0.1,VLOOKUP($B95,#REF!,COLUMN(#REF!)-COLUMN(#REF!)+1,FALSE),"")</f>
        <v>#REF!</v>
      </c>
      <c r="EC95" s="15" t="e">
        <f>IF(VLOOKUP($B95,#REF!,COLUMN(#REF!)-COLUMN(#REF!)+1,FALSE)&gt;0.1,VLOOKUP($B95,#REF!,COLUMN(#REF!)-COLUMN(#REF!)+1,FALSE),"")</f>
        <v>#REF!</v>
      </c>
      <c r="ED95" s="15" t="e">
        <f>IF(VLOOKUP($B95,#REF!,COLUMN(#REF!)-COLUMN(#REF!)+1,FALSE)&gt;0.1,VLOOKUP($B95,#REF!,COLUMN(#REF!)-COLUMN(#REF!)+1,FALSE),"")</f>
        <v>#REF!</v>
      </c>
      <c r="EE95" s="15" t="e">
        <f>IF(VLOOKUP($B95,#REF!,COLUMN(#REF!)-COLUMN(#REF!)+1,FALSE)&gt;0.1,VLOOKUP($B95,#REF!,COLUMN(#REF!)-COLUMN(#REF!)+1,FALSE),"")</f>
        <v>#REF!</v>
      </c>
      <c r="EF95" s="15" t="e">
        <f>IF(VLOOKUP($B95,#REF!,COLUMN(#REF!)-COLUMN(#REF!)+1,FALSE)&gt;0.1,VLOOKUP($B95,#REF!,COLUMN(#REF!)-COLUMN(#REF!)+1,FALSE),"")</f>
        <v>#REF!</v>
      </c>
      <c r="EG95" s="15" t="e">
        <f>IF(VLOOKUP($B95,#REF!,COLUMN(#REF!)-COLUMN(#REF!)+1,FALSE)&gt;0.1,VLOOKUP($B95,#REF!,COLUMN(#REF!)-COLUMN(#REF!)+1,FALSE),"")</f>
        <v>#REF!</v>
      </c>
      <c r="EH95" s="15" t="e">
        <f>IF(VLOOKUP($B95,#REF!,COLUMN(#REF!)-COLUMN(#REF!)+1,FALSE)&gt;0.1,VLOOKUP($B95,#REF!,COLUMN(#REF!)-COLUMN(#REF!)+1,FALSE),"")</f>
        <v>#REF!</v>
      </c>
      <c r="EL95" s="20" t="str">
        <f t="shared" si="33"/>
        <v/>
      </c>
      <c r="EM95" s="20" t="str">
        <f t="shared" si="33"/>
        <v/>
      </c>
      <c r="EN95" s="20" t="str">
        <f t="shared" si="33"/>
        <v/>
      </c>
      <c r="EO95" s="20" t="str">
        <f t="shared" si="33"/>
        <v/>
      </c>
      <c r="EP95" s="20" t="str">
        <f t="shared" si="33"/>
        <v/>
      </c>
      <c r="EQ95" s="20" t="str">
        <f t="shared" si="33"/>
        <v/>
      </c>
      <c r="ER95" s="20" t="str">
        <f t="shared" si="43"/>
        <v/>
      </c>
      <c r="ES95" s="20" t="str">
        <f t="shared" si="43"/>
        <v/>
      </c>
      <c r="ET95" s="20" t="str">
        <f t="shared" si="43"/>
        <v/>
      </c>
      <c r="EU95" s="20" t="str">
        <f t="shared" si="43"/>
        <v/>
      </c>
      <c r="EV95" s="20" t="str">
        <f t="shared" si="43"/>
        <v/>
      </c>
      <c r="EW95" s="20" t="str">
        <f t="shared" si="43"/>
        <v/>
      </c>
    </row>
    <row r="96" spans="2:175">
      <c r="B96" t="s">
        <v>1476</v>
      </c>
      <c r="C96" s="18">
        <f>VLOOKUP(B96,Financ!A$3:J$157,COLUMN(Financ!$J$21),FALSE)</f>
        <v>45931</v>
      </c>
      <c r="D96" s="16">
        <f ca="1">SUMIF(Financ!$A$3:$A$157,'Full Financ'!$B96,Financ!K$3:K$156)</f>
        <v>0</v>
      </c>
      <c r="E96" s="16">
        <f ca="1">SUMIF(Financ!$A$3:$A$157,'Full Financ'!$B96,Financ!L$3:L$156)</f>
        <v>0</v>
      </c>
      <c r="F96" s="16">
        <f ca="1">SUMIF(Financ!$A$3:$A$157,'Full Financ'!$B96,Financ!M$3:M$156)</f>
        <v>0</v>
      </c>
      <c r="G96" s="16">
        <f ca="1">SUMIF(Financ!$A$3:$A$157,'Full Financ'!$B96,Financ!N$3:N$156)</f>
        <v>0</v>
      </c>
      <c r="H96" s="16">
        <f ca="1">SUMIF(Financ!$A$3:$A$157,'Full Financ'!$B96,Financ!O$3:O$156)</f>
        <v>0</v>
      </c>
      <c r="I96" s="16">
        <f ca="1">SUMIF(Financ!$A$3:$A$157,'Full Financ'!$B96,Financ!P$3:P$156)</f>
        <v>0</v>
      </c>
      <c r="J96" s="16">
        <f ca="1">SUMIF(Financ!$A$3:$A$157,'Full Financ'!$B96,Financ!Q$3:Q$156)</f>
        <v>0</v>
      </c>
      <c r="K96" s="16">
        <f ca="1">SUMIF(Financ!$A$3:$A$157,'Full Financ'!$B96,Financ!R$3:R$156)</f>
        <v>0</v>
      </c>
      <c r="L96" s="16">
        <f ca="1">SUMIF(Financ!$A$3:$A$157,'Full Financ'!$B96,Financ!S$3:S$156)</f>
        <v>0</v>
      </c>
      <c r="M96" s="16">
        <f ca="1">SUMIF(Financ!$A$3:$A$157,'Full Financ'!$B96,Financ!T$3:T$156)</f>
        <v>875.45249999999999</v>
      </c>
      <c r="N96" s="16">
        <f ca="1">SUMIF(Financ!$A$3:$A$157,'Full Financ'!$B96,Financ!U$3:U$156)</f>
        <v>875.45249999999999</v>
      </c>
      <c r="O96" s="16">
        <f ca="1">SUMIF(Financ!$A$3:$A$157,'Full Financ'!$B96,Financ!V$3:V$156)</f>
        <v>875.45249999999999</v>
      </c>
      <c r="P96" s="16"/>
      <c r="Q96" t="e">
        <f>VLOOKUP(B96,#REF!,COLUMN(#REF!),FALSE)</f>
        <v>#REF!</v>
      </c>
      <c r="R96" s="17" t="e">
        <f>IF(AND(R$2=$Q$1,$Q96&lt;&gt;0),SUMIF(#REF!,'Full Financ'!$B96,#REF!)*0.98*(S$2-R$2)/($Q96),SUMIF(#REF!,'Full Financ'!$B96,#REF!)*0.98)</f>
        <v>#REF!</v>
      </c>
      <c r="S96" s="17" t="e">
        <f>IF(AND(S$2=$Q$1,$Q96&lt;&gt;0),SUMIF(#REF!,'Full Financ'!$B96,#REF!)*0.98*(T$2-S$2)/($Q96),SUMIF(#REF!,'Full Financ'!$B96,#REF!)*0.98)</f>
        <v>#REF!</v>
      </c>
      <c r="T96" s="17" t="e">
        <f>IF(AND(T$2=$Q$1,$Q96&lt;&gt;0),SUMIF(#REF!,'Full Financ'!$B96,#REF!)*0.98*(U$2-T$2)/($Q96),SUMIF(#REF!,'Full Financ'!$B96,#REF!)*0.98)</f>
        <v>#REF!</v>
      </c>
      <c r="U96" s="17" t="e">
        <f>IF(AND(U$2=$Q$1,$Q96&lt;&gt;0),SUMIF(#REF!,'Full Financ'!$B96,#REF!)*0.98*(V$2-U$2)/($Q96),SUMIF(#REF!,'Full Financ'!$B96,#REF!)*0.98)</f>
        <v>#REF!</v>
      </c>
      <c r="V96" s="17" t="e">
        <f>IF(AND(V$2=$Q$1,$Q96&lt;&gt;0),SUMIF(#REF!,'Full Financ'!$B96,#REF!)*0.98*(W$2-V$2)/($Q96),SUMIF(#REF!,'Full Financ'!$B96,#REF!)*0.98)</f>
        <v>#REF!</v>
      </c>
      <c r="W96" s="17" t="e">
        <f>IF(AND(W$2=$Q$1,$Q96&lt;&gt;0),SUMIF(#REF!,'Full Financ'!$B96,#REF!)*0.98*(X$2-W$2)/($Q96),SUMIF(#REF!,'Full Financ'!$B96,#REF!)*0.98)</f>
        <v>#REF!</v>
      </c>
      <c r="X96" s="17" t="e">
        <f>IF(AND(X$2=$Q$1,$Q96&lt;&gt;0),SUMIF(#REF!,'Full Financ'!$B96,#REF!)*0.98*(Y$2-X$2)/($Q96),SUMIF(#REF!,'Full Financ'!$B96,#REF!)*0.98)</f>
        <v>#REF!</v>
      </c>
      <c r="Y96" s="17" t="e">
        <f>IF(AND(Y$2=$Q$1,$Q96&lt;&gt;0),SUMIF(#REF!,'Full Financ'!$B96,#REF!)*0.98*(Z$2-Y$2)/($Q96),SUMIF(#REF!,'Full Financ'!$B96,#REF!)*0.98)</f>
        <v>#REF!</v>
      </c>
      <c r="Z96" s="17" t="e">
        <f>IF(AND(Z$2=$Q$1,$Q96&lt;&gt;0),SUMIF(#REF!,'Full Financ'!$B96,#REF!)*0.98*(AA$2-Z$2)/($Q96),SUMIF(#REF!,'Full Financ'!$B96,#REF!)*0.98)</f>
        <v>#REF!</v>
      </c>
      <c r="AA96" s="17" t="e">
        <f>IF(AND(AA$2=$Q$1,$Q96&lt;&gt;0),SUMIF(#REF!,'Full Financ'!$B96,#REF!)*0.98*(AB$2-AA$2)/($Q96),SUMIF(#REF!,'Full Financ'!$B96,#REF!)*0.98)</f>
        <v>#REF!</v>
      </c>
      <c r="AB96" s="17" t="e">
        <f>IF(AND(AB$2=$Q$1,$Q96&lt;&gt;0),SUMIF(#REF!,'Full Financ'!$B96,#REF!)*0.98*(AC$2-AB$2)/($Q96),SUMIF(#REF!,'Full Financ'!$B96,#REF!)*0.98)</f>
        <v>#REF!</v>
      </c>
      <c r="AC96" s="17" t="e">
        <f>IF(AND(AC$2=$Q$1,$Q96&lt;&gt;0),SUMIF(#REF!,'Full Financ'!$B96,#REF!)*0.98*(AD$2-AC$2)/($Q96),SUMIF(#REF!,'Full Financ'!$B96,#REF!)*0.98)</f>
        <v>#REF!</v>
      </c>
      <c r="AD96" s="17"/>
      <c r="AF96" s="17" t="e">
        <f t="shared" ca="1" si="46"/>
        <v>#REF!</v>
      </c>
      <c r="AG96" s="17" t="e">
        <f t="shared" ca="1" si="46"/>
        <v>#REF!</v>
      </c>
      <c r="AH96" s="17" t="e">
        <f t="shared" ca="1" si="46"/>
        <v>#REF!</v>
      </c>
      <c r="AI96" s="17" t="e">
        <f t="shared" ca="1" si="46"/>
        <v>#REF!</v>
      </c>
      <c r="AJ96" s="17" t="e">
        <f t="shared" ca="1" si="46"/>
        <v>#REF!</v>
      </c>
      <c r="AK96" s="17" t="e">
        <f t="shared" ca="1" si="46"/>
        <v>#REF!</v>
      </c>
      <c r="AL96" s="17" t="e">
        <f t="shared" ca="1" si="46"/>
        <v>#REF!</v>
      </c>
      <c r="AM96" s="17" t="e">
        <f t="shared" ca="1" si="46"/>
        <v>#REF!</v>
      </c>
      <c r="AN96" s="17" t="e">
        <f t="shared" ca="1" si="46"/>
        <v>#REF!</v>
      </c>
      <c r="AO96" s="17" t="e">
        <f t="shared" ca="1" si="46"/>
        <v>#REF!</v>
      </c>
      <c r="AP96" s="17" t="e">
        <f t="shared" ca="1" si="46"/>
        <v>#REF!</v>
      </c>
      <c r="AQ96" s="17" t="e">
        <f t="shared" ca="1" si="46"/>
        <v>#REF!</v>
      </c>
      <c r="AS96" s="17" t="e">
        <f>IF(SUM($R96:R96)&gt;0,MONTH(AS$2),"")</f>
        <v>#REF!</v>
      </c>
      <c r="AT96" s="17" t="e">
        <f>IF(SUM($R96:S96)&gt;0,MONTH(AT$2),"")</f>
        <v>#REF!</v>
      </c>
      <c r="AU96" s="17" t="e">
        <f>IF(SUM($R96:T96)&gt;0,MONTH(AU$2),"")</f>
        <v>#REF!</v>
      </c>
      <c r="AV96" s="17" t="e">
        <f>IF(SUM($R96:U96)&gt;0,MONTH(AV$2),"")</f>
        <v>#REF!</v>
      </c>
      <c r="AW96" s="17" t="e">
        <f>IF(SUM($R96:V96)&gt;0,MONTH(AW$2),"")</f>
        <v>#REF!</v>
      </c>
      <c r="AX96" s="17" t="e">
        <f>IF(SUM($R96:W96)&gt;0,MONTH(AX$2),"")</f>
        <v>#REF!</v>
      </c>
      <c r="AY96" s="17" t="e">
        <f>IF(SUM($R96:X96)&gt;0,MONTH(AY$2),"")</f>
        <v>#REF!</v>
      </c>
      <c r="AZ96" s="17" t="e">
        <f>IF(SUM($R96:Y96)&gt;0,MONTH(AZ$2),"")</f>
        <v>#REF!</v>
      </c>
      <c r="BA96" s="17" t="e">
        <f>IF(SUM($R96:Z96)&gt;0,MONTH(BA$2),"")</f>
        <v>#REF!</v>
      </c>
      <c r="BB96" s="17" t="e">
        <f>IF(SUM($R96:AA96)&gt;0,MONTH(BB$2),"")</f>
        <v>#REF!</v>
      </c>
      <c r="BC96" s="17" t="e">
        <f>IF(SUM($R96:AB96)&gt;0,MONTH(BC$2),"")</f>
        <v>#REF!</v>
      </c>
      <c r="BD96" s="17" t="e">
        <f>IF(SUM($R96:AC96)&gt;0,MONTH(BD$2),"")</f>
        <v>#REF!</v>
      </c>
      <c r="BE96" s="17" t="e">
        <f t="shared" si="41"/>
        <v>#REF!</v>
      </c>
      <c r="BF96" s="17" t="e">
        <f t="shared" si="47"/>
        <v>#REF!</v>
      </c>
      <c r="BG96" s="17" t="e">
        <f t="shared" si="47"/>
        <v>#REF!</v>
      </c>
      <c r="BH96" s="17" t="e">
        <f t="shared" si="47"/>
        <v>#REF!</v>
      </c>
      <c r="BI96" s="17" t="e">
        <f t="shared" si="47"/>
        <v>#REF!</v>
      </c>
      <c r="BJ96" s="17" t="e">
        <f t="shared" si="47"/>
        <v>#REF!</v>
      </c>
      <c r="BK96" s="17" t="e">
        <f t="shared" si="47"/>
        <v>#REF!</v>
      </c>
      <c r="BL96" s="17" t="e">
        <f t="shared" si="47"/>
        <v>#REF!</v>
      </c>
      <c r="BM96" s="17" t="e">
        <f t="shared" si="47"/>
        <v>#REF!</v>
      </c>
      <c r="BN96" s="17" t="e">
        <f t="shared" si="47"/>
        <v>#REF!</v>
      </c>
      <c r="BO96" s="17" t="e">
        <f t="shared" si="47"/>
        <v>#REF!</v>
      </c>
      <c r="BP96" s="17" t="e">
        <f t="shared" si="47"/>
        <v>#REF!</v>
      </c>
      <c r="BQ96" s="17" t="e">
        <f t="shared" si="47"/>
        <v>#REF!</v>
      </c>
      <c r="BS96" s="17" t="e">
        <f t="shared" si="48"/>
        <v>#REF!</v>
      </c>
      <c r="BT96" s="17" t="e">
        <f t="shared" si="48"/>
        <v>#REF!</v>
      </c>
      <c r="BU96" s="17" t="e">
        <f t="shared" si="48"/>
        <v>#REF!</v>
      </c>
      <c r="BV96" s="17" t="e">
        <f t="shared" si="48"/>
        <v>#REF!</v>
      </c>
      <c r="BW96" s="17" t="e">
        <f t="shared" si="48"/>
        <v>#REF!</v>
      </c>
      <c r="BX96" s="17" t="e">
        <f t="shared" si="48"/>
        <v>#REF!</v>
      </c>
      <c r="BY96" s="17" t="e">
        <f t="shared" si="48"/>
        <v>#REF!</v>
      </c>
      <c r="BZ96" s="17" t="e">
        <f t="shared" si="48"/>
        <v>#REF!</v>
      </c>
      <c r="CA96" s="17" t="e">
        <f t="shared" si="48"/>
        <v>#REF!</v>
      </c>
      <c r="CB96" s="17" t="e">
        <f t="shared" si="48"/>
        <v>#REF!</v>
      </c>
      <c r="CC96" s="17" t="e">
        <f t="shared" si="48"/>
        <v>#REF!</v>
      </c>
      <c r="CD96" s="17" t="e">
        <f t="shared" si="48"/>
        <v>#REF!</v>
      </c>
      <c r="CG96" s="20" t="e">
        <f>IF(AND(SUM($R96:R96)&gt;0,R96=0),AF96,0)</f>
        <v>#REF!</v>
      </c>
      <c r="CH96" s="20" t="e">
        <f>IF(AND(SUM($R96:S96)&gt;0,S96=0),AG96,0)</f>
        <v>#REF!</v>
      </c>
      <c r="CI96" s="20" t="e">
        <f>IF(AND(SUM($R96:T96)&gt;0,T96=0),AH96,0)</f>
        <v>#REF!</v>
      </c>
      <c r="CJ96" s="20" t="e">
        <f>IF(AND(SUM($R96:U96)&gt;0,U96=0),AI96,0)</f>
        <v>#REF!</v>
      </c>
      <c r="CK96" s="20" t="e">
        <f>IF(AND(SUM($R96:V96)&gt;0,V96=0),AJ96,0)</f>
        <v>#REF!</v>
      </c>
      <c r="CL96" s="20" t="e">
        <f>IF(AND(SUM($R96:W96)&gt;0,W96=0),AK96,0)</f>
        <v>#REF!</v>
      </c>
      <c r="CM96" s="20" t="e">
        <f>IF(AND(SUM($R96:X96)&gt;0,X96=0),AL96,0)</f>
        <v>#REF!</v>
      </c>
      <c r="CN96" s="20" t="e">
        <f>IF(AND(SUM($R96:Y96)&gt;0,Y96=0),AM96,0)</f>
        <v>#REF!</v>
      </c>
      <c r="CO96" s="20" t="e">
        <f>IF(AND(SUM($R96:Z96)&gt;0,Z96=0),AN96,0)</f>
        <v>#REF!</v>
      </c>
      <c r="CP96" s="20" t="e">
        <f>IF(AND(SUM($R96:AA96)&gt;0,AA96=0),AO96,0)</f>
        <v>#REF!</v>
      </c>
      <c r="CQ96" s="20" t="e">
        <f>IF(AND(SUM($R96:AB96)&gt;0,AB96=0),AP96,0)</f>
        <v>#REF!</v>
      </c>
      <c r="CR96" s="20" t="e">
        <f>IF(AND(SUM($R96:AC96)&gt;0,AC96=0),AQ96,0)</f>
        <v>#REF!</v>
      </c>
      <c r="CT96" s="14" t="e">
        <f>IF(VLOOKUP($B96,#REF!,COLUMN(#REF!)-COLUMN(#REF!)+1,FALSE)&gt;0.1,VLOOKUP($B96,#REF!,COLUMN(#REF!)-COLUMN(#REF!)+1,FALSE),"")</f>
        <v>#REF!</v>
      </c>
      <c r="CU96" s="14" t="e">
        <f>IF(VLOOKUP($B96,#REF!,COLUMN(#REF!)-COLUMN(#REF!)+1,FALSE)&gt;0.1,VLOOKUP($B96,#REF!,COLUMN(#REF!)-COLUMN(#REF!)+1,FALSE),"")</f>
        <v>#REF!</v>
      </c>
      <c r="CV96" s="14" t="e">
        <f>IF(VLOOKUP($B96,#REF!,COLUMN(#REF!)-COLUMN(#REF!)+1,FALSE)&gt;0.1,VLOOKUP($B96,#REF!,COLUMN(#REF!)-COLUMN(#REF!)+1,FALSE),"")</f>
        <v>#REF!</v>
      </c>
      <c r="CW96" s="14" t="e">
        <f>IF(VLOOKUP($B96,#REF!,COLUMN(#REF!)-COLUMN(#REF!)+1,FALSE)&gt;0.1,VLOOKUP($B96,#REF!,COLUMN(#REF!)-COLUMN(#REF!)+1,FALSE),"")</f>
        <v>#REF!</v>
      </c>
      <c r="CX96" s="14" t="e">
        <f>IF(VLOOKUP($B96,#REF!,COLUMN(#REF!)-COLUMN(#REF!)+1,FALSE)&gt;0.1,VLOOKUP($B96,#REF!,COLUMN(#REF!)-COLUMN(#REF!)+1,FALSE),"")</f>
        <v>#REF!</v>
      </c>
      <c r="CY96" s="14" t="e">
        <f>IF(VLOOKUP($B96,#REF!,COLUMN(#REF!)-COLUMN(#REF!)+1,FALSE)&gt;0.1,VLOOKUP($B96,#REF!,COLUMN(#REF!)-COLUMN(#REF!)+1,FALSE),"")</f>
        <v>#REF!</v>
      </c>
      <c r="CZ96" s="14" t="e">
        <f>IF(VLOOKUP($B96,#REF!,COLUMN(#REF!)-COLUMN(#REF!)+1,FALSE)&gt;0.1,VLOOKUP($B96,#REF!,COLUMN(#REF!)-COLUMN(#REF!)+1,FALSE),"")</f>
        <v>#REF!</v>
      </c>
      <c r="DA96" s="14" t="e">
        <f>IF(VLOOKUP($B96,#REF!,COLUMN(#REF!)-COLUMN(#REF!)+1,FALSE)&gt;0.1,VLOOKUP($B96,#REF!,COLUMN(#REF!)-COLUMN(#REF!)+1,FALSE),"")</f>
        <v>#REF!</v>
      </c>
      <c r="DB96" s="14" t="e">
        <f>IF(VLOOKUP($B96,#REF!,COLUMN(#REF!)-COLUMN(#REF!)+1,FALSE)&gt;0.1,VLOOKUP($B96,#REF!,COLUMN(#REF!)-COLUMN(#REF!)+1,FALSE),"")</f>
        <v>#REF!</v>
      </c>
      <c r="DC96" s="14" t="e">
        <f>IF(VLOOKUP($B96,#REF!,COLUMN(#REF!)-COLUMN(#REF!)+1,FALSE)&gt;0.1,VLOOKUP($B96,#REF!,COLUMN(#REF!)-COLUMN(#REF!)+1,FALSE),"")</f>
        <v>#REF!</v>
      </c>
      <c r="DD96" s="14" t="e">
        <f>IF(VLOOKUP($B96,#REF!,COLUMN(#REF!)-COLUMN(#REF!)+1,FALSE)&gt;0.1,VLOOKUP($B96,#REF!,COLUMN(#REF!)-COLUMN(#REF!)+1,FALSE),"")</f>
        <v>#REF!</v>
      </c>
      <c r="DE96" s="14" t="e">
        <f>IF(VLOOKUP($B96,#REF!,COLUMN(#REF!)-COLUMN(#REF!)+1,FALSE)&gt;0.1,VLOOKUP($B96,#REF!,COLUMN(#REF!)-COLUMN(#REF!)+1,FALSE),"")</f>
        <v>#REF!</v>
      </c>
      <c r="DH96" s="19" t="str">
        <f t="shared" si="42"/>
        <v/>
      </c>
      <c r="DI96" s="19" t="str">
        <f t="shared" si="42"/>
        <v/>
      </c>
      <c r="DJ96" s="19" t="str">
        <f t="shared" si="42"/>
        <v/>
      </c>
      <c r="DK96" s="19" t="str">
        <f t="shared" si="42"/>
        <v/>
      </c>
      <c r="DL96" s="19" t="str">
        <f t="shared" si="42"/>
        <v/>
      </c>
      <c r="DM96" s="19" t="str">
        <f t="shared" si="42"/>
        <v/>
      </c>
      <c r="DN96" s="19" t="str">
        <f t="shared" si="37"/>
        <v/>
      </c>
      <c r="DO96" s="19" t="str">
        <f t="shared" si="37"/>
        <v/>
      </c>
      <c r="DP96" s="19" t="str">
        <f t="shared" si="37"/>
        <v/>
      </c>
      <c r="DQ96" s="19" t="str">
        <f t="shared" ref="DQ96:DS120" si="49">IF(ISNUMBER(DC96),DC96*M96,"")</f>
        <v/>
      </c>
      <c r="DR96" s="19" t="str">
        <f t="shared" si="49"/>
        <v/>
      </c>
      <c r="DS96" s="19" t="str">
        <f t="shared" si="49"/>
        <v/>
      </c>
      <c r="DV96" s="15" t="e">
        <f>IF(VLOOKUP($B96,#REF!,COLUMN(#REF!)-COLUMN(#REF!)+1,FALSE)&gt;0.1,VLOOKUP($B96,#REF!,COLUMN(#REF!)-COLUMN(#REF!)+1,FALSE),"")</f>
        <v>#REF!</v>
      </c>
      <c r="DW96" s="15" t="e">
        <f>IF(VLOOKUP($B96,#REF!,COLUMN(#REF!)-COLUMN(#REF!)+1,FALSE)&gt;0.1,VLOOKUP($B96,#REF!,COLUMN(#REF!)-COLUMN(#REF!)+1,FALSE),"")</f>
        <v>#REF!</v>
      </c>
      <c r="DX96" s="15" t="e">
        <f>IF(VLOOKUP($B96,#REF!,COLUMN(#REF!)-COLUMN(#REF!)+1,FALSE)&gt;0.1,VLOOKUP($B96,#REF!,COLUMN(#REF!)-COLUMN(#REF!)+1,FALSE),"")</f>
        <v>#REF!</v>
      </c>
      <c r="DY96" s="15" t="e">
        <f>IF(VLOOKUP($B96,#REF!,COLUMN(#REF!)-COLUMN(#REF!)+1,FALSE)&gt;0.1,VLOOKUP($B96,#REF!,COLUMN(#REF!)-COLUMN(#REF!)+1,FALSE),"")</f>
        <v>#REF!</v>
      </c>
      <c r="DZ96" s="15" t="e">
        <f>IF(VLOOKUP($B96,#REF!,COLUMN(#REF!)-COLUMN(#REF!)+1,FALSE)&gt;0.1,VLOOKUP($B96,#REF!,COLUMN(#REF!)-COLUMN(#REF!)+1,FALSE),"")</f>
        <v>#REF!</v>
      </c>
      <c r="EA96" s="15" t="e">
        <f>IF(VLOOKUP($B96,#REF!,COLUMN(#REF!)-COLUMN(#REF!)+1,FALSE)&gt;0.1,VLOOKUP($B96,#REF!,COLUMN(#REF!)-COLUMN(#REF!)+1,FALSE),"")</f>
        <v>#REF!</v>
      </c>
      <c r="EB96" s="15" t="e">
        <f>IF(VLOOKUP($B96,#REF!,COLUMN(#REF!)-COLUMN(#REF!)+1,FALSE)&gt;0.1,VLOOKUP($B96,#REF!,COLUMN(#REF!)-COLUMN(#REF!)+1,FALSE),"")</f>
        <v>#REF!</v>
      </c>
      <c r="EC96" s="15" t="e">
        <f>IF(VLOOKUP($B96,#REF!,COLUMN(#REF!)-COLUMN(#REF!)+1,FALSE)&gt;0.1,VLOOKUP($B96,#REF!,COLUMN(#REF!)-COLUMN(#REF!)+1,FALSE),"")</f>
        <v>#REF!</v>
      </c>
      <c r="ED96" s="15" t="e">
        <f>IF(VLOOKUP($B96,#REF!,COLUMN(#REF!)-COLUMN(#REF!)+1,FALSE)&gt;0.1,VLOOKUP($B96,#REF!,COLUMN(#REF!)-COLUMN(#REF!)+1,FALSE),"")</f>
        <v>#REF!</v>
      </c>
      <c r="EE96" s="15" t="e">
        <f>IF(VLOOKUP($B96,#REF!,COLUMN(#REF!)-COLUMN(#REF!)+1,FALSE)&gt;0.1,VLOOKUP($B96,#REF!,COLUMN(#REF!)-COLUMN(#REF!)+1,FALSE),"")</f>
        <v>#REF!</v>
      </c>
      <c r="EF96" s="15" t="e">
        <f>IF(VLOOKUP($B96,#REF!,COLUMN(#REF!)-COLUMN(#REF!)+1,FALSE)&gt;0.1,VLOOKUP($B96,#REF!,COLUMN(#REF!)-COLUMN(#REF!)+1,FALSE),"")</f>
        <v>#REF!</v>
      </c>
      <c r="EG96" s="15" t="e">
        <f>IF(VLOOKUP($B96,#REF!,COLUMN(#REF!)-COLUMN(#REF!)+1,FALSE)&gt;0.1,VLOOKUP($B96,#REF!,COLUMN(#REF!)-COLUMN(#REF!)+1,FALSE),"")</f>
        <v>#REF!</v>
      </c>
      <c r="EH96" s="15" t="e">
        <f>IF(VLOOKUP($B96,#REF!,COLUMN(#REF!)-COLUMN(#REF!)+1,FALSE)&gt;0.1,VLOOKUP($B96,#REF!,COLUMN(#REF!)-COLUMN(#REF!)+1,FALSE),"")</f>
        <v>#REF!</v>
      </c>
      <c r="EL96" s="20" t="str">
        <f t="shared" si="33"/>
        <v/>
      </c>
      <c r="EM96" s="20" t="str">
        <f t="shared" si="33"/>
        <v/>
      </c>
      <c r="EN96" s="20" t="str">
        <f t="shared" si="33"/>
        <v/>
      </c>
      <c r="EO96" s="20" t="str">
        <f t="shared" si="33"/>
        <v/>
      </c>
      <c r="EP96" s="20" t="str">
        <f t="shared" si="33"/>
        <v/>
      </c>
      <c r="EQ96" s="20" t="str">
        <f t="shared" si="33"/>
        <v/>
      </c>
      <c r="ER96" s="20" t="str">
        <f t="shared" si="43"/>
        <v/>
      </c>
      <c r="ES96" s="20" t="str">
        <f t="shared" si="43"/>
        <v/>
      </c>
      <c r="ET96" s="20" t="str">
        <f t="shared" si="43"/>
        <v/>
      </c>
      <c r="EU96" s="20" t="str">
        <f t="shared" si="43"/>
        <v/>
      </c>
      <c r="EV96" s="20" t="str">
        <f t="shared" si="43"/>
        <v/>
      </c>
      <c r="EW96" s="20" t="str">
        <f t="shared" si="43"/>
        <v/>
      </c>
    </row>
    <row r="97" spans="2:153">
      <c r="B97" t="s">
        <v>1389</v>
      </c>
      <c r="C97" s="18">
        <f>VLOOKUP(B97,Financ!A$3:J$157,COLUMN(Financ!$J$21),FALSE)</f>
        <v>45931</v>
      </c>
      <c r="D97" s="16">
        <f ca="1">SUMIF(Financ!$A$3:$A$157,'Full Financ'!$B97,Financ!K$3:K$156)</f>
        <v>0</v>
      </c>
      <c r="E97" s="16">
        <f ca="1">SUMIF(Financ!$A$3:$A$157,'Full Financ'!$B97,Financ!L$3:L$156)</f>
        <v>0</v>
      </c>
      <c r="F97" s="16">
        <f ca="1">SUMIF(Financ!$A$3:$A$157,'Full Financ'!$B97,Financ!M$3:M$156)</f>
        <v>0</v>
      </c>
      <c r="G97" s="16">
        <f ca="1">SUMIF(Financ!$A$3:$A$157,'Full Financ'!$B97,Financ!N$3:N$156)</f>
        <v>0</v>
      </c>
      <c r="H97" s="16">
        <f ca="1">SUMIF(Financ!$A$3:$A$157,'Full Financ'!$B97,Financ!O$3:O$156)</f>
        <v>0</v>
      </c>
      <c r="I97" s="16">
        <f ca="1">SUMIF(Financ!$A$3:$A$157,'Full Financ'!$B97,Financ!P$3:P$156)</f>
        <v>0</v>
      </c>
      <c r="J97" s="16">
        <f ca="1">SUMIF(Financ!$A$3:$A$157,'Full Financ'!$B97,Financ!Q$3:Q$156)</f>
        <v>0</v>
      </c>
      <c r="K97" s="16">
        <f ca="1">SUMIF(Financ!$A$3:$A$157,'Full Financ'!$B97,Financ!R$3:R$156)</f>
        <v>0</v>
      </c>
      <c r="L97" s="16">
        <f ca="1">SUMIF(Financ!$A$3:$A$157,'Full Financ'!$B97,Financ!S$3:S$156)</f>
        <v>0</v>
      </c>
      <c r="M97" s="16">
        <f ca="1">SUMIF(Financ!$A$3:$A$157,'Full Financ'!$B97,Financ!T$3:T$156)</f>
        <v>194.54500000000002</v>
      </c>
      <c r="N97" s="16">
        <f ca="1">SUMIF(Financ!$A$3:$A$157,'Full Financ'!$B97,Financ!U$3:U$156)</f>
        <v>194.54500000000002</v>
      </c>
      <c r="O97" s="16">
        <f ca="1">SUMIF(Financ!$A$3:$A$157,'Full Financ'!$B97,Financ!V$3:V$156)</f>
        <v>194.54500000000002</v>
      </c>
      <c r="P97" s="16"/>
      <c r="Q97" t="e">
        <f>VLOOKUP(B97,#REF!,COLUMN(#REF!),FALSE)</f>
        <v>#REF!</v>
      </c>
      <c r="R97" s="17" t="e">
        <f>IF(AND(R$2=$Q$1,$Q97&lt;&gt;0),SUMIF(#REF!,'Full Financ'!$B97,#REF!)*0.98*(S$2-R$2)/($Q97),SUMIF(#REF!,'Full Financ'!$B97,#REF!)*0.98)</f>
        <v>#REF!</v>
      </c>
      <c r="S97" s="17" t="e">
        <f>IF(AND(S$2=$Q$1,$Q97&lt;&gt;0),SUMIF(#REF!,'Full Financ'!$B97,#REF!)*0.98*(T$2-S$2)/($Q97),SUMIF(#REF!,'Full Financ'!$B97,#REF!)*0.98)</f>
        <v>#REF!</v>
      </c>
      <c r="T97" s="17" t="e">
        <f>IF(AND(T$2=$Q$1,$Q97&lt;&gt;0),SUMIF(#REF!,'Full Financ'!$B97,#REF!)*0.98*(U$2-T$2)/($Q97),SUMIF(#REF!,'Full Financ'!$B97,#REF!)*0.98)</f>
        <v>#REF!</v>
      </c>
      <c r="U97" s="17" t="e">
        <f>IF(AND(U$2=$Q$1,$Q97&lt;&gt;0),SUMIF(#REF!,'Full Financ'!$B97,#REF!)*0.98*(V$2-U$2)/($Q97),SUMIF(#REF!,'Full Financ'!$B97,#REF!)*0.98)</f>
        <v>#REF!</v>
      </c>
      <c r="V97" s="17" t="e">
        <f>IF(AND(V$2=$Q$1,$Q97&lt;&gt;0),SUMIF(#REF!,'Full Financ'!$B97,#REF!)*0.98*(W$2-V$2)/($Q97),SUMIF(#REF!,'Full Financ'!$B97,#REF!)*0.98)</f>
        <v>#REF!</v>
      </c>
      <c r="W97" s="17" t="e">
        <f>IF(AND(W$2=$Q$1,$Q97&lt;&gt;0),SUMIF(#REF!,'Full Financ'!$B97,#REF!)*0.98*(X$2-W$2)/($Q97),SUMIF(#REF!,'Full Financ'!$B97,#REF!)*0.98)</f>
        <v>#REF!</v>
      </c>
      <c r="X97" s="17" t="e">
        <f>IF(AND(X$2=$Q$1,$Q97&lt;&gt;0),SUMIF(#REF!,'Full Financ'!$B97,#REF!)*0.98*(Y$2-X$2)/($Q97),SUMIF(#REF!,'Full Financ'!$B97,#REF!)*0.98)</f>
        <v>#REF!</v>
      </c>
      <c r="Y97" s="17" t="e">
        <f>IF(AND(Y$2=$Q$1,$Q97&lt;&gt;0),SUMIF(#REF!,'Full Financ'!$B97,#REF!)*0.98*(Z$2-Y$2)/($Q97),SUMIF(#REF!,'Full Financ'!$B97,#REF!)*0.98)</f>
        <v>#REF!</v>
      </c>
      <c r="Z97" s="17" t="e">
        <f>IF(AND(Z$2=$Q$1,$Q97&lt;&gt;0),SUMIF(#REF!,'Full Financ'!$B97,#REF!)*0.98*(AA$2-Z$2)/($Q97),SUMIF(#REF!,'Full Financ'!$B97,#REF!)*0.98)</f>
        <v>#REF!</v>
      </c>
      <c r="AA97" s="17" t="e">
        <f>IF(AND(AA$2=$Q$1,$Q97&lt;&gt;0),SUMIF(#REF!,'Full Financ'!$B97,#REF!)*0.98*(AB$2-AA$2)/($Q97),SUMIF(#REF!,'Full Financ'!$B97,#REF!)*0.98)</f>
        <v>#REF!</v>
      </c>
      <c r="AB97" s="17" t="e">
        <f>IF(AND(AB$2=$Q$1,$Q97&lt;&gt;0),SUMIF(#REF!,'Full Financ'!$B97,#REF!)*0.98*(AC$2-AB$2)/($Q97),SUMIF(#REF!,'Full Financ'!$B97,#REF!)*0.98)</f>
        <v>#REF!</v>
      </c>
      <c r="AC97" s="17" t="e">
        <f>IF(AND(AC$2=$Q$1,$Q97&lt;&gt;0),SUMIF(#REF!,'Full Financ'!$B97,#REF!)*0.98*(AD$2-AC$2)/($Q97),SUMIF(#REF!,'Full Financ'!$B97,#REF!)*0.98)</f>
        <v>#REF!</v>
      </c>
      <c r="AD97" s="17"/>
      <c r="AF97" s="17" t="e">
        <f t="shared" ca="1" si="46"/>
        <v>#REF!</v>
      </c>
      <c r="AG97" s="17" t="e">
        <f t="shared" ca="1" si="46"/>
        <v>#REF!</v>
      </c>
      <c r="AH97" s="17" t="e">
        <f t="shared" ca="1" si="46"/>
        <v>#REF!</v>
      </c>
      <c r="AI97" s="17" t="e">
        <f t="shared" ca="1" si="46"/>
        <v>#REF!</v>
      </c>
      <c r="AJ97" s="17" t="e">
        <f t="shared" ca="1" si="46"/>
        <v>#REF!</v>
      </c>
      <c r="AK97" s="17" t="e">
        <f t="shared" ca="1" si="46"/>
        <v>#REF!</v>
      </c>
      <c r="AL97" s="17" t="e">
        <f t="shared" ca="1" si="46"/>
        <v>#REF!</v>
      </c>
      <c r="AM97" s="17" t="e">
        <f t="shared" ca="1" si="46"/>
        <v>#REF!</v>
      </c>
      <c r="AN97" s="17" t="e">
        <f t="shared" ca="1" si="46"/>
        <v>#REF!</v>
      </c>
      <c r="AO97" s="17" t="e">
        <f t="shared" ca="1" si="46"/>
        <v>#REF!</v>
      </c>
      <c r="AP97" s="17" t="e">
        <f t="shared" ca="1" si="46"/>
        <v>#REF!</v>
      </c>
      <c r="AQ97" s="17" t="e">
        <f t="shared" ca="1" si="46"/>
        <v>#REF!</v>
      </c>
      <c r="AS97" s="17" t="e">
        <f>IF(SUM($R97:R97)&gt;0,MONTH(AS$2),"")</f>
        <v>#REF!</v>
      </c>
      <c r="AT97" s="17" t="e">
        <f>IF(SUM($R97:S97)&gt;0,MONTH(AT$2),"")</f>
        <v>#REF!</v>
      </c>
      <c r="AU97" s="17" t="e">
        <f>IF(SUM($R97:T97)&gt;0,MONTH(AU$2),"")</f>
        <v>#REF!</v>
      </c>
      <c r="AV97" s="17" t="e">
        <f>IF(SUM($R97:U97)&gt;0,MONTH(AV$2),"")</f>
        <v>#REF!</v>
      </c>
      <c r="AW97" s="17" t="e">
        <f>IF(SUM($R97:V97)&gt;0,MONTH(AW$2),"")</f>
        <v>#REF!</v>
      </c>
      <c r="AX97" s="17" t="e">
        <f>IF(SUM($R97:W97)&gt;0,MONTH(AX$2),"")</f>
        <v>#REF!</v>
      </c>
      <c r="AY97" s="17" t="e">
        <f>IF(SUM($R97:X97)&gt;0,MONTH(AY$2),"")</f>
        <v>#REF!</v>
      </c>
      <c r="AZ97" s="17" t="e">
        <f>IF(SUM($R97:Y97)&gt;0,MONTH(AZ$2),"")</f>
        <v>#REF!</v>
      </c>
      <c r="BA97" s="17" t="e">
        <f>IF(SUM($R97:Z97)&gt;0,MONTH(BA$2),"")</f>
        <v>#REF!</v>
      </c>
      <c r="BB97" s="17" t="e">
        <f>IF(SUM($R97:AA97)&gt;0,MONTH(BB$2),"")</f>
        <v>#REF!</v>
      </c>
      <c r="BC97" s="17" t="e">
        <f>IF(SUM($R97:AB97)&gt;0,MONTH(BC$2),"")</f>
        <v>#REF!</v>
      </c>
      <c r="BD97" s="17" t="e">
        <f>IF(SUM($R97:AC97)&gt;0,MONTH(BD$2),"")</f>
        <v>#REF!</v>
      </c>
      <c r="BE97" s="17" t="e">
        <f t="shared" si="41"/>
        <v>#REF!</v>
      </c>
      <c r="BF97" s="17" t="e">
        <f t="shared" si="47"/>
        <v>#REF!</v>
      </c>
      <c r="BG97" s="17" t="e">
        <f t="shared" si="47"/>
        <v>#REF!</v>
      </c>
      <c r="BH97" s="17" t="e">
        <f t="shared" si="47"/>
        <v>#REF!</v>
      </c>
      <c r="BI97" s="17" t="e">
        <f t="shared" si="47"/>
        <v>#REF!</v>
      </c>
      <c r="BJ97" s="17" t="e">
        <f t="shared" si="47"/>
        <v>#REF!</v>
      </c>
      <c r="BK97" s="17" t="e">
        <f t="shared" si="47"/>
        <v>#REF!</v>
      </c>
      <c r="BL97" s="17" t="e">
        <f t="shared" si="47"/>
        <v>#REF!</v>
      </c>
      <c r="BM97" s="17" t="e">
        <f t="shared" si="47"/>
        <v>#REF!</v>
      </c>
      <c r="BN97" s="17" t="e">
        <f t="shared" si="47"/>
        <v>#REF!</v>
      </c>
      <c r="BO97" s="17" t="e">
        <f t="shared" si="47"/>
        <v>#REF!</v>
      </c>
      <c r="BP97" s="17" t="e">
        <f t="shared" si="47"/>
        <v>#REF!</v>
      </c>
      <c r="BQ97" s="17" t="e">
        <f t="shared" si="47"/>
        <v>#REF!</v>
      </c>
      <c r="BS97" s="17" t="e">
        <f t="shared" si="48"/>
        <v>#REF!</v>
      </c>
      <c r="BT97" s="17" t="e">
        <f t="shared" si="48"/>
        <v>#REF!</v>
      </c>
      <c r="BU97" s="17" t="e">
        <f t="shared" si="48"/>
        <v>#REF!</v>
      </c>
      <c r="BV97" s="17" t="e">
        <f t="shared" si="48"/>
        <v>#REF!</v>
      </c>
      <c r="BW97" s="17" t="e">
        <f t="shared" si="48"/>
        <v>#REF!</v>
      </c>
      <c r="BX97" s="17" t="e">
        <f t="shared" si="48"/>
        <v>#REF!</v>
      </c>
      <c r="BY97" s="17" t="e">
        <f t="shared" si="48"/>
        <v>#REF!</v>
      </c>
      <c r="BZ97" s="17" t="e">
        <f t="shared" si="48"/>
        <v>#REF!</v>
      </c>
      <c r="CA97" s="17" t="e">
        <f t="shared" si="48"/>
        <v>#REF!</v>
      </c>
      <c r="CB97" s="17" t="e">
        <f t="shared" si="48"/>
        <v>#REF!</v>
      </c>
      <c r="CC97" s="17" t="e">
        <f t="shared" si="48"/>
        <v>#REF!</v>
      </c>
      <c r="CD97" s="17" t="e">
        <f t="shared" si="48"/>
        <v>#REF!</v>
      </c>
      <c r="CG97" s="20" t="e">
        <f>IF(AND(SUM($R97:R97)&gt;0,R97=0),AF97,0)</f>
        <v>#REF!</v>
      </c>
      <c r="CH97" s="20" t="e">
        <f>IF(AND(SUM($R97:S97)&gt;0,S97=0),AG97,0)</f>
        <v>#REF!</v>
      </c>
      <c r="CI97" s="20" t="e">
        <f>IF(AND(SUM($R97:T97)&gt;0,T97=0),AH97,0)</f>
        <v>#REF!</v>
      </c>
      <c r="CJ97" s="20" t="e">
        <f>IF(AND(SUM($R97:U97)&gt;0,U97=0),AI97,0)</f>
        <v>#REF!</v>
      </c>
      <c r="CK97" s="20" t="e">
        <f>IF(AND(SUM($R97:V97)&gt;0,V97=0),AJ97,0)</f>
        <v>#REF!</v>
      </c>
      <c r="CL97" s="20" t="e">
        <f>IF(AND(SUM($R97:W97)&gt;0,W97=0),AK97,0)</f>
        <v>#REF!</v>
      </c>
      <c r="CM97" s="20" t="e">
        <f>IF(AND(SUM($R97:X97)&gt;0,X97=0),AL97,0)</f>
        <v>#REF!</v>
      </c>
      <c r="CN97" s="20" t="e">
        <f>IF(AND(SUM($R97:Y97)&gt;0,Y97=0),AM97,0)</f>
        <v>#REF!</v>
      </c>
      <c r="CO97" s="20" t="e">
        <f>IF(AND(SUM($R97:Z97)&gt;0,Z97=0),AN97,0)</f>
        <v>#REF!</v>
      </c>
      <c r="CP97" s="20" t="e">
        <f>IF(AND(SUM($R97:AA97)&gt;0,AA97=0),AO97,0)</f>
        <v>#REF!</v>
      </c>
      <c r="CQ97" s="20" t="e">
        <f>IF(AND(SUM($R97:AB97)&gt;0,AB97=0),AP97,0)</f>
        <v>#REF!</v>
      </c>
      <c r="CR97" s="20" t="e">
        <f>IF(AND(SUM($R97:AC97)&gt;0,AC97=0),AQ97,0)</f>
        <v>#REF!</v>
      </c>
      <c r="CT97" s="14" t="e">
        <f>IF(VLOOKUP($B97,#REF!,COLUMN(#REF!)-COLUMN(#REF!)+1,FALSE)&gt;0.1,VLOOKUP($B97,#REF!,COLUMN(#REF!)-COLUMN(#REF!)+1,FALSE),"")</f>
        <v>#REF!</v>
      </c>
      <c r="CU97" s="14" t="e">
        <f>IF(VLOOKUP($B97,#REF!,COLUMN(#REF!)-COLUMN(#REF!)+1,FALSE)&gt;0.1,VLOOKUP($B97,#REF!,COLUMN(#REF!)-COLUMN(#REF!)+1,FALSE),"")</f>
        <v>#REF!</v>
      </c>
      <c r="CV97" s="14" t="e">
        <f>IF(VLOOKUP($B97,#REF!,COLUMN(#REF!)-COLUMN(#REF!)+1,FALSE)&gt;0.1,VLOOKUP($B97,#REF!,COLUMN(#REF!)-COLUMN(#REF!)+1,FALSE),"")</f>
        <v>#REF!</v>
      </c>
      <c r="CW97" s="14" t="e">
        <f>IF(VLOOKUP($B97,#REF!,COLUMN(#REF!)-COLUMN(#REF!)+1,FALSE)&gt;0.1,VLOOKUP($B97,#REF!,COLUMN(#REF!)-COLUMN(#REF!)+1,FALSE),"")</f>
        <v>#REF!</v>
      </c>
      <c r="CX97" s="14" t="e">
        <f>IF(VLOOKUP($B97,#REF!,COLUMN(#REF!)-COLUMN(#REF!)+1,FALSE)&gt;0.1,VLOOKUP($B97,#REF!,COLUMN(#REF!)-COLUMN(#REF!)+1,FALSE),"")</f>
        <v>#REF!</v>
      </c>
      <c r="CY97" s="14" t="e">
        <f>IF(VLOOKUP($B97,#REF!,COLUMN(#REF!)-COLUMN(#REF!)+1,FALSE)&gt;0.1,VLOOKUP($B97,#REF!,COLUMN(#REF!)-COLUMN(#REF!)+1,FALSE),"")</f>
        <v>#REF!</v>
      </c>
      <c r="CZ97" s="14" t="e">
        <f>IF(VLOOKUP($B97,#REF!,COLUMN(#REF!)-COLUMN(#REF!)+1,FALSE)&gt;0.1,VLOOKUP($B97,#REF!,COLUMN(#REF!)-COLUMN(#REF!)+1,FALSE),"")</f>
        <v>#REF!</v>
      </c>
      <c r="DA97" s="14" t="e">
        <f>IF(VLOOKUP($B97,#REF!,COLUMN(#REF!)-COLUMN(#REF!)+1,FALSE)&gt;0.1,VLOOKUP($B97,#REF!,COLUMN(#REF!)-COLUMN(#REF!)+1,FALSE),"")</f>
        <v>#REF!</v>
      </c>
      <c r="DB97" s="14" t="e">
        <f>IF(VLOOKUP($B97,#REF!,COLUMN(#REF!)-COLUMN(#REF!)+1,FALSE)&gt;0.1,VLOOKUP($B97,#REF!,COLUMN(#REF!)-COLUMN(#REF!)+1,FALSE),"")</f>
        <v>#REF!</v>
      </c>
      <c r="DC97" s="14" t="e">
        <f>IF(VLOOKUP($B97,#REF!,COLUMN(#REF!)-COLUMN(#REF!)+1,FALSE)&gt;0.1,VLOOKUP($B97,#REF!,COLUMN(#REF!)-COLUMN(#REF!)+1,FALSE),"")</f>
        <v>#REF!</v>
      </c>
      <c r="DD97" s="14" t="e">
        <f>IF(VLOOKUP($B97,#REF!,COLUMN(#REF!)-COLUMN(#REF!)+1,FALSE)&gt;0.1,VLOOKUP($B97,#REF!,COLUMN(#REF!)-COLUMN(#REF!)+1,FALSE),"")</f>
        <v>#REF!</v>
      </c>
      <c r="DE97" s="14" t="e">
        <f>IF(VLOOKUP($B97,#REF!,COLUMN(#REF!)-COLUMN(#REF!)+1,FALSE)&gt;0.1,VLOOKUP($B97,#REF!,COLUMN(#REF!)-COLUMN(#REF!)+1,FALSE),"")</f>
        <v>#REF!</v>
      </c>
      <c r="DH97" s="19" t="str">
        <f t="shared" si="42"/>
        <v/>
      </c>
      <c r="DI97" s="19" t="str">
        <f t="shared" si="42"/>
        <v/>
      </c>
      <c r="DJ97" s="19" t="str">
        <f t="shared" si="42"/>
        <v/>
      </c>
      <c r="DK97" s="19" t="str">
        <f t="shared" si="42"/>
        <v/>
      </c>
      <c r="DL97" s="19" t="str">
        <f t="shared" si="42"/>
        <v/>
      </c>
      <c r="DM97" s="19" t="str">
        <f t="shared" si="42"/>
        <v/>
      </c>
      <c r="DN97" s="19" t="str">
        <f t="shared" si="42"/>
        <v/>
      </c>
      <c r="DO97" s="19" t="str">
        <f t="shared" si="42"/>
        <v/>
      </c>
      <c r="DP97" s="19" t="str">
        <f t="shared" si="42"/>
        <v/>
      </c>
      <c r="DQ97" s="19" t="str">
        <f t="shared" si="49"/>
        <v/>
      </c>
      <c r="DR97" s="19" t="str">
        <f t="shared" si="49"/>
        <v/>
      </c>
      <c r="DS97" s="19" t="str">
        <f t="shared" si="49"/>
        <v/>
      </c>
      <c r="DV97" s="15" t="e">
        <f>IF(VLOOKUP($B97,#REF!,COLUMN(#REF!)-COLUMN(#REF!)+1,FALSE)&gt;0.1,VLOOKUP($B97,#REF!,COLUMN(#REF!)-COLUMN(#REF!)+1,FALSE),"")</f>
        <v>#REF!</v>
      </c>
      <c r="DW97" s="15" t="e">
        <f>IF(VLOOKUP($B97,#REF!,COLUMN(#REF!)-COLUMN(#REF!)+1,FALSE)&gt;0.1,VLOOKUP($B97,#REF!,COLUMN(#REF!)-COLUMN(#REF!)+1,FALSE),"")</f>
        <v>#REF!</v>
      </c>
      <c r="DX97" s="15" t="e">
        <f>IF(VLOOKUP($B97,#REF!,COLUMN(#REF!)-COLUMN(#REF!)+1,FALSE)&gt;0.1,VLOOKUP($B97,#REF!,COLUMN(#REF!)-COLUMN(#REF!)+1,FALSE),"")</f>
        <v>#REF!</v>
      </c>
      <c r="DY97" s="15" t="e">
        <f>IF(VLOOKUP($B97,#REF!,COLUMN(#REF!)-COLUMN(#REF!)+1,FALSE)&gt;0.1,VLOOKUP($B97,#REF!,COLUMN(#REF!)-COLUMN(#REF!)+1,FALSE),"")</f>
        <v>#REF!</v>
      </c>
      <c r="DZ97" s="15" t="e">
        <f>IF(VLOOKUP($B97,#REF!,COLUMN(#REF!)-COLUMN(#REF!)+1,FALSE)&gt;0.1,VLOOKUP($B97,#REF!,COLUMN(#REF!)-COLUMN(#REF!)+1,FALSE),"")</f>
        <v>#REF!</v>
      </c>
      <c r="EA97" s="15" t="e">
        <f>IF(VLOOKUP($B97,#REF!,COLUMN(#REF!)-COLUMN(#REF!)+1,FALSE)&gt;0.1,VLOOKUP($B97,#REF!,COLUMN(#REF!)-COLUMN(#REF!)+1,FALSE),"")</f>
        <v>#REF!</v>
      </c>
      <c r="EB97" s="15" t="e">
        <f>IF(VLOOKUP($B97,#REF!,COLUMN(#REF!)-COLUMN(#REF!)+1,FALSE)&gt;0.1,VLOOKUP($B97,#REF!,COLUMN(#REF!)-COLUMN(#REF!)+1,FALSE),"")</f>
        <v>#REF!</v>
      </c>
      <c r="EC97" s="15" t="e">
        <f>IF(VLOOKUP($B97,#REF!,COLUMN(#REF!)-COLUMN(#REF!)+1,FALSE)&gt;0.1,VLOOKUP($B97,#REF!,COLUMN(#REF!)-COLUMN(#REF!)+1,FALSE),"")</f>
        <v>#REF!</v>
      </c>
      <c r="ED97" s="15" t="e">
        <f>IF(VLOOKUP($B97,#REF!,COLUMN(#REF!)-COLUMN(#REF!)+1,FALSE)&gt;0.1,VLOOKUP($B97,#REF!,COLUMN(#REF!)-COLUMN(#REF!)+1,FALSE),"")</f>
        <v>#REF!</v>
      </c>
      <c r="EE97" s="15" t="e">
        <f>IF(VLOOKUP($B97,#REF!,COLUMN(#REF!)-COLUMN(#REF!)+1,FALSE)&gt;0.1,VLOOKUP($B97,#REF!,COLUMN(#REF!)-COLUMN(#REF!)+1,FALSE),"")</f>
        <v>#REF!</v>
      </c>
      <c r="EF97" s="15" t="e">
        <f>IF(VLOOKUP($B97,#REF!,COLUMN(#REF!)-COLUMN(#REF!)+1,FALSE)&gt;0.1,VLOOKUP($B97,#REF!,COLUMN(#REF!)-COLUMN(#REF!)+1,FALSE),"")</f>
        <v>#REF!</v>
      </c>
      <c r="EG97" s="15" t="e">
        <f>IF(VLOOKUP($B97,#REF!,COLUMN(#REF!)-COLUMN(#REF!)+1,FALSE)&gt;0.1,VLOOKUP($B97,#REF!,COLUMN(#REF!)-COLUMN(#REF!)+1,FALSE),"")</f>
        <v>#REF!</v>
      </c>
      <c r="EH97" s="15" t="e">
        <f>IF(VLOOKUP($B97,#REF!,COLUMN(#REF!)-COLUMN(#REF!)+1,FALSE)&gt;0.1,VLOOKUP($B97,#REF!,COLUMN(#REF!)-COLUMN(#REF!)+1,FALSE),"")</f>
        <v>#REF!</v>
      </c>
      <c r="EL97" s="20" t="str">
        <f t="shared" si="33"/>
        <v/>
      </c>
      <c r="EM97" s="20" t="str">
        <f t="shared" si="33"/>
        <v/>
      </c>
      <c r="EN97" s="20" t="str">
        <f t="shared" si="33"/>
        <v/>
      </c>
      <c r="EO97" s="20" t="str">
        <f t="shared" ref="EO97:ET120" si="50">IF(ISNUMBER(DY97),(DY97-1)*G97,"")</f>
        <v/>
      </c>
      <c r="EP97" s="20" t="str">
        <f t="shared" si="50"/>
        <v/>
      </c>
      <c r="EQ97" s="20" t="str">
        <f t="shared" si="50"/>
        <v/>
      </c>
      <c r="ER97" s="20" t="str">
        <f t="shared" si="43"/>
        <v/>
      </c>
      <c r="ES97" s="20" t="str">
        <f t="shared" si="43"/>
        <v/>
      </c>
      <c r="ET97" s="20" t="str">
        <f t="shared" si="43"/>
        <v/>
      </c>
      <c r="EU97" s="20" t="str">
        <f t="shared" si="43"/>
        <v/>
      </c>
      <c r="EV97" s="20" t="str">
        <f t="shared" si="43"/>
        <v/>
      </c>
      <c r="EW97" s="20" t="str">
        <f t="shared" si="43"/>
        <v/>
      </c>
    </row>
    <row r="98" spans="2:153">
      <c r="B98" t="s">
        <v>1474</v>
      </c>
      <c r="C98" s="18">
        <f>VLOOKUP(B98,Financ!A$3:J$157,COLUMN(Financ!$J$21),FALSE)</f>
        <v>45931</v>
      </c>
      <c r="D98" s="16">
        <f ca="1">SUMIF(Financ!$A$3:$A$157,'Full Financ'!$B98,Financ!K$3:K$156)</f>
        <v>0</v>
      </c>
      <c r="E98" s="16">
        <f ca="1">SUMIF(Financ!$A$3:$A$157,'Full Financ'!$B98,Financ!L$3:L$156)</f>
        <v>0</v>
      </c>
      <c r="F98" s="16">
        <f ca="1">SUMIF(Financ!$A$3:$A$157,'Full Financ'!$B98,Financ!M$3:M$156)</f>
        <v>0</v>
      </c>
      <c r="G98" s="16">
        <f ca="1">SUMIF(Financ!$A$3:$A$157,'Full Financ'!$B98,Financ!N$3:N$156)</f>
        <v>0</v>
      </c>
      <c r="H98" s="16">
        <f ca="1">SUMIF(Financ!$A$3:$A$157,'Full Financ'!$B98,Financ!O$3:O$156)</f>
        <v>0</v>
      </c>
      <c r="I98" s="16">
        <f ca="1">SUMIF(Financ!$A$3:$A$157,'Full Financ'!$B98,Financ!P$3:P$156)</f>
        <v>0</v>
      </c>
      <c r="J98" s="16">
        <f ca="1">SUMIF(Financ!$A$3:$A$157,'Full Financ'!$B98,Financ!Q$3:Q$156)</f>
        <v>0</v>
      </c>
      <c r="K98" s="16">
        <f ca="1">SUMIF(Financ!$A$3:$A$157,'Full Financ'!$B98,Financ!R$3:R$156)</f>
        <v>0</v>
      </c>
      <c r="L98" s="16">
        <f ca="1">SUMIF(Financ!$A$3:$A$157,'Full Financ'!$B98,Financ!S$3:S$156)</f>
        <v>0</v>
      </c>
      <c r="M98" s="16">
        <f ca="1">SUMIF(Financ!$A$3:$A$157,'Full Financ'!$B98,Financ!T$3:T$156)</f>
        <v>972.72499999999991</v>
      </c>
      <c r="N98" s="16">
        <f ca="1">SUMIF(Financ!$A$3:$A$157,'Full Financ'!$B98,Financ!U$3:U$156)</f>
        <v>972.72499999999991</v>
      </c>
      <c r="O98" s="16">
        <f ca="1">SUMIF(Financ!$A$3:$A$157,'Full Financ'!$B98,Financ!V$3:V$156)</f>
        <v>972.72499999999991</v>
      </c>
      <c r="P98" s="16"/>
      <c r="Q98" t="e">
        <f>VLOOKUP(B98,#REF!,COLUMN(#REF!),FALSE)</f>
        <v>#REF!</v>
      </c>
      <c r="R98" s="17" t="e">
        <f>IF(AND(R$2=$Q$1,$Q98&lt;&gt;0),SUMIF(#REF!,'Full Financ'!$B98,#REF!)*0.98*(S$2-R$2)/($Q98),SUMIF(#REF!,'Full Financ'!$B98,#REF!)*0.98)</f>
        <v>#REF!</v>
      </c>
      <c r="S98" s="17" t="e">
        <f>IF(AND(S$2=$Q$1,$Q98&lt;&gt;0),SUMIF(#REF!,'Full Financ'!$B98,#REF!)*0.98*(T$2-S$2)/($Q98),SUMIF(#REF!,'Full Financ'!$B98,#REF!)*0.98)</f>
        <v>#REF!</v>
      </c>
      <c r="T98" s="17" t="e">
        <f>IF(AND(T$2=$Q$1,$Q98&lt;&gt;0),SUMIF(#REF!,'Full Financ'!$B98,#REF!)*0.98*(U$2-T$2)/($Q98),SUMIF(#REF!,'Full Financ'!$B98,#REF!)*0.98)</f>
        <v>#REF!</v>
      </c>
      <c r="U98" s="17" t="e">
        <f>IF(AND(U$2=$Q$1,$Q98&lt;&gt;0),SUMIF(#REF!,'Full Financ'!$B98,#REF!)*0.98*(V$2-U$2)/($Q98),SUMIF(#REF!,'Full Financ'!$B98,#REF!)*0.98)</f>
        <v>#REF!</v>
      </c>
      <c r="V98" s="17" t="e">
        <f>IF(AND(V$2=$Q$1,$Q98&lt;&gt;0),SUMIF(#REF!,'Full Financ'!$B98,#REF!)*0.98*(W$2-V$2)/($Q98),SUMIF(#REF!,'Full Financ'!$B98,#REF!)*0.98)</f>
        <v>#REF!</v>
      </c>
      <c r="W98" s="17" t="e">
        <f>IF(AND(W$2=$Q$1,$Q98&lt;&gt;0),SUMIF(#REF!,'Full Financ'!$B98,#REF!)*0.98*(X$2-W$2)/($Q98),SUMIF(#REF!,'Full Financ'!$B98,#REF!)*0.98)</f>
        <v>#REF!</v>
      </c>
      <c r="X98" s="17" t="e">
        <f>IF(AND(X$2=$Q$1,$Q98&lt;&gt;0),SUMIF(#REF!,'Full Financ'!$B98,#REF!)*0.98*(Y$2-X$2)/($Q98),SUMIF(#REF!,'Full Financ'!$B98,#REF!)*0.98)</f>
        <v>#REF!</v>
      </c>
      <c r="Y98" s="17" t="e">
        <f>IF(AND(Y$2=$Q$1,$Q98&lt;&gt;0),SUMIF(#REF!,'Full Financ'!$B98,#REF!)*0.98*(Z$2-Y$2)/($Q98),SUMIF(#REF!,'Full Financ'!$B98,#REF!)*0.98)</f>
        <v>#REF!</v>
      </c>
      <c r="Z98" s="17" t="e">
        <f>IF(AND(Z$2=$Q$1,$Q98&lt;&gt;0),SUMIF(#REF!,'Full Financ'!$B98,#REF!)*0.98*(AA$2-Z$2)/($Q98),SUMIF(#REF!,'Full Financ'!$B98,#REF!)*0.98)</f>
        <v>#REF!</v>
      </c>
      <c r="AA98" s="17" t="e">
        <f>IF(AND(AA$2=$Q$1,$Q98&lt;&gt;0),SUMIF(#REF!,'Full Financ'!$B98,#REF!)*0.98*(AB$2-AA$2)/($Q98),SUMIF(#REF!,'Full Financ'!$B98,#REF!)*0.98)</f>
        <v>#REF!</v>
      </c>
      <c r="AB98" s="17" t="e">
        <f>IF(AND(AB$2=$Q$1,$Q98&lt;&gt;0),SUMIF(#REF!,'Full Financ'!$B98,#REF!)*0.98*(AC$2-AB$2)/($Q98),SUMIF(#REF!,'Full Financ'!$B98,#REF!)*0.98)</f>
        <v>#REF!</v>
      </c>
      <c r="AC98" s="17" t="e">
        <f>IF(AND(AC$2=$Q$1,$Q98&lt;&gt;0),SUMIF(#REF!,'Full Financ'!$B98,#REF!)*0.98*(AD$2-AC$2)/($Q98),SUMIF(#REF!,'Full Financ'!$B98,#REF!)*0.98)</f>
        <v>#REF!</v>
      </c>
      <c r="AD98" s="17"/>
      <c r="AF98" s="17" t="e">
        <f t="shared" ca="1" si="46"/>
        <v>#REF!</v>
      </c>
      <c r="AG98" s="17" t="e">
        <f t="shared" ca="1" si="46"/>
        <v>#REF!</v>
      </c>
      <c r="AH98" s="17" t="e">
        <f t="shared" ca="1" si="46"/>
        <v>#REF!</v>
      </c>
      <c r="AI98" s="17" t="e">
        <f t="shared" ca="1" si="46"/>
        <v>#REF!</v>
      </c>
      <c r="AJ98" s="17" t="e">
        <f t="shared" ca="1" si="46"/>
        <v>#REF!</v>
      </c>
      <c r="AK98" s="17" t="e">
        <f t="shared" ca="1" si="46"/>
        <v>#REF!</v>
      </c>
      <c r="AL98" s="17" t="e">
        <f t="shared" ca="1" si="46"/>
        <v>#REF!</v>
      </c>
      <c r="AM98" s="17" t="e">
        <f t="shared" ca="1" si="46"/>
        <v>#REF!</v>
      </c>
      <c r="AN98" s="17" t="e">
        <f t="shared" ca="1" si="46"/>
        <v>#REF!</v>
      </c>
      <c r="AO98" s="17" t="e">
        <f t="shared" ca="1" si="46"/>
        <v>#REF!</v>
      </c>
      <c r="AP98" s="17" t="e">
        <f t="shared" ca="1" si="46"/>
        <v>#REF!</v>
      </c>
      <c r="AQ98" s="17" t="e">
        <f t="shared" ca="1" si="46"/>
        <v>#REF!</v>
      </c>
      <c r="AS98" s="17" t="e">
        <f>IF(SUM($R98:R98)&gt;0,MONTH(AS$2),"")</f>
        <v>#REF!</v>
      </c>
      <c r="AT98" s="17" t="e">
        <f>IF(SUM($R98:S98)&gt;0,MONTH(AT$2),"")</f>
        <v>#REF!</v>
      </c>
      <c r="AU98" s="17" t="e">
        <f>IF(SUM($R98:T98)&gt;0,MONTH(AU$2),"")</f>
        <v>#REF!</v>
      </c>
      <c r="AV98" s="17" t="e">
        <f>IF(SUM($R98:U98)&gt;0,MONTH(AV$2),"")</f>
        <v>#REF!</v>
      </c>
      <c r="AW98" s="17" t="e">
        <f>IF(SUM($R98:V98)&gt;0,MONTH(AW$2),"")</f>
        <v>#REF!</v>
      </c>
      <c r="AX98" s="17" t="e">
        <f>IF(SUM($R98:W98)&gt;0,MONTH(AX$2),"")</f>
        <v>#REF!</v>
      </c>
      <c r="AY98" s="17" t="e">
        <f>IF(SUM($R98:X98)&gt;0,MONTH(AY$2),"")</f>
        <v>#REF!</v>
      </c>
      <c r="AZ98" s="17" t="e">
        <f>IF(SUM($R98:Y98)&gt;0,MONTH(AZ$2),"")</f>
        <v>#REF!</v>
      </c>
      <c r="BA98" s="17" t="e">
        <f>IF(SUM($R98:Z98)&gt;0,MONTH(BA$2),"")</f>
        <v>#REF!</v>
      </c>
      <c r="BB98" s="17" t="e">
        <f>IF(SUM($R98:AA98)&gt;0,MONTH(BB$2),"")</f>
        <v>#REF!</v>
      </c>
      <c r="BC98" s="17" t="e">
        <f>IF(SUM($R98:AB98)&gt;0,MONTH(BC$2),"")</f>
        <v>#REF!</v>
      </c>
      <c r="BD98" s="17" t="e">
        <f>IF(SUM($R98:AC98)&gt;0,MONTH(BD$2),"")</f>
        <v>#REF!</v>
      </c>
      <c r="BE98" s="17" t="e">
        <f t="shared" si="41"/>
        <v>#REF!</v>
      </c>
      <c r="BF98" s="17" t="e">
        <f t="shared" si="47"/>
        <v>#REF!</v>
      </c>
      <c r="BG98" s="17" t="e">
        <f t="shared" si="47"/>
        <v>#REF!</v>
      </c>
      <c r="BH98" s="17" t="e">
        <f t="shared" si="47"/>
        <v>#REF!</v>
      </c>
      <c r="BI98" s="17" t="e">
        <f t="shared" si="47"/>
        <v>#REF!</v>
      </c>
      <c r="BJ98" s="17" t="e">
        <f t="shared" si="47"/>
        <v>#REF!</v>
      </c>
      <c r="BK98" s="17" t="e">
        <f t="shared" si="47"/>
        <v>#REF!</v>
      </c>
      <c r="BL98" s="17" t="e">
        <f t="shared" si="47"/>
        <v>#REF!</v>
      </c>
      <c r="BM98" s="17" t="e">
        <f t="shared" si="47"/>
        <v>#REF!</v>
      </c>
      <c r="BN98" s="17" t="e">
        <f t="shared" si="47"/>
        <v>#REF!</v>
      </c>
      <c r="BO98" s="17" t="e">
        <f t="shared" si="47"/>
        <v>#REF!</v>
      </c>
      <c r="BP98" s="17" t="e">
        <f t="shared" si="47"/>
        <v>#REF!</v>
      </c>
      <c r="BQ98" s="17" t="e">
        <f t="shared" si="47"/>
        <v>#REF!</v>
      </c>
      <c r="BS98" s="17" t="e">
        <f t="shared" si="48"/>
        <v>#REF!</v>
      </c>
      <c r="BT98" s="17" t="e">
        <f t="shared" si="48"/>
        <v>#REF!</v>
      </c>
      <c r="BU98" s="17" t="e">
        <f t="shared" si="48"/>
        <v>#REF!</v>
      </c>
      <c r="BV98" s="17" t="e">
        <f t="shared" si="48"/>
        <v>#REF!</v>
      </c>
      <c r="BW98" s="17" t="e">
        <f t="shared" si="48"/>
        <v>#REF!</v>
      </c>
      <c r="BX98" s="17" t="e">
        <f t="shared" si="48"/>
        <v>#REF!</v>
      </c>
      <c r="BY98" s="17" t="e">
        <f t="shared" si="48"/>
        <v>#REF!</v>
      </c>
      <c r="BZ98" s="17" t="e">
        <f t="shared" si="48"/>
        <v>#REF!</v>
      </c>
      <c r="CA98" s="17" t="e">
        <f t="shared" si="48"/>
        <v>#REF!</v>
      </c>
      <c r="CB98" s="17" t="e">
        <f t="shared" si="48"/>
        <v>#REF!</v>
      </c>
      <c r="CC98" s="17" t="e">
        <f t="shared" si="48"/>
        <v>#REF!</v>
      </c>
      <c r="CD98" s="17" t="e">
        <f t="shared" si="48"/>
        <v>#REF!</v>
      </c>
      <c r="CG98" s="20" t="e">
        <f>IF(AND(SUM($R98:R98)&gt;0,R98=0),AF98,0)</f>
        <v>#REF!</v>
      </c>
      <c r="CH98" s="20" t="e">
        <f>IF(AND(SUM($R98:S98)&gt;0,S98=0),AG98,0)</f>
        <v>#REF!</v>
      </c>
      <c r="CI98" s="20" t="e">
        <f>IF(AND(SUM($R98:T98)&gt;0,T98=0),AH98,0)</f>
        <v>#REF!</v>
      </c>
      <c r="CJ98" s="20" t="e">
        <f>IF(AND(SUM($R98:U98)&gt;0,U98=0),AI98,0)</f>
        <v>#REF!</v>
      </c>
      <c r="CK98" s="20" t="e">
        <f>IF(AND(SUM($R98:V98)&gt;0,V98=0),AJ98,0)</f>
        <v>#REF!</v>
      </c>
      <c r="CL98" s="20" t="e">
        <f>IF(AND(SUM($R98:W98)&gt;0,W98=0),AK98,0)</f>
        <v>#REF!</v>
      </c>
      <c r="CM98" s="20" t="e">
        <f>IF(AND(SUM($R98:X98)&gt;0,X98=0),AL98,0)</f>
        <v>#REF!</v>
      </c>
      <c r="CN98" s="20" t="e">
        <f>IF(AND(SUM($R98:Y98)&gt;0,Y98=0),AM98,0)</f>
        <v>#REF!</v>
      </c>
      <c r="CO98" s="20" t="e">
        <f>IF(AND(SUM($R98:Z98)&gt;0,Z98=0),AN98,0)</f>
        <v>#REF!</v>
      </c>
      <c r="CP98" s="20" t="e">
        <f>IF(AND(SUM($R98:AA98)&gt;0,AA98=0),AO98,0)</f>
        <v>#REF!</v>
      </c>
      <c r="CQ98" s="20" t="e">
        <f>IF(AND(SUM($R98:AB98)&gt;0,AB98=0),AP98,0)</f>
        <v>#REF!</v>
      </c>
      <c r="CR98" s="20" t="e">
        <f>IF(AND(SUM($R98:AC98)&gt;0,AC98=0),AQ98,0)</f>
        <v>#REF!</v>
      </c>
      <c r="CT98" s="14" t="e">
        <f>IF(VLOOKUP($B98,#REF!,COLUMN(#REF!)-COLUMN(#REF!)+1,FALSE)&gt;0.1,VLOOKUP($B98,#REF!,COLUMN(#REF!)-COLUMN(#REF!)+1,FALSE),"")</f>
        <v>#REF!</v>
      </c>
      <c r="CU98" s="14" t="e">
        <f>IF(VLOOKUP($B98,#REF!,COLUMN(#REF!)-COLUMN(#REF!)+1,FALSE)&gt;0.1,VLOOKUP($B98,#REF!,COLUMN(#REF!)-COLUMN(#REF!)+1,FALSE),"")</f>
        <v>#REF!</v>
      </c>
      <c r="CV98" s="14" t="e">
        <f>IF(VLOOKUP($B98,#REF!,COLUMN(#REF!)-COLUMN(#REF!)+1,FALSE)&gt;0.1,VLOOKUP($B98,#REF!,COLUMN(#REF!)-COLUMN(#REF!)+1,FALSE),"")</f>
        <v>#REF!</v>
      </c>
      <c r="CW98" s="14" t="e">
        <f>IF(VLOOKUP($B98,#REF!,COLUMN(#REF!)-COLUMN(#REF!)+1,FALSE)&gt;0.1,VLOOKUP($B98,#REF!,COLUMN(#REF!)-COLUMN(#REF!)+1,FALSE),"")</f>
        <v>#REF!</v>
      </c>
      <c r="CX98" s="14" t="e">
        <f>IF(VLOOKUP($B98,#REF!,COLUMN(#REF!)-COLUMN(#REF!)+1,FALSE)&gt;0.1,VLOOKUP($B98,#REF!,COLUMN(#REF!)-COLUMN(#REF!)+1,FALSE),"")</f>
        <v>#REF!</v>
      </c>
      <c r="CY98" s="14" t="e">
        <f>IF(VLOOKUP($B98,#REF!,COLUMN(#REF!)-COLUMN(#REF!)+1,FALSE)&gt;0.1,VLOOKUP($B98,#REF!,COLUMN(#REF!)-COLUMN(#REF!)+1,FALSE),"")</f>
        <v>#REF!</v>
      </c>
      <c r="CZ98" s="14" t="e">
        <f>IF(VLOOKUP($B98,#REF!,COLUMN(#REF!)-COLUMN(#REF!)+1,FALSE)&gt;0.1,VLOOKUP($B98,#REF!,COLUMN(#REF!)-COLUMN(#REF!)+1,FALSE),"")</f>
        <v>#REF!</v>
      </c>
      <c r="DA98" s="14" t="e">
        <f>IF(VLOOKUP($B98,#REF!,COLUMN(#REF!)-COLUMN(#REF!)+1,FALSE)&gt;0.1,VLOOKUP($B98,#REF!,COLUMN(#REF!)-COLUMN(#REF!)+1,FALSE),"")</f>
        <v>#REF!</v>
      </c>
      <c r="DB98" s="14" t="e">
        <f>IF(VLOOKUP($B98,#REF!,COLUMN(#REF!)-COLUMN(#REF!)+1,FALSE)&gt;0.1,VLOOKUP($B98,#REF!,COLUMN(#REF!)-COLUMN(#REF!)+1,FALSE),"")</f>
        <v>#REF!</v>
      </c>
      <c r="DC98" s="14" t="e">
        <f>IF(VLOOKUP($B98,#REF!,COLUMN(#REF!)-COLUMN(#REF!)+1,FALSE)&gt;0.1,VLOOKUP($B98,#REF!,COLUMN(#REF!)-COLUMN(#REF!)+1,FALSE),"")</f>
        <v>#REF!</v>
      </c>
      <c r="DD98" s="14" t="e">
        <f>IF(VLOOKUP($B98,#REF!,COLUMN(#REF!)-COLUMN(#REF!)+1,FALSE)&gt;0.1,VLOOKUP($B98,#REF!,COLUMN(#REF!)-COLUMN(#REF!)+1,FALSE),"")</f>
        <v>#REF!</v>
      </c>
      <c r="DE98" s="14" t="e">
        <f>IF(VLOOKUP($B98,#REF!,COLUMN(#REF!)-COLUMN(#REF!)+1,FALSE)&gt;0.1,VLOOKUP($B98,#REF!,COLUMN(#REF!)-COLUMN(#REF!)+1,FALSE),"")</f>
        <v>#REF!</v>
      </c>
      <c r="DH98" s="19" t="str">
        <f t="shared" si="42"/>
        <v/>
      </c>
      <c r="DI98" s="19" t="str">
        <f t="shared" si="42"/>
        <v/>
      </c>
      <c r="DJ98" s="19" t="str">
        <f t="shared" si="42"/>
        <v/>
      </c>
      <c r="DK98" s="19" t="str">
        <f t="shared" si="42"/>
        <v/>
      </c>
      <c r="DL98" s="19" t="str">
        <f t="shared" si="42"/>
        <v/>
      </c>
      <c r="DM98" s="19" t="str">
        <f t="shared" si="42"/>
        <v/>
      </c>
      <c r="DN98" s="19" t="str">
        <f t="shared" si="42"/>
        <v/>
      </c>
      <c r="DO98" s="19" t="str">
        <f t="shared" si="42"/>
        <v/>
      </c>
      <c r="DP98" s="19" t="str">
        <f t="shared" si="42"/>
        <v/>
      </c>
      <c r="DQ98" s="19" t="str">
        <f t="shared" si="49"/>
        <v/>
      </c>
      <c r="DR98" s="19" t="str">
        <f t="shared" si="49"/>
        <v/>
      </c>
      <c r="DS98" s="19" t="str">
        <f t="shared" si="49"/>
        <v/>
      </c>
      <c r="DV98" s="15" t="e">
        <f>IF(VLOOKUP($B98,#REF!,COLUMN(#REF!)-COLUMN(#REF!)+1,FALSE)&gt;0.1,VLOOKUP($B98,#REF!,COLUMN(#REF!)-COLUMN(#REF!)+1,FALSE),"")</f>
        <v>#REF!</v>
      </c>
      <c r="DW98" s="15" t="e">
        <f>IF(VLOOKUP($B98,#REF!,COLUMN(#REF!)-COLUMN(#REF!)+1,FALSE)&gt;0.1,VLOOKUP($B98,#REF!,COLUMN(#REF!)-COLUMN(#REF!)+1,FALSE),"")</f>
        <v>#REF!</v>
      </c>
      <c r="DX98" s="15" t="e">
        <f>IF(VLOOKUP($B98,#REF!,COLUMN(#REF!)-COLUMN(#REF!)+1,FALSE)&gt;0.1,VLOOKUP($B98,#REF!,COLUMN(#REF!)-COLUMN(#REF!)+1,FALSE),"")</f>
        <v>#REF!</v>
      </c>
      <c r="DY98" s="15" t="e">
        <f>IF(VLOOKUP($B98,#REF!,COLUMN(#REF!)-COLUMN(#REF!)+1,FALSE)&gt;0.1,VLOOKUP($B98,#REF!,COLUMN(#REF!)-COLUMN(#REF!)+1,FALSE),"")</f>
        <v>#REF!</v>
      </c>
      <c r="DZ98" s="15" t="e">
        <f>IF(VLOOKUP($B98,#REF!,COLUMN(#REF!)-COLUMN(#REF!)+1,FALSE)&gt;0.1,VLOOKUP($B98,#REF!,COLUMN(#REF!)-COLUMN(#REF!)+1,FALSE),"")</f>
        <v>#REF!</v>
      </c>
      <c r="EA98" s="15" t="e">
        <f>IF(VLOOKUP($B98,#REF!,COLUMN(#REF!)-COLUMN(#REF!)+1,FALSE)&gt;0.1,VLOOKUP($B98,#REF!,COLUMN(#REF!)-COLUMN(#REF!)+1,FALSE),"")</f>
        <v>#REF!</v>
      </c>
      <c r="EB98" s="15" t="e">
        <f>IF(VLOOKUP($B98,#REF!,COLUMN(#REF!)-COLUMN(#REF!)+1,FALSE)&gt;0.1,VLOOKUP($B98,#REF!,COLUMN(#REF!)-COLUMN(#REF!)+1,FALSE),"")</f>
        <v>#REF!</v>
      </c>
      <c r="EC98" s="15" t="e">
        <f>IF(VLOOKUP($B98,#REF!,COLUMN(#REF!)-COLUMN(#REF!)+1,FALSE)&gt;0.1,VLOOKUP($B98,#REF!,COLUMN(#REF!)-COLUMN(#REF!)+1,FALSE),"")</f>
        <v>#REF!</v>
      </c>
      <c r="ED98" s="15" t="e">
        <f>IF(VLOOKUP($B98,#REF!,COLUMN(#REF!)-COLUMN(#REF!)+1,FALSE)&gt;0.1,VLOOKUP($B98,#REF!,COLUMN(#REF!)-COLUMN(#REF!)+1,FALSE),"")</f>
        <v>#REF!</v>
      </c>
      <c r="EE98" s="15" t="e">
        <f>IF(VLOOKUP($B98,#REF!,COLUMN(#REF!)-COLUMN(#REF!)+1,FALSE)&gt;0.1,VLOOKUP($B98,#REF!,COLUMN(#REF!)-COLUMN(#REF!)+1,FALSE),"")</f>
        <v>#REF!</v>
      </c>
      <c r="EF98" s="15" t="e">
        <f>IF(VLOOKUP($B98,#REF!,COLUMN(#REF!)-COLUMN(#REF!)+1,FALSE)&gt;0.1,VLOOKUP($B98,#REF!,COLUMN(#REF!)-COLUMN(#REF!)+1,FALSE),"")</f>
        <v>#REF!</v>
      </c>
      <c r="EG98" s="15" t="e">
        <f>IF(VLOOKUP($B98,#REF!,COLUMN(#REF!)-COLUMN(#REF!)+1,FALSE)&gt;0.1,VLOOKUP($B98,#REF!,COLUMN(#REF!)-COLUMN(#REF!)+1,FALSE),"")</f>
        <v>#REF!</v>
      </c>
      <c r="EH98" s="15" t="e">
        <f>IF(VLOOKUP($B98,#REF!,COLUMN(#REF!)-COLUMN(#REF!)+1,FALSE)&gt;0.1,VLOOKUP($B98,#REF!,COLUMN(#REF!)-COLUMN(#REF!)+1,FALSE),"")</f>
        <v>#REF!</v>
      </c>
      <c r="EL98" s="20" t="str">
        <f t="shared" ref="EL98:EN120" si="51">IF(ISNUMBER(DV98),(DV98-1)*D98,"")</f>
        <v/>
      </c>
      <c r="EM98" s="20" t="str">
        <f t="shared" si="51"/>
        <v/>
      </c>
      <c r="EN98" s="20" t="str">
        <f t="shared" si="51"/>
        <v/>
      </c>
      <c r="EO98" s="20" t="str">
        <f t="shared" si="50"/>
        <v/>
      </c>
      <c r="EP98" s="20" t="str">
        <f t="shared" si="50"/>
        <v/>
      </c>
      <c r="EQ98" s="20" t="str">
        <f t="shared" si="50"/>
        <v/>
      </c>
      <c r="ER98" s="20" t="str">
        <f t="shared" si="43"/>
        <v/>
      </c>
      <c r="ES98" s="20" t="str">
        <f t="shared" si="43"/>
        <v/>
      </c>
      <c r="ET98" s="20" t="str">
        <f t="shared" si="43"/>
        <v/>
      </c>
      <c r="EU98" s="20" t="str">
        <f t="shared" si="43"/>
        <v/>
      </c>
      <c r="EV98" s="20" t="str">
        <f t="shared" si="43"/>
        <v/>
      </c>
      <c r="EW98" s="20" t="str">
        <f t="shared" si="43"/>
        <v/>
      </c>
    </row>
    <row r="99" spans="2:153">
      <c r="B99" t="s">
        <v>1440</v>
      </c>
      <c r="C99" s="18">
        <f>VLOOKUP(B99,Financ!A$3:J$157,COLUMN(Financ!$J$21),FALSE)</f>
        <v>45992</v>
      </c>
      <c r="D99" s="16">
        <f ca="1">SUMIF(Financ!$A$3:$A$157,'Full Financ'!$B99,Financ!K$3:K$156)</f>
        <v>0</v>
      </c>
      <c r="E99" s="16">
        <f ca="1">SUMIF(Financ!$A$3:$A$157,'Full Financ'!$B99,Financ!L$3:L$156)</f>
        <v>0</v>
      </c>
      <c r="F99" s="16">
        <f ca="1">SUMIF(Financ!$A$3:$A$157,'Full Financ'!$B99,Financ!M$3:M$156)</f>
        <v>0</v>
      </c>
      <c r="G99" s="16">
        <f ca="1">SUMIF(Financ!$A$3:$A$157,'Full Financ'!$B99,Financ!N$3:N$156)</f>
        <v>0</v>
      </c>
      <c r="H99" s="16">
        <f ca="1">SUMIF(Financ!$A$3:$A$157,'Full Financ'!$B99,Financ!O$3:O$156)</f>
        <v>0</v>
      </c>
      <c r="I99" s="16">
        <f ca="1">SUMIF(Financ!$A$3:$A$157,'Full Financ'!$B99,Financ!P$3:P$156)</f>
        <v>0</v>
      </c>
      <c r="J99" s="16">
        <f ca="1">SUMIF(Financ!$A$3:$A$157,'Full Financ'!$B99,Financ!Q$3:Q$156)</f>
        <v>0</v>
      </c>
      <c r="K99" s="16">
        <f ca="1">SUMIF(Financ!$A$3:$A$157,'Full Financ'!$B99,Financ!R$3:R$156)</f>
        <v>0</v>
      </c>
      <c r="L99" s="16">
        <f ca="1">SUMIF(Financ!$A$3:$A$157,'Full Financ'!$B99,Financ!S$3:S$156)</f>
        <v>0</v>
      </c>
      <c r="M99" s="16">
        <f ca="1">SUMIF(Financ!$A$3:$A$157,'Full Financ'!$B99,Financ!T$3:T$156)</f>
        <v>0</v>
      </c>
      <c r="N99" s="16">
        <f ca="1">SUMIF(Financ!$A$3:$A$157,'Full Financ'!$B99,Financ!U$3:U$156)</f>
        <v>0</v>
      </c>
      <c r="O99" s="16">
        <f ca="1">SUMIF(Financ!$A$3:$A$157,'Full Financ'!$B99,Financ!V$3:V$156)</f>
        <v>191.55199999999999</v>
      </c>
      <c r="P99" s="16"/>
      <c r="Q99" t="e">
        <f>VLOOKUP(B99,#REF!,COLUMN(#REF!),FALSE)</f>
        <v>#REF!</v>
      </c>
      <c r="R99" s="17" t="e">
        <f>IF(AND(R$2=$Q$1,$Q99&lt;&gt;0),SUMIF(#REF!,'Full Financ'!$B99,#REF!)*0.98*(S$2-R$2)/($Q99),SUMIF(#REF!,'Full Financ'!$B99,#REF!)*0.98)</f>
        <v>#REF!</v>
      </c>
      <c r="S99" s="17" t="e">
        <f>IF(AND(S$2=$Q$1,$Q99&lt;&gt;0),SUMIF(#REF!,'Full Financ'!$B99,#REF!)*0.98*(T$2-S$2)/($Q99),SUMIF(#REF!,'Full Financ'!$B99,#REF!)*0.98)</f>
        <v>#REF!</v>
      </c>
      <c r="T99" s="17" t="e">
        <f>IF(AND(T$2=$Q$1,$Q99&lt;&gt;0),SUMIF(#REF!,'Full Financ'!$B99,#REF!)*0.98*(U$2-T$2)/($Q99),SUMIF(#REF!,'Full Financ'!$B99,#REF!)*0.98)</f>
        <v>#REF!</v>
      </c>
      <c r="U99" s="17" t="e">
        <f>IF(AND(U$2=$Q$1,$Q99&lt;&gt;0),SUMIF(#REF!,'Full Financ'!$B99,#REF!)*0.98*(V$2-U$2)/($Q99),SUMIF(#REF!,'Full Financ'!$B99,#REF!)*0.98)</f>
        <v>#REF!</v>
      </c>
      <c r="V99" s="17" t="e">
        <f>IF(AND(V$2=$Q$1,$Q99&lt;&gt;0),SUMIF(#REF!,'Full Financ'!$B99,#REF!)*0.98*(W$2-V$2)/($Q99),SUMIF(#REF!,'Full Financ'!$B99,#REF!)*0.98)</f>
        <v>#REF!</v>
      </c>
      <c r="W99" s="17" t="e">
        <f>IF(AND(W$2=$Q$1,$Q99&lt;&gt;0),SUMIF(#REF!,'Full Financ'!$B99,#REF!)*0.98*(X$2-W$2)/($Q99),SUMIF(#REF!,'Full Financ'!$B99,#REF!)*0.98)</f>
        <v>#REF!</v>
      </c>
      <c r="X99" s="17" t="e">
        <f>IF(AND(X$2=$Q$1,$Q99&lt;&gt;0),SUMIF(#REF!,'Full Financ'!$B99,#REF!)*0.98*(Y$2-X$2)/($Q99),SUMIF(#REF!,'Full Financ'!$B99,#REF!)*0.98)</f>
        <v>#REF!</v>
      </c>
      <c r="Y99" s="17" t="e">
        <f>IF(AND(Y$2=$Q$1,$Q99&lt;&gt;0),SUMIF(#REF!,'Full Financ'!$B99,#REF!)*0.98*(Z$2-Y$2)/($Q99),SUMIF(#REF!,'Full Financ'!$B99,#REF!)*0.98)</f>
        <v>#REF!</v>
      </c>
      <c r="Z99" s="17" t="e">
        <f>IF(AND(Z$2=$Q$1,$Q99&lt;&gt;0),SUMIF(#REF!,'Full Financ'!$B99,#REF!)*0.98*(AA$2-Z$2)/($Q99),SUMIF(#REF!,'Full Financ'!$B99,#REF!)*0.98)</f>
        <v>#REF!</v>
      </c>
      <c r="AA99" s="17" t="e">
        <f>IF(AND(AA$2=$Q$1,$Q99&lt;&gt;0),SUMIF(#REF!,'Full Financ'!$B99,#REF!)*0.98*(AB$2-AA$2)/($Q99),SUMIF(#REF!,'Full Financ'!$B99,#REF!)*0.98)</f>
        <v>#REF!</v>
      </c>
      <c r="AB99" s="17" t="e">
        <f>IF(AND(AB$2=$Q$1,$Q99&lt;&gt;0),SUMIF(#REF!,'Full Financ'!$B99,#REF!)*0.98*(AC$2-AB$2)/($Q99),SUMIF(#REF!,'Full Financ'!$B99,#REF!)*0.98)</f>
        <v>#REF!</v>
      </c>
      <c r="AC99" s="17" t="e">
        <f>IF(AND(AC$2=$Q$1,$Q99&lt;&gt;0),SUMIF(#REF!,'Full Financ'!$B99,#REF!)*0.98*(AD$2-AC$2)/($Q99),SUMIF(#REF!,'Full Financ'!$B99,#REF!)*0.98)</f>
        <v>#REF!</v>
      </c>
      <c r="AD99" s="17"/>
      <c r="AF99" s="17" t="e">
        <f t="shared" ca="1" si="46"/>
        <v>#REF!</v>
      </c>
      <c r="AG99" s="17" t="e">
        <f t="shared" ca="1" si="46"/>
        <v>#REF!</v>
      </c>
      <c r="AH99" s="17" t="e">
        <f t="shared" ca="1" si="46"/>
        <v>#REF!</v>
      </c>
      <c r="AI99" s="17" t="e">
        <f t="shared" ca="1" si="46"/>
        <v>#REF!</v>
      </c>
      <c r="AJ99" s="17" t="e">
        <f t="shared" ca="1" si="46"/>
        <v>#REF!</v>
      </c>
      <c r="AK99" s="17" t="e">
        <f t="shared" ca="1" si="46"/>
        <v>#REF!</v>
      </c>
      <c r="AL99" s="17" t="e">
        <f t="shared" ca="1" si="46"/>
        <v>#REF!</v>
      </c>
      <c r="AM99" s="17" t="e">
        <f t="shared" ca="1" si="46"/>
        <v>#REF!</v>
      </c>
      <c r="AN99" s="17" t="e">
        <f t="shared" ca="1" si="46"/>
        <v>#REF!</v>
      </c>
      <c r="AO99" s="17" t="e">
        <f t="shared" ca="1" si="46"/>
        <v>#REF!</v>
      </c>
      <c r="AP99" s="17" t="e">
        <f t="shared" ca="1" si="46"/>
        <v>#REF!</v>
      </c>
      <c r="AQ99" s="17" t="e">
        <f t="shared" ca="1" si="46"/>
        <v>#REF!</v>
      </c>
      <c r="AS99" s="17" t="e">
        <f>IF(SUM($R99:R99)&gt;0,MONTH(AS$2),"")</f>
        <v>#REF!</v>
      </c>
      <c r="AT99" s="17" t="e">
        <f>IF(SUM($R99:S99)&gt;0,MONTH(AT$2),"")</f>
        <v>#REF!</v>
      </c>
      <c r="AU99" s="17" t="e">
        <f>IF(SUM($R99:T99)&gt;0,MONTH(AU$2),"")</f>
        <v>#REF!</v>
      </c>
      <c r="AV99" s="17" t="e">
        <f>IF(SUM($R99:U99)&gt;0,MONTH(AV$2),"")</f>
        <v>#REF!</v>
      </c>
      <c r="AW99" s="17" t="e">
        <f>IF(SUM($R99:V99)&gt;0,MONTH(AW$2),"")</f>
        <v>#REF!</v>
      </c>
      <c r="AX99" s="17" t="e">
        <f>IF(SUM($R99:W99)&gt;0,MONTH(AX$2),"")</f>
        <v>#REF!</v>
      </c>
      <c r="AY99" s="17" t="e">
        <f>IF(SUM($R99:X99)&gt;0,MONTH(AY$2),"")</f>
        <v>#REF!</v>
      </c>
      <c r="AZ99" s="17" t="e">
        <f>IF(SUM($R99:Y99)&gt;0,MONTH(AZ$2),"")</f>
        <v>#REF!</v>
      </c>
      <c r="BA99" s="17" t="e">
        <f>IF(SUM($R99:Z99)&gt;0,MONTH(BA$2),"")</f>
        <v>#REF!</v>
      </c>
      <c r="BB99" s="17" t="e">
        <f>IF(SUM($R99:AA99)&gt;0,MONTH(BB$2),"")</f>
        <v>#REF!</v>
      </c>
      <c r="BC99" s="17" t="e">
        <f>IF(SUM($R99:AB99)&gt;0,MONTH(BC$2),"")</f>
        <v>#REF!</v>
      </c>
      <c r="BD99" s="17" t="e">
        <f>IF(SUM($R99:AC99)&gt;0,MONTH(BD$2),"")</f>
        <v>#REF!</v>
      </c>
      <c r="BE99" s="17" t="e">
        <f t="shared" si="41"/>
        <v>#REF!</v>
      </c>
      <c r="BF99" s="17" t="e">
        <f t="shared" si="47"/>
        <v>#REF!</v>
      </c>
      <c r="BG99" s="17" t="e">
        <f t="shared" si="47"/>
        <v>#REF!</v>
      </c>
      <c r="BH99" s="17" t="e">
        <f t="shared" si="47"/>
        <v>#REF!</v>
      </c>
      <c r="BI99" s="17" t="e">
        <f t="shared" si="47"/>
        <v>#REF!</v>
      </c>
      <c r="BJ99" s="17" t="e">
        <f t="shared" si="47"/>
        <v>#REF!</v>
      </c>
      <c r="BK99" s="17" t="e">
        <f t="shared" si="47"/>
        <v>#REF!</v>
      </c>
      <c r="BL99" s="17" t="e">
        <f t="shared" si="47"/>
        <v>#REF!</v>
      </c>
      <c r="BM99" s="17" t="e">
        <f t="shared" si="47"/>
        <v>#REF!</v>
      </c>
      <c r="BN99" s="17" t="e">
        <f t="shared" si="47"/>
        <v>#REF!</v>
      </c>
      <c r="BO99" s="17" t="e">
        <f t="shared" si="47"/>
        <v>#REF!</v>
      </c>
      <c r="BP99" s="17" t="e">
        <f t="shared" si="47"/>
        <v>#REF!</v>
      </c>
      <c r="BQ99" s="17" t="e">
        <f t="shared" si="47"/>
        <v>#REF!</v>
      </c>
      <c r="BS99" s="17" t="e">
        <f t="shared" si="48"/>
        <v>#REF!</v>
      </c>
      <c r="BT99" s="17" t="e">
        <f t="shared" si="48"/>
        <v>#REF!</v>
      </c>
      <c r="BU99" s="17" t="e">
        <f t="shared" si="48"/>
        <v>#REF!</v>
      </c>
      <c r="BV99" s="17" t="e">
        <f t="shared" si="48"/>
        <v>#REF!</v>
      </c>
      <c r="BW99" s="17" t="e">
        <f t="shared" si="48"/>
        <v>#REF!</v>
      </c>
      <c r="BX99" s="17" t="e">
        <f t="shared" si="48"/>
        <v>#REF!</v>
      </c>
      <c r="BY99" s="17" t="e">
        <f t="shared" si="48"/>
        <v>#REF!</v>
      </c>
      <c r="BZ99" s="17" t="e">
        <f t="shared" si="48"/>
        <v>#REF!</v>
      </c>
      <c r="CA99" s="17" t="e">
        <f t="shared" si="48"/>
        <v>#REF!</v>
      </c>
      <c r="CB99" s="17" t="e">
        <f t="shared" si="48"/>
        <v>#REF!</v>
      </c>
      <c r="CC99" s="17" t="e">
        <f t="shared" si="48"/>
        <v>#REF!</v>
      </c>
      <c r="CD99" s="17" t="e">
        <f t="shared" si="48"/>
        <v>#REF!</v>
      </c>
      <c r="CG99" s="20" t="e">
        <f>IF(AND(SUM($R99:R99)&gt;0,R99=0),AF99,0)</f>
        <v>#REF!</v>
      </c>
      <c r="CH99" s="20" t="e">
        <f>IF(AND(SUM($R99:S99)&gt;0,S99=0),AG99,0)</f>
        <v>#REF!</v>
      </c>
      <c r="CI99" s="20" t="e">
        <f>IF(AND(SUM($R99:T99)&gt;0,T99=0),AH99,0)</f>
        <v>#REF!</v>
      </c>
      <c r="CJ99" s="20" t="e">
        <f>IF(AND(SUM($R99:U99)&gt;0,U99=0),AI99,0)</f>
        <v>#REF!</v>
      </c>
      <c r="CK99" s="20" t="e">
        <f>IF(AND(SUM($R99:V99)&gt;0,V99=0),AJ99,0)</f>
        <v>#REF!</v>
      </c>
      <c r="CL99" s="20" t="e">
        <f>IF(AND(SUM($R99:W99)&gt;0,W99=0),AK99,0)</f>
        <v>#REF!</v>
      </c>
      <c r="CM99" s="20" t="e">
        <f>IF(AND(SUM($R99:X99)&gt;0,X99=0),AL99,0)</f>
        <v>#REF!</v>
      </c>
      <c r="CN99" s="20" t="e">
        <f>IF(AND(SUM($R99:Y99)&gt;0,Y99=0),AM99,0)</f>
        <v>#REF!</v>
      </c>
      <c r="CO99" s="20" t="e">
        <f>IF(AND(SUM($R99:Z99)&gt;0,Z99=0),AN99,0)</f>
        <v>#REF!</v>
      </c>
      <c r="CP99" s="20" t="e">
        <f>IF(AND(SUM($R99:AA99)&gt;0,AA99=0),AO99,0)</f>
        <v>#REF!</v>
      </c>
      <c r="CQ99" s="20" t="e">
        <f>IF(AND(SUM($R99:AB99)&gt;0,AB99=0),AP99,0)</f>
        <v>#REF!</v>
      </c>
      <c r="CR99" s="20" t="e">
        <f>IF(AND(SUM($R99:AC99)&gt;0,AC99=0),AQ99,0)</f>
        <v>#REF!</v>
      </c>
      <c r="CT99" s="14" t="e">
        <f>IF(VLOOKUP($B99,#REF!,COLUMN(#REF!)-COLUMN(#REF!)+1,FALSE)&gt;0.1,VLOOKUP($B99,#REF!,COLUMN(#REF!)-COLUMN(#REF!)+1,FALSE),"")</f>
        <v>#REF!</v>
      </c>
      <c r="CU99" s="14" t="e">
        <f>IF(VLOOKUP($B99,#REF!,COLUMN(#REF!)-COLUMN(#REF!)+1,FALSE)&gt;0.1,VLOOKUP($B99,#REF!,COLUMN(#REF!)-COLUMN(#REF!)+1,FALSE),"")</f>
        <v>#REF!</v>
      </c>
      <c r="CV99" s="14" t="e">
        <f>IF(VLOOKUP($B99,#REF!,COLUMN(#REF!)-COLUMN(#REF!)+1,FALSE)&gt;0.1,VLOOKUP($B99,#REF!,COLUMN(#REF!)-COLUMN(#REF!)+1,FALSE),"")</f>
        <v>#REF!</v>
      </c>
      <c r="CW99" s="14" t="e">
        <f>IF(VLOOKUP($B99,#REF!,COLUMN(#REF!)-COLUMN(#REF!)+1,FALSE)&gt;0.1,VLOOKUP($B99,#REF!,COLUMN(#REF!)-COLUMN(#REF!)+1,FALSE),"")</f>
        <v>#REF!</v>
      </c>
      <c r="CX99" s="14" t="e">
        <f>IF(VLOOKUP($B99,#REF!,COLUMN(#REF!)-COLUMN(#REF!)+1,FALSE)&gt;0.1,VLOOKUP($B99,#REF!,COLUMN(#REF!)-COLUMN(#REF!)+1,FALSE),"")</f>
        <v>#REF!</v>
      </c>
      <c r="CY99" s="14" t="e">
        <f>IF(VLOOKUP($B99,#REF!,COLUMN(#REF!)-COLUMN(#REF!)+1,FALSE)&gt;0.1,VLOOKUP($B99,#REF!,COLUMN(#REF!)-COLUMN(#REF!)+1,FALSE),"")</f>
        <v>#REF!</v>
      </c>
      <c r="CZ99" s="14" t="e">
        <f>IF(VLOOKUP($B99,#REF!,COLUMN(#REF!)-COLUMN(#REF!)+1,FALSE)&gt;0.1,VLOOKUP($B99,#REF!,COLUMN(#REF!)-COLUMN(#REF!)+1,FALSE),"")</f>
        <v>#REF!</v>
      </c>
      <c r="DA99" s="14" t="e">
        <f>IF(VLOOKUP($B99,#REF!,COLUMN(#REF!)-COLUMN(#REF!)+1,FALSE)&gt;0.1,VLOOKUP($B99,#REF!,COLUMN(#REF!)-COLUMN(#REF!)+1,FALSE),"")</f>
        <v>#REF!</v>
      </c>
      <c r="DB99" s="14" t="e">
        <f>IF(VLOOKUP($B99,#REF!,COLUMN(#REF!)-COLUMN(#REF!)+1,FALSE)&gt;0.1,VLOOKUP($B99,#REF!,COLUMN(#REF!)-COLUMN(#REF!)+1,FALSE),"")</f>
        <v>#REF!</v>
      </c>
      <c r="DC99" s="14" t="e">
        <f>IF(VLOOKUP($B99,#REF!,COLUMN(#REF!)-COLUMN(#REF!)+1,FALSE)&gt;0.1,VLOOKUP($B99,#REF!,COLUMN(#REF!)-COLUMN(#REF!)+1,FALSE),"")</f>
        <v>#REF!</v>
      </c>
      <c r="DD99" s="14" t="e">
        <f>IF(VLOOKUP($B99,#REF!,COLUMN(#REF!)-COLUMN(#REF!)+1,FALSE)&gt;0.1,VLOOKUP($B99,#REF!,COLUMN(#REF!)-COLUMN(#REF!)+1,FALSE),"")</f>
        <v>#REF!</v>
      </c>
      <c r="DE99" s="14" t="e">
        <f>IF(VLOOKUP($B99,#REF!,COLUMN(#REF!)-COLUMN(#REF!)+1,FALSE)&gt;0.1,VLOOKUP($B99,#REF!,COLUMN(#REF!)-COLUMN(#REF!)+1,FALSE),"")</f>
        <v>#REF!</v>
      </c>
      <c r="DH99" s="19" t="str">
        <f t="shared" si="42"/>
        <v/>
      </c>
      <c r="DI99" s="19" t="str">
        <f t="shared" si="42"/>
        <v/>
      </c>
      <c r="DJ99" s="19" t="str">
        <f t="shared" si="42"/>
        <v/>
      </c>
      <c r="DK99" s="19" t="str">
        <f t="shared" si="42"/>
        <v/>
      </c>
      <c r="DL99" s="19" t="str">
        <f t="shared" si="42"/>
        <v/>
      </c>
      <c r="DM99" s="19" t="str">
        <f t="shared" si="42"/>
        <v/>
      </c>
      <c r="DN99" s="19" t="str">
        <f t="shared" si="42"/>
        <v/>
      </c>
      <c r="DO99" s="19" t="str">
        <f t="shared" si="42"/>
        <v/>
      </c>
      <c r="DP99" s="19" t="str">
        <f t="shared" si="42"/>
        <v/>
      </c>
      <c r="DQ99" s="19" t="str">
        <f t="shared" si="49"/>
        <v/>
      </c>
      <c r="DR99" s="19" t="str">
        <f t="shared" si="49"/>
        <v/>
      </c>
      <c r="DS99" s="19" t="str">
        <f t="shared" si="49"/>
        <v/>
      </c>
      <c r="DV99" s="15" t="e">
        <f>IF(VLOOKUP($B99,#REF!,COLUMN(#REF!)-COLUMN(#REF!)+1,FALSE)&gt;0.1,VLOOKUP($B99,#REF!,COLUMN(#REF!)-COLUMN(#REF!)+1,FALSE),"")</f>
        <v>#REF!</v>
      </c>
      <c r="DW99" s="15" t="e">
        <f>IF(VLOOKUP($B99,#REF!,COLUMN(#REF!)-COLUMN(#REF!)+1,FALSE)&gt;0.1,VLOOKUP($B99,#REF!,COLUMN(#REF!)-COLUMN(#REF!)+1,FALSE),"")</f>
        <v>#REF!</v>
      </c>
      <c r="DX99" s="15" t="e">
        <f>IF(VLOOKUP($B99,#REF!,COLUMN(#REF!)-COLUMN(#REF!)+1,FALSE)&gt;0.1,VLOOKUP($B99,#REF!,COLUMN(#REF!)-COLUMN(#REF!)+1,FALSE),"")</f>
        <v>#REF!</v>
      </c>
      <c r="DY99" s="15" t="e">
        <f>IF(VLOOKUP($B99,#REF!,COLUMN(#REF!)-COLUMN(#REF!)+1,FALSE)&gt;0.1,VLOOKUP($B99,#REF!,COLUMN(#REF!)-COLUMN(#REF!)+1,FALSE),"")</f>
        <v>#REF!</v>
      </c>
      <c r="DZ99" s="15" t="e">
        <f>IF(VLOOKUP($B99,#REF!,COLUMN(#REF!)-COLUMN(#REF!)+1,FALSE)&gt;0.1,VLOOKUP($B99,#REF!,COLUMN(#REF!)-COLUMN(#REF!)+1,FALSE),"")</f>
        <v>#REF!</v>
      </c>
      <c r="EA99" s="15" t="e">
        <f>IF(VLOOKUP($B99,#REF!,COLUMN(#REF!)-COLUMN(#REF!)+1,FALSE)&gt;0.1,VLOOKUP($B99,#REF!,COLUMN(#REF!)-COLUMN(#REF!)+1,FALSE),"")</f>
        <v>#REF!</v>
      </c>
      <c r="EB99" s="15" t="e">
        <f>IF(VLOOKUP($B99,#REF!,COLUMN(#REF!)-COLUMN(#REF!)+1,FALSE)&gt;0.1,VLOOKUP($B99,#REF!,COLUMN(#REF!)-COLUMN(#REF!)+1,FALSE),"")</f>
        <v>#REF!</v>
      </c>
      <c r="EC99" s="15" t="e">
        <f>IF(VLOOKUP($B99,#REF!,COLUMN(#REF!)-COLUMN(#REF!)+1,FALSE)&gt;0.1,VLOOKUP($B99,#REF!,COLUMN(#REF!)-COLUMN(#REF!)+1,FALSE),"")</f>
        <v>#REF!</v>
      </c>
      <c r="ED99" s="15" t="e">
        <f>IF(VLOOKUP($B99,#REF!,COLUMN(#REF!)-COLUMN(#REF!)+1,FALSE)&gt;0.1,VLOOKUP($B99,#REF!,COLUMN(#REF!)-COLUMN(#REF!)+1,FALSE),"")</f>
        <v>#REF!</v>
      </c>
      <c r="EE99" s="15" t="e">
        <f>IF(VLOOKUP($B99,#REF!,COLUMN(#REF!)-COLUMN(#REF!)+1,FALSE)&gt;0.1,VLOOKUP($B99,#REF!,COLUMN(#REF!)-COLUMN(#REF!)+1,FALSE),"")</f>
        <v>#REF!</v>
      </c>
      <c r="EF99" s="15" t="e">
        <f>IF(VLOOKUP($B99,#REF!,COLUMN(#REF!)-COLUMN(#REF!)+1,FALSE)&gt;0.1,VLOOKUP($B99,#REF!,COLUMN(#REF!)-COLUMN(#REF!)+1,FALSE),"")</f>
        <v>#REF!</v>
      </c>
      <c r="EG99" s="15" t="e">
        <f>IF(VLOOKUP($B99,#REF!,COLUMN(#REF!)-COLUMN(#REF!)+1,FALSE)&gt;0.1,VLOOKUP($B99,#REF!,COLUMN(#REF!)-COLUMN(#REF!)+1,FALSE),"")</f>
        <v>#REF!</v>
      </c>
      <c r="EH99" s="15" t="e">
        <f>IF(VLOOKUP($B99,#REF!,COLUMN(#REF!)-COLUMN(#REF!)+1,FALSE)&gt;0.1,VLOOKUP($B99,#REF!,COLUMN(#REF!)-COLUMN(#REF!)+1,FALSE),"")</f>
        <v>#REF!</v>
      </c>
      <c r="EL99" s="20" t="str">
        <f t="shared" si="51"/>
        <v/>
      </c>
      <c r="EM99" s="20" t="str">
        <f t="shared" si="51"/>
        <v/>
      </c>
      <c r="EN99" s="20" t="str">
        <f t="shared" si="51"/>
        <v/>
      </c>
      <c r="EO99" s="20" t="str">
        <f t="shared" si="50"/>
        <v/>
      </c>
      <c r="EP99" s="20" t="str">
        <f t="shared" si="50"/>
        <v/>
      </c>
      <c r="EQ99" s="20" t="str">
        <f t="shared" si="50"/>
        <v/>
      </c>
      <c r="ER99" s="20" t="str">
        <f t="shared" si="43"/>
        <v/>
      </c>
      <c r="ES99" s="20" t="str">
        <f t="shared" si="43"/>
        <v/>
      </c>
      <c r="ET99" s="20" t="str">
        <f t="shared" si="43"/>
        <v/>
      </c>
      <c r="EU99" s="20" t="str">
        <f t="shared" si="43"/>
        <v/>
      </c>
      <c r="EV99" s="20" t="str">
        <f t="shared" si="43"/>
        <v/>
      </c>
      <c r="EW99" s="20" t="str">
        <f t="shared" si="43"/>
        <v/>
      </c>
    </row>
    <row r="100" spans="2:153">
      <c r="B100" t="s">
        <v>1432</v>
      </c>
      <c r="C100" s="18">
        <f>VLOOKUP(B100,Financ!A$3:J$157,COLUMN(Financ!$J$21),FALSE)</f>
        <v>45839</v>
      </c>
      <c r="D100" s="16">
        <f ca="1">SUMIF(Financ!$A$3:$A$157,'Full Financ'!$B100,Financ!K$3:K$156)</f>
        <v>0</v>
      </c>
      <c r="E100" s="16">
        <f ca="1">SUMIF(Financ!$A$3:$A$157,'Full Financ'!$B100,Financ!L$3:L$156)</f>
        <v>0</v>
      </c>
      <c r="F100" s="16">
        <f ca="1">SUMIF(Financ!$A$3:$A$157,'Full Financ'!$B100,Financ!M$3:M$156)</f>
        <v>0</v>
      </c>
      <c r="G100" s="16">
        <f ca="1">SUMIF(Financ!$A$3:$A$157,'Full Financ'!$B100,Financ!N$3:N$156)</f>
        <v>0</v>
      </c>
      <c r="H100" s="16">
        <f ca="1">SUMIF(Financ!$A$3:$A$157,'Full Financ'!$B100,Financ!O$3:O$156)</f>
        <v>0</v>
      </c>
      <c r="I100" s="16">
        <f ca="1">SUMIF(Financ!$A$3:$A$157,'Full Financ'!$B100,Financ!P$3:P$156)</f>
        <v>0</v>
      </c>
      <c r="J100" s="16">
        <f ca="1">SUMIF(Financ!$A$3:$A$157,'Full Financ'!$B100,Financ!Q$3:Q$156)</f>
        <v>383.10399999999998</v>
      </c>
      <c r="K100" s="16">
        <f ca="1">SUMIF(Financ!$A$3:$A$157,'Full Financ'!$B100,Financ!R$3:R$156)</f>
        <v>383.10399999999998</v>
      </c>
      <c r="L100" s="16">
        <f ca="1">SUMIF(Financ!$A$3:$A$157,'Full Financ'!$B100,Financ!S$3:S$156)</f>
        <v>383.10399999999998</v>
      </c>
      <c r="M100" s="16">
        <f ca="1">SUMIF(Financ!$A$3:$A$157,'Full Financ'!$B100,Financ!T$3:T$156)</f>
        <v>383.10399999999998</v>
      </c>
      <c r="N100" s="16">
        <f ca="1">SUMIF(Financ!$A$3:$A$157,'Full Financ'!$B100,Financ!U$3:U$156)</f>
        <v>383.10399999999998</v>
      </c>
      <c r="O100" s="16">
        <f ca="1">SUMIF(Financ!$A$3:$A$157,'Full Financ'!$B100,Financ!V$3:V$156)</f>
        <v>383.10399999999998</v>
      </c>
      <c r="P100" s="16"/>
      <c r="Q100" t="e">
        <f>VLOOKUP(B100,#REF!,COLUMN(#REF!),FALSE)</f>
        <v>#REF!</v>
      </c>
      <c r="R100" s="17" t="e">
        <f>IF(AND(R$2=$Q$1,$Q100&lt;&gt;0),SUMIF(#REF!,'Full Financ'!$B100,#REF!)*0.98*(S$2-R$2)/($Q100),SUMIF(#REF!,'Full Financ'!$B100,#REF!)*0.98)</f>
        <v>#REF!</v>
      </c>
      <c r="S100" s="17" t="e">
        <f>IF(AND(S$2=$Q$1,$Q100&lt;&gt;0),SUMIF(#REF!,'Full Financ'!$B100,#REF!)*0.98*(T$2-S$2)/($Q100),SUMIF(#REF!,'Full Financ'!$B100,#REF!)*0.98)</f>
        <v>#REF!</v>
      </c>
      <c r="T100" s="17" t="e">
        <f>IF(AND(T$2=$Q$1,$Q100&lt;&gt;0),SUMIF(#REF!,'Full Financ'!$B100,#REF!)*0.98*(U$2-T$2)/($Q100),SUMIF(#REF!,'Full Financ'!$B100,#REF!)*0.98)</f>
        <v>#REF!</v>
      </c>
      <c r="U100" s="17" t="e">
        <f>IF(AND(U$2=$Q$1,$Q100&lt;&gt;0),SUMIF(#REF!,'Full Financ'!$B100,#REF!)*0.98*(V$2-U$2)/($Q100),SUMIF(#REF!,'Full Financ'!$B100,#REF!)*0.98)</f>
        <v>#REF!</v>
      </c>
      <c r="V100" s="17" t="e">
        <f>IF(AND(V$2=$Q$1,$Q100&lt;&gt;0),SUMIF(#REF!,'Full Financ'!$B100,#REF!)*0.98*(W$2-V$2)/($Q100),SUMIF(#REF!,'Full Financ'!$B100,#REF!)*0.98)</f>
        <v>#REF!</v>
      </c>
      <c r="W100" s="17" t="e">
        <f>IF(AND(W$2=$Q$1,$Q100&lt;&gt;0),SUMIF(#REF!,'Full Financ'!$B100,#REF!)*0.98*(X$2-W$2)/($Q100),SUMIF(#REF!,'Full Financ'!$B100,#REF!)*0.98)</f>
        <v>#REF!</v>
      </c>
      <c r="X100" s="17" t="e">
        <f>IF(AND(X$2=$Q$1,$Q100&lt;&gt;0),SUMIF(#REF!,'Full Financ'!$B100,#REF!)*0.98*(Y$2-X$2)/($Q100),SUMIF(#REF!,'Full Financ'!$B100,#REF!)*0.98)</f>
        <v>#REF!</v>
      </c>
      <c r="Y100" s="17" t="e">
        <f>IF(AND(Y$2=$Q$1,$Q100&lt;&gt;0),SUMIF(#REF!,'Full Financ'!$B100,#REF!)*0.98*(Z$2-Y$2)/($Q100),SUMIF(#REF!,'Full Financ'!$B100,#REF!)*0.98)</f>
        <v>#REF!</v>
      </c>
      <c r="Z100" s="17" t="e">
        <f>IF(AND(Z$2=$Q$1,$Q100&lt;&gt;0),SUMIF(#REF!,'Full Financ'!$B100,#REF!)*0.98*(AA$2-Z$2)/($Q100),SUMIF(#REF!,'Full Financ'!$B100,#REF!)*0.98)</f>
        <v>#REF!</v>
      </c>
      <c r="AA100" s="17" t="e">
        <f>IF(AND(AA$2=$Q$1,$Q100&lt;&gt;0),SUMIF(#REF!,'Full Financ'!$B100,#REF!)*0.98*(AB$2-AA$2)/($Q100),SUMIF(#REF!,'Full Financ'!$B100,#REF!)*0.98)</f>
        <v>#REF!</v>
      </c>
      <c r="AB100" s="17" t="e">
        <f>IF(AND(AB$2=$Q$1,$Q100&lt;&gt;0),SUMIF(#REF!,'Full Financ'!$B100,#REF!)*0.98*(AC$2-AB$2)/($Q100),SUMIF(#REF!,'Full Financ'!$B100,#REF!)*0.98)</f>
        <v>#REF!</v>
      </c>
      <c r="AC100" s="17" t="e">
        <f>IF(AND(AC$2=$Q$1,$Q100&lt;&gt;0),SUMIF(#REF!,'Full Financ'!$B100,#REF!)*0.98*(AD$2-AC$2)/($Q100),SUMIF(#REF!,'Full Financ'!$B100,#REF!)*0.98)</f>
        <v>#REF!</v>
      </c>
      <c r="AD100" s="17"/>
      <c r="AF100" s="17" t="e">
        <f t="shared" ca="1" si="46"/>
        <v>#REF!</v>
      </c>
      <c r="AG100" s="17" t="e">
        <f t="shared" ca="1" si="46"/>
        <v>#REF!</v>
      </c>
      <c r="AH100" s="17" t="e">
        <f t="shared" ca="1" si="46"/>
        <v>#REF!</v>
      </c>
      <c r="AI100" s="17" t="e">
        <f t="shared" ca="1" si="46"/>
        <v>#REF!</v>
      </c>
      <c r="AJ100" s="17" t="e">
        <f t="shared" ca="1" si="46"/>
        <v>#REF!</v>
      </c>
      <c r="AK100" s="17" t="e">
        <f t="shared" ca="1" si="46"/>
        <v>#REF!</v>
      </c>
      <c r="AL100" s="17" t="e">
        <f t="shared" ca="1" si="46"/>
        <v>#REF!</v>
      </c>
      <c r="AM100" s="17" t="e">
        <f t="shared" ca="1" si="46"/>
        <v>#REF!</v>
      </c>
      <c r="AN100" s="17" t="e">
        <f t="shared" ca="1" si="46"/>
        <v>#REF!</v>
      </c>
      <c r="AO100" s="17" t="e">
        <f t="shared" ca="1" si="46"/>
        <v>#REF!</v>
      </c>
      <c r="AP100" s="17" t="e">
        <f t="shared" ca="1" si="46"/>
        <v>#REF!</v>
      </c>
      <c r="AQ100" s="17" t="e">
        <f t="shared" ca="1" si="46"/>
        <v>#REF!</v>
      </c>
      <c r="AS100" s="17" t="e">
        <f>IF(SUM($R100:R100)&gt;0,MONTH(AS$2),"")</f>
        <v>#REF!</v>
      </c>
      <c r="AT100" s="17" t="e">
        <f>IF(SUM($R100:S100)&gt;0,MONTH(AT$2),"")</f>
        <v>#REF!</v>
      </c>
      <c r="AU100" s="17" t="e">
        <f>IF(SUM($R100:T100)&gt;0,MONTH(AU$2),"")</f>
        <v>#REF!</v>
      </c>
      <c r="AV100" s="17" t="e">
        <f>IF(SUM($R100:U100)&gt;0,MONTH(AV$2),"")</f>
        <v>#REF!</v>
      </c>
      <c r="AW100" s="17" t="e">
        <f>IF(SUM($R100:V100)&gt;0,MONTH(AW$2),"")</f>
        <v>#REF!</v>
      </c>
      <c r="AX100" s="17" t="e">
        <f>IF(SUM($R100:W100)&gt;0,MONTH(AX$2),"")</f>
        <v>#REF!</v>
      </c>
      <c r="AY100" s="17" t="e">
        <f>IF(SUM($R100:X100)&gt;0,MONTH(AY$2),"")</f>
        <v>#REF!</v>
      </c>
      <c r="AZ100" s="17" t="e">
        <f>IF(SUM($R100:Y100)&gt;0,MONTH(AZ$2),"")</f>
        <v>#REF!</v>
      </c>
      <c r="BA100" s="17" t="e">
        <f>IF(SUM($R100:Z100)&gt;0,MONTH(BA$2),"")</f>
        <v>#REF!</v>
      </c>
      <c r="BB100" s="17" t="e">
        <f>IF(SUM($R100:AA100)&gt;0,MONTH(BB$2),"")</f>
        <v>#REF!</v>
      </c>
      <c r="BC100" s="17" t="e">
        <f>IF(SUM($R100:AB100)&gt;0,MONTH(BC$2),"")</f>
        <v>#REF!</v>
      </c>
      <c r="BD100" s="17" t="e">
        <f>IF(SUM($R100:AC100)&gt;0,MONTH(BD$2),"")</f>
        <v>#REF!</v>
      </c>
      <c r="BE100" s="17" t="e">
        <f t="shared" si="41"/>
        <v>#REF!</v>
      </c>
      <c r="BF100" s="17" t="e">
        <f t="shared" si="47"/>
        <v>#REF!</v>
      </c>
      <c r="BG100" s="17" t="e">
        <f t="shared" si="47"/>
        <v>#REF!</v>
      </c>
      <c r="BH100" s="17" t="e">
        <f t="shared" si="47"/>
        <v>#REF!</v>
      </c>
      <c r="BI100" s="17" t="e">
        <f t="shared" si="47"/>
        <v>#REF!</v>
      </c>
      <c r="BJ100" s="17" t="e">
        <f t="shared" si="47"/>
        <v>#REF!</v>
      </c>
      <c r="BK100" s="17" t="e">
        <f t="shared" si="47"/>
        <v>#REF!</v>
      </c>
      <c r="BL100" s="17" t="e">
        <f t="shared" si="47"/>
        <v>#REF!</v>
      </c>
      <c r="BM100" s="17" t="e">
        <f t="shared" si="47"/>
        <v>#REF!</v>
      </c>
      <c r="BN100" s="17" t="e">
        <f t="shared" si="47"/>
        <v>#REF!</v>
      </c>
      <c r="BO100" s="17" t="e">
        <f t="shared" si="47"/>
        <v>#REF!</v>
      </c>
      <c r="BP100" s="17" t="e">
        <f t="shared" si="47"/>
        <v>#REF!</v>
      </c>
      <c r="BQ100" s="17" t="e">
        <f t="shared" si="47"/>
        <v>#REF!</v>
      </c>
      <c r="BS100" s="17" t="e">
        <f t="shared" si="48"/>
        <v>#REF!</v>
      </c>
      <c r="BT100" s="17" t="e">
        <f t="shared" si="48"/>
        <v>#REF!</v>
      </c>
      <c r="BU100" s="17" t="e">
        <f t="shared" si="48"/>
        <v>#REF!</v>
      </c>
      <c r="BV100" s="17" t="e">
        <f t="shared" si="48"/>
        <v>#REF!</v>
      </c>
      <c r="BW100" s="17" t="e">
        <f t="shared" si="48"/>
        <v>#REF!</v>
      </c>
      <c r="BX100" s="17" t="e">
        <f t="shared" si="48"/>
        <v>#REF!</v>
      </c>
      <c r="BY100" s="17" t="e">
        <f t="shared" si="48"/>
        <v>#REF!</v>
      </c>
      <c r="BZ100" s="17" t="e">
        <f t="shared" si="48"/>
        <v>#REF!</v>
      </c>
      <c r="CA100" s="17" t="e">
        <f t="shared" si="48"/>
        <v>#REF!</v>
      </c>
      <c r="CB100" s="17" t="e">
        <f t="shared" si="48"/>
        <v>#REF!</v>
      </c>
      <c r="CC100" s="17" t="e">
        <f t="shared" si="48"/>
        <v>#REF!</v>
      </c>
      <c r="CD100" s="17" t="e">
        <f t="shared" si="48"/>
        <v>#REF!</v>
      </c>
      <c r="CG100" s="20" t="e">
        <f>IF(AND(SUM($R100:R100)&gt;0,R100=0),AF100,0)</f>
        <v>#REF!</v>
      </c>
      <c r="CH100" s="20" t="e">
        <f>IF(AND(SUM($R100:S100)&gt;0,S100=0),AG100,0)</f>
        <v>#REF!</v>
      </c>
      <c r="CI100" s="20" t="e">
        <f>IF(AND(SUM($R100:T100)&gt;0,T100=0),AH100,0)</f>
        <v>#REF!</v>
      </c>
      <c r="CJ100" s="20" t="e">
        <f>IF(AND(SUM($R100:U100)&gt;0,U100=0),AI100,0)</f>
        <v>#REF!</v>
      </c>
      <c r="CK100" s="20" t="e">
        <f>IF(AND(SUM($R100:V100)&gt;0,V100=0),AJ100,0)</f>
        <v>#REF!</v>
      </c>
      <c r="CL100" s="20" t="e">
        <f>IF(AND(SUM($R100:W100)&gt;0,W100=0),AK100,0)</f>
        <v>#REF!</v>
      </c>
      <c r="CM100" s="20" t="e">
        <f>IF(AND(SUM($R100:X100)&gt;0,X100=0),AL100,0)</f>
        <v>#REF!</v>
      </c>
      <c r="CN100" s="20" t="e">
        <f>IF(AND(SUM($R100:Y100)&gt;0,Y100=0),AM100,0)</f>
        <v>#REF!</v>
      </c>
      <c r="CO100" s="20" t="e">
        <f>IF(AND(SUM($R100:Z100)&gt;0,Z100=0),AN100,0)</f>
        <v>#REF!</v>
      </c>
      <c r="CP100" s="20" t="e">
        <f>IF(AND(SUM($R100:AA100)&gt;0,AA100=0),AO100,0)</f>
        <v>#REF!</v>
      </c>
      <c r="CQ100" s="20" t="e">
        <f>IF(AND(SUM($R100:AB100)&gt;0,AB100=0),AP100,0)</f>
        <v>#REF!</v>
      </c>
      <c r="CR100" s="20" t="e">
        <f>IF(AND(SUM($R100:AC100)&gt;0,AC100=0),AQ100,0)</f>
        <v>#REF!</v>
      </c>
      <c r="CT100" s="14" t="e">
        <f>IF(VLOOKUP($B100,#REF!,COLUMN(#REF!)-COLUMN(#REF!)+1,FALSE)&gt;0.1,VLOOKUP($B100,#REF!,COLUMN(#REF!)-COLUMN(#REF!)+1,FALSE),"")</f>
        <v>#REF!</v>
      </c>
      <c r="CU100" s="14" t="e">
        <f>IF(VLOOKUP($B100,#REF!,COLUMN(#REF!)-COLUMN(#REF!)+1,FALSE)&gt;0.1,VLOOKUP($B100,#REF!,COLUMN(#REF!)-COLUMN(#REF!)+1,FALSE),"")</f>
        <v>#REF!</v>
      </c>
      <c r="CV100" s="14" t="e">
        <f>IF(VLOOKUP($B100,#REF!,COLUMN(#REF!)-COLUMN(#REF!)+1,FALSE)&gt;0.1,VLOOKUP($B100,#REF!,COLUMN(#REF!)-COLUMN(#REF!)+1,FALSE),"")</f>
        <v>#REF!</v>
      </c>
      <c r="CW100" s="14" t="e">
        <f>IF(VLOOKUP($B100,#REF!,COLUMN(#REF!)-COLUMN(#REF!)+1,FALSE)&gt;0.1,VLOOKUP($B100,#REF!,COLUMN(#REF!)-COLUMN(#REF!)+1,FALSE),"")</f>
        <v>#REF!</v>
      </c>
      <c r="CX100" s="14" t="e">
        <f>IF(VLOOKUP($B100,#REF!,COLUMN(#REF!)-COLUMN(#REF!)+1,FALSE)&gt;0.1,VLOOKUP($B100,#REF!,COLUMN(#REF!)-COLUMN(#REF!)+1,FALSE),"")</f>
        <v>#REF!</v>
      </c>
      <c r="CY100" s="14" t="e">
        <f>IF(VLOOKUP($B100,#REF!,COLUMN(#REF!)-COLUMN(#REF!)+1,FALSE)&gt;0.1,VLOOKUP($B100,#REF!,COLUMN(#REF!)-COLUMN(#REF!)+1,FALSE),"")</f>
        <v>#REF!</v>
      </c>
      <c r="CZ100" s="14" t="e">
        <f>IF(VLOOKUP($B100,#REF!,COLUMN(#REF!)-COLUMN(#REF!)+1,FALSE)&gt;0.1,VLOOKUP($B100,#REF!,COLUMN(#REF!)-COLUMN(#REF!)+1,FALSE),"")</f>
        <v>#REF!</v>
      </c>
      <c r="DA100" s="14" t="e">
        <f>IF(VLOOKUP($B100,#REF!,COLUMN(#REF!)-COLUMN(#REF!)+1,FALSE)&gt;0.1,VLOOKUP($B100,#REF!,COLUMN(#REF!)-COLUMN(#REF!)+1,FALSE),"")</f>
        <v>#REF!</v>
      </c>
      <c r="DB100" s="14" t="e">
        <f>IF(VLOOKUP($B100,#REF!,COLUMN(#REF!)-COLUMN(#REF!)+1,FALSE)&gt;0.1,VLOOKUP($B100,#REF!,COLUMN(#REF!)-COLUMN(#REF!)+1,FALSE),"")</f>
        <v>#REF!</v>
      </c>
      <c r="DC100" s="14" t="e">
        <f>IF(VLOOKUP($B100,#REF!,COLUMN(#REF!)-COLUMN(#REF!)+1,FALSE)&gt;0.1,VLOOKUP($B100,#REF!,COLUMN(#REF!)-COLUMN(#REF!)+1,FALSE),"")</f>
        <v>#REF!</v>
      </c>
      <c r="DD100" s="14" t="e">
        <f>IF(VLOOKUP($B100,#REF!,COLUMN(#REF!)-COLUMN(#REF!)+1,FALSE)&gt;0.1,VLOOKUP($B100,#REF!,COLUMN(#REF!)-COLUMN(#REF!)+1,FALSE),"")</f>
        <v>#REF!</v>
      </c>
      <c r="DE100" s="14" t="e">
        <f>IF(VLOOKUP($B100,#REF!,COLUMN(#REF!)-COLUMN(#REF!)+1,FALSE)&gt;0.1,VLOOKUP($B100,#REF!,COLUMN(#REF!)-COLUMN(#REF!)+1,FALSE),"")</f>
        <v>#REF!</v>
      </c>
      <c r="DH100" s="19" t="str">
        <f t="shared" si="42"/>
        <v/>
      </c>
      <c r="DI100" s="19" t="str">
        <f t="shared" si="42"/>
        <v/>
      </c>
      <c r="DJ100" s="19" t="str">
        <f t="shared" si="42"/>
        <v/>
      </c>
      <c r="DK100" s="19" t="str">
        <f t="shared" si="42"/>
        <v/>
      </c>
      <c r="DL100" s="19" t="str">
        <f t="shared" si="42"/>
        <v/>
      </c>
      <c r="DM100" s="19" t="str">
        <f t="shared" si="42"/>
        <v/>
      </c>
      <c r="DN100" s="19" t="str">
        <f t="shared" si="42"/>
        <v/>
      </c>
      <c r="DO100" s="19" t="str">
        <f t="shared" si="42"/>
        <v/>
      </c>
      <c r="DP100" s="19" t="str">
        <f t="shared" si="42"/>
        <v/>
      </c>
      <c r="DQ100" s="19" t="str">
        <f t="shared" si="49"/>
        <v/>
      </c>
      <c r="DR100" s="19" t="str">
        <f t="shared" si="49"/>
        <v/>
      </c>
      <c r="DS100" s="19" t="str">
        <f t="shared" si="49"/>
        <v/>
      </c>
      <c r="DV100" s="15" t="e">
        <f>IF(VLOOKUP($B100,#REF!,COLUMN(#REF!)-COLUMN(#REF!)+1,FALSE)&gt;0.1,VLOOKUP($B100,#REF!,COLUMN(#REF!)-COLUMN(#REF!)+1,FALSE),"")</f>
        <v>#REF!</v>
      </c>
      <c r="DW100" s="15" t="e">
        <f>IF(VLOOKUP($B100,#REF!,COLUMN(#REF!)-COLUMN(#REF!)+1,FALSE)&gt;0.1,VLOOKUP($B100,#REF!,COLUMN(#REF!)-COLUMN(#REF!)+1,FALSE),"")</f>
        <v>#REF!</v>
      </c>
      <c r="DX100" s="15" t="e">
        <f>IF(VLOOKUP($B100,#REF!,COLUMN(#REF!)-COLUMN(#REF!)+1,FALSE)&gt;0.1,VLOOKUP($B100,#REF!,COLUMN(#REF!)-COLUMN(#REF!)+1,FALSE),"")</f>
        <v>#REF!</v>
      </c>
      <c r="DY100" s="15" t="e">
        <f>IF(VLOOKUP($B100,#REF!,COLUMN(#REF!)-COLUMN(#REF!)+1,FALSE)&gt;0.1,VLOOKUP($B100,#REF!,COLUMN(#REF!)-COLUMN(#REF!)+1,FALSE),"")</f>
        <v>#REF!</v>
      </c>
      <c r="DZ100" s="15" t="e">
        <f>IF(VLOOKUP($B100,#REF!,COLUMN(#REF!)-COLUMN(#REF!)+1,FALSE)&gt;0.1,VLOOKUP($B100,#REF!,COLUMN(#REF!)-COLUMN(#REF!)+1,FALSE),"")</f>
        <v>#REF!</v>
      </c>
      <c r="EA100" s="15" t="e">
        <f>IF(VLOOKUP($B100,#REF!,COLUMN(#REF!)-COLUMN(#REF!)+1,FALSE)&gt;0.1,VLOOKUP($B100,#REF!,COLUMN(#REF!)-COLUMN(#REF!)+1,FALSE),"")</f>
        <v>#REF!</v>
      </c>
      <c r="EB100" s="15" t="e">
        <f>IF(VLOOKUP($B100,#REF!,COLUMN(#REF!)-COLUMN(#REF!)+1,FALSE)&gt;0.1,VLOOKUP($B100,#REF!,COLUMN(#REF!)-COLUMN(#REF!)+1,FALSE),"")</f>
        <v>#REF!</v>
      </c>
      <c r="EC100" s="15" t="e">
        <f>IF(VLOOKUP($B100,#REF!,COLUMN(#REF!)-COLUMN(#REF!)+1,FALSE)&gt;0.1,VLOOKUP($B100,#REF!,COLUMN(#REF!)-COLUMN(#REF!)+1,FALSE),"")</f>
        <v>#REF!</v>
      </c>
      <c r="ED100" s="15" t="e">
        <f>IF(VLOOKUP($B100,#REF!,COLUMN(#REF!)-COLUMN(#REF!)+1,FALSE)&gt;0.1,VLOOKUP($B100,#REF!,COLUMN(#REF!)-COLUMN(#REF!)+1,FALSE),"")</f>
        <v>#REF!</v>
      </c>
      <c r="EE100" s="15" t="e">
        <f>IF(VLOOKUP($B100,#REF!,COLUMN(#REF!)-COLUMN(#REF!)+1,FALSE)&gt;0.1,VLOOKUP($B100,#REF!,COLUMN(#REF!)-COLUMN(#REF!)+1,FALSE),"")</f>
        <v>#REF!</v>
      </c>
      <c r="EF100" s="15" t="e">
        <f>IF(VLOOKUP($B100,#REF!,COLUMN(#REF!)-COLUMN(#REF!)+1,FALSE)&gt;0.1,VLOOKUP($B100,#REF!,COLUMN(#REF!)-COLUMN(#REF!)+1,FALSE),"")</f>
        <v>#REF!</v>
      </c>
      <c r="EG100" s="15" t="e">
        <f>IF(VLOOKUP($B100,#REF!,COLUMN(#REF!)-COLUMN(#REF!)+1,FALSE)&gt;0.1,VLOOKUP($B100,#REF!,COLUMN(#REF!)-COLUMN(#REF!)+1,FALSE),"")</f>
        <v>#REF!</v>
      </c>
      <c r="EH100" s="15" t="e">
        <f>IF(VLOOKUP($B100,#REF!,COLUMN(#REF!)-COLUMN(#REF!)+1,FALSE)&gt;0.1,VLOOKUP($B100,#REF!,COLUMN(#REF!)-COLUMN(#REF!)+1,FALSE),"")</f>
        <v>#REF!</v>
      </c>
      <c r="EL100" s="20" t="str">
        <f t="shared" si="51"/>
        <v/>
      </c>
      <c r="EM100" s="20" t="str">
        <f t="shared" si="51"/>
        <v/>
      </c>
      <c r="EN100" s="20" t="str">
        <f t="shared" si="51"/>
        <v/>
      </c>
      <c r="EO100" s="20" t="str">
        <f t="shared" si="50"/>
        <v/>
      </c>
      <c r="EP100" s="20" t="str">
        <f t="shared" si="50"/>
        <v/>
      </c>
      <c r="EQ100" s="20" t="str">
        <f t="shared" si="50"/>
        <v/>
      </c>
      <c r="ER100" s="20" t="str">
        <f t="shared" si="43"/>
        <v/>
      </c>
      <c r="ES100" s="20" t="str">
        <f t="shared" si="43"/>
        <v/>
      </c>
      <c r="ET100" s="20" t="str">
        <f t="shared" si="43"/>
        <v/>
      </c>
      <c r="EU100" s="20" t="str">
        <f t="shared" si="43"/>
        <v/>
      </c>
      <c r="EV100" s="20" t="str">
        <f t="shared" si="43"/>
        <v/>
      </c>
      <c r="EW100" s="20" t="str">
        <f t="shared" si="43"/>
        <v/>
      </c>
    </row>
    <row r="101" spans="2:153">
      <c r="B101" t="s">
        <v>1473</v>
      </c>
      <c r="C101" s="18">
        <f>VLOOKUP(B101,Financ!A$3:J$157,COLUMN(Financ!$J$21),FALSE)</f>
        <v>45931</v>
      </c>
      <c r="D101" s="16">
        <f ca="1">SUMIF(Financ!$A$3:$A$157,'Full Financ'!$B101,Financ!K$3:K$156)</f>
        <v>0</v>
      </c>
      <c r="E101" s="16">
        <f ca="1">SUMIF(Financ!$A$3:$A$157,'Full Financ'!$B101,Financ!L$3:L$156)</f>
        <v>0</v>
      </c>
      <c r="F101" s="16">
        <f ca="1">SUMIF(Financ!$A$3:$A$157,'Full Financ'!$B101,Financ!M$3:M$156)</f>
        <v>0</v>
      </c>
      <c r="G101" s="16">
        <f ca="1">SUMIF(Financ!$A$3:$A$157,'Full Financ'!$B101,Financ!N$3:N$156)</f>
        <v>0</v>
      </c>
      <c r="H101" s="16">
        <f ca="1">SUMIF(Financ!$A$3:$A$157,'Full Financ'!$B101,Financ!O$3:O$156)</f>
        <v>0</v>
      </c>
      <c r="I101" s="16">
        <f ca="1">SUMIF(Financ!$A$3:$A$157,'Full Financ'!$B101,Financ!P$3:P$156)</f>
        <v>0</v>
      </c>
      <c r="J101" s="16">
        <f ca="1">SUMIF(Financ!$A$3:$A$157,'Full Financ'!$B101,Financ!Q$3:Q$156)</f>
        <v>0</v>
      </c>
      <c r="K101" s="16">
        <f ca="1">SUMIF(Financ!$A$3:$A$157,'Full Financ'!$B101,Financ!R$3:R$156)</f>
        <v>0</v>
      </c>
      <c r="L101" s="16">
        <f ca="1">SUMIF(Financ!$A$3:$A$157,'Full Financ'!$B101,Financ!S$3:S$156)</f>
        <v>0</v>
      </c>
      <c r="M101" s="16">
        <f ca="1">SUMIF(Financ!$A$3:$A$157,'Full Financ'!$B101,Financ!T$3:T$156)</f>
        <v>972.72499999999991</v>
      </c>
      <c r="N101" s="16">
        <f ca="1">SUMIF(Financ!$A$3:$A$157,'Full Financ'!$B101,Financ!U$3:U$156)</f>
        <v>972.72499999999991</v>
      </c>
      <c r="O101" s="16">
        <f ca="1">SUMIF(Financ!$A$3:$A$157,'Full Financ'!$B101,Financ!V$3:V$156)</f>
        <v>972.72499999999991</v>
      </c>
      <c r="P101" s="16"/>
      <c r="Q101" t="e">
        <f>VLOOKUP(B101,#REF!,COLUMN(#REF!),FALSE)</f>
        <v>#REF!</v>
      </c>
      <c r="R101" s="17" t="e">
        <f>IF(AND(R$2=$Q$1,$Q101&lt;&gt;0),SUMIF(#REF!,'Full Financ'!$B101,#REF!)*0.98*(S$2-R$2)/($Q101),SUMIF(#REF!,'Full Financ'!$B101,#REF!)*0.98)</f>
        <v>#REF!</v>
      </c>
      <c r="S101" s="17" t="e">
        <f>IF(AND(S$2=$Q$1,$Q101&lt;&gt;0),SUMIF(#REF!,'Full Financ'!$B101,#REF!)*0.98*(T$2-S$2)/($Q101),SUMIF(#REF!,'Full Financ'!$B101,#REF!)*0.98)</f>
        <v>#REF!</v>
      </c>
      <c r="T101" s="17" t="e">
        <f>IF(AND(T$2=$Q$1,$Q101&lt;&gt;0),SUMIF(#REF!,'Full Financ'!$B101,#REF!)*0.98*(U$2-T$2)/($Q101),SUMIF(#REF!,'Full Financ'!$B101,#REF!)*0.98)</f>
        <v>#REF!</v>
      </c>
      <c r="U101" s="17" t="e">
        <f>IF(AND(U$2=$Q$1,$Q101&lt;&gt;0),SUMIF(#REF!,'Full Financ'!$B101,#REF!)*0.98*(V$2-U$2)/($Q101),SUMIF(#REF!,'Full Financ'!$B101,#REF!)*0.98)</f>
        <v>#REF!</v>
      </c>
      <c r="V101" s="17" t="e">
        <f>IF(AND(V$2=$Q$1,$Q101&lt;&gt;0),SUMIF(#REF!,'Full Financ'!$B101,#REF!)*0.98*(W$2-V$2)/($Q101),SUMIF(#REF!,'Full Financ'!$B101,#REF!)*0.98)</f>
        <v>#REF!</v>
      </c>
      <c r="W101" s="17" t="e">
        <f>IF(AND(W$2=$Q$1,$Q101&lt;&gt;0),SUMIF(#REF!,'Full Financ'!$B101,#REF!)*0.98*(X$2-W$2)/($Q101),SUMIF(#REF!,'Full Financ'!$B101,#REF!)*0.98)</f>
        <v>#REF!</v>
      </c>
      <c r="X101" s="17" t="e">
        <f>IF(AND(X$2=$Q$1,$Q101&lt;&gt;0),SUMIF(#REF!,'Full Financ'!$B101,#REF!)*0.98*(Y$2-X$2)/($Q101),SUMIF(#REF!,'Full Financ'!$B101,#REF!)*0.98)</f>
        <v>#REF!</v>
      </c>
      <c r="Y101" s="17" t="e">
        <f>IF(AND(Y$2=$Q$1,$Q101&lt;&gt;0),SUMIF(#REF!,'Full Financ'!$B101,#REF!)*0.98*(Z$2-Y$2)/($Q101),SUMIF(#REF!,'Full Financ'!$B101,#REF!)*0.98)</f>
        <v>#REF!</v>
      </c>
      <c r="Z101" s="17" t="e">
        <f>IF(AND(Z$2=$Q$1,$Q101&lt;&gt;0),SUMIF(#REF!,'Full Financ'!$B101,#REF!)*0.98*(AA$2-Z$2)/($Q101),SUMIF(#REF!,'Full Financ'!$B101,#REF!)*0.98)</f>
        <v>#REF!</v>
      </c>
      <c r="AA101" s="17" t="e">
        <f>IF(AND(AA$2=$Q$1,$Q101&lt;&gt;0),SUMIF(#REF!,'Full Financ'!$B101,#REF!)*0.98*(AB$2-AA$2)/($Q101),SUMIF(#REF!,'Full Financ'!$B101,#REF!)*0.98)</f>
        <v>#REF!</v>
      </c>
      <c r="AB101" s="17" t="e">
        <f>IF(AND(AB$2=$Q$1,$Q101&lt;&gt;0),SUMIF(#REF!,'Full Financ'!$B101,#REF!)*0.98*(AC$2-AB$2)/($Q101),SUMIF(#REF!,'Full Financ'!$B101,#REF!)*0.98)</f>
        <v>#REF!</v>
      </c>
      <c r="AC101" s="17" t="e">
        <f>IF(AND(AC$2=$Q$1,$Q101&lt;&gt;0),SUMIF(#REF!,'Full Financ'!$B101,#REF!)*0.98*(AD$2-AC$2)/($Q101),SUMIF(#REF!,'Full Financ'!$B101,#REF!)*0.98)</f>
        <v>#REF!</v>
      </c>
      <c r="AD101" s="17"/>
      <c r="AF101" s="17" t="e">
        <f t="shared" ca="1" si="46"/>
        <v>#REF!</v>
      </c>
      <c r="AG101" s="17" t="e">
        <f t="shared" ca="1" si="46"/>
        <v>#REF!</v>
      </c>
      <c r="AH101" s="17" t="e">
        <f t="shared" ca="1" si="46"/>
        <v>#REF!</v>
      </c>
      <c r="AI101" s="17" t="e">
        <f t="shared" ca="1" si="46"/>
        <v>#REF!</v>
      </c>
      <c r="AJ101" s="17" t="e">
        <f t="shared" ca="1" si="46"/>
        <v>#REF!</v>
      </c>
      <c r="AK101" s="17" t="e">
        <f t="shared" ca="1" si="46"/>
        <v>#REF!</v>
      </c>
      <c r="AL101" s="17" t="e">
        <f t="shared" ca="1" si="46"/>
        <v>#REF!</v>
      </c>
      <c r="AM101" s="17" t="e">
        <f t="shared" ca="1" si="46"/>
        <v>#REF!</v>
      </c>
      <c r="AN101" s="17" t="e">
        <f t="shared" ca="1" si="46"/>
        <v>#REF!</v>
      </c>
      <c r="AO101" s="17" t="e">
        <f t="shared" ca="1" si="46"/>
        <v>#REF!</v>
      </c>
      <c r="AP101" s="17" t="e">
        <f t="shared" ca="1" si="46"/>
        <v>#REF!</v>
      </c>
      <c r="AQ101" s="17" t="e">
        <f t="shared" ca="1" si="46"/>
        <v>#REF!</v>
      </c>
      <c r="AS101" s="17" t="e">
        <f>IF(SUM($R101:R101)&gt;0,MONTH(AS$2),"")</f>
        <v>#REF!</v>
      </c>
      <c r="AT101" s="17" t="e">
        <f>IF(SUM($R101:S101)&gt;0,MONTH(AT$2),"")</f>
        <v>#REF!</v>
      </c>
      <c r="AU101" s="17" t="e">
        <f>IF(SUM($R101:T101)&gt;0,MONTH(AU$2),"")</f>
        <v>#REF!</v>
      </c>
      <c r="AV101" s="17" t="e">
        <f>IF(SUM($R101:U101)&gt;0,MONTH(AV$2),"")</f>
        <v>#REF!</v>
      </c>
      <c r="AW101" s="17" t="e">
        <f>IF(SUM($R101:V101)&gt;0,MONTH(AW$2),"")</f>
        <v>#REF!</v>
      </c>
      <c r="AX101" s="17" t="e">
        <f>IF(SUM($R101:W101)&gt;0,MONTH(AX$2),"")</f>
        <v>#REF!</v>
      </c>
      <c r="AY101" s="17" t="e">
        <f>IF(SUM($R101:X101)&gt;0,MONTH(AY$2),"")</f>
        <v>#REF!</v>
      </c>
      <c r="AZ101" s="17" t="e">
        <f>IF(SUM($R101:Y101)&gt;0,MONTH(AZ$2),"")</f>
        <v>#REF!</v>
      </c>
      <c r="BA101" s="17" t="e">
        <f>IF(SUM($R101:Z101)&gt;0,MONTH(BA$2),"")</f>
        <v>#REF!</v>
      </c>
      <c r="BB101" s="17" t="e">
        <f>IF(SUM($R101:AA101)&gt;0,MONTH(BB$2),"")</f>
        <v>#REF!</v>
      </c>
      <c r="BC101" s="17" t="e">
        <f>IF(SUM($R101:AB101)&gt;0,MONTH(BC$2),"")</f>
        <v>#REF!</v>
      </c>
      <c r="BD101" s="17" t="e">
        <f>IF(SUM($R101:AC101)&gt;0,MONTH(BD$2),"")</f>
        <v>#REF!</v>
      </c>
      <c r="BE101" s="17" t="e">
        <f t="shared" si="41"/>
        <v>#REF!</v>
      </c>
      <c r="BF101" s="17" t="e">
        <f t="shared" si="47"/>
        <v>#REF!</v>
      </c>
      <c r="BG101" s="17" t="e">
        <f t="shared" si="47"/>
        <v>#REF!</v>
      </c>
      <c r="BH101" s="17" t="e">
        <f t="shared" si="47"/>
        <v>#REF!</v>
      </c>
      <c r="BI101" s="17" t="e">
        <f t="shared" si="47"/>
        <v>#REF!</v>
      </c>
      <c r="BJ101" s="17" t="e">
        <f t="shared" si="47"/>
        <v>#REF!</v>
      </c>
      <c r="BK101" s="17" t="e">
        <f t="shared" si="47"/>
        <v>#REF!</v>
      </c>
      <c r="BL101" s="17" t="e">
        <f t="shared" si="47"/>
        <v>#REF!</v>
      </c>
      <c r="BM101" s="17" t="e">
        <f t="shared" si="47"/>
        <v>#REF!</v>
      </c>
      <c r="BN101" s="17" t="e">
        <f t="shared" si="47"/>
        <v>#REF!</v>
      </c>
      <c r="BO101" s="17" t="e">
        <f t="shared" si="47"/>
        <v>#REF!</v>
      </c>
      <c r="BP101" s="17" t="e">
        <f t="shared" si="47"/>
        <v>#REF!</v>
      </c>
      <c r="BQ101" s="17" t="e">
        <f t="shared" si="47"/>
        <v>#REF!</v>
      </c>
      <c r="BS101" s="17" t="e">
        <f t="shared" si="48"/>
        <v>#REF!</v>
      </c>
      <c r="BT101" s="17" t="e">
        <f t="shared" si="48"/>
        <v>#REF!</v>
      </c>
      <c r="BU101" s="17" t="e">
        <f t="shared" si="48"/>
        <v>#REF!</v>
      </c>
      <c r="BV101" s="17" t="e">
        <f t="shared" si="48"/>
        <v>#REF!</v>
      </c>
      <c r="BW101" s="17" t="e">
        <f t="shared" si="48"/>
        <v>#REF!</v>
      </c>
      <c r="BX101" s="17" t="e">
        <f t="shared" si="48"/>
        <v>#REF!</v>
      </c>
      <c r="BY101" s="17" t="e">
        <f t="shared" si="48"/>
        <v>#REF!</v>
      </c>
      <c r="BZ101" s="17" t="e">
        <f t="shared" si="48"/>
        <v>#REF!</v>
      </c>
      <c r="CA101" s="17" t="e">
        <f t="shared" si="48"/>
        <v>#REF!</v>
      </c>
      <c r="CB101" s="17" t="e">
        <f t="shared" si="48"/>
        <v>#REF!</v>
      </c>
      <c r="CC101" s="17" t="e">
        <f t="shared" si="48"/>
        <v>#REF!</v>
      </c>
      <c r="CD101" s="17" t="e">
        <f t="shared" si="48"/>
        <v>#REF!</v>
      </c>
      <c r="CG101" s="20" t="e">
        <f>IF(AND(SUM($R101:R101)&gt;0,R101=0),AF101,0)</f>
        <v>#REF!</v>
      </c>
      <c r="CH101" s="20" t="e">
        <f>IF(AND(SUM($R101:S101)&gt;0,S101=0),AG101,0)</f>
        <v>#REF!</v>
      </c>
      <c r="CI101" s="20" t="e">
        <f>IF(AND(SUM($R101:T101)&gt;0,T101=0),AH101,0)</f>
        <v>#REF!</v>
      </c>
      <c r="CJ101" s="20" t="e">
        <f>IF(AND(SUM($R101:U101)&gt;0,U101=0),AI101,0)</f>
        <v>#REF!</v>
      </c>
      <c r="CK101" s="20" t="e">
        <f>IF(AND(SUM($R101:V101)&gt;0,V101=0),AJ101,0)</f>
        <v>#REF!</v>
      </c>
      <c r="CL101" s="20" t="e">
        <f>IF(AND(SUM($R101:W101)&gt;0,W101=0),AK101,0)</f>
        <v>#REF!</v>
      </c>
      <c r="CM101" s="20" t="e">
        <f>IF(AND(SUM($R101:X101)&gt;0,X101=0),AL101,0)</f>
        <v>#REF!</v>
      </c>
      <c r="CN101" s="20" t="e">
        <f>IF(AND(SUM($R101:Y101)&gt;0,Y101=0),AM101,0)</f>
        <v>#REF!</v>
      </c>
      <c r="CO101" s="20" t="e">
        <f>IF(AND(SUM($R101:Z101)&gt;0,Z101=0),AN101,0)</f>
        <v>#REF!</v>
      </c>
      <c r="CP101" s="20" t="e">
        <f>IF(AND(SUM($R101:AA101)&gt;0,AA101=0),AO101,0)</f>
        <v>#REF!</v>
      </c>
      <c r="CQ101" s="20" t="e">
        <f>IF(AND(SUM($R101:AB101)&gt;0,AB101=0),AP101,0)</f>
        <v>#REF!</v>
      </c>
      <c r="CR101" s="20" t="e">
        <f>IF(AND(SUM($R101:AC101)&gt;0,AC101=0),AQ101,0)</f>
        <v>#REF!</v>
      </c>
      <c r="CT101" s="14" t="e">
        <f>IF(VLOOKUP($B101,#REF!,COLUMN(#REF!)-COLUMN(#REF!)+1,FALSE)&gt;0.1,VLOOKUP($B101,#REF!,COLUMN(#REF!)-COLUMN(#REF!)+1,FALSE),"")</f>
        <v>#REF!</v>
      </c>
      <c r="CU101" s="14" t="e">
        <f>IF(VLOOKUP($B101,#REF!,COLUMN(#REF!)-COLUMN(#REF!)+1,FALSE)&gt;0.1,VLOOKUP($B101,#REF!,COLUMN(#REF!)-COLUMN(#REF!)+1,FALSE),"")</f>
        <v>#REF!</v>
      </c>
      <c r="CV101" s="14" t="e">
        <f>IF(VLOOKUP($B101,#REF!,COLUMN(#REF!)-COLUMN(#REF!)+1,FALSE)&gt;0.1,VLOOKUP($B101,#REF!,COLUMN(#REF!)-COLUMN(#REF!)+1,FALSE),"")</f>
        <v>#REF!</v>
      </c>
      <c r="CW101" s="14" t="e">
        <f>IF(VLOOKUP($B101,#REF!,COLUMN(#REF!)-COLUMN(#REF!)+1,FALSE)&gt;0.1,VLOOKUP($B101,#REF!,COLUMN(#REF!)-COLUMN(#REF!)+1,FALSE),"")</f>
        <v>#REF!</v>
      </c>
      <c r="CX101" s="14" t="e">
        <f>IF(VLOOKUP($B101,#REF!,COLUMN(#REF!)-COLUMN(#REF!)+1,FALSE)&gt;0.1,VLOOKUP($B101,#REF!,COLUMN(#REF!)-COLUMN(#REF!)+1,FALSE),"")</f>
        <v>#REF!</v>
      </c>
      <c r="CY101" s="14" t="e">
        <f>IF(VLOOKUP($B101,#REF!,COLUMN(#REF!)-COLUMN(#REF!)+1,FALSE)&gt;0.1,VLOOKUP($B101,#REF!,COLUMN(#REF!)-COLUMN(#REF!)+1,FALSE),"")</f>
        <v>#REF!</v>
      </c>
      <c r="CZ101" s="14" t="e">
        <f>IF(VLOOKUP($B101,#REF!,COLUMN(#REF!)-COLUMN(#REF!)+1,FALSE)&gt;0.1,VLOOKUP($B101,#REF!,COLUMN(#REF!)-COLUMN(#REF!)+1,FALSE),"")</f>
        <v>#REF!</v>
      </c>
      <c r="DA101" s="14" t="e">
        <f>IF(VLOOKUP($B101,#REF!,COLUMN(#REF!)-COLUMN(#REF!)+1,FALSE)&gt;0.1,VLOOKUP($B101,#REF!,COLUMN(#REF!)-COLUMN(#REF!)+1,FALSE),"")</f>
        <v>#REF!</v>
      </c>
      <c r="DB101" s="14" t="e">
        <f>IF(VLOOKUP($B101,#REF!,COLUMN(#REF!)-COLUMN(#REF!)+1,FALSE)&gt;0.1,VLOOKUP($B101,#REF!,COLUMN(#REF!)-COLUMN(#REF!)+1,FALSE),"")</f>
        <v>#REF!</v>
      </c>
      <c r="DC101" s="14" t="e">
        <f>IF(VLOOKUP($B101,#REF!,COLUMN(#REF!)-COLUMN(#REF!)+1,FALSE)&gt;0.1,VLOOKUP($B101,#REF!,COLUMN(#REF!)-COLUMN(#REF!)+1,FALSE),"")</f>
        <v>#REF!</v>
      </c>
      <c r="DD101" s="14" t="e">
        <f>IF(VLOOKUP($B101,#REF!,COLUMN(#REF!)-COLUMN(#REF!)+1,FALSE)&gt;0.1,VLOOKUP($B101,#REF!,COLUMN(#REF!)-COLUMN(#REF!)+1,FALSE),"")</f>
        <v>#REF!</v>
      </c>
      <c r="DE101" s="14" t="e">
        <f>IF(VLOOKUP($B101,#REF!,COLUMN(#REF!)-COLUMN(#REF!)+1,FALSE)&gt;0.1,VLOOKUP($B101,#REF!,COLUMN(#REF!)-COLUMN(#REF!)+1,FALSE),"")</f>
        <v>#REF!</v>
      </c>
      <c r="DH101" s="19" t="str">
        <f t="shared" si="42"/>
        <v/>
      </c>
      <c r="DI101" s="19" t="str">
        <f t="shared" si="42"/>
        <v/>
      </c>
      <c r="DJ101" s="19" t="str">
        <f t="shared" si="42"/>
        <v/>
      </c>
      <c r="DK101" s="19" t="str">
        <f t="shared" si="42"/>
        <v/>
      </c>
      <c r="DL101" s="19" t="str">
        <f t="shared" si="42"/>
        <v/>
      </c>
      <c r="DM101" s="19" t="str">
        <f t="shared" si="42"/>
        <v/>
      </c>
      <c r="DN101" s="19" t="str">
        <f t="shared" si="42"/>
        <v/>
      </c>
      <c r="DO101" s="19" t="str">
        <f t="shared" si="42"/>
        <v/>
      </c>
      <c r="DP101" s="19" t="str">
        <f t="shared" si="42"/>
        <v/>
      </c>
      <c r="DQ101" s="19" t="str">
        <f t="shared" si="49"/>
        <v/>
      </c>
      <c r="DR101" s="19" t="str">
        <f t="shared" si="49"/>
        <v/>
      </c>
      <c r="DS101" s="19" t="str">
        <f t="shared" si="49"/>
        <v/>
      </c>
      <c r="DV101" s="15" t="e">
        <f>IF(VLOOKUP($B101,#REF!,COLUMN(#REF!)-COLUMN(#REF!)+1,FALSE)&gt;0.1,VLOOKUP($B101,#REF!,COLUMN(#REF!)-COLUMN(#REF!)+1,FALSE),"")</f>
        <v>#REF!</v>
      </c>
      <c r="DW101" s="15" t="e">
        <f>IF(VLOOKUP($B101,#REF!,COLUMN(#REF!)-COLUMN(#REF!)+1,FALSE)&gt;0.1,VLOOKUP($B101,#REF!,COLUMN(#REF!)-COLUMN(#REF!)+1,FALSE),"")</f>
        <v>#REF!</v>
      </c>
      <c r="DX101" s="15" t="e">
        <f>IF(VLOOKUP($B101,#REF!,COLUMN(#REF!)-COLUMN(#REF!)+1,FALSE)&gt;0.1,VLOOKUP($B101,#REF!,COLUMN(#REF!)-COLUMN(#REF!)+1,FALSE),"")</f>
        <v>#REF!</v>
      </c>
      <c r="DY101" s="15" t="e">
        <f>IF(VLOOKUP($B101,#REF!,COLUMN(#REF!)-COLUMN(#REF!)+1,FALSE)&gt;0.1,VLOOKUP($B101,#REF!,COLUMN(#REF!)-COLUMN(#REF!)+1,FALSE),"")</f>
        <v>#REF!</v>
      </c>
      <c r="DZ101" s="15" t="e">
        <f>IF(VLOOKUP($B101,#REF!,COLUMN(#REF!)-COLUMN(#REF!)+1,FALSE)&gt;0.1,VLOOKUP($B101,#REF!,COLUMN(#REF!)-COLUMN(#REF!)+1,FALSE),"")</f>
        <v>#REF!</v>
      </c>
      <c r="EA101" s="15" t="e">
        <f>IF(VLOOKUP($B101,#REF!,COLUMN(#REF!)-COLUMN(#REF!)+1,FALSE)&gt;0.1,VLOOKUP($B101,#REF!,COLUMN(#REF!)-COLUMN(#REF!)+1,FALSE),"")</f>
        <v>#REF!</v>
      </c>
      <c r="EB101" s="15" t="e">
        <f>IF(VLOOKUP($B101,#REF!,COLUMN(#REF!)-COLUMN(#REF!)+1,FALSE)&gt;0.1,VLOOKUP($B101,#REF!,COLUMN(#REF!)-COLUMN(#REF!)+1,FALSE),"")</f>
        <v>#REF!</v>
      </c>
      <c r="EC101" s="15" t="e">
        <f>IF(VLOOKUP($B101,#REF!,COLUMN(#REF!)-COLUMN(#REF!)+1,FALSE)&gt;0.1,VLOOKUP($B101,#REF!,COLUMN(#REF!)-COLUMN(#REF!)+1,FALSE),"")</f>
        <v>#REF!</v>
      </c>
      <c r="ED101" s="15" t="e">
        <f>IF(VLOOKUP($B101,#REF!,COLUMN(#REF!)-COLUMN(#REF!)+1,FALSE)&gt;0.1,VLOOKUP($B101,#REF!,COLUMN(#REF!)-COLUMN(#REF!)+1,FALSE),"")</f>
        <v>#REF!</v>
      </c>
      <c r="EE101" s="15" t="e">
        <f>IF(VLOOKUP($B101,#REF!,COLUMN(#REF!)-COLUMN(#REF!)+1,FALSE)&gt;0.1,VLOOKUP($B101,#REF!,COLUMN(#REF!)-COLUMN(#REF!)+1,FALSE),"")</f>
        <v>#REF!</v>
      </c>
      <c r="EF101" s="15" t="e">
        <f>IF(VLOOKUP($B101,#REF!,COLUMN(#REF!)-COLUMN(#REF!)+1,FALSE)&gt;0.1,VLOOKUP($B101,#REF!,COLUMN(#REF!)-COLUMN(#REF!)+1,FALSE),"")</f>
        <v>#REF!</v>
      </c>
      <c r="EG101" s="15" t="e">
        <f>IF(VLOOKUP($B101,#REF!,COLUMN(#REF!)-COLUMN(#REF!)+1,FALSE)&gt;0.1,VLOOKUP($B101,#REF!,COLUMN(#REF!)-COLUMN(#REF!)+1,FALSE),"")</f>
        <v>#REF!</v>
      </c>
      <c r="EH101" s="15" t="e">
        <f>IF(VLOOKUP($B101,#REF!,COLUMN(#REF!)-COLUMN(#REF!)+1,FALSE)&gt;0.1,VLOOKUP($B101,#REF!,COLUMN(#REF!)-COLUMN(#REF!)+1,FALSE),"")</f>
        <v>#REF!</v>
      </c>
      <c r="EL101" s="20" t="str">
        <f t="shared" si="51"/>
        <v/>
      </c>
      <c r="EM101" s="20" t="str">
        <f t="shared" si="51"/>
        <v/>
      </c>
      <c r="EN101" s="20" t="str">
        <f t="shared" si="51"/>
        <v/>
      </c>
      <c r="EO101" s="20" t="str">
        <f t="shared" si="50"/>
        <v/>
      </c>
      <c r="EP101" s="20" t="str">
        <f t="shared" si="50"/>
        <v/>
      </c>
      <c r="EQ101" s="20" t="str">
        <f t="shared" si="50"/>
        <v/>
      </c>
      <c r="ER101" s="20" t="str">
        <f t="shared" si="43"/>
        <v/>
      </c>
      <c r="ES101" s="20" t="str">
        <f t="shared" si="43"/>
        <v/>
      </c>
      <c r="ET101" s="20" t="str">
        <f t="shared" si="43"/>
        <v/>
      </c>
      <c r="EU101" s="20" t="str">
        <f t="shared" si="43"/>
        <v/>
      </c>
      <c r="EV101" s="20" t="str">
        <f t="shared" si="43"/>
        <v/>
      </c>
      <c r="EW101" s="20" t="str">
        <f t="shared" si="43"/>
        <v/>
      </c>
    </row>
    <row r="102" spans="2:153">
      <c r="B102" t="s">
        <v>1430</v>
      </c>
      <c r="C102" s="18">
        <f>VLOOKUP(B102,Financ!A$3:J$157,COLUMN(Financ!$J$21),FALSE)</f>
        <v>45839</v>
      </c>
      <c r="D102" s="16">
        <f ca="1">SUMIF(Financ!$A$3:$A$157,'Full Financ'!$B102,Financ!K$3:K$156)</f>
        <v>0</v>
      </c>
      <c r="E102" s="16">
        <f ca="1">SUMIF(Financ!$A$3:$A$157,'Full Financ'!$B102,Financ!L$3:L$156)</f>
        <v>0</v>
      </c>
      <c r="F102" s="16">
        <f ca="1">SUMIF(Financ!$A$3:$A$157,'Full Financ'!$B102,Financ!M$3:M$156)</f>
        <v>0</v>
      </c>
      <c r="G102" s="16">
        <f ca="1">SUMIF(Financ!$A$3:$A$157,'Full Financ'!$B102,Financ!N$3:N$156)</f>
        <v>0</v>
      </c>
      <c r="H102" s="16">
        <f ca="1">SUMIF(Financ!$A$3:$A$157,'Full Financ'!$B102,Financ!O$3:O$156)</f>
        <v>0</v>
      </c>
      <c r="I102" s="16">
        <f ca="1">SUMIF(Financ!$A$3:$A$157,'Full Financ'!$B102,Financ!P$3:P$156)</f>
        <v>0</v>
      </c>
      <c r="J102" s="16">
        <f ca="1">SUMIF(Financ!$A$3:$A$157,'Full Financ'!$B102,Financ!Q$3:Q$156)</f>
        <v>480.0772</v>
      </c>
      <c r="K102" s="16">
        <f ca="1">SUMIF(Financ!$A$3:$A$157,'Full Financ'!$B102,Financ!R$3:R$156)</f>
        <v>480.0772</v>
      </c>
      <c r="L102" s="16">
        <f ca="1">SUMIF(Financ!$A$3:$A$157,'Full Financ'!$B102,Financ!S$3:S$156)</f>
        <v>480.0772</v>
      </c>
      <c r="M102" s="16">
        <f ca="1">SUMIF(Financ!$A$3:$A$157,'Full Financ'!$B102,Financ!T$3:T$156)</f>
        <v>480.0772</v>
      </c>
      <c r="N102" s="16">
        <f ca="1">SUMIF(Financ!$A$3:$A$157,'Full Financ'!$B102,Financ!U$3:U$156)</f>
        <v>480.0772</v>
      </c>
      <c r="O102" s="16">
        <f ca="1">SUMIF(Financ!$A$3:$A$157,'Full Financ'!$B102,Financ!V$3:V$156)</f>
        <v>480.0772</v>
      </c>
      <c r="P102" s="16"/>
      <c r="Q102" t="e">
        <f>VLOOKUP(B102,#REF!,COLUMN(#REF!),FALSE)</f>
        <v>#REF!</v>
      </c>
      <c r="R102" s="17" t="e">
        <f>IF(AND(R$2=$Q$1,$Q102&lt;&gt;0),SUMIF(#REF!,'Full Financ'!$B102,#REF!)*0.98*(S$2-R$2)/($Q102),SUMIF(#REF!,'Full Financ'!$B102,#REF!)*0.98)</f>
        <v>#REF!</v>
      </c>
      <c r="S102" s="17" t="e">
        <f>IF(AND(S$2=$Q$1,$Q102&lt;&gt;0),SUMIF(#REF!,'Full Financ'!$B102,#REF!)*0.98*(T$2-S$2)/($Q102),SUMIF(#REF!,'Full Financ'!$B102,#REF!)*0.98)</f>
        <v>#REF!</v>
      </c>
      <c r="T102" s="17" t="e">
        <f>IF(AND(T$2=$Q$1,$Q102&lt;&gt;0),SUMIF(#REF!,'Full Financ'!$B102,#REF!)*0.98*(U$2-T$2)/($Q102),SUMIF(#REF!,'Full Financ'!$B102,#REF!)*0.98)</f>
        <v>#REF!</v>
      </c>
      <c r="U102" s="17" t="e">
        <f>IF(AND(U$2=$Q$1,$Q102&lt;&gt;0),SUMIF(#REF!,'Full Financ'!$B102,#REF!)*0.98*(V$2-U$2)/($Q102),SUMIF(#REF!,'Full Financ'!$B102,#REF!)*0.98)</f>
        <v>#REF!</v>
      </c>
      <c r="V102" s="17" t="e">
        <f>IF(AND(V$2=$Q$1,$Q102&lt;&gt;0),SUMIF(#REF!,'Full Financ'!$B102,#REF!)*0.98*(W$2-V$2)/($Q102),SUMIF(#REF!,'Full Financ'!$B102,#REF!)*0.98)</f>
        <v>#REF!</v>
      </c>
      <c r="W102" s="17" t="e">
        <f>IF(AND(W$2=$Q$1,$Q102&lt;&gt;0),SUMIF(#REF!,'Full Financ'!$B102,#REF!)*0.98*(X$2-W$2)/($Q102),SUMIF(#REF!,'Full Financ'!$B102,#REF!)*0.98)</f>
        <v>#REF!</v>
      </c>
      <c r="X102" s="17" t="e">
        <f>IF(AND(X$2=$Q$1,$Q102&lt;&gt;0),SUMIF(#REF!,'Full Financ'!$B102,#REF!)*0.98*(Y$2-X$2)/($Q102),SUMIF(#REF!,'Full Financ'!$B102,#REF!)*0.98)</f>
        <v>#REF!</v>
      </c>
      <c r="Y102" s="17" t="e">
        <f>IF(AND(Y$2=$Q$1,$Q102&lt;&gt;0),SUMIF(#REF!,'Full Financ'!$B102,#REF!)*0.98*(Z$2-Y$2)/($Q102),SUMIF(#REF!,'Full Financ'!$B102,#REF!)*0.98)</f>
        <v>#REF!</v>
      </c>
      <c r="Z102" s="17" t="e">
        <f>IF(AND(Z$2=$Q$1,$Q102&lt;&gt;0),SUMIF(#REF!,'Full Financ'!$B102,#REF!)*0.98*(AA$2-Z$2)/($Q102),SUMIF(#REF!,'Full Financ'!$B102,#REF!)*0.98)</f>
        <v>#REF!</v>
      </c>
      <c r="AA102" s="17" t="e">
        <f>IF(AND(AA$2=$Q$1,$Q102&lt;&gt;0),SUMIF(#REF!,'Full Financ'!$B102,#REF!)*0.98*(AB$2-AA$2)/($Q102),SUMIF(#REF!,'Full Financ'!$B102,#REF!)*0.98)</f>
        <v>#REF!</v>
      </c>
      <c r="AB102" s="17" t="e">
        <f>IF(AND(AB$2=$Q$1,$Q102&lt;&gt;0),SUMIF(#REF!,'Full Financ'!$B102,#REF!)*0.98*(AC$2-AB$2)/($Q102),SUMIF(#REF!,'Full Financ'!$B102,#REF!)*0.98)</f>
        <v>#REF!</v>
      </c>
      <c r="AC102" s="17" t="e">
        <f>IF(AND(AC$2=$Q$1,$Q102&lt;&gt;0),SUMIF(#REF!,'Full Financ'!$B102,#REF!)*0.98*(AD$2-AC$2)/($Q102),SUMIF(#REF!,'Full Financ'!$B102,#REF!)*0.98)</f>
        <v>#REF!</v>
      </c>
      <c r="AD102" s="17"/>
      <c r="AF102" s="17" t="e">
        <f t="shared" ca="1" si="46"/>
        <v>#REF!</v>
      </c>
      <c r="AG102" s="17" t="e">
        <f t="shared" ca="1" si="46"/>
        <v>#REF!</v>
      </c>
      <c r="AH102" s="17" t="e">
        <f t="shared" ca="1" si="46"/>
        <v>#REF!</v>
      </c>
      <c r="AI102" s="17" t="e">
        <f t="shared" ca="1" si="46"/>
        <v>#REF!</v>
      </c>
      <c r="AJ102" s="17" t="e">
        <f t="shared" ca="1" si="46"/>
        <v>#REF!</v>
      </c>
      <c r="AK102" s="17" t="e">
        <f t="shared" ca="1" si="46"/>
        <v>#REF!</v>
      </c>
      <c r="AL102" s="17" t="e">
        <f t="shared" ca="1" si="46"/>
        <v>#REF!</v>
      </c>
      <c r="AM102" s="17" t="e">
        <f t="shared" ca="1" si="46"/>
        <v>#REF!</v>
      </c>
      <c r="AN102" s="17" t="e">
        <f t="shared" ca="1" si="46"/>
        <v>#REF!</v>
      </c>
      <c r="AO102" s="17" t="e">
        <f t="shared" ca="1" si="46"/>
        <v>#REF!</v>
      </c>
      <c r="AP102" s="17" t="e">
        <f t="shared" ca="1" si="46"/>
        <v>#REF!</v>
      </c>
      <c r="AQ102" s="17" t="e">
        <f t="shared" ca="1" si="46"/>
        <v>#REF!</v>
      </c>
      <c r="AS102" s="17" t="e">
        <f>IF(SUM($R102:R102)&gt;0,MONTH(AS$2),"")</f>
        <v>#REF!</v>
      </c>
      <c r="AT102" s="17" t="e">
        <f>IF(SUM($R102:S102)&gt;0,MONTH(AT$2),"")</f>
        <v>#REF!</v>
      </c>
      <c r="AU102" s="17" t="e">
        <f>IF(SUM($R102:T102)&gt;0,MONTH(AU$2),"")</f>
        <v>#REF!</v>
      </c>
      <c r="AV102" s="17" t="e">
        <f>IF(SUM($R102:U102)&gt;0,MONTH(AV$2),"")</f>
        <v>#REF!</v>
      </c>
      <c r="AW102" s="17" t="e">
        <f>IF(SUM($R102:V102)&gt;0,MONTH(AW$2),"")</f>
        <v>#REF!</v>
      </c>
      <c r="AX102" s="17" t="e">
        <f>IF(SUM($R102:W102)&gt;0,MONTH(AX$2),"")</f>
        <v>#REF!</v>
      </c>
      <c r="AY102" s="17" t="e">
        <f>IF(SUM($R102:X102)&gt;0,MONTH(AY$2),"")</f>
        <v>#REF!</v>
      </c>
      <c r="AZ102" s="17" t="e">
        <f>IF(SUM($R102:Y102)&gt;0,MONTH(AZ$2),"")</f>
        <v>#REF!</v>
      </c>
      <c r="BA102" s="17" t="e">
        <f>IF(SUM($R102:Z102)&gt;0,MONTH(BA$2),"")</f>
        <v>#REF!</v>
      </c>
      <c r="BB102" s="17" t="e">
        <f>IF(SUM($R102:AA102)&gt;0,MONTH(BB$2),"")</f>
        <v>#REF!</v>
      </c>
      <c r="BC102" s="17" t="e">
        <f>IF(SUM($R102:AB102)&gt;0,MONTH(BC$2),"")</f>
        <v>#REF!</v>
      </c>
      <c r="BD102" s="17" t="e">
        <f>IF(SUM($R102:AC102)&gt;0,MONTH(BD$2),"")</f>
        <v>#REF!</v>
      </c>
      <c r="BE102" s="17" t="e">
        <f t="shared" si="41"/>
        <v>#REF!</v>
      </c>
      <c r="BF102" s="17" t="e">
        <f t="shared" si="47"/>
        <v>#REF!</v>
      </c>
      <c r="BG102" s="17" t="e">
        <f t="shared" si="47"/>
        <v>#REF!</v>
      </c>
      <c r="BH102" s="17" t="e">
        <f t="shared" si="47"/>
        <v>#REF!</v>
      </c>
      <c r="BI102" s="17" t="e">
        <f t="shared" si="47"/>
        <v>#REF!</v>
      </c>
      <c r="BJ102" s="17" t="e">
        <f t="shared" si="47"/>
        <v>#REF!</v>
      </c>
      <c r="BK102" s="17" t="e">
        <f t="shared" si="47"/>
        <v>#REF!</v>
      </c>
      <c r="BL102" s="17" t="e">
        <f t="shared" si="47"/>
        <v>#REF!</v>
      </c>
      <c r="BM102" s="17" t="e">
        <f t="shared" si="47"/>
        <v>#REF!</v>
      </c>
      <c r="BN102" s="17" t="e">
        <f t="shared" si="47"/>
        <v>#REF!</v>
      </c>
      <c r="BO102" s="17" t="e">
        <f t="shared" si="47"/>
        <v>#REF!</v>
      </c>
      <c r="BP102" s="17" t="e">
        <f t="shared" si="47"/>
        <v>#REF!</v>
      </c>
      <c r="BQ102" s="17" t="e">
        <f t="shared" si="47"/>
        <v>#REF!</v>
      </c>
      <c r="BS102" s="17" t="e">
        <f t="shared" si="48"/>
        <v>#REF!</v>
      </c>
      <c r="BT102" s="17" t="e">
        <f t="shared" si="48"/>
        <v>#REF!</v>
      </c>
      <c r="BU102" s="17" t="e">
        <f t="shared" si="48"/>
        <v>#REF!</v>
      </c>
      <c r="BV102" s="17" t="e">
        <f t="shared" si="48"/>
        <v>#REF!</v>
      </c>
      <c r="BW102" s="17" t="e">
        <f t="shared" si="48"/>
        <v>#REF!</v>
      </c>
      <c r="BX102" s="17" t="e">
        <f t="shared" si="48"/>
        <v>#REF!</v>
      </c>
      <c r="BY102" s="17" t="e">
        <f t="shared" si="48"/>
        <v>#REF!</v>
      </c>
      <c r="BZ102" s="17" t="e">
        <f t="shared" si="48"/>
        <v>#REF!</v>
      </c>
      <c r="CA102" s="17" t="e">
        <f t="shared" si="48"/>
        <v>#REF!</v>
      </c>
      <c r="CB102" s="17" t="e">
        <f t="shared" si="48"/>
        <v>#REF!</v>
      </c>
      <c r="CC102" s="17" t="e">
        <f t="shared" si="48"/>
        <v>#REF!</v>
      </c>
      <c r="CD102" s="17" t="e">
        <f t="shared" si="48"/>
        <v>#REF!</v>
      </c>
      <c r="CG102" s="20" t="e">
        <f>IF(AND(SUM($R102:R102)&gt;0,R102=0),AF102,0)</f>
        <v>#REF!</v>
      </c>
      <c r="CH102" s="20" t="e">
        <f>IF(AND(SUM($R102:S102)&gt;0,S102=0),AG102,0)</f>
        <v>#REF!</v>
      </c>
      <c r="CI102" s="20" t="e">
        <f>IF(AND(SUM($R102:T102)&gt;0,T102=0),AH102,0)</f>
        <v>#REF!</v>
      </c>
      <c r="CJ102" s="20" t="e">
        <f>IF(AND(SUM($R102:U102)&gt;0,U102=0),AI102,0)</f>
        <v>#REF!</v>
      </c>
      <c r="CK102" s="20" t="e">
        <f>IF(AND(SUM($R102:V102)&gt;0,V102=0),AJ102,0)</f>
        <v>#REF!</v>
      </c>
      <c r="CL102" s="20" t="e">
        <f>IF(AND(SUM($R102:W102)&gt;0,W102=0),AK102,0)</f>
        <v>#REF!</v>
      </c>
      <c r="CM102" s="20" t="e">
        <f>IF(AND(SUM($R102:X102)&gt;0,X102=0),AL102,0)</f>
        <v>#REF!</v>
      </c>
      <c r="CN102" s="20" t="e">
        <f>IF(AND(SUM($R102:Y102)&gt;0,Y102=0),AM102,0)</f>
        <v>#REF!</v>
      </c>
      <c r="CO102" s="20" t="e">
        <f>IF(AND(SUM($R102:Z102)&gt;0,Z102=0),AN102,0)</f>
        <v>#REF!</v>
      </c>
      <c r="CP102" s="20" t="e">
        <f>IF(AND(SUM($R102:AA102)&gt;0,AA102=0),AO102,0)</f>
        <v>#REF!</v>
      </c>
      <c r="CQ102" s="20" t="e">
        <f>IF(AND(SUM($R102:AB102)&gt;0,AB102=0),AP102,0)</f>
        <v>#REF!</v>
      </c>
      <c r="CR102" s="20" t="e">
        <f>IF(AND(SUM($R102:AC102)&gt;0,AC102=0),AQ102,0)</f>
        <v>#REF!</v>
      </c>
      <c r="CT102" s="14" t="e">
        <f>IF(VLOOKUP($B102,#REF!,COLUMN(#REF!)-COLUMN(#REF!)+1,FALSE)&gt;0.1,VLOOKUP($B102,#REF!,COLUMN(#REF!)-COLUMN(#REF!)+1,FALSE),"")</f>
        <v>#REF!</v>
      </c>
      <c r="CU102" s="14" t="e">
        <f>IF(VLOOKUP($B102,#REF!,COLUMN(#REF!)-COLUMN(#REF!)+1,FALSE)&gt;0.1,VLOOKUP($B102,#REF!,COLUMN(#REF!)-COLUMN(#REF!)+1,FALSE),"")</f>
        <v>#REF!</v>
      </c>
      <c r="CV102" s="14" t="e">
        <f>IF(VLOOKUP($B102,#REF!,COLUMN(#REF!)-COLUMN(#REF!)+1,FALSE)&gt;0.1,VLOOKUP($B102,#REF!,COLUMN(#REF!)-COLUMN(#REF!)+1,FALSE),"")</f>
        <v>#REF!</v>
      </c>
      <c r="CW102" s="14" t="e">
        <f>IF(VLOOKUP($B102,#REF!,COLUMN(#REF!)-COLUMN(#REF!)+1,FALSE)&gt;0.1,VLOOKUP($B102,#REF!,COLUMN(#REF!)-COLUMN(#REF!)+1,FALSE),"")</f>
        <v>#REF!</v>
      </c>
      <c r="CX102" s="14" t="e">
        <f>IF(VLOOKUP($B102,#REF!,COLUMN(#REF!)-COLUMN(#REF!)+1,FALSE)&gt;0.1,VLOOKUP($B102,#REF!,COLUMN(#REF!)-COLUMN(#REF!)+1,FALSE),"")</f>
        <v>#REF!</v>
      </c>
      <c r="CY102" s="14" t="e">
        <f>IF(VLOOKUP($B102,#REF!,COLUMN(#REF!)-COLUMN(#REF!)+1,FALSE)&gt;0.1,VLOOKUP($B102,#REF!,COLUMN(#REF!)-COLUMN(#REF!)+1,FALSE),"")</f>
        <v>#REF!</v>
      </c>
      <c r="CZ102" s="14" t="e">
        <f>IF(VLOOKUP($B102,#REF!,COLUMN(#REF!)-COLUMN(#REF!)+1,FALSE)&gt;0.1,VLOOKUP($B102,#REF!,COLUMN(#REF!)-COLUMN(#REF!)+1,FALSE),"")</f>
        <v>#REF!</v>
      </c>
      <c r="DA102" s="14" t="e">
        <f>IF(VLOOKUP($B102,#REF!,COLUMN(#REF!)-COLUMN(#REF!)+1,FALSE)&gt;0.1,VLOOKUP($B102,#REF!,COLUMN(#REF!)-COLUMN(#REF!)+1,FALSE),"")</f>
        <v>#REF!</v>
      </c>
      <c r="DB102" s="14" t="e">
        <f>IF(VLOOKUP($B102,#REF!,COLUMN(#REF!)-COLUMN(#REF!)+1,FALSE)&gt;0.1,VLOOKUP($B102,#REF!,COLUMN(#REF!)-COLUMN(#REF!)+1,FALSE),"")</f>
        <v>#REF!</v>
      </c>
      <c r="DC102" s="14" t="e">
        <f>IF(VLOOKUP($B102,#REF!,COLUMN(#REF!)-COLUMN(#REF!)+1,FALSE)&gt;0.1,VLOOKUP($B102,#REF!,COLUMN(#REF!)-COLUMN(#REF!)+1,FALSE),"")</f>
        <v>#REF!</v>
      </c>
      <c r="DD102" s="14" t="e">
        <f>IF(VLOOKUP($B102,#REF!,COLUMN(#REF!)-COLUMN(#REF!)+1,FALSE)&gt;0.1,VLOOKUP($B102,#REF!,COLUMN(#REF!)-COLUMN(#REF!)+1,FALSE),"")</f>
        <v>#REF!</v>
      </c>
      <c r="DE102" s="14" t="e">
        <f>IF(VLOOKUP($B102,#REF!,COLUMN(#REF!)-COLUMN(#REF!)+1,FALSE)&gt;0.1,VLOOKUP($B102,#REF!,COLUMN(#REF!)-COLUMN(#REF!)+1,FALSE),"")</f>
        <v>#REF!</v>
      </c>
      <c r="DH102" s="19" t="str">
        <f t="shared" si="42"/>
        <v/>
      </c>
      <c r="DI102" s="19" t="str">
        <f t="shared" si="42"/>
        <v/>
      </c>
      <c r="DJ102" s="19" t="str">
        <f t="shared" si="42"/>
        <v/>
      </c>
      <c r="DK102" s="19" t="str">
        <f t="shared" si="42"/>
        <v/>
      </c>
      <c r="DL102" s="19" t="str">
        <f t="shared" si="42"/>
        <v/>
      </c>
      <c r="DM102" s="19" t="str">
        <f t="shared" si="42"/>
        <v/>
      </c>
      <c r="DN102" s="19" t="str">
        <f t="shared" si="42"/>
        <v/>
      </c>
      <c r="DO102" s="19" t="str">
        <f t="shared" si="42"/>
        <v/>
      </c>
      <c r="DP102" s="19" t="str">
        <f t="shared" si="42"/>
        <v/>
      </c>
      <c r="DQ102" s="19" t="str">
        <f t="shared" si="49"/>
        <v/>
      </c>
      <c r="DR102" s="19" t="str">
        <f t="shared" si="49"/>
        <v/>
      </c>
      <c r="DS102" s="19" t="str">
        <f t="shared" si="49"/>
        <v/>
      </c>
      <c r="DV102" s="15" t="e">
        <f>IF(VLOOKUP($B102,#REF!,COLUMN(#REF!)-COLUMN(#REF!)+1,FALSE)&gt;0.1,VLOOKUP($B102,#REF!,COLUMN(#REF!)-COLUMN(#REF!)+1,FALSE),"")</f>
        <v>#REF!</v>
      </c>
      <c r="DW102" s="15" t="e">
        <f>IF(VLOOKUP($B102,#REF!,COLUMN(#REF!)-COLUMN(#REF!)+1,FALSE)&gt;0.1,VLOOKUP($B102,#REF!,COLUMN(#REF!)-COLUMN(#REF!)+1,FALSE),"")</f>
        <v>#REF!</v>
      </c>
      <c r="DX102" s="15" t="e">
        <f>IF(VLOOKUP($B102,#REF!,COLUMN(#REF!)-COLUMN(#REF!)+1,FALSE)&gt;0.1,VLOOKUP($B102,#REF!,COLUMN(#REF!)-COLUMN(#REF!)+1,FALSE),"")</f>
        <v>#REF!</v>
      </c>
      <c r="DY102" s="15" t="e">
        <f>IF(VLOOKUP($B102,#REF!,COLUMN(#REF!)-COLUMN(#REF!)+1,FALSE)&gt;0.1,VLOOKUP($B102,#REF!,COLUMN(#REF!)-COLUMN(#REF!)+1,FALSE),"")</f>
        <v>#REF!</v>
      </c>
      <c r="DZ102" s="15" t="e">
        <f>IF(VLOOKUP($B102,#REF!,COLUMN(#REF!)-COLUMN(#REF!)+1,FALSE)&gt;0.1,VLOOKUP($B102,#REF!,COLUMN(#REF!)-COLUMN(#REF!)+1,FALSE),"")</f>
        <v>#REF!</v>
      </c>
      <c r="EA102" s="15" t="e">
        <f>IF(VLOOKUP($B102,#REF!,COLUMN(#REF!)-COLUMN(#REF!)+1,FALSE)&gt;0.1,VLOOKUP($B102,#REF!,COLUMN(#REF!)-COLUMN(#REF!)+1,FALSE),"")</f>
        <v>#REF!</v>
      </c>
      <c r="EB102" s="15" t="e">
        <f>IF(VLOOKUP($B102,#REF!,COLUMN(#REF!)-COLUMN(#REF!)+1,FALSE)&gt;0.1,VLOOKUP($B102,#REF!,COLUMN(#REF!)-COLUMN(#REF!)+1,FALSE),"")</f>
        <v>#REF!</v>
      </c>
      <c r="EC102" s="15" t="e">
        <f>IF(VLOOKUP($B102,#REF!,COLUMN(#REF!)-COLUMN(#REF!)+1,FALSE)&gt;0.1,VLOOKUP($B102,#REF!,COLUMN(#REF!)-COLUMN(#REF!)+1,FALSE),"")</f>
        <v>#REF!</v>
      </c>
      <c r="ED102" s="15" t="e">
        <f>IF(VLOOKUP($B102,#REF!,COLUMN(#REF!)-COLUMN(#REF!)+1,FALSE)&gt;0.1,VLOOKUP($B102,#REF!,COLUMN(#REF!)-COLUMN(#REF!)+1,FALSE),"")</f>
        <v>#REF!</v>
      </c>
      <c r="EE102" s="15" t="e">
        <f>IF(VLOOKUP($B102,#REF!,COLUMN(#REF!)-COLUMN(#REF!)+1,FALSE)&gt;0.1,VLOOKUP($B102,#REF!,COLUMN(#REF!)-COLUMN(#REF!)+1,FALSE),"")</f>
        <v>#REF!</v>
      </c>
      <c r="EF102" s="15" t="e">
        <f>IF(VLOOKUP($B102,#REF!,COLUMN(#REF!)-COLUMN(#REF!)+1,FALSE)&gt;0.1,VLOOKUP($B102,#REF!,COLUMN(#REF!)-COLUMN(#REF!)+1,FALSE),"")</f>
        <v>#REF!</v>
      </c>
      <c r="EG102" s="15" t="e">
        <f>IF(VLOOKUP($B102,#REF!,COLUMN(#REF!)-COLUMN(#REF!)+1,FALSE)&gt;0.1,VLOOKUP($B102,#REF!,COLUMN(#REF!)-COLUMN(#REF!)+1,FALSE),"")</f>
        <v>#REF!</v>
      </c>
      <c r="EH102" s="15" t="e">
        <f>IF(VLOOKUP($B102,#REF!,COLUMN(#REF!)-COLUMN(#REF!)+1,FALSE)&gt;0.1,VLOOKUP($B102,#REF!,COLUMN(#REF!)-COLUMN(#REF!)+1,FALSE),"")</f>
        <v>#REF!</v>
      </c>
      <c r="EL102" s="20" t="str">
        <f t="shared" si="51"/>
        <v/>
      </c>
      <c r="EM102" s="20" t="str">
        <f t="shared" si="51"/>
        <v/>
      </c>
      <c r="EN102" s="20" t="str">
        <f t="shared" si="51"/>
        <v/>
      </c>
      <c r="EO102" s="20" t="str">
        <f t="shared" si="50"/>
        <v/>
      </c>
      <c r="EP102" s="20" t="str">
        <f t="shared" si="50"/>
        <v/>
      </c>
      <c r="EQ102" s="20" t="str">
        <f t="shared" si="50"/>
        <v/>
      </c>
      <c r="ER102" s="20" t="str">
        <f t="shared" si="43"/>
        <v/>
      </c>
      <c r="ES102" s="20" t="str">
        <f t="shared" si="43"/>
        <v/>
      </c>
      <c r="ET102" s="20" t="str">
        <f t="shared" si="43"/>
        <v/>
      </c>
      <c r="EU102" s="20" t="str">
        <f t="shared" si="43"/>
        <v/>
      </c>
      <c r="EV102" s="20" t="str">
        <f t="shared" si="43"/>
        <v/>
      </c>
      <c r="EW102" s="20" t="str">
        <f t="shared" si="43"/>
        <v/>
      </c>
    </row>
    <row r="103" spans="2:153">
      <c r="B103" t="s">
        <v>1448</v>
      </c>
      <c r="C103" s="18">
        <f>VLOOKUP(B103,Financ!A$3:J$157,COLUMN(Financ!$J$21),FALSE)</f>
        <v>45931</v>
      </c>
      <c r="D103" s="16">
        <f ca="1">SUMIF(Financ!$A$3:$A$157,'Full Financ'!$B103,Financ!K$3:K$156)</f>
        <v>0</v>
      </c>
      <c r="E103" s="16">
        <f ca="1">SUMIF(Financ!$A$3:$A$157,'Full Financ'!$B103,Financ!L$3:L$156)</f>
        <v>0</v>
      </c>
      <c r="F103" s="16">
        <f ca="1">SUMIF(Financ!$A$3:$A$157,'Full Financ'!$B103,Financ!M$3:M$156)</f>
        <v>0</v>
      </c>
      <c r="G103" s="16">
        <f ca="1">SUMIF(Financ!$A$3:$A$157,'Full Financ'!$B103,Financ!N$3:N$156)</f>
        <v>0</v>
      </c>
      <c r="H103" s="16">
        <f ca="1">SUMIF(Financ!$A$3:$A$157,'Full Financ'!$B103,Financ!O$3:O$156)</f>
        <v>0</v>
      </c>
      <c r="I103" s="16">
        <f ca="1">SUMIF(Financ!$A$3:$A$157,'Full Financ'!$B103,Financ!P$3:P$156)</f>
        <v>0</v>
      </c>
      <c r="J103" s="16">
        <f ca="1">SUMIF(Financ!$A$3:$A$157,'Full Financ'!$B103,Financ!Q$3:Q$156)</f>
        <v>0</v>
      </c>
      <c r="K103" s="16">
        <f ca="1">SUMIF(Financ!$A$3:$A$157,'Full Financ'!$B103,Financ!R$3:R$156)</f>
        <v>0</v>
      </c>
      <c r="L103" s="16">
        <f ca="1">SUMIF(Financ!$A$3:$A$157,'Full Financ'!$B103,Financ!S$3:S$156)</f>
        <v>0</v>
      </c>
      <c r="M103" s="16">
        <f ca="1">SUMIF(Financ!$A$3:$A$157,'Full Financ'!$B103,Financ!T$3:T$156)</f>
        <v>650.97749999999985</v>
      </c>
      <c r="N103" s="16">
        <f ca="1">SUMIF(Financ!$A$3:$A$157,'Full Financ'!$B103,Financ!U$3:U$156)</f>
        <v>650.97749999999985</v>
      </c>
      <c r="O103" s="16">
        <f ca="1">SUMIF(Financ!$A$3:$A$157,'Full Financ'!$B103,Financ!V$3:V$156)</f>
        <v>650.97749999999985</v>
      </c>
      <c r="P103" s="16"/>
      <c r="Q103" t="e">
        <f>VLOOKUP(B103,#REF!,COLUMN(#REF!),FALSE)</f>
        <v>#REF!</v>
      </c>
      <c r="R103" s="17" t="e">
        <f>IF(AND(R$2=$Q$1,$Q103&lt;&gt;0),SUMIF(#REF!,'Full Financ'!$B103,#REF!)*0.98*(S$2-R$2)/($Q103),SUMIF(#REF!,'Full Financ'!$B103,#REF!)*0.98)</f>
        <v>#REF!</v>
      </c>
      <c r="S103" s="17" t="e">
        <f>IF(AND(S$2=$Q$1,$Q103&lt;&gt;0),SUMIF(#REF!,'Full Financ'!$B103,#REF!)*0.98*(T$2-S$2)/($Q103),SUMIF(#REF!,'Full Financ'!$B103,#REF!)*0.98)</f>
        <v>#REF!</v>
      </c>
      <c r="T103" s="17" t="e">
        <f>IF(AND(T$2=$Q$1,$Q103&lt;&gt;0),SUMIF(#REF!,'Full Financ'!$B103,#REF!)*0.98*(U$2-T$2)/($Q103),SUMIF(#REF!,'Full Financ'!$B103,#REF!)*0.98)</f>
        <v>#REF!</v>
      </c>
      <c r="U103" s="17" t="e">
        <f>IF(AND(U$2=$Q$1,$Q103&lt;&gt;0),SUMIF(#REF!,'Full Financ'!$B103,#REF!)*0.98*(V$2-U$2)/($Q103),SUMIF(#REF!,'Full Financ'!$B103,#REF!)*0.98)</f>
        <v>#REF!</v>
      </c>
      <c r="V103" s="17" t="e">
        <f>IF(AND(V$2=$Q$1,$Q103&lt;&gt;0),SUMIF(#REF!,'Full Financ'!$B103,#REF!)*0.98*(W$2-V$2)/($Q103),SUMIF(#REF!,'Full Financ'!$B103,#REF!)*0.98)</f>
        <v>#REF!</v>
      </c>
      <c r="W103" s="17" t="e">
        <f>IF(AND(W$2=$Q$1,$Q103&lt;&gt;0),SUMIF(#REF!,'Full Financ'!$B103,#REF!)*0.98*(X$2-W$2)/($Q103),SUMIF(#REF!,'Full Financ'!$B103,#REF!)*0.98)</f>
        <v>#REF!</v>
      </c>
      <c r="X103" s="17" t="e">
        <f>IF(AND(X$2=$Q$1,$Q103&lt;&gt;0),SUMIF(#REF!,'Full Financ'!$B103,#REF!)*0.98*(Y$2-X$2)/($Q103),SUMIF(#REF!,'Full Financ'!$B103,#REF!)*0.98)</f>
        <v>#REF!</v>
      </c>
      <c r="Y103" s="17" t="e">
        <f>IF(AND(Y$2=$Q$1,$Q103&lt;&gt;0),SUMIF(#REF!,'Full Financ'!$B103,#REF!)*0.98*(Z$2-Y$2)/($Q103),SUMIF(#REF!,'Full Financ'!$B103,#REF!)*0.98)</f>
        <v>#REF!</v>
      </c>
      <c r="Z103" s="17" t="e">
        <f>IF(AND(Z$2=$Q$1,$Q103&lt;&gt;0),SUMIF(#REF!,'Full Financ'!$B103,#REF!)*0.98*(AA$2-Z$2)/($Q103),SUMIF(#REF!,'Full Financ'!$B103,#REF!)*0.98)</f>
        <v>#REF!</v>
      </c>
      <c r="AA103" s="17" t="e">
        <f>IF(AND(AA$2=$Q$1,$Q103&lt;&gt;0),SUMIF(#REF!,'Full Financ'!$B103,#REF!)*0.98*(AB$2-AA$2)/($Q103),SUMIF(#REF!,'Full Financ'!$B103,#REF!)*0.98)</f>
        <v>#REF!</v>
      </c>
      <c r="AB103" s="17" t="e">
        <f>IF(AND(AB$2=$Q$1,$Q103&lt;&gt;0),SUMIF(#REF!,'Full Financ'!$B103,#REF!)*0.98*(AC$2-AB$2)/($Q103),SUMIF(#REF!,'Full Financ'!$B103,#REF!)*0.98)</f>
        <v>#REF!</v>
      </c>
      <c r="AC103" s="17" t="e">
        <f>IF(AND(AC$2=$Q$1,$Q103&lt;&gt;0),SUMIF(#REF!,'Full Financ'!$B103,#REF!)*0.98*(AD$2-AC$2)/($Q103),SUMIF(#REF!,'Full Financ'!$B103,#REF!)*0.98)</f>
        <v>#REF!</v>
      </c>
      <c r="AD103" s="17"/>
      <c r="AF103" s="17" t="e">
        <f t="shared" ca="1" si="46"/>
        <v>#REF!</v>
      </c>
      <c r="AG103" s="17" t="e">
        <f t="shared" ca="1" si="46"/>
        <v>#REF!</v>
      </c>
      <c r="AH103" s="17" t="e">
        <f t="shared" ca="1" si="46"/>
        <v>#REF!</v>
      </c>
      <c r="AI103" s="17" t="e">
        <f t="shared" ca="1" si="46"/>
        <v>#REF!</v>
      </c>
      <c r="AJ103" s="17" t="e">
        <f t="shared" ca="1" si="46"/>
        <v>#REF!</v>
      </c>
      <c r="AK103" s="17" t="e">
        <f t="shared" ca="1" si="46"/>
        <v>#REF!</v>
      </c>
      <c r="AL103" s="17" t="e">
        <f t="shared" ca="1" si="46"/>
        <v>#REF!</v>
      </c>
      <c r="AM103" s="17" t="e">
        <f t="shared" ca="1" si="46"/>
        <v>#REF!</v>
      </c>
      <c r="AN103" s="17" t="e">
        <f t="shared" ca="1" si="46"/>
        <v>#REF!</v>
      </c>
      <c r="AO103" s="17" t="e">
        <f t="shared" ca="1" si="46"/>
        <v>#REF!</v>
      </c>
      <c r="AP103" s="17" t="e">
        <f t="shared" ca="1" si="46"/>
        <v>#REF!</v>
      </c>
      <c r="AQ103" s="17" t="e">
        <f t="shared" ca="1" si="46"/>
        <v>#REF!</v>
      </c>
      <c r="AS103" s="17" t="e">
        <f>IF(SUM($R103:R103)&gt;0,MONTH(AS$2),"")</f>
        <v>#REF!</v>
      </c>
      <c r="AT103" s="17" t="e">
        <f>IF(SUM($R103:S103)&gt;0,MONTH(AT$2),"")</f>
        <v>#REF!</v>
      </c>
      <c r="AU103" s="17" t="e">
        <f>IF(SUM($R103:T103)&gt;0,MONTH(AU$2),"")</f>
        <v>#REF!</v>
      </c>
      <c r="AV103" s="17" t="e">
        <f>IF(SUM($R103:U103)&gt;0,MONTH(AV$2),"")</f>
        <v>#REF!</v>
      </c>
      <c r="AW103" s="17" t="e">
        <f>IF(SUM($R103:V103)&gt;0,MONTH(AW$2),"")</f>
        <v>#REF!</v>
      </c>
      <c r="AX103" s="17" t="e">
        <f>IF(SUM($R103:W103)&gt;0,MONTH(AX$2),"")</f>
        <v>#REF!</v>
      </c>
      <c r="AY103" s="17" t="e">
        <f>IF(SUM($R103:X103)&gt;0,MONTH(AY$2),"")</f>
        <v>#REF!</v>
      </c>
      <c r="AZ103" s="17" t="e">
        <f>IF(SUM($R103:Y103)&gt;0,MONTH(AZ$2),"")</f>
        <v>#REF!</v>
      </c>
      <c r="BA103" s="17" t="e">
        <f>IF(SUM($R103:Z103)&gt;0,MONTH(BA$2),"")</f>
        <v>#REF!</v>
      </c>
      <c r="BB103" s="17" t="e">
        <f>IF(SUM($R103:AA103)&gt;0,MONTH(BB$2),"")</f>
        <v>#REF!</v>
      </c>
      <c r="BC103" s="17" t="e">
        <f>IF(SUM($R103:AB103)&gt;0,MONTH(BC$2),"")</f>
        <v>#REF!</v>
      </c>
      <c r="BD103" s="17" t="e">
        <f>IF(SUM($R103:AC103)&gt;0,MONTH(BD$2),"")</f>
        <v>#REF!</v>
      </c>
      <c r="BE103" s="17" t="e">
        <f t="shared" si="41"/>
        <v>#REF!</v>
      </c>
      <c r="BF103" s="17" t="e">
        <f t="shared" si="47"/>
        <v>#REF!</v>
      </c>
      <c r="BG103" s="17" t="e">
        <f t="shared" si="47"/>
        <v>#REF!</v>
      </c>
      <c r="BH103" s="17" t="e">
        <f t="shared" si="47"/>
        <v>#REF!</v>
      </c>
      <c r="BI103" s="17" t="e">
        <f t="shared" si="47"/>
        <v>#REF!</v>
      </c>
      <c r="BJ103" s="17" t="e">
        <f t="shared" si="47"/>
        <v>#REF!</v>
      </c>
      <c r="BK103" s="17" t="e">
        <f t="shared" si="47"/>
        <v>#REF!</v>
      </c>
      <c r="BL103" s="17" t="e">
        <f t="shared" si="47"/>
        <v>#REF!</v>
      </c>
      <c r="BM103" s="17" t="e">
        <f t="shared" si="47"/>
        <v>#REF!</v>
      </c>
      <c r="BN103" s="17" t="e">
        <f t="shared" si="47"/>
        <v>#REF!</v>
      </c>
      <c r="BO103" s="17" t="e">
        <f t="shared" si="47"/>
        <v>#REF!</v>
      </c>
      <c r="BP103" s="17" t="e">
        <f t="shared" si="47"/>
        <v>#REF!</v>
      </c>
      <c r="BQ103" s="17" t="e">
        <f t="shared" si="47"/>
        <v>#REF!</v>
      </c>
      <c r="BS103" s="17" t="e">
        <f t="shared" si="48"/>
        <v>#REF!</v>
      </c>
      <c r="BT103" s="17" t="e">
        <f t="shared" si="48"/>
        <v>#REF!</v>
      </c>
      <c r="BU103" s="17" t="e">
        <f t="shared" si="48"/>
        <v>#REF!</v>
      </c>
      <c r="BV103" s="17" t="e">
        <f t="shared" si="48"/>
        <v>#REF!</v>
      </c>
      <c r="BW103" s="17" t="e">
        <f t="shared" si="48"/>
        <v>#REF!</v>
      </c>
      <c r="BX103" s="17" t="e">
        <f t="shared" si="48"/>
        <v>#REF!</v>
      </c>
      <c r="BY103" s="17" t="e">
        <f t="shared" si="48"/>
        <v>#REF!</v>
      </c>
      <c r="BZ103" s="17" t="e">
        <f t="shared" si="48"/>
        <v>#REF!</v>
      </c>
      <c r="CA103" s="17" t="e">
        <f t="shared" si="48"/>
        <v>#REF!</v>
      </c>
      <c r="CB103" s="17" t="e">
        <f t="shared" si="48"/>
        <v>#REF!</v>
      </c>
      <c r="CC103" s="17" t="e">
        <f t="shared" si="48"/>
        <v>#REF!</v>
      </c>
      <c r="CD103" s="17" t="e">
        <f t="shared" si="48"/>
        <v>#REF!</v>
      </c>
      <c r="CG103" s="20" t="e">
        <f>IF(AND(SUM($R103:R103)&gt;0,R103=0),AF103,0)</f>
        <v>#REF!</v>
      </c>
      <c r="CH103" s="20" t="e">
        <f>IF(AND(SUM($R103:S103)&gt;0,S103=0),AG103,0)</f>
        <v>#REF!</v>
      </c>
      <c r="CI103" s="20" t="e">
        <f>IF(AND(SUM($R103:T103)&gt;0,T103=0),AH103,0)</f>
        <v>#REF!</v>
      </c>
      <c r="CJ103" s="20" t="e">
        <f>IF(AND(SUM($R103:U103)&gt;0,U103=0),AI103,0)</f>
        <v>#REF!</v>
      </c>
      <c r="CK103" s="20" t="e">
        <f>IF(AND(SUM($R103:V103)&gt;0,V103=0),AJ103,0)</f>
        <v>#REF!</v>
      </c>
      <c r="CL103" s="20" t="e">
        <f>IF(AND(SUM($R103:W103)&gt;0,W103=0),AK103,0)</f>
        <v>#REF!</v>
      </c>
      <c r="CM103" s="20" t="e">
        <f>IF(AND(SUM($R103:X103)&gt;0,X103=0),AL103,0)</f>
        <v>#REF!</v>
      </c>
      <c r="CN103" s="20" t="e">
        <f>IF(AND(SUM($R103:Y103)&gt;0,Y103=0),AM103,0)</f>
        <v>#REF!</v>
      </c>
      <c r="CO103" s="20" t="e">
        <f>IF(AND(SUM($R103:Z103)&gt;0,Z103=0),AN103,0)</f>
        <v>#REF!</v>
      </c>
      <c r="CP103" s="20" t="e">
        <f>IF(AND(SUM($R103:AA103)&gt;0,AA103=0),AO103,0)</f>
        <v>#REF!</v>
      </c>
      <c r="CQ103" s="20" t="e">
        <f>IF(AND(SUM($R103:AB103)&gt;0,AB103=0),AP103,0)</f>
        <v>#REF!</v>
      </c>
      <c r="CR103" s="20" t="e">
        <f>IF(AND(SUM($R103:AC103)&gt;0,AC103=0),AQ103,0)</f>
        <v>#REF!</v>
      </c>
      <c r="CT103" s="14" t="e">
        <f>IF(VLOOKUP($B103,#REF!,COLUMN(#REF!)-COLUMN(#REF!)+1,FALSE)&gt;0.1,VLOOKUP($B103,#REF!,COLUMN(#REF!)-COLUMN(#REF!)+1,FALSE),"")</f>
        <v>#REF!</v>
      </c>
      <c r="CU103" s="14" t="e">
        <f>IF(VLOOKUP($B103,#REF!,COLUMN(#REF!)-COLUMN(#REF!)+1,FALSE)&gt;0.1,VLOOKUP($B103,#REF!,COLUMN(#REF!)-COLUMN(#REF!)+1,FALSE),"")</f>
        <v>#REF!</v>
      </c>
      <c r="CV103" s="14" t="e">
        <f>IF(VLOOKUP($B103,#REF!,COLUMN(#REF!)-COLUMN(#REF!)+1,FALSE)&gt;0.1,VLOOKUP($B103,#REF!,COLUMN(#REF!)-COLUMN(#REF!)+1,FALSE),"")</f>
        <v>#REF!</v>
      </c>
      <c r="CW103" s="14" t="e">
        <f>IF(VLOOKUP($B103,#REF!,COLUMN(#REF!)-COLUMN(#REF!)+1,FALSE)&gt;0.1,VLOOKUP($B103,#REF!,COLUMN(#REF!)-COLUMN(#REF!)+1,FALSE),"")</f>
        <v>#REF!</v>
      </c>
      <c r="CX103" s="14" t="e">
        <f>IF(VLOOKUP($B103,#REF!,COLUMN(#REF!)-COLUMN(#REF!)+1,FALSE)&gt;0.1,VLOOKUP($B103,#REF!,COLUMN(#REF!)-COLUMN(#REF!)+1,FALSE),"")</f>
        <v>#REF!</v>
      </c>
      <c r="CY103" s="14" t="e">
        <f>IF(VLOOKUP($B103,#REF!,COLUMN(#REF!)-COLUMN(#REF!)+1,FALSE)&gt;0.1,VLOOKUP($B103,#REF!,COLUMN(#REF!)-COLUMN(#REF!)+1,FALSE),"")</f>
        <v>#REF!</v>
      </c>
      <c r="CZ103" s="14" t="e">
        <f>IF(VLOOKUP($B103,#REF!,COLUMN(#REF!)-COLUMN(#REF!)+1,FALSE)&gt;0.1,VLOOKUP($B103,#REF!,COLUMN(#REF!)-COLUMN(#REF!)+1,FALSE),"")</f>
        <v>#REF!</v>
      </c>
      <c r="DA103" s="14" t="e">
        <f>IF(VLOOKUP($B103,#REF!,COLUMN(#REF!)-COLUMN(#REF!)+1,FALSE)&gt;0.1,VLOOKUP($B103,#REF!,COLUMN(#REF!)-COLUMN(#REF!)+1,FALSE),"")</f>
        <v>#REF!</v>
      </c>
      <c r="DB103" s="14" t="e">
        <f>IF(VLOOKUP($B103,#REF!,COLUMN(#REF!)-COLUMN(#REF!)+1,FALSE)&gt;0.1,VLOOKUP($B103,#REF!,COLUMN(#REF!)-COLUMN(#REF!)+1,FALSE),"")</f>
        <v>#REF!</v>
      </c>
      <c r="DC103" s="14" t="e">
        <f>IF(VLOOKUP($B103,#REF!,COLUMN(#REF!)-COLUMN(#REF!)+1,FALSE)&gt;0.1,VLOOKUP($B103,#REF!,COLUMN(#REF!)-COLUMN(#REF!)+1,FALSE),"")</f>
        <v>#REF!</v>
      </c>
      <c r="DD103" s="14" t="e">
        <f>IF(VLOOKUP($B103,#REF!,COLUMN(#REF!)-COLUMN(#REF!)+1,FALSE)&gt;0.1,VLOOKUP($B103,#REF!,COLUMN(#REF!)-COLUMN(#REF!)+1,FALSE),"")</f>
        <v>#REF!</v>
      </c>
      <c r="DE103" s="14" t="e">
        <f>IF(VLOOKUP($B103,#REF!,COLUMN(#REF!)-COLUMN(#REF!)+1,FALSE)&gt;0.1,VLOOKUP($B103,#REF!,COLUMN(#REF!)-COLUMN(#REF!)+1,FALSE),"")</f>
        <v>#REF!</v>
      </c>
      <c r="DH103" s="19" t="str">
        <f t="shared" si="42"/>
        <v/>
      </c>
      <c r="DI103" s="19" t="str">
        <f t="shared" si="42"/>
        <v/>
      </c>
      <c r="DJ103" s="19" t="str">
        <f t="shared" si="42"/>
        <v/>
      </c>
      <c r="DK103" s="19" t="str">
        <f t="shared" si="42"/>
        <v/>
      </c>
      <c r="DL103" s="19" t="str">
        <f t="shared" si="42"/>
        <v/>
      </c>
      <c r="DM103" s="19" t="str">
        <f t="shared" si="42"/>
        <v/>
      </c>
      <c r="DN103" s="19" t="str">
        <f t="shared" si="42"/>
        <v/>
      </c>
      <c r="DO103" s="19" t="str">
        <f t="shared" si="42"/>
        <v/>
      </c>
      <c r="DP103" s="19" t="str">
        <f t="shared" si="42"/>
        <v/>
      </c>
      <c r="DQ103" s="19" t="str">
        <f t="shared" si="49"/>
        <v/>
      </c>
      <c r="DR103" s="19" t="str">
        <f t="shared" si="49"/>
        <v/>
      </c>
      <c r="DS103" s="19" t="str">
        <f t="shared" si="49"/>
        <v/>
      </c>
      <c r="DV103" s="15" t="e">
        <f>IF(VLOOKUP($B103,#REF!,COLUMN(#REF!)-COLUMN(#REF!)+1,FALSE)&gt;0.1,VLOOKUP($B103,#REF!,COLUMN(#REF!)-COLUMN(#REF!)+1,FALSE),"")</f>
        <v>#REF!</v>
      </c>
      <c r="DW103" s="15" t="e">
        <f>IF(VLOOKUP($B103,#REF!,COLUMN(#REF!)-COLUMN(#REF!)+1,FALSE)&gt;0.1,VLOOKUP($B103,#REF!,COLUMN(#REF!)-COLUMN(#REF!)+1,FALSE),"")</f>
        <v>#REF!</v>
      </c>
      <c r="DX103" s="15" t="e">
        <f>IF(VLOOKUP($B103,#REF!,COLUMN(#REF!)-COLUMN(#REF!)+1,FALSE)&gt;0.1,VLOOKUP($B103,#REF!,COLUMN(#REF!)-COLUMN(#REF!)+1,FALSE),"")</f>
        <v>#REF!</v>
      </c>
      <c r="DY103" s="15" t="e">
        <f>IF(VLOOKUP($B103,#REF!,COLUMN(#REF!)-COLUMN(#REF!)+1,FALSE)&gt;0.1,VLOOKUP($B103,#REF!,COLUMN(#REF!)-COLUMN(#REF!)+1,FALSE),"")</f>
        <v>#REF!</v>
      </c>
      <c r="DZ103" s="15" t="e">
        <f>IF(VLOOKUP($B103,#REF!,COLUMN(#REF!)-COLUMN(#REF!)+1,FALSE)&gt;0.1,VLOOKUP($B103,#REF!,COLUMN(#REF!)-COLUMN(#REF!)+1,FALSE),"")</f>
        <v>#REF!</v>
      </c>
      <c r="EA103" s="15" t="e">
        <f>IF(VLOOKUP($B103,#REF!,COLUMN(#REF!)-COLUMN(#REF!)+1,FALSE)&gt;0.1,VLOOKUP($B103,#REF!,COLUMN(#REF!)-COLUMN(#REF!)+1,FALSE),"")</f>
        <v>#REF!</v>
      </c>
      <c r="EB103" s="15" t="e">
        <f>IF(VLOOKUP($B103,#REF!,COLUMN(#REF!)-COLUMN(#REF!)+1,FALSE)&gt;0.1,VLOOKUP($B103,#REF!,COLUMN(#REF!)-COLUMN(#REF!)+1,FALSE),"")</f>
        <v>#REF!</v>
      </c>
      <c r="EC103" s="15" t="e">
        <f>IF(VLOOKUP($B103,#REF!,COLUMN(#REF!)-COLUMN(#REF!)+1,FALSE)&gt;0.1,VLOOKUP($B103,#REF!,COLUMN(#REF!)-COLUMN(#REF!)+1,FALSE),"")</f>
        <v>#REF!</v>
      </c>
      <c r="ED103" s="15" t="e">
        <f>IF(VLOOKUP($B103,#REF!,COLUMN(#REF!)-COLUMN(#REF!)+1,FALSE)&gt;0.1,VLOOKUP($B103,#REF!,COLUMN(#REF!)-COLUMN(#REF!)+1,FALSE),"")</f>
        <v>#REF!</v>
      </c>
      <c r="EE103" s="15" t="e">
        <f>IF(VLOOKUP($B103,#REF!,COLUMN(#REF!)-COLUMN(#REF!)+1,FALSE)&gt;0.1,VLOOKUP($B103,#REF!,COLUMN(#REF!)-COLUMN(#REF!)+1,FALSE),"")</f>
        <v>#REF!</v>
      </c>
      <c r="EF103" s="15" t="e">
        <f>IF(VLOOKUP($B103,#REF!,COLUMN(#REF!)-COLUMN(#REF!)+1,FALSE)&gt;0.1,VLOOKUP($B103,#REF!,COLUMN(#REF!)-COLUMN(#REF!)+1,FALSE),"")</f>
        <v>#REF!</v>
      </c>
      <c r="EG103" s="15" t="e">
        <f>IF(VLOOKUP($B103,#REF!,COLUMN(#REF!)-COLUMN(#REF!)+1,FALSE)&gt;0.1,VLOOKUP($B103,#REF!,COLUMN(#REF!)-COLUMN(#REF!)+1,FALSE),"")</f>
        <v>#REF!</v>
      </c>
      <c r="EH103" s="15" t="e">
        <f>IF(VLOOKUP($B103,#REF!,COLUMN(#REF!)-COLUMN(#REF!)+1,FALSE)&gt;0.1,VLOOKUP($B103,#REF!,COLUMN(#REF!)-COLUMN(#REF!)+1,FALSE),"")</f>
        <v>#REF!</v>
      </c>
      <c r="EL103" s="20" t="str">
        <f t="shared" si="51"/>
        <v/>
      </c>
      <c r="EM103" s="20" t="str">
        <f t="shared" si="51"/>
        <v/>
      </c>
      <c r="EN103" s="20" t="str">
        <f t="shared" si="51"/>
        <v/>
      </c>
      <c r="EO103" s="20" t="str">
        <f t="shared" si="50"/>
        <v/>
      </c>
      <c r="EP103" s="20" t="str">
        <f t="shared" si="50"/>
        <v/>
      </c>
      <c r="EQ103" s="20" t="str">
        <f t="shared" si="50"/>
        <v/>
      </c>
      <c r="ER103" s="20" t="str">
        <f t="shared" si="43"/>
        <v/>
      </c>
      <c r="ES103" s="20" t="str">
        <f t="shared" si="43"/>
        <v/>
      </c>
      <c r="ET103" s="20" t="str">
        <f t="shared" si="43"/>
        <v/>
      </c>
      <c r="EU103" s="20" t="str">
        <f t="shared" si="43"/>
        <v/>
      </c>
      <c r="EV103" s="20" t="str">
        <f t="shared" si="43"/>
        <v/>
      </c>
      <c r="EW103" s="20" t="str">
        <f t="shared" si="43"/>
        <v/>
      </c>
    </row>
    <row r="104" spans="2:153">
      <c r="B104" t="s">
        <v>1436</v>
      </c>
      <c r="C104" s="18">
        <f>VLOOKUP(B104,Financ!A$3:J$157,COLUMN(Financ!$J$21),FALSE)</f>
        <v>45992</v>
      </c>
      <c r="D104" s="16">
        <f ca="1">SUMIF(Financ!$A$3:$A$157,'Full Financ'!$B104,Financ!K$3:K$156)</f>
        <v>0</v>
      </c>
      <c r="E104" s="16">
        <f ca="1">SUMIF(Financ!$A$3:$A$157,'Full Financ'!$B104,Financ!L$3:L$156)</f>
        <v>0</v>
      </c>
      <c r="F104" s="16">
        <f ca="1">SUMIF(Financ!$A$3:$A$157,'Full Financ'!$B104,Financ!M$3:M$156)</f>
        <v>0</v>
      </c>
      <c r="G104" s="16">
        <f ca="1">SUMIF(Financ!$A$3:$A$157,'Full Financ'!$B104,Financ!N$3:N$156)</f>
        <v>0</v>
      </c>
      <c r="H104" s="16">
        <f ca="1">SUMIF(Financ!$A$3:$A$157,'Full Financ'!$B104,Financ!O$3:O$156)</f>
        <v>0</v>
      </c>
      <c r="I104" s="16">
        <f ca="1">SUMIF(Financ!$A$3:$A$157,'Full Financ'!$B104,Financ!P$3:P$156)</f>
        <v>0</v>
      </c>
      <c r="J104" s="16">
        <f ca="1">SUMIF(Financ!$A$3:$A$157,'Full Financ'!$B104,Financ!Q$3:Q$156)</f>
        <v>0</v>
      </c>
      <c r="K104" s="16">
        <f ca="1">SUMIF(Financ!$A$3:$A$157,'Full Financ'!$B104,Financ!R$3:R$156)</f>
        <v>0</v>
      </c>
      <c r="L104" s="16">
        <f ca="1">SUMIF(Financ!$A$3:$A$157,'Full Financ'!$B104,Financ!S$3:S$156)</f>
        <v>0</v>
      </c>
      <c r="M104" s="16">
        <f ca="1">SUMIF(Financ!$A$3:$A$157,'Full Financ'!$B104,Financ!T$3:T$156)</f>
        <v>0</v>
      </c>
      <c r="N104" s="16">
        <f ca="1">SUMIF(Financ!$A$3:$A$157,'Full Financ'!$B104,Financ!U$3:U$156)</f>
        <v>0</v>
      </c>
      <c r="O104" s="16">
        <f ca="1">SUMIF(Financ!$A$3:$A$157,'Full Financ'!$B104,Financ!V$3:V$156)</f>
        <v>95.775999999999996</v>
      </c>
      <c r="P104" s="16"/>
      <c r="Q104" t="e">
        <f>VLOOKUP(B104,#REF!,COLUMN(#REF!),FALSE)</f>
        <v>#REF!</v>
      </c>
      <c r="R104" s="17" t="e">
        <f>IF(AND(R$2=$Q$1,$Q104&lt;&gt;0),SUMIF(#REF!,'Full Financ'!$B104,#REF!)*0.98*(S$2-R$2)/($Q104),SUMIF(#REF!,'Full Financ'!$B104,#REF!)*0.98)</f>
        <v>#REF!</v>
      </c>
      <c r="S104" s="17" t="e">
        <f>IF(AND(S$2=$Q$1,$Q104&lt;&gt;0),SUMIF(#REF!,'Full Financ'!$B104,#REF!)*0.98*(T$2-S$2)/($Q104),SUMIF(#REF!,'Full Financ'!$B104,#REF!)*0.98)</f>
        <v>#REF!</v>
      </c>
      <c r="T104" s="17" t="e">
        <f>IF(AND(T$2=$Q$1,$Q104&lt;&gt;0),SUMIF(#REF!,'Full Financ'!$B104,#REF!)*0.98*(U$2-T$2)/($Q104),SUMIF(#REF!,'Full Financ'!$B104,#REF!)*0.98)</f>
        <v>#REF!</v>
      </c>
      <c r="U104" s="17" t="e">
        <f>IF(AND(U$2=$Q$1,$Q104&lt;&gt;0),SUMIF(#REF!,'Full Financ'!$B104,#REF!)*0.98*(V$2-U$2)/($Q104),SUMIF(#REF!,'Full Financ'!$B104,#REF!)*0.98)</f>
        <v>#REF!</v>
      </c>
      <c r="V104" s="17" t="e">
        <f>IF(AND(V$2=$Q$1,$Q104&lt;&gt;0),SUMIF(#REF!,'Full Financ'!$B104,#REF!)*0.98*(W$2-V$2)/($Q104),SUMIF(#REF!,'Full Financ'!$B104,#REF!)*0.98)</f>
        <v>#REF!</v>
      </c>
      <c r="W104" s="17" t="e">
        <f>IF(AND(W$2=$Q$1,$Q104&lt;&gt;0),SUMIF(#REF!,'Full Financ'!$B104,#REF!)*0.98*(X$2-W$2)/($Q104),SUMIF(#REF!,'Full Financ'!$B104,#REF!)*0.98)</f>
        <v>#REF!</v>
      </c>
      <c r="X104" s="17" t="e">
        <f>IF(AND(X$2=$Q$1,$Q104&lt;&gt;0),SUMIF(#REF!,'Full Financ'!$B104,#REF!)*0.98*(Y$2-X$2)/($Q104),SUMIF(#REF!,'Full Financ'!$B104,#REF!)*0.98)</f>
        <v>#REF!</v>
      </c>
      <c r="Y104" s="17" t="e">
        <f>IF(AND(Y$2=$Q$1,$Q104&lt;&gt;0),SUMIF(#REF!,'Full Financ'!$B104,#REF!)*0.98*(Z$2-Y$2)/($Q104),SUMIF(#REF!,'Full Financ'!$B104,#REF!)*0.98)</f>
        <v>#REF!</v>
      </c>
      <c r="Z104" s="17" t="e">
        <f>IF(AND(Z$2=$Q$1,$Q104&lt;&gt;0),SUMIF(#REF!,'Full Financ'!$B104,#REF!)*0.98*(AA$2-Z$2)/($Q104),SUMIF(#REF!,'Full Financ'!$B104,#REF!)*0.98)</f>
        <v>#REF!</v>
      </c>
      <c r="AA104" s="17" t="e">
        <f>IF(AND(AA$2=$Q$1,$Q104&lt;&gt;0),SUMIF(#REF!,'Full Financ'!$B104,#REF!)*0.98*(AB$2-AA$2)/($Q104),SUMIF(#REF!,'Full Financ'!$B104,#REF!)*0.98)</f>
        <v>#REF!</v>
      </c>
      <c r="AB104" s="17" t="e">
        <f>IF(AND(AB$2=$Q$1,$Q104&lt;&gt;0),SUMIF(#REF!,'Full Financ'!$B104,#REF!)*0.98*(AC$2-AB$2)/($Q104),SUMIF(#REF!,'Full Financ'!$B104,#REF!)*0.98)</f>
        <v>#REF!</v>
      </c>
      <c r="AC104" s="17" t="e">
        <f>IF(AND(AC$2=$Q$1,$Q104&lt;&gt;0),SUMIF(#REF!,'Full Financ'!$B104,#REF!)*0.98*(AD$2-AC$2)/($Q104),SUMIF(#REF!,'Full Financ'!$B104,#REF!)*0.98)</f>
        <v>#REF!</v>
      </c>
      <c r="AD104" s="17"/>
      <c r="AF104" s="17" t="e">
        <f t="shared" ca="1" si="46"/>
        <v>#REF!</v>
      </c>
      <c r="AG104" s="17" t="e">
        <f t="shared" ca="1" si="46"/>
        <v>#REF!</v>
      </c>
      <c r="AH104" s="17" t="e">
        <f t="shared" ca="1" si="46"/>
        <v>#REF!</v>
      </c>
      <c r="AI104" s="17" t="e">
        <f t="shared" ca="1" si="46"/>
        <v>#REF!</v>
      </c>
      <c r="AJ104" s="17" t="e">
        <f t="shared" ca="1" si="46"/>
        <v>#REF!</v>
      </c>
      <c r="AK104" s="17" t="e">
        <f t="shared" ca="1" si="46"/>
        <v>#REF!</v>
      </c>
      <c r="AL104" s="17" t="e">
        <f t="shared" ca="1" si="46"/>
        <v>#REF!</v>
      </c>
      <c r="AM104" s="17" t="e">
        <f t="shared" ca="1" si="46"/>
        <v>#REF!</v>
      </c>
      <c r="AN104" s="17" t="e">
        <f t="shared" ca="1" si="46"/>
        <v>#REF!</v>
      </c>
      <c r="AO104" s="17" t="e">
        <f t="shared" ca="1" si="46"/>
        <v>#REF!</v>
      </c>
      <c r="AP104" s="17" t="e">
        <f t="shared" ca="1" si="46"/>
        <v>#REF!</v>
      </c>
      <c r="AQ104" s="17" t="e">
        <f t="shared" ca="1" si="46"/>
        <v>#REF!</v>
      </c>
      <c r="AS104" s="17" t="e">
        <f>IF(SUM($R104:R104)&gt;0,MONTH(AS$2),"")</f>
        <v>#REF!</v>
      </c>
      <c r="AT104" s="17" t="e">
        <f>IF(SUM($R104:S104)&gt;0,MONTH(AT$2),"")</f>
        <v>#REF!</v>
      </c>
      <c r="AU104" s="17" t="e">
        <f>IF(SUM($R104:T104)&gt;0,MONTH(AU$2),"")</f>
        <v>#REF!</v>
      </c>
      <c r="AV104" s="17" t="e">
        <f>IF(SUM($R104:U104)&gt;0,MONTH(AV$2),"")</f>
        <v>#REF!</v>
      </c>
      <c r="AW104" s="17" t="e">
        <f>IF(SUM($R104:V104)&gt;0,MONTH(AW$2),"")</f>
        <v>#REF!</v>
      </c>
      <c r="AX104" s="17" t="e">
        <f>IF(SUM($R104:W104)&gt;0,MONTH(AX$2),"")</f>
        <v>#REF!</v>
      </c>
      <c r="AY104" s="17" t="e">
        <f>IF(SUM($R104:X104)&gt;0,MONTH(AY$2),"")</f>
        <v>#REF!</v>
      </c>
      <c r="AZ104" s="17" t="e">
        <f>IF(SUM($R104:Y104)&gt;0,MONTH(AZ$2),"")</f>
        <v>#REF!</v>
      </c>
      <c r="BA104" s="17" t="e">
        <f>IF(SUM($R104:Z104)&gt;0,MONTH(BA$2),"")</f>
        <v>#REF!</v>
      </c>
      <c r="BB104" s="17" t="e">
        <f>IF(SUM($R104:AA104)&gt;0,MONTH(BB$2),"")</f>
        <v>#REF!</v>
      </c>
      <c r="BC104" s="17" t="e">
        <f>IF(SUM($R104:AB104)&gt;0,MONTH(BC$2),"")</f>
        <v>#REF!</v>
      </c>
      <c r="BD104" s="17" t="e">
        <f>IF(SUM($R104:AC104)&gt;0,MONTH(BD$2),"")</f>
        <v>#REF!</v>
      </c>
      <c r="BE104" s="17" t="e">
        <f t="shared" si="41"/>
        <v>#REF!</v>
      </c>
      <c r="BF104" s="17" t="e">
        <f t="shared" si="47"/>
        <v>#REF!</v>
      </c>
      <c r="BG104" s="17" t="e">
        <f t="shared" si="47"/>
        <v>#REF!</v>
      </c>
      <c r="BH104" s="17" t="e">
        <f t="shared" si="47"/>
        <v>#REF!</v>
      </c>
      <c r="BI104" s="17" t="e">
        <f t="shared" si="47"/>
        <v>#REF!</v>
      </c>
      <c r="BJ104" s="17" t="e">
        <f t="shared" si="47"/>
        <v>#REF!</v>
      </c>
      <c r="BK104" s="17" t="e">
        <f t="shared" si="47"/>
        <v>#REF!</v>
      </c>
      <c r="BL104" s="17" t="e">
        <f t="shared" si="47"/>
        <v>#REF!</v>
      </c>
      <c r="BM104" s="17" t="e">
        <f t="shared" si="47"/>
        <v>#REF!</v>
      </c>
      <c r="BN104" s="17" t="e">
        <f t="shared" si="47"/>
        <v>#REF!</v>
      </c>
      <c r="BO104" s="17" t="e">
        <f t="shared" si="47"/>
        <v>#REF!</v>
      </c>
      <c r="BP104" s="17" t="e">
        <f t="shared" si="47"/>
        <v>#REF!</v>
      </c>
      <c r="BQ104" s="17" t="e">
        <f t="shared" si="47"/>
        <v>#REF!</v>
      </c>
      <c r="BS104" s="17" t="e">
        <f t="shared" si="48"/>
        <v>#REF!</v>
      </c>
      <c r="BT104" s="17" t="e">
        <f t="shared" si="48"/>
        <v>#REF!</v>
      </c>
      <c r="BU104" s="17" t="e">
        <f t="shared" si="48"/>
        <v>#REF!</v>
      </c>
      <c r="BV104" s="17" t="e">
        <f t="shared" si="48"/>
        <v>#REF!</v>
      </c>
      <c r="BW104" s="17" t="e">
        <f t="shared" si="48"/>
        <v>#REF!</v>
      </c>
      <c r="BX104" s="17" t="e">
        <f t="shared" si="48"/>
        <v>#REF!</v>
      </c>
      <c r="BY104" s="17" t="e">
        <f t="shared" si="48"/>
        <v>#REF!</v>
      </c>
      <c r="BZ104" s="17" t="e">
        <f t="shared" si="48"/>
        <v>#REF!</v>
      </c>
      <c r="CA104" s="17" t="e">
        <f t="shared" si="48"/>
        <v>#REF!</v>
      </c>
      <c r="CB104" s="17" t="e">
        <f t="shared" si="48"/>
        <v>#REF!</v>
      </c>
      <c r="CC104" s="17" t="e">
        <f t="shared" si="48"/>
        <v>#REF!</v>
      </c>
      <c r="CD104" s="17" t="e">
        <f t="shared" si="48"/>
        <v>#REF!</v>
      </c>
      <c r="CG104" s="20" t="e">
        <f>IF(AND(SUM($R104:R104)&gt;0,R104=0),AF104,0)</f>
        <v>#REF!</v>
      </c>
      <c r="CH104" s="20" t="e">
        <f>IF(AND(SUM($R104:S104)&gt;0,S104=0),AG104,0)</f>
        <v>#REF!</v>
      </c>
      <c r="CI104" s="20" t="e">
        <f>IF(AND(SUM($R104:T104)&gt;0,T104=0),AH104,0)</f>
        <v>#REF!</v>
      </c>
      <c r="CJ104" s="20" t="e">
        <f>IF(AND(SUM($R104:U104)&gt;0,U104=0),AI104,0)</f>
        <v>#REF!</v>
      </c>
      <c r="CK104" s="20" t="e">
        <f>IF(AND(SUM($R104:V104)&gt;0,V104=0),AJ104,0)</f>
        <v>#REF!</v>
      </c>
      <c r="CL104" s="20" t="e">
        <f>IF(AND(SUM($R104:W104)&gt;0,W104=0),AK104,0)</f>
        <v>#REF!</v>
      </c>
      <c r="CM104" s="20" t="e">
        <f>IF(AND(SUM($R104:X104)&gt;0,X104=0),AL104,0)</f>
        <v>#REF!</v>
      </c>
      <c r="CN104" s="20" t="e">
        <f>IF(AND(SUM($R104:Y104)&gt;0,Y104=0),AM104,0)</f>
        <v>#REF!</v>
      </c>
      <c r="CO104" s="20" t="e">
        <f>IF(AND(SUM($R104:Z104)&gt;0,Z104=0),AN104,0)</f>
        <v>#REF!</v>
      </c>
      <c r="CP104" s="20" t="e">
        <f>IF(AND(SUM($R104:AA104)&gt;0,AA104=0),AO104,0)</f>
        <v>#REF!</v>
      </c>
      <c r="CQ104" s="20" t="e">
        <f>IF(AND(SUM($R104:AB104)&gt;0,AB104=0),AP104,0)</f>
        <v>#REF!</v>
      </c>
      <c r="CR104" s="20" t="e">
        <f>IF(AND(SUM($R104:AC104)&gt;0,AC104=0),AQ104,0)</f>
        <v>#REF!</v>
      </c>
      <c r="CT104" s="14" t="e">
        <f>IF(VLOOKUP($B104,#REF!,COLUMN(#REF!)-COLUMN(#REF!)+1,FALSE)&gt;0.1,VLOOKUP($B104,#REF!,COLUMN(#REF!)-COLUMN(#REF!)+1,FALSE),"")</f>
        <v>#REF!</v>
      </c>
      <c r="CU104" s="14" t="e">
        <f>IF(VLOOKUP($B104,#REF!,COLUMN(#REF!)-COLUMN(#REF!)+1,FALSE)&gt;0.1,VLOOKUP($B104,#REF!,COLUMN(#REF!)-COLUMN(#REF!)+1,FALSE),"")</f>
        <v>#REF!</v>
      </c>
      <c r="CV104" s="14" t="e">
        <f>IF(VLOOKUP($B104,#REF!,COLUMN(#REF!)-COLUMN(#REF!)+1,FALSE)&gt;0.1,VLOOKUP($B104,#REF!,COLUMN(#REF!)-COLUMN(#REF!)+1,FALSE),"")</f>
        <v>#REF!</v>
      </c>
      <c r="CW104" s="14" t="e">
        <f>IF(VLOOKUP($B104,#REF!,COLUMN(#REF!)-COLUMN(#REF!)+1,FALSE)&gt;0.1,VLOOKUP($B104,#REF!,COLUMN(#REF!)-COLUMN(#REF!)+1,FALSE),"")</f>
        <v>#REF!</v>
      </c>
      <c r="CX104" s="14" t="e">
        <f>IF(VLOOKUP($B104,#REF!,COLUMN(#REF!)-COLUMN(#REF!)+1,FALSE)&gt;0.1,VLOOKUP($B104,#REF!,COLUMN(#REF!)-COLUMN(#REF!)+1,FALSE),"")</f>
        <v>#REF!</v>
      </c>
      <c r="CY104" s="14" t="e">
        <f>IF(VLOOKUP($B104,#REF!,COLUMN(#REF!)-COLUMN(#REF!)+1,FALSE)&gt;0.1,VLOOKUP($B104,#REF!,COLUMN(#REF!)-COLUMN(#REF!)+1,FALSE),"")</f>
        <v>#REF!</v>
      </c>
      <c r="CZ104" s="14" t="e">
        <f>IF(VLOOKUP($B104,#REF!,COLUMN(#REF!)-COLUMN(#REF!)+1,FALSE)&gt;0.1,VLOOKUP($B104,#REF!,COLUMN(#REF!)-COLUMN(#REF!)+1,FALSE),"")</f>
        <v>#REF!</v>
      </c>
      <c r="DA104" s="14" t="e">
        <f>IF(VLOOKUP($B104,#REF!,COLUMN(#REF!)-COLUMN(#REF!)+1,FALSE)&gt;0.1,VLOOKUP($B104,#REF!,COLUMN(#REF!)-COLUMN(#REF!)+1,FALSE),"")</f>
        <v>#REF!</v>
      </c>
      <c r="DB104" s="14" t="e">
        <f>IF(VLOOKUP($B104,#REF!,COLUMN(#REF!)-COLUMN(#REF!)+1,FALSE)&gt;0.1,VLOOKUP($B104,#REF!,COLUMN(#REF!)-COLUMN(#REF!)+1,FALSE),"")</f>
        <v>#REF!</v>
      </c>
      <c r="DC104" s="14" t="e">
        <f>IF(VLOOKUP($B104,#REF!,COLUMN(#REF!)-COLUMN(#REF!)+1,FALSE)&gt;0.1,VLOOKUP($B104,#REF!,COLUMN(#REF!)-COLUMN(#REF!)+1,FALSE),"")</f>
        <v>#REF!</v>
      </c>
      <c r="DD104" s="14" t="e">
        <f>IF(VLOOKUP($B104,#REF!,COLUMN(#REF!)-COLUMN(#REF!)+1,FALSE)&gt;0.1,VLOOKUP($B104,#REF!,COLUMN(#REF!)-COLUMN(#REF!)+1,FALSE),"")</f>
        <v>#REF!</v>
      </c>
      <c r="DE104" s="14" t="e">
        <f>IF(VLOOKUP($B104,#REF!,COLUMN(#REF!)-COLUMN(#REF!)+1,FALSE)&gt;0.1,VLOOKUP($B104,#REF!,COLUMN(#REF!)-COLUMN(#REF!)+1,FALSE),"")</f>
        <v>#REF!</v>
      </c>
      <c r="DH104" s="19" t="str">
        <f t="shared" si="42"/>
        <v/>
      </c>
      <c r="DI104" s="19" t="str">
        <f t="shared" si="42"/>
        <v/>
      </c>
      <c r="DJ104" s="19" t="str">
        <f t="shared" si="42"/>
        <v/>
      </c>
      <c r="DK104" s="19" t="str">
        <f t="shared" si="42"/>
        <v/>
      </c>
      <c r="DL104" s="19" t="str">
        <f t="shared" si="42"/>
        <v/>
      </c>
      <c r="DM104" s="19" t="str">
        <f t="shared" si="42"/>
        <v/>
      </c>
      <c r="DN104" s="19" t="str">
        <f t="shared" si="42"/>
        <v/>
      </c>
      <c r="DO104" s="19" t="str">
        <f t="shared" si="42"/>
        <v/>
      </c>
      <c r="DP104" s="19" t="str">
        <f t="shared" si="42"/>
        <v/>
      </c>
      <c r="DQ104" s="19" t="str">
        <f t="shared" si="49"/>
        <v/>
      </c>
      <c r="DR104" s="19" t="str">
        <f t="shared" si="49"/>
        <v/>
      </c>
      <c r="DS104" s="19" t="str">
        <f t="shared" si="49"/>
        <v/>
      </c>
      <c r="DV104" s="15" t="e">
        <f>IF(VLOOKUP($B104,#REF!,COLUMN(#REF!)-COLUMN(#REF!)+1,FALSE)&gt;0.1,VLOOKUP($B104,#REF!,COLUMN(#REF!)-COLUMN(#REF!)+1,FALSE),"")</f>
        <v>#REF!</v>
      </c>
      <c r="DW104" s="15" t="e">
        <f>IF(VLOOKUP($B104,#REF!,COLUMN(#REF!)-COLUMN(#REF!)+1,FALSE)&gt;0.1,VLOOKUP($B104,#REF!,COLUMN(#REF!)-COLUMN(#REF!)+1,FALSE),"")</f>
        <v>#REF!</v>
      </c>
      <c r="DX104" s="15" t="e">
        <f>IF(VLOOKUP($B104,#REF!,COLUMN(#REF!)-COLUMN(#REF!)+1,FALSE)&gt;0.1,VLOOKUP($B104,#REF!,COLUMN(#REF!)-COLUMN(#REF!)+1,FALSE),"")</f>
        <v>#REF!</v>
      </c>
      <c r="DY104" s="15" t="e">
        <f>IF(VLOOKUP($B104,#REF!,COLUMN(#REF!)-COLUMN(#REF!)+1,FALSE)&gt;0.1,VLOOKUP($B104,#REF!,COLUMN(#REF!)-COLUMN(#REF!)+1,FALSE),"")</f>
        <v>#REF!</v>
      </c>
      <c r="DZ104" s="15" t="e">
        <f>IF(VLOOKUP($B104,#REF!,COLUMN(#REF!)-COLUMN(#REF!)+1,FALSE)&gt;0.1,VLOOKUP($B104,#REF!,COLUMN(#REF!)-COLUMN(#REF!)+1,FALSE),"")</f>
        <v>#REF!</v>
      </c>
      <c r="EA104" s="15" t="e">
        <f>IF(VLOOKUP($B104,#REF!,COLUMN(#REF!)-COLUMN(#REF!)+1,FALSE)&gt;0.1,VLOOKUP($B104,#REF!,COLUMN(#REF!)-COLUMN(#REF!)+1,FALSE),"")</f>
        <v>#REF!</v>
      </c>
      <c r="EB104" s="15" t="e">
        <f>IF(VLOOKUP($B104,#REF!,COLUMN(#REF!)-COLUMN(#REF!)+1,FALSE)&gt;0.1,VLOOKUP($B104,#REF!,COLUMN(#REF!)-COLUMN(#REF!)+1,FALSE),"")</f>
        <v>#REF!</v>
      </c>
      <c r="EC104" s="15" t="e">
        <f>IF(VLOOKUP($B104,#REF!,COLUMN(#REF!)-COLUMN(#REF!)+1,FALSE)&gt;0.1,VLOOKUP($B104,#REF!,COLUMN(#REF!)-COLUMN(#REF!)+1,FALSE),"")</f>
        <v>#REF!</v>
      </c>
      <c r="ED104" s="15" t="e">
        <f>IF(VLOOKUP($B104,#REF!,COLUMN(#REF!)-COLUMN(#REF!)+1,FALSE)&gt;0.1,VLOOKUP($B104,#REF!,COLUMN(#REF!)-COLUMN(#REF!)+1,FALSE),"")</f>
        <v>#REF!</v>
      </c>
      <c r="EE104" s="15" t="e">
        <f>IF(VLOOKUP($B104,#REF!,COLUMN(#REF!)-COLUMN(#REF!)+1,FALSE)&gt;0.1,VLOOKUP($B104,#REF!,COLUMN(#REF!)-COLUMN(#REF!)+1,FALSE),"")</f>
        <v>#REF!</v>
      </c>
      <c r="EF104" s="15" t="e">
        <f>IF(VLOOKUP($B104,#REF!,COLUMN(#REF!)-COLUMN(#REF!)+1,FALSE)&gt;0.1,VLOOKUP($B104,#REF!,COLUMN(#REF!)-COLUMN(#REF!)+1,FALSE),"")</f>
        <v>#REF!</v>
      </c>
      <c r="EG104" s="15" t="e">
        <f>IF(VLOOKUP($B104,#REF!,COLUMN(#REF!)-COLUMN(#REF!)+1,FALSE)&gt;0.1,VLOOKUP($B104,#REF!,COLUMN(#REF!)-COLUMN(#REF!)+1,FALSE),"")</f>
        <v>#REF!</v>
      </c>
      <c r="EH104" s="15" t="e">
        <f>IF(VLOOKUP($B104,#REF!,COLUMN(#REF!)-COLUMN(#REF!)+1,FALSE)&gt;0.1,VLOOKUP($B104,#REF!,COLUMN(#REF!)-COLUMN(#REF!)+1,FALSE),"")</f>
        <v>#REF!</v>
      </c>
      <c r="EL104" s="20" t="str">
        <f t="shared" si="51"/>
        <v/>
      </c>
      <c r="EM104" s="20" t="str">
        <f t="shared" si="51"/>
        <v/>
      </c>
      <c r="EN104" s="20" t="str">
        <f t="shared" si="51"/>
        <v/>
      </c>
      <c r="EO104" s="20" t="str">
        <f t="shared" si="50"/>
        <v/>
      </c>
      <c r="EP104" s="20" t="str">
        <f t="shared" si="50"/>
        <v/>
      </c>
      <c r="EQ104" s="20" t="str">
        <f t="shared" si="50"/>
        <v/>
      </c>
      <c r="ER104" s="20" t="str">
        <f t="shared" si="43"/>
        <v/>
      </c>
      <c r="ES104" s="20" t="str">
        <f t="shared" si="43"/>
        <v/>
      </c>
      <c r="ET104" s="20" t="str">
        <f t="shared" si="43"/>
        <v/>
      </c>
      <c r="EU104" s="20" t="str">
        <f t="shared" si="43"/>
        <v/>
      </c>
      <c r="EV104" s="20" t="str">
        <f t="shared" si="43"/>
        <v/>
      </c>
      <c r="EW104" s="20" t="str">
        <f t="shared" si="43"/>
        <v/>
      </c>
    </row>
    <row r="105" spans="2:153">
      <c r="B105" t="s">
        <v>1472</v>
      </c>
      <c r="C105" s="18">
        <f>VLOOKUP(B105,Financ!A$3:J$157,COLUMN(Financ!$J$21),FALSE)</f>
        <v>45931</v>
      </c>
      <c r="D105" s="16">
        <f ca="1">SUMIF(Financ!$A$3:$A$157,'Full Financ'!$B105,Financ!K$3:K$156)</f>
        <v>0</v>
      </c>
      <c r="E105" s="16">
        <f ca="1">SUMIF(Financ!$A$3:$A$157,'Full Financ'!$B105,Financ!L$3:L$156)</f>
        <v>0</v>
      </c>
      <c r="F105" s="16">
        <f ca="1">SUMIF(Financ!$A$3:$A$157,'Full Financ'!$B105,Financ!M$3:M$156)</f>
        <v>0</v>
      </c>
      <c r="G105" s="16">
        <f ca="1">SUMIF(Financ!$A$3:$A$157,'Full Financ'!$B105,Financ!N$3:N$156)</f>
        <v>0</v>
      </c>
      <c r="H105" s="16">
        <f ca="1">SUMIF(Financ!$A$3:$A$157,'Full Financ'!$B105,Financ!O$3:O$156)</f>
        <v>0</v>
      </c>
      <c r="I105" s="16">
        <f ca="1">SUMIF(Financ!$A$3:$A$157,'Full Financ'!$B105,Financ!P$3:P$156)</f>
        <v>0</v>
      </c>
      <c r="J105" s="16">
        <f ca="1">SUMIF(Financ!$A$3:$A$157,'Full Financ'!$B105,Financ!Q$3:Q$156)</f>
        <v>0</v>
      </c>
      <c r="K105" s="16">
        <f ca="1">SUMIF(Financ!$A$3:$A$157,'Full Financ'!$B105,Financ!R$3:R$156)</f>
        <v>0</v>
      </c>
      <c r="L105" s="16">
        <f ca="1">SUMIF(Financ!$A$3:$A$157,'Full Financ'!$B105,Financ!S$3:S$156)</f>
        <v>0</v>
      </c>
      <c r="M105" s="16">
        <f ca="1">SUMIF(Financ!$A$3:$A$157,'Full Financ'!$B105,Financ!T$3:T$156)</f>
        <v>583.6350000000001</v>
      </c>
      <c r="N105" s="16">
        <f ca="1">SUMIF(Financ!$A$3:$A$157,'Full Financ'!$B105,Financ!U$3:U$156)</f>
        <v>583.6350000000001</v>
      </c>
      <c r="O105" s="16">
        <f ca="1">SUMIF(Financ!$A$3:$A$157,'Full Financ'!$B105,Financ!V$3:V$156)</f>
        <v>583.6350000000001</v>
      </c>
      <c r="P105" s="16"/>
      <c r="Q105" t="e">
        <f>VLOOKUP(B105,#REF!,COLUMN(#REF!),FALSE)</f>
        <v>#REF!</v>
      </c>
      <c r="R105" s="17" t="e">
        <f>IF(AND(R$2=$Q$1,$Q105&lt;&gt;0),SUMIF(#REF!,'Full Financ'!$B105,#REF!)*0.98*(S$2-R$2)/($Q105),SUMIF(#REF!,'Full Financ'!$B105,#REF!)*0.98)</f>
        <v>#REF!</v>
      </c>
      <c r="S105" s="17" t="e">
        <f>IF(AND(S$2=$Q$1,$Q105&lt;&gt;0),SUMIF(#REF!,'Full Financ'!$B105,#REF!)*0.98*(T$2-S$2)/($Q105),SUMIF(#REF!,'Full Financ'!$B105,#REF!)*0.98)</f>
        <v>#REF!</v>
      </c>
      <c r="T105" s="17" t="e">
        <f>IF(AND(T$2=$Q$1,$Q105&lt;&gt;0),SUMIF(#REF!,'Full Financ'!$B105,#REF!)*0.98*(U$2-T$2)/($Q105),SUMIF(#REF!,'Full Financ'!$B105,#REF!)*0.98)</f>
        <v>#REF!</v>
      </c>
      <c r="U105" s="17" t="e">
        <f>IF(AND(U$2=$Q$1,$Q105&lt;&gt;0),SUMIF(#REF!,'Full Financ'!$B105,#REF!)*0.98*(V$2-U$2)/($Q105),SUMIF(#REF!,'Full Financ'!$B105,#REF!)*0.98)</f>
        <v>#REF!</v>
      </c>
      <c r="V105" s="17" t="e">
        <f>IF(AND(V$2=$Q$1,$Q105&lt;&gt;0),SUMIF(#REF!,'Full Financ'!$B105,#REF!)*0.98*(W$2-V$2)/($Q105),SUMIF(#REF!,'Full Financ'!$B105,#REF!)*0.98)</f>
        <v>#REF!</v>
      </c>
      <c r="W105" s="17" t="e">
        <f>IF(AND(W$2=$Q$1,$Q105&lt;&gt;0),SUMIF(#REF!,'Full Financ'!$B105,#REF!)*0.98*(X$2-W$2)/($Q105),SUMIF(#REF!,'Full Financ'!$B105,#REF!)*0.98)</f>
        <v>#REF!</v>
      </c>
      <c r="X105" s="17" t="e">
        <f>IF(AND(X$2=$Q$1,$Q105&lt;&gt;0),SUMIF(#REF!,'Full Financ'!$B105,#REF!)*0.98*(Y$2-X$2)/($Q105),SUMIF(#REF!,'Full Financ'!$B105,#REF!)*0.98)</f>
        <v>#REF!</v>
      </c>
      <c r="Y105" s="17" t="e">
        <f>IF(AND(Y$2=$Q$1,$Q105&lt;&gt;0),SUMIF(#REF!,'Full Financ'!$B105,#REF!)*0.98*(Z$2-Y$2)/($Q105),SUMIF(#REF!,'Full Financ'!$B105,#REF!)*0.98)</f>
        <v>#REF!</v>
      </c>
      <c r="Z105" s="17" t="e">
        <f>IF(AND(Z$2=$Q$1,$Q105&lt;&gt;0),SUMIF(#REF!,'Full Financ'!$B105,#REF!)*0.98*(AA$2-Z$2)/($Q105),SUMIF(#REF!,'Full Financ'!$B105,#REF!)*0.98)</f>
        <v>#REF!</v>
      </c>
      <c r="AA105" s="17" t="e">
        <f>IF(AND(AA$2=$Q$1,$Q105&lt;&gt;0),SUMIF(#REF!,'Full Financ'!$B105,#REF!)*0.98*(AB$2-AA$2)/($Q105),SUMIF(#REF!,'Full Financ'!$B105,#REF!)*0.98)</f>
        <v>#REF!</v>
      </c>
      <c r="AB105" s="17" t="e">
        <f>IF(AND(AB$2=$Q$1,$Q105&lt;&gt;0),SUMIF(#REF!,'Full Financ'!$B105,#REF!)*0.98*(AC$2-AB$2)/($Q105),SUMIF(#REF!,'Full Financ'!$B105,#REF!)*0.98)</f>
        <v>#REF!</v>
      </c>
      <c r="AC105" s="17" t="e">
        <f>IF(AND(AC$2=$Q$1,$Q105&lt;&gt;0),SUMIF(#REF!,'Full Financ'!$B105,#REF!)*0.98*(AD$2-AC$2)/($Q105),SUMIF(#REF!,'Full Financ'!$B105,#REF!)*0.98)</f>
        <v>#REF!</v>
      </c>
      <c r="AD105" s="17"/>
      <c r="AF105" s="17" t="e">
        <f t="shared" ca="1" si="46"/>
        <v>#REF!</v>
      </c>
      <c r="AG105" s="17" t="e">
        <f t="shared" ca="1" si="46"/>
        <v>#REF!</v>
      </c>
      <c r="AH105" s="17" t="e">
        <f t="shared" ca="1" si="46"/>
        <v>#REF!</v>
      </c>
      <c r="AI105" s="17" t="e">
        <f t="shared" ca="1" si="46"/>
        <v>#REF!</v>
      </c>
      <c r="AJ105" s="17" t="e">
        <f t="shared" ca="1" si="46"/>
        <v>#REF!</v>
      </c>
      <c r="AK105" s="17" t="e">
        <f t="shared" ca="1" si="46"/>
        <v>#REF!</v>
      </c>
      <c r="AL105" s="17" t="e">
        <f t="shared" ca="1" si="46"/>
        <v>#REF!</v>
      </c>
      <c r="AM105" s="17" t="e">
        <f t="shared" ca="1" si="46"/>
        <v>#REF!</v>
      </c>
      <c r="AN105" s="17" t="e">
        <f t="shared" ca="1" si="46"/>
        <v>#REF!</v>
      </c>
      <c r="AO105" s="17" t="e">
        <f t="shared" ca="1" si="46"/>
        <v>#REF!</v>
      </c>
      <c r="AP105" s="17" t="e">
        <f t="shared" ca="1" si="46"/>
        <v>#REF!</v>
      </c>
      <c r="AQ105" s="17" t="e">
        <f t="shared" ca="1" si="46"/>
        <v>#REF!</v>
      </c>
      <c r="AS105" s="17" t="e">
        <f>IF(SUM($R105:R105)&gt;0,MONTH(AS$2),"")</f>
        <v>#REF!</v>
      </c>
      <c r="AT105" s="17" t="e">
        <f>IF(SUM($R105:S105)&gt;0,MONTH(AT$2),"")</f>
        <v>#REF!</v>
      </c>
      <c r="AU105" s="17" t="e">
        <f>IF(SUM($R105:T105)&gt;0,MONTH(AU$2),"")</f>
        <v>#REF!</v>
      </c>
      <c r="AV105" s="17" t="e">
        <f>IF(SUM($R105:U105)&gt;0,MONTH(AV$2),"")</f>
        <v>#REF!</v>
      </c>
      <c r="AW105" s="17" t="e">
        <f>IF(SUM($R105:V105)&gt;0,MONTH(AW$2),"")</f>
        <v>#REF!</v>
      </c>
      <c r="AX105" s="17" t="e">
        <f>IF(SUM($R105:W105)&gt;0,MONTH(AX$2),"")</f>
        <v>#REF!</v>
      </c>
      <c r="AY105" s="17" t="e">
        <f>IF(SUM($R105:X105)&gt;0,MONTH(AY$2),"")</f>
        <v>#REF!</v>
      </c>
      <c r="AZ105" s="17" t="e">
        <f>IF(SUM($R105:Y105)&gt;0,MONTH(AZ$2),"")</f>
        <v>#REF!</v>
      </c>
      <c r="BA105" s="17" t="e">
        <f>IF(SUM($R105:Z105)&gt;0,MONTH(BA$2),"")</f>
        <v>#REF!</v>
      </c>
      <c r="BB105" s="17" t="e">
        <f>IF(SUM($R105:AA105)&gt;0,MONTH(BB$2),"")</f>
        <v>#REF!</v>
      </c>
      <c r="BC105" s="17" t="e">
        <f>IF(SUM($R105:AB105)&gt;0,MONTH(BC$2),"")</f>
        <v>#REF!</v>
      </c>
      <c r="BD105" s="17" t="e">
        <f>IF(SUM($R105:AC105)&gt;0,MONTH(BD$2),"")</f>
        <v>#REF!</v>
      </c>
      <c r="BE105" s="17" t="e">
        <f t="shared" si="41"/>
        <v>#REF!</v>
      </c>
      <c r="BF105" s="17" t="e">
        <f t="shared" si="47"/>
        <v>#REF!</v>
      </c>
      <c r="BG105" s="17" t="e">
        <f t="shared" si="47"/>
        <v>#REF!</v>
      </c>
      <c r="BH105" s="17" t="e">
        <f t="shared" si="47"/>
        <v>#REF!</v>
      </c>
      <c r="BI105" s="17" t="e">
        <f t="shared" si="47"/>
        <v>#REF!</v>
      </c>
      <c r="BJ105" s="17" t="e">
        <f t="shared" si="47"/>
        <v>#REF!</v>
      </c>
      <c r="BK105" s="17" t="e">
        <f t="shared" si="47"/>
        <v>#REF!</v>
      </c>
      <c r="BL105" s="17" t="e">
        <f t="shared" si="47"/>
        <v>#REF!</v>
      </c>
      <c r="BM105" s="17" t="e">
        <f t="shared" si="47"/>
        <v>#REF!</v>
      </c>
      <c r="BN105" s="17" t="e">
        <f t="shared" si="47"/>
        <v>#REF!</v>
      </c>
      <c r="BO105" s="17" t="e">
        <f t="shared" si="47"/>
        <v>#REF!</v>
      </c>
      <c r="BP105" s="17" t="e">
        <f t="shared" si="47"/>
        <v>#REF!</v>
      </c>
      <c r="BQ105" s="17" t="e">
        <f t="shared" si="47"/>
        <v>#REF!</v>
      </c>
      <c r="BS105" s="17" t="e">
        <f t="shared" si="48"/>
        <v>#REF!</v>
      </c>
      <c r="BT105" s="17" t="e">
        <f t="shared" si="48"/>
        <v>#REF!</v>
      </c>
      <c r="BU105" s="17" t="e">
        <f t="shared" si="48"/>
        <v>#REF!</v>
      </c>
      <c r="BV105" s="17" t="e">
        <f t="shared" si="48"/>
        <v>#REF!</v>
      </c>
      <c r="BW105" s="17" t="e">
        <f t="shared" si="48"/>
        <v>#REF!</v>
      </c>
      <c r="BX105" s="17" t="e">
        <f t="shared" si="48"/>
        <v>#REF!</v>
      </c>
      <c r="BY105" s="17" t="e">
        <f t="shared" si="48"/>
        <v>#REF!</v>
      </c>
      <c r="BZ105" s="17" t="e">
        <f t="shared" si="48"/>
        <v>#REF!</v>
      </c>
      <c r="CA105" s="17" t="e">
        <f t="shared" si="48"/>
        <v>#REF!</v>
      </c>
      <c r="CB105" s="17" t="e">
        <f t="shared" si="48"/>
        <v>#REF!</v>
      </c>
      <c r="CC105" s="17" t="e">
        <f t="shared" si="48"/>
        <v>#REF!</v>
      </c>
      <c r="CD105" s="17" t="e">
        <f t="shared" si="48"/>
        <v>#REF!</v>
      </c>
      <c r="CG105" s="20" t="e">
        <f>IF(AND(SUM($R105:R105)&gt;0,R105=0),AF105,0)</f>
        <v>#REF!</v>
      </c>
      <c r="CH105" s="20" t="e">
        <f>IF(AND(SUM($R105:S105)&gt;0,S105=0),AG105,0)</f>
        <v>#REF!</v>
      </c>
      <c r="CI105" s="20" t="e">
        <f>IF(AND(SUM($R105:T105)&gt;0,T105=0),AH105,0)</f>
        <v>#REF!</v>
      </c>
      <c r="CJ105" s="20" t="e">
        <f>IF(AND(SUM($R105:U105)&gt;0,U105=0),AI105,0)</f>
        <v>#REF!</v>
      </c>
      <c r="CK105" s="20" t="e">
        <f>IF(AND(SUM($R105:V105)&gt;0,V105=0),AJ105,0)</f>
        <v>#REF!</v>
      </c>
      <c r="CL105" s="20" t="e">
        <f>IF(AND(SUM($R105:W105)&gt;0,W105=0),AK105,0)</f>
        <v>#REF!</v>
      </c>
      <c r="CM105" s="20" t="e">
        <f>IF(AND(SUM($R105:X105)&gt;0,X105=0),AL105,0)</f>
        <v>#REF!</v>
      </c>
      <c r="CN105" s="20" t="e">
        <f>IF(AND(SUM($R105:Y105)&gt;0,Y105=0),AM105,0)</f>
        <v>#REF!</v>
      </c>
      <c r="CO105" s="20" t="e">
        <f>IF(AND(SUM($R105:Z105)&gt;0,Z105=0),AN105,0)</f>
        <v>#REF!</v>
      </c>
      <c r="CP105" s="20" t="e">
        <f>IF(AND(SUM($R105:AA105)&gt;0,AA105=0),AO105,0)</f>
        <v>#REF!</v>
      </c>
      <c r="CQ105" s="20" t="e">
        <f>IF(AND(SUM($R105:AB105)&gt;0,AB105=0),AP105,0)</f>
        <v>#REF!</v>
      </c>
      <c r="CR105" s="20" t="e">
        <f>IF(AND(SUM($R105:AC105)&gt;0,AC105=0),AQ105,0)</f>
        <v>#REF!</v>
      </c>
      <c r="CT105" s="14" t="e">
        <f>IF(VLOOKUP($B105,#REF!,COLUMN(#REF!)-COLUMN(#REF!)+1,FALSE)&gt;0.1,VLOOKUP($B105,#REF!,COLUMN(#REF!)-COLUMN(#REF!)+1,FALSE),"")</f>
        <v>#REF!</v>
      </c>
      <c r="CU105" s="14" t="e">
        <f>IF(VLOOKUP($B105,#REF!,COLUMN(#REF!)-COLUMN(#REF!)+1,FALSE)&gt;0.1,VLOOKUP($B105,#REF!,COLUMN(#REF!)-COLUMN(#REF!)+1,FALSE),"")</f>
        <v>#REF!</v>
      </c>
      <c r="CV105" s="14" t="e">
        <f>IF(VLOOKUP($B105,#REF!,COLUMN(#REF!)-COLUMN(#REF!)+1,FALSE)&gt;0.1,VLOOKUP($B105,#REF!,COLUMN(#REF!)-COLUMN(#REF!)+1,FALSE),"")</f>
        <v>#REF!</v>
      </c>
      <c r="CW105" s="14" t="e">
        <f>IF(VLOOKUP($B105,#REF!,COLUMN(#REF!)-COLUMN(#REF!)+1,FALSE)&gt;0.1,VLOOKUP($B105,#REF!,COLUMN(#REF!)-COLUMN(#REF!)+1,FALSE),"")</f>
        <v>#REF!</v>
      </c>
      <c r="CX105" s="14" t="e">
        <f>IF(VLOOKUP($B105,#REF!,COLUMN(#REF!)-COLUMN(#REF!)+1,FALSE)&gt;0.1,VLOOKUP($B105,#REF!,COLUMN(#REF!)-COLUMN(#REF!)+1,FALSE),"")</f>
        <v>#REF!</v>
      </c>
      <c r="CY105" s="14" t="e">
        <f>IF(VLOOKUP($B105,#REF!,COLUMN(#REF!)-COLUMN(#REF!)+1,FALSE)&gt;0.1,VLOOKUP($B105,#REF!,COLUMN(#REF!)-COLUMN(#REF!)+1,FALSE),"")</f>
        <v>#REF!</v>
      </c>
      <c r="CZ105" s="14" t="e">
        <f>IF(VLOOKUP($B105,#REF!,COLUMN(#REF!)-COLUMN(#REF!)+1,FALSE)&gt;0.1,VLOOKUP($B105,#REF!,COLUMN(#REF!)-COLUMN(#REF!)+1,FALSE),"")</f>
        <v>#REF!</v>
      </c>
      <c r="DA105" s="14" t="e">
        <f>IF(VLOOKUP($B105,#REF!,COLUMN(#REF!)-COLUMN(#REF!)+1,FALSE)&gt;0.1,VLOOKUP($B105,#REF!,COLUMN(#REF!)-COLUMN(#REF!)+1,FALSE),"")</f>
        <v>#REF!</v>
      </c>
      <c r="DB105" s="14" t="e">
        <f>IF(VLOOKUP($B105,#REF!,COLUMN(#REF!)-COLUMN(#REF!)+1,FALSE)&gt;0.1,VLOOKUP($B105,#REF!,COLUMN(#REF!)-COLUMN(#REF!)+1,FALSE),"")</f>
        <v>#REF!</v>
      </c>
      <c r="DC105" s="14" t="e">
        <f>IF(VLOOKUP($B105,#REF!,COLUMN(#REF!)-COLUMN(#REF!)+1,FALSE)&gt;0.1,VLOOKUP($B105,#REF!,COLUMN(#REF!)-COLUMN(#REF!)+1,FALSE),"")</f>
        <v>#REF!</v>
      </c>
      <c r="DD105" s="14" t="e">
        <f>IF(VLOOKUP($B105,#REF!,COLUMN(#REF!)-COLUMN(#REF!)+1,FALSE)&gt;0.1,VLOOKUP($B105,#REF!,COLUMN(#REF!)-COLUMN(#REF!)+1,FALSE),"")</f>
        <v>#REF!</v>
      </c>
      <c r="DE105" s="14" t="e">
        <f>IF(VLOOKUP($B105,#REF!,COLUMN(#REF!)-COLUMN(#REF!)+1,FALSE)&gt;0.1,VLOOKUP($B105,#REF!,COLUMN(#REF!)-COLUMN(#REF!)+1,FALSE),"")</f>
        <v>#REF!</v>
      </c>
      <c r="DH105" s="19" t="str">
        <f t="shared" si="42"/>
        <v/>
      </c>
      <c r="DI105" s="19" t="str">
        <f t="shared" si="42"/>
        <v/>
      </c>
      <c r="DJ105" s="19" t="str">
        <f t="shared" si="42"/>
        <v/>
      </c>
      <c r="DK105" s="19" t="str">
        <f t="shared" si="42"/>
        <v/>
      </c>
      <c r="DL105" s="19" t="str">
        <f t="shared" si="42"/>
        <v/>
      </c>
      <c r="DM105" s="19" t="str">
        <f t="shared" si="42"/>
        <v/>
      </c>
      <c r="DN105" s="19" t="str">
        <f t="shared" si="42"/>
        <v/>
      </c>
      <c r="DO105" s="19" t="str">
        <f t="shared" si="42"/>
        <v/>
      </c>
      <c r="DP105" s="19" t="str">
        <f t="shared" si="42"/>
        <v/>
      </c>
      <c r="DQ105" s="19" t="str">
        <f t="shared" si="49"/>
        <v/>
      </c>
      <c r="DR105" s="19" t="str">
        <f t="shared" si="49"/>
        <v/>
      </c>
      <c r="DS105" s="19" t="str">
        <f t="shared" si="49"/>
        <v/>
      </c>
      <c r="DV105" s="15" t="e">
        <f>IF(VLOOKUP($B105,#REF!,COLUMN(#REF!)-COLUMN(#REF!)+1,FALSE)&gt;0.1,VLOOKUP($B105,#REF!,COLUMN(#REF!)-COLUMN(#REF!)+1,FALSE),"")</f>
        <v>#REF!</v>
      </c>
      <c r="DW105" s="15" t="e">
        <f>IF(VLOOKUP($B105,#REF!,COLUMN(#REF!)-COLUMN(#REF!)+1,FALSE)&gt;0.1,VLOOKUP($B105,#REF!,COLUMN(#REF!)-COLUMN(#REF!)+1,FALSE),"")</f>
        <v>#REF!</v>
      </c>
      <c r="DX105" s="15" t="e">
        <f>IF(VLOOKUP($B105,#REF!,COLUMN(#REF!)-COLUMN(#REF!)+1,FALSE)&gt;0.1,VLOOKUP($B105,#REF!,COLUMN(#REF!)-COLUMN(#REF!)+1,FALSE),"")</f>
        <v>#REF!</v>
      </c>
      <c r="DY105" s="15" t="e">
        <f>IF(VLOOKUP($B105,#REF!,COLUMN(#REF!)-COLUMN(#REF!)+1,FALSE)&gt;0.1,VLOOKUP($B105,#REF!,COLUMN(#REF!)-COLUMN(#REF!)+1,FALSE),"")</f>
        <v>#REF!</v>
      </c>
      <c r="DZ105" s="15" t="e">
        <f>IF(VLOOKUP($B105,#REF!,COLUMN(#REF!)-COLUMN(#REF!)+1,FALSE)&gt;0.1,VLOOKUP($B105,#REF!,COLUMN(#REF!)-COLUMN(#REF!)+1,FALSE),"")</f>
        <v>#REF!</v>
      </c>
      <c r="EA105" s="15" t="e">
        <f>IF(VLOOKUP($B105,#REF!,COLUMN(#REF!)-COLUMN(#REF!)+1,FALSE)&gt;0.1,VLOOKUP($B105,#REF!,COLUMN(#REF!)-COLUMN(#REF!)+1,FALSE),"")</f>
        <v>#REF!</v>
      </c>
      <c r="EB105" s="15" t="e">
        <f>IF(VLOOKUP($B105,#REF!,COLUMN(#REF!)-COLUMN(#REF!)+1,FALSE)&gt;0.1,VLOOKUP($B105,#REF!,COLUMN(#REF!)-COLUMN(#REF!)+1,FALSE),"")</f>
        <v>#REF!</v>
      </c>
      <c r="EC105" s="15" t="e">
        <f>IF(VLOOKUP($B105,#REF!,COLUMN(#REF!)-COLUMN(#REF!)+1,FALSE)&gt;0.1,VLOOKUP($B105,#REF!,COLUMN(#REF!)-COLUMN(#REF!)+1,FALSE),"")</f>
        <v>#REF!</v>
      </c>
      <c r="ED105" s="15" t="e">
        <f>IF(VLOOKUP($B105,#REF!,COLUMN(#REF!)-COLUMN(#REF!)+1,FALSE)&gt;0.1,VLOOKUP($B105,#REF!,COLUMN(#REF!)-COLUMN(#REF!)+1,FALSE),"")</f>
        <v>#REF!</v>
      </c>
      <c r="EE105" s="15" t="e">
        <f>IF(VLOOKUP($B105,#REF!,COLUMN(#REF!)-COLUMN(#REF!)+1,FALSE)&gt;0.1,VLOOKUP($B105,#REF!,COLUMN(#REF!)-COLUMN(#REF!)+1,FALSE),"")</f>
        <v>#REF!</v>
      </c>
      <c r="EF105" s="15" t="e">
        <f>IF(VLOOKUP($B105,#REF!,COLUMN(#REF!)-COLUMN(#REF!)+1,FALSE)&gt;0.1,VLOOKUP($B105,#REF!,COLUMN(#REF!)-COLUMN(#REF!)+1,FALSE),"")</f>
        <v>#REF!</v>
      </c>
      <c r="EG105" s="15" t="e">
        <f>IF(VLOOKUP($B105,#REF!,COLUMN(#REF!)-COLUMN(#REF!)+1,FALSE)&gt;0.1,VLOOKUP($B105,#REF!,COLUMN(#REF!)-COLUMN(#REF!)+1,FALSE),"")</f>
        <v>#REF!</v>
      </c>
      <c r="EH105" s="15" t="e">
        <f>IF(VLOOKUP($B105,#REF!,COLUMN(#REF!)-COLUMN(#REF!)+1,FALSE)&gt;0.1,VLOOKUP($B105,#REF!,COLUMN(#REF!)-COLUMN(#REF!)+1,FALSE),"")</f>
        <v>#REF!</v>
      </c>
      <c r="EL105" s="20" t="str">
        <f t="shared" si="51"/>
        <v/>
      </c>
      <c r="EM105" s="20" t="str">
        <f t="shared" si="51"/>
        <v/>
      </c>
      <c r="EN105" s="20" t="str">
        <f t="shared" si="51"/>
        <v/>
      </c>
      <c r="EO105" s="20" t="str">
        <f t="shared" si="50"/>
        <v/>
      </c>
      <c r="EP105" s="20" t="str">
        <f t="shared" si="50"/>
        <v/>
      </c>
      <c r="EQ105" s="20" t="str">
        <f t="shared" si="50"/>
        <v/>
      </c>
      <c r="ER105" s="20" t="str">
        <f t="shared" si="43"/>
        <v/>
      </c>
      <c r="ES105" s="20" t="str">
        <f t="shared" si="43"/>
        <v/>
      </c>
      <c r="ET105" s="20" t="str">
        <f t="shared" si="43"/>
        <v/>
      </c>
      <c r="EU105" s="20" t="str">
        <f t="shared" si="43"/>
        <v/>
      </c>
      <c r="EV105" s="20" t="str">
        <f t="shared" si="43"/>
        <v/>
      </c>
      <c r="EW105" s="20" t="str">
        <f t="shared" si="43"/>
        <v/>
      </c>
    </row>
    <row r="106" spans="2:153">
      <c r="B106" t="s">
        <v>1417</v>
      </c>
      <c r="C106" s="18">
        <f>VLOOKUP(B106,Financ!A$3:J$157,COLUMN(Financ!$J$21),FALSE)</f>
        <v>45748</v>
      </c>
      <c r="D106" s="16">
        <f ca="1">SUMIF(Financ!$A$3:$A$157,'Full Financ'!$B106,Financ!K$3:K$156)</f>
        <v>0</v>
      </c>
      <c r="E106" s="16">
        <f ca="1">SUMIF(Financ!$A$3:$A$157,'Full Financ'!$B106,Financ!L$3:L$156)</f>
        <v>0</v>
      </c>
      <c r="F106" s="16">
        <f ca="1">SUMIF(Financ!$A$3:$A$157,'Full Financ'!$B106,Financ!M$3:M$156)</f>
        <v>0</v>
      </c>
      <c r="G106" s="16">
        <f ca="1">SUMIF(Financ!$A$3:$A$157,'Full Financ'!$B106,Financ!N$3:N$156)</f>
        <v>191.55199999999999</v>
      </c>
      <c r="H106" s="16">
        <f ca="1">SUMIF(Financ!$A$3:$A$157,'Full Financ'!$B106,Financ!O$3:O$156)</f>
        <v>191.55199999999999</v>
      </c>
      <c r="I106" s="16">
        <f ca="1">SUMIF(Financ!$A$3:$A$157,'Full Financ'!$B106,Financ!P$3:P$156)</f>
        <v>191.55199999999999</v>
      </c>
      <c r="J106" s="16">
        <f ca="1">SUMIF(Financ!$A$3:$A$157,'Full Financ'!$B106,Financ!Q$3:Q$156)</f>
        <v>191.55199999999999</v>
      </c>
      <c r="K106" s="16">
        <f ca="1">SUMIF(Financ!$A$3:$A$157,'Full Financ'!$B106,Financ!R$3:R$156)</f>
        <v>191.55199999999999</v>
      </c>
      <c r="L106" s="16">
        <f ca="1">SUMIF(Financ!$A$3:$A$157,'Full Financ'!$B106,Financ!S$3:S$156)</f>
        <v>191.55199999999999</v>
      </c>
      <c r="M106" s="16">
        <f ca="1">SUMIF(Financ!$A$3:$A$157,'Full Financ'!$B106,Financ!T$3:T$156)</f>
        <v>191.55199999999999</v>
      </c>
      <c r="N106" s="16">
        <f ca="1">SUMIF(Financ!$A$3:$A$157,'Full Financ'!$B106,Financ!U$3:U$156)</f>
        <v>191.55199999999999</v>
      </c>
      <c r="O106" s="16">
        <f ca="1">SUMIF(Financ!$A$3:$A$157,'Full Financ'!$B106,Financ!V$3:V$156)</f>
        <v>191.55199999999999</v>
      </c>
      <c r="P106" s="16"/>
      <c r="Q106" t="e">
        <f>VLOOKUP(B106,#REF!,COLUMN(#REF!),FALSE)</f>
        <v>#REF!</v>
      </c>
      <c r="R106" s="17" t="e">
        <f>IF(AND(R$2=$Q$1,$Q106&lt;&gt;0),SUMIF(#REF!,'Full Financ'!$B106,#REF!)*0.98*(S$2-R$2)/($Q106),SUMIF(#REF!,'Full Financ'!$B106,#REF!)*0.98)</f>
        <v>#REF!</v>
      </c>
      <c r="S106" s="17" t="e">
        <f>IF(AND(S$2=$Q$1,$Q106&lt;&gt;0),SUMIF(#REF!,'Full Financ'!$B106,#REF!)*0.98*(T$2-S$2)/($Q106),SUMIF(#REF!,'Full Financ'!$B106,#REF!)*0.98)</f>
        <v>#REF!</v>
      </c>
      <c r="T106" s="17" t="e">
        <f>IF(AND(T$2=$Q$1,$Q106&lt;&gt;0),SUMIF(#REF!,'Full Financ'!$B106,#REF!)*0.98*(U$2-T$2)/($Q106),SUMIF(#REF!,'Full Financ'!$B106,#REF!)*0.98)</f>
        <v>#REF!</v>
      </c>
      <c r="U106" s="17" t="e">
        <f>IF(AND(U$2=$Q$1,$Q106&lt;&gt;0),SUMIF(#REF!,'Full Financ'!$B106,#REF!)*0.98*(V$2-U$2)/($Q106),SUMIF(#REF!,'Full Financ'!$B106,#REF!)*0.98)</f>
        <v>#REF!</v>
      </c>
      <c r="V106" s="17" t="e">
        <f>IF(AND(V$2=$Q$1,$Q106&lt;&gt;0),SUMIF(#REF!,'Full Financ'!$B106,#REF!)*0.98*(W$2-V$2)/($Q106),SUMIF(#REF!,'Full Financ'!$B106,#REF!)*0.98)</f>
        <v>#REF!</v>
      </c>
      <c r="W106" s="17" t="e">
        <f>IF(AND(W$2=$Q$1,$Q106&lt;&gt;0),SUMIF(#REF!,'Full Financ'!$B106,#REF!)*0.98*(X$2-W$2)/($Q106),SUMIF(#REF!,'Full Financ'!$B106,#REF!)*0.98)</f>
        <v>#REF!</v>
      </c>
      <c r="X106" s="17" t="e">
        <f>IF(AND(X$2=$Q$1,$Q106&lt;&gt;0),SUMIF(#REF!,'Full Financ'!$B106,#REF!)*0.98*(Y$2-X$2)/($Q106),SUMIF(#REF!,'Full Financ'!$B106,#REF!)*0.98)</f>
        <v>#REF!</v>
      </c>
      <c r="Y106" s="17" t="e">
        <f>IF(AND(Y$2=$Q$1,$Q106&lt;&gt;0),SUMIF(#REF!,'Full Financ'!$B106,#REF!)*0.98*(Z$2-Y$2)/($Q106),SUMIF(#REF!,'Full Financ'!$B106,#REF!)*0.98)</f>
        <v>#REF!</v>
      </c>
      <c r="Z106" s="17" t="e">
        <f>IF(AND(Z$2=$Q$1,$Q106&lt;&gt;0),SUMIF(#REF!,'Full Financ'!$B106,#REF!)*0.98*(AA$2-Z$2)/($Q106),SUMIF(#REF!,'Full Financ'!$B106,#REF!)*0.98)</f>
        <v>#REF!</v>
      </c>
      <c r="AA106" s="17" t="e">
        <f>IF(AND(AA$2=$Q$1,$Q106&lt;&gt;0),SUMIF(#REF!,'Full Financ'!$B106,#REF!)*0.98*(AB$2-AA$2)/($Q106),SUMIF(#REF!,'Full Financ'!$B106,#REF!)*0.98)</f>
        <v>#REF!</v>
      </c>
      <c r="AB106" s="17" t="e">
        <f>IF(AND(AB$2=$Q$1,$Q106&lt;&gt;0),SUMIF(#REF!,'Full Financ'!$B106,#REF!)*0.98*(AC$2-AB$2)/($Q106),SUMIF(#REF!,'Full Financ'!$B106,#REF!)*0.98)</f>
        <v>#REF!</v>
      </c>
      <c r="AC106" s="17" t="e">
        <f>IF(AND(AC$2=$Q$1,$Q106&lt;&gt;0),SUMIF(#REF!,'Full Financ'!$B106,#REF!)*0.98*(AD$2-AC$2)/($Q106),SUMIF(#REF!,'Full Financ'!$B106,#REF!)*0.98)</f>
        <v>#REF!</v>
      </c>
      <c r="AD106" s="17"/>
      <c r="AF106" s="17" t="e">
        <f t="shared" ca="1" si="46"/>
        <v>#REF!</v>
      </c>
      <c r="AG106" s="17" t="e">
        <f t="shared" ca="1" si="46"/>
        <v>#REF!</v>
      </c>
      <c r="AH106" s="17" t="e">
        <f t="shared" ca="1" si="46"/>
        <v>#REF!</v>
      </c>
      <c r="AI106" s="17" t="e">
        <f t="shared" ca="1" si="46"/>
        <v>#REF!</v>
      </c>
      <c r="AJ106" s="17" t="e">
        <f t="shared" ca="1" si="46"/>
        <v>#REF!</v>
      </c>
      <c r="AK106" s="17" t="e">
        <f t="shared" ca="1" si="46"/>
        <v>#REF!</v>
      </c>
      <c r="AL106" s="17" t="e">
        <f t="shared" ca="1" si="46"/>
        <v>#REF!</v>
      </c>
      <c r="AM106" s="17" t="e">
        <f t="shared" ca="1" si="46"/>
        <v>#REF!</v>
      </c>
      <c r="AN106" s="17" t="e">
        <f t="shared" ca="1" si="46"/>
        <v>#REF!</v>
      </c>
      <c r="AO106" s="17" t="e">
        <f t="shared" ca="1" si="46"/>
        <v>#REF!</v>
      </c>
      <c r="AP106" s="17" t="e">
        <f t="shared" ca="1" si="46"/>
        <v>#REF!</v>
      </c>
      <c r="AQ106" s="17" t="e">
        <f t="shared" ca="1" si="46"/>
        <v>#REF!</v>
      </c>
      <c r="AS106" s="17" t="e">
        <f>IF(SUM($R106:R106)&gt;0,MONTH(AS$2),"")</f>
        <v>#REF!</v>
      </c>
      <c r="AT106" s="17" t="e">
        <f>IF(SUM($R106:S106)&gt;0,MONTH(AT$2),"")</f>
        <v>#REF!</v>
      </c>
      <c r="AU106" s="17" t="e">
        <f>IF(SUM($R106:T106)&gt;0,MONTH(AU$2),"")</f>
        <v>#REF!</v>
      </c>
      <c r="AV106" s="17" t="e">
        <f>IF(SUM($R106:U106)&gt;0,MONTH(AV$2),"")</f>
        <v>#REF!</v>
      </c>
      <c r="AW106" s="17" t="e">
        <f>IF(SUM($R106:V106)&gt;0,MONTH(AW$2),"")</f>
        <v>#REF!</v>
      </c>
      <c r="AX106" s="17" t="e">
        <f>IF(SUM($R106:W106)&gt;0,MONTH(AX$2),"")</f>
        <v>#REF!</v>
      </c>
      <c r="AY106" s="17" t="e">
        <f>IF(SUM($R106:X106)&gt;0,MONTH(AY$2),"")</f>
        <v>#REF!</v>
      </c>
      <c r="AZ106" s="17" t="e">
        <f>IF(SUM($R106:Y106)&gt;0,MONTH(AZ$2),"")</f>
        <v>#REF!</v>
      </c>
      <c r="BA106" s="17" t="e">
        <f>IF(SUM($R106:Z106)&gt;0,MONTH(BA$2),"")</f>
        <v>#REF!</v>
      </c>
      <c r="BB106" s="17" t="e">
        <f>IF(SUM($R106:AA106)&gt;0,MONTH(BB$2),"")</f>
        <v>#REF!</v>
      </c>
      <c r="BC106" s="17" t="e">
        <f>IF(SUM($R106:AB106)&gt;0,MONTH(BC$2),"")</f>
        <v>#REF!</v>
      </c>
      <c r="BD106" s="17" t="e">
        <f>IF(SUM($R106:AC106)&gt;0,MONTH(BD$2),"")</f>
        <v>#REF!</v>
      </c>
      <c r="BE106" s="17" t="e">
        <f t="shared" si="41"/>
        <v>#REF!</v>
      </c>
      <c r="BF106" s="17" t="e">
        <f t="shared" si="47"/>
        <v>#REF!</v>
      </c>
      <c r="BG106" s="17" t="e">
        <f t="shared" si="47"/>
        <v>#REF!</v>
      </c>
      <c r="BH106" s="17" t="e">
        <f t="shared" si="47"/>
        <v>#REF!</v>
      </c>
      <c r="BI106" s="17" t="e">
        <f t="shared" si="47"/>
        <v>#REF!</v>
      </c>
      <c r="BJ106" s="17" t="e">
        <f t="shared" si="47"/>
        <v>#REF!</v>
      </c>
      <c r="BK106" s="17" t="e">
        <f t="shared" si="47"/>
        <v>#REF!</v>
      </c>
      <c r="BL106" s="17" t="e">
        <f t="shared" si="47"/>
        <v>#REF!</v>
      </c>
      <c r="BM106" s="17" t="e">
        <f t="shared" si="47"/>
        <v>#REF!</v>
      </c>
      <c r="BN106" s="17" t="e">
        <f t="shared" si="47"/>
        <v>#REF!</v>
      </c>
      <c r="BO106" s="17" t="e">
        <f t="shared" si="47"/>
        <v>#REF!</v>
      </c>
      <c r="BP106" s="17" t="e">
        <f t="shared" si="47"/>
        <v>#REF!</v>
      </c>
      <c r="BQ106" s="17" t="e">
        <f t="shared" si="47"/>
        <v>#REF!</v>
      </c>
      <c r="BS106" s="17" t="e">
        <f t="shared" si="48"/>
        <v>#REF!</v>
      </c>
      <c r="BT106" s="17" t="e">
        <f t="shared" si="48"/>
        <v>#REF!</v>
      </c>
      <c r="BU106" s="17" t="e">
        <f t="shared" si="48"/>
        <v>#REF!</v>
      </c>
      <c r="BV106" s="17" t="e">
        <f t="shared" si="48"/>
        <v>#REF!</v>
      </c>
      <c r="BW106" s="17" t="e">
        <f t="shared" si="48"/>
        <v>#REF!</v>
      </c>
      <c r="BX106" s="17" t="e">
        <f t="shared" si="48"/>
        <v>#REF!</v>
      </c>
      <c r="BY106" s="17" t="e">
        <f t="shared" si="48"/>
        <v>#REF!</v>
      </c>
      <c r="BZ106" s="17" t="e">
        <f t="shared" si="48"/>
        <v>#REF!</v>
      </c>
      <c r="CA106" s="17" t="e">
        <f t="shared" si="48"/>
        <v>#REF!</v>
      </c>
      <c r="CB106" s="17" t="e">
        <f t="shared" si="48"/>
        <v>#REF!</v>
      </c>
      <c r="CC106" s="17" t="e">
        <f t="shared" si="48"/>
        <v>#REF!</v>
      </c>
      <c r="CD106" s="17" t="e">
        <f t="shared" si="48"/>
        <v>#REF!</v>
      </c>
      <c r="CG106" s="20" t="e">
        <f>IF(AND(SUM($R106:R106)&gt;0,R106=0),AF106,0)</f>
        <v>#REF!</v>
      </c>
      <c r="CH106" s="20" t="e">
        <f>IF(AND(SUM($R106:S106)&gt;0,S106=0),AG106,0)</f>
        <v>#REF!</v>
      </c>
      <c r="CI106" s="20" t="e">
        <f>IF(AND(SUM($R106:T106)&gt;0,T106=0),AH106,0)</f>
        <v>#REF!</v>
      </c>
      <c r="CJ106" s="20" t="e">
        <f>IF(AND(SUM($R106:U106)&gt;0,U106=0),AI106,0)</f>
        <v>#REF!</v>
      </c>
      <c r="CK106" s="20" t="e">
        <f>IF(AND(SUM($R106:V106)&gt;0,V106=0),AJ106,0)</f>
        <v>#REF!</v>
      </c>
      <c r="CL106" s="20" t="e">
        <f>IF(AND(SUM($R106:W106)&gt;0,W106=0),AK106,0)</f>
        <v>#REF!</v>
      </c>
      <c r="CM106" s="20" t="e">
        <f>IF(AND(SUM($R106:X106)&gt;0,X106=0),AL106,0)</f>
        <v>#REF!</v>
      </c>
      <c r="CN106" s="20" t="e">
        <f>IF(AND(SUM($R106:Y106)&gt;0,Y106=0),AM106,0)</f>
        <v>#REF!</v>
      </c>
      <c r="CO106" s="20" t="e">
        <f>IF(AND(SUM($R106:Z106)&gt;0,Z106=0),AN106,0)</f>
        <v>#REF!</v>
      </c>
      <c r="CP106" s="20" t="e">
        <f>IF(AND(SUM($R106:AA106)&gt;0,AA106=0),AO106,0)</f>
        <v>#REF!</v>
      </c>
      <c r="CQ106" s="20" t="e">
        <f>IF(AND(SUM($R106:AB106)&gt;0,AB106=0),AP106,0)</f>
        <v>#REF!</v>
      </c>
      <c r="CR106" s="20" t="e">
        <f>IF(AND(SUM($R106:AC106)&gt;0,AC106=0),AQ106,0)</f>
        <v>#REF!</v>
      </c>
      <c r="CT106" s="14" t="e">
        <f>IF(VLOOKUP($B106,#REF!,COLUMN(#REF!)-COLUMN(#REF!)+1,FALSE)&gt;0.1,VLOOKUP($B106,#REF!,COLUMN(#REF!)-COLUMN(#REF!)+1,FALSE),"")</f>
        <v>#REF!</v>
      </c>
      <c r="CU106" s="14" t="e">
        <f>IF(VLOOKUP($B106,#REF!,COLUMN(#REF!)-COLUMN(#REF!)+1,FALSE)&gt;0.1,VLOOKUP($B106,#REF!,COLUMN(#REF!)-COLUMN(#REF!)+1,FALSE),"")</f>
        <v>#REF!</v>
      </c>
      <c r="CV106" s="14" t="e">
        <f>IF(VLOOKUP($B106,#REF!,COLUMN(#REF!)-COLUMN(#REF!)+1,FALSE)&gt;0.1,VLOOKUP($B106,#REF!,COLUMN(#REF!)-COLUMN(#REF!)+1,FALSE),"")</f>
        <v>#REF!</v>
      </c>
      <c r="CW106" s="14" t="e">
        <f>IF(VLOOKUP($B106,#REF!,COLUMN(#REF!)-COLUMN(#REF!)+1,FALSE)&gt;0.1,VLOOKUP($B106,#REF!,COLUMN(#REF!)-COLUMN(#REF!)+1,FALSE),"")</f>
        <v>#REF!</v>
      </c>
      <c r="CX106" s="14" t="e">
        <f>IF(VLOOKUP($B106,#REF!,COLUMN(#REF!)-COLUMN(#REF!)+1,FALSE)&gt;0.1,VLOOKUP($B106,#REF!,COLUMN(#REF!)-COLUMN(#REF!)+1,FALSE),"")</f>
        <v>#REF!</v>
      </c>
      <c r="CY106" s="14" t="e">
        <f>IF(VLOOKUP($B106,#REF!,COLUMN(#REF!)-COLUMN(#REF!)+1,FALSE)&gt;0.1,VLOOKUP($B106,#REF!,COLUMN(#REF!)-COLUMN(#REF!)+1,FALSE),"")</f>
        <v>#REF!</v>
      </c>
      <c r="CZ106" s="14" t="e">
        <f>IF(VLOOKUP($B106,#REF!,COLUMN(#REF!)-COLUMN(#REF!)+1,FALSE)&gt;0.1,VLOOKUP($B106,#REF!,COLUMN(#REF!)-COLUMN(#REF!)+1,FALSE),"")</f>
        <v>#REF!</v>
      </c>
      <c r="DA106" s="14" t="e">
        <f>IF(VLOOKUP($B106,#REF!,COLUMN(#REF!)-COLUMN(#REF!)+1,FALSE)&gt;0.1,VLOOKUP($B106,#REF!,COLUMN(#REF!)-COLUMN(#REF!)+1,FALSE),"")</f>
        <v>#REF!</v>
      </c>
      <c r="DB106" s="14" t="e">
        <f>IF(VLOOKUP($B106,#REF!,COLUMN(#REF!)-COLUMN(#REF!)+1,FALSE)&gt;0.1,VLOOKUP($B106,#REF!,COLUMN(#REF!)-COLUMN(#REF!)+1,FALSE),"")</f>
        <v>#REF!</v>
      </c>
      <c r="DC106" s="14" t="e">
        <f>IF(VLOOKUP($B106,#REF!,COLUMN(#REF!)-COLUMN(#REF!)+1,FALSE)&gt;0.1,VLOOKUP($B106,#REF!,COLUMN(#REF!)-COLUMN(#REF!)+1,FALSE),"")</f>
        <v>#REF!</v>
      </c>
      <c r="DD106" s="14" t="e">
        <f>IF(VLOOKUP($B106,#REF!,COLUMN(#REF!)-COLUMN(#REF!)+1,FALSE)&gt;0.1,VLOOKUP($B106,#REF!,COLUMN(#REF!)-COLUMN(#REF!)+1,FALSE),"")</f>
        <v>#REF!</v>
      </c>
      <c r="DE106" s="14" t="e">
        <f>IF(VLOOKUP($B106,#REF!,COLUMN(#REF!)-COLUMN(#REF!)+1,FALSE)&gt;0.1,VLOOKUP($B106,#REF!,COLUMN(#REF!)-COLUMN(#REF!)+1,FALSE),"")</f>
        <v>#REF!</v>
      </c>
      <c r="DH106" s="19" t="str">
        <f t="shared" ref="DH106:DP120" si="52">IF(ISNUMBER(CT106),CT106*D106,"")</f>
        <v/>
      </c>
      <c r="DI106" s="19" t="str">
        <f t="shared" si="52"/>
        <v/>
      </c>
      <c r="DJ106" s="19" t="str">
        <f t="shared" si="52"/>
        <v/>
      </c>
      <c r="DK106" s="19" t="str">
        <f t="shared" si="52"/>
        <v/>
      </c>
      <c r="DL106" s="19" t="str">
        <f t="shared" si="52"/>
        <v/>
      </c>
      <c r="DM106" s="19" t="str">
        <f t="shared" si="52"/>
        <v/>
      </c>
      <c r="DN106" s="19" t="str">
        <f t="shared" si="52"/>
        <v/>
      </c>
      <c r="DO106" s="19" t="str">
        <f t="shared" si="52"/>
        <v/>
      </c>
      <c r="DP106" s="19" t="str">
        <f t="shared" si="52"/>
        <v/>
      </c>
      <c r="DQ106" s="19" t="str">
        <f t="shared" si="49"/>
        <v/>
      </c>
      <c r="DR106" s="19" t="str">
        <f t="shared" si="49"/>
        <v/>
      </c>
      <c r="DS106" s="19" t="str">
        <f t="shared" si="49"/>
        <v/>
      </c>
      <c r="DV106" s="15" t="e">
        <f>IF(VLOOKUP($B106,#REF!,COLUMN(#REF!)-COLUMN(#REF!)+1,FALSE)&gt;0.1,VLOOKUP($B106,#REF!,COLUMN(#REF!)-COLUMN(#REF!)+1,FALSE),"")</f>
        <v>#REF!</v>
      </c>
      <c r="DW106" s="15" t="e">
        <f>IF(VLOOKUP($B106,#REF!,COLUMN(#REF!)-COLUMN(#REF!)+1,FALSE)&gt;0.1,VLOOKUP($B106,#REF!,COLUMN(#REF!)-COLUMN(#REF!)+1,FALSE),"")</f>
        <v>#REF!</v>
      </c>
      <c r="DX106" s="15" t="e">
        <f>IF(VLOOKUP($B106,#REF!,COLUMN(#REF!)-COLUMN(#REF!)+1,FALSE)&gt;0.1,VLOOKUP($B106,#REF!,COLUMN(#REF!)-COLUMN(#REF!)+1,FALSE),"")</f>
        <v>#REF!</v>
      </c>
      <c r="DY106" s="15" t="e">
        <f>IF(VLOOKUP($B106,#REF!,COLUMN(#REF!)-COLUMN(#REF!)+1,FALSE)&gt;0.1,VLOOKUP($B106,#REF!,COLUMN(#REF!)-COLUMN(#REF!)+1,FALSE),"")</f>
        <v>#REF!</v>
      </c>
      <c r="DZ106" s="15" t="e">
        <f>IF(VLOOKUP($B106,#REF!,COLUMN(#REF!)-COLUMN(#REF!)+1,FALSE)&gt;0.1,VLOOKUP($B106,#REF!,COLUMN(#REF!)-COLUMN(#REF!)+1,FALSE),"")</f>
        <v>#REF!</v>
      </c>
      <c r="EA106" s="15" t="e">
        <f>IF(VLOOKUP($B106,#REF!,COLUMN(#REF!)-COLUMN(#REF!)+1,FALSE)&gt;0.1,VLOOKUP($B106,#REF!,COLUMN(#REF!)-COLUMN(#REF!)+1,FALSE),"")</f>
        <v>#REF!</v>
      </c>
      <c r="EB106" s="15" t="e">
        <f>IF(VLOOKUP($B106,#REF!,COLUMN(#REF!)-COLUMN(#REF!)+1,FALSE)&gt;0.1,VLOOKUP($B106,#REF!,COLUMN(#REF!)-COLUMN(#REF!)+1,FALSE),"")</f>
        <v>#REF!</v>
      </c>
      <c r="EC106" s="15" t="e">
        <f>IF(VLOOKUP($B106,#REF!,COLUMN(#REF!)-COLUMN(#REF!)+1,FALSE)&gt;0.1,VLOOKUP($B106,#REF!,COLUMN(#REF!)-COLUMN(#REF!)+1,FALSE),"")</f>
        <v>#REF!</v>
      </c>
      <c r="ED106" s="15" t="e">
        <f>IF(VLOOKUP($B106,#REF!,COLUMN(#REF!)-COLUMN(#REF!)+1,FALSE)&gt;0.1,VLOOKUP($B106,#REF!,COLUMN(#REF!)-COLUMN(#REF!)+1,FALSE),"")</f>
        <v>#REF!</v>
      </c>
      <c r="EE106" s="15" t="e">
        <f>IF(VLOOKUP($B106,#REF!,COLUMN(#REF!)-COLUMN(#REF!)+1,FALSE)&gt;0.1,VLOOKUP($B106,#REF!,COLUMN(#REF!)-COLUMN(#REF!)+1,FALSE),"")</f>
        <v>#REF!</v>
      </c>
      <c r="EF106" s="15" t="e">
        <f>IF(VLOOKUP($B106,#REF!,COLUMN(#REF!)-COLUMN(#REF!)+1,FALSE)&gt;0.1,VLOOKUP($B106,#REF!,COLUMN(#REF!)-COLUMN(#REF!)+1,FALSE),"")</f>
        <v>#REF!</v>
      </c>
      <c r="EG106" s="15" t="e">
        <f>IF(VLOOKUP($B106,#REF!,COLUMN(#REF!)-COLUMN(#REF!)+1,FALSE)&gt;0.1,VLOOKUP($B106,#REF!,COLUMN(#REF!)-COLUMN(#REF!)+1,FALSE),"")</f>
        <v>#REF!</v>
      </c>
      <c r="EH106" s="15" t="e">
        <f>IF(VLOOKUP($B106,#REF!,COLUMN(#REF!)-COLUMN(#REF!)+1,FALSE)&gt;0.1,VLOOKUP($B106,#REF!,COLUMN(#REF!)-COLUMN(#REF!)+1,FALSE),"")</f>
        <v>#REF!</v>
      </c>
      <c r="EL106" s="20" t="str">
        <f t="shared" si="51"/>
        <v/>
      </c>
      <c r="EM106" s="20" t="str">
        <f t="shared" si="51"/>
        <v/>
      </c>
      <c r="EN106" s="20" t="str">
        <f t="shared" si="51"/>
        <v/>
      </c>
      <c r="EO106" s="20" t="str">
        <f t="shared" si="50"/>
        <v/>
      </c>
      <c r="EP106" s="20" t="str">
        <f t="shared" si="50"/>
        <v/>
      </c>
      <c r="EQ106" s="20" t="str">
        <f t="shared" si="50"/>
        <v/>
      </c>
      <c r="ER106" s="20" t="str">
        <f t="shared" si="43"/>
        <v/>
      </c>
      <c r="ES106" s="20" t="str">
        <f t="shared" si="43"/>
        <v/>
      </c>
      <c r="ET106" s="20" t="str">
        <f t="shared" si="43"/>
        <v/>
      </c>
      <c r="EU106" s="20" t="str">
        <f t="shared" si="43"/>
        <v/>
      </c>
      <c r="EV106" s="20" t="str">
        <f t="shared" si="43"/>
        <v/>
      </c>
      <c r="EW106" s="20" t="str">
        <f t="shared" si="43"/>
        <v/>
      </c>
    </row>
    <row r="107" spans="2:153">
      <c r="B107" t="s">
        <v>1332</v>
      </c>
      <c r="C107" s="18">
        <f>VLOOKUP(B107,Financ!A$3:J$157,COLUMN(Financ!$J$21),FALSE)</f>
        <v>45901</v>
      </c>
      <c r="D107" s="16">
        <f ca="1">SUMIF(Financ!$A$3:$A$157,'Full Financ'!$B107,Financ!K$3:K$156)</f>
        <v>0</v>
      </c>
      <c r="E107" s="16">
        <f ca="1">SUMIF(Financ!$A$3:$A$157,'Full Financ'!$B107,Financ!L$3:L$156)</f>
        <v>0</v>
      </c>
      <c r="F107" s="16">
        <f ca="1">SUMIF(Financ!$A$3:$A$157,'Full Financ'!$B107,Financ!M$3:M$156)</f>
        <v>0</v>
      </c>
      <c r="G107" s="16">
        <f ca="1">SUMIF(Financ!$A$3:$A$157,'Full Financ'!$B107,Financ!N$3:N$156)</f>
        <v>0</v>
      </c>
      <c r="H107" s="16">
        <f ca="1">SUMIF(Financ!$A$3:$A$157,'Full Financ'!$B107,Financ!O$3:O$156)</f>
        <v>0</v>
      </c>
      <c r="I107" s="16">
        <f ca="1">SUMIF(Financ!$A$3:$A$157,'Full Financ'!$B107,Financ!P$3:P$156)</f>
        <v>0</v>
      </c>
      <c r="J107" s="16">
        <f ca="1">SUMIF(Financ!$A$3:$A$157,'Full Financ'!$B107,Financ!Q$3:Q$156)</f>
        <v>0</v>
      </c>
      <c r="K107" s="16">
        <f ca="1">SUMIF(Financ!$A$3:$A$157,'Full Financ'!$B107,Financ!R$3:R$156)</f>
        <v>0</v>
      </c>
      <c r="L107" s="16">
        <f ca="1">SUMIF(Financ!$A$3:$A$157,'Full Financ'!$B107,Financ!S$3:S$156)</f>
        <v>583.6350000000001</v>
      </c>
      <c r="M107" s="16">
        <f ca="1">SUMIF(Financ!$A$3:$A$157,'Full Financ'!$B107,Financ!T$3:T$156)</f>
        <v>583.6350000000001</v>
      </c>
      <c r="N107" s="16">
        <f ca="1">SUMIF(Financ!$A$3:$A$157,'Full Financ'!$B107,Financ!U$3:U$156)</f>
        <v>583.6350000000001</v>
      </c>
      <c r="O107" s="16">
        <f ca="1">SUMIF(Financ!$A$3:$A$157,'Full Financ'!$B107,Financ!V$3:V$156)</f>
        <v>583.6350000000001</v>
      </c>
      <c r="P107" s="16"/>
      <c r="Q107" t="e">
        <f>VLOOKUP(B107,#REF!,COLUMN(#REF!),FALSE)</f>
        <v>#REF!</v>
      </c>
      <c r="R107" s="17" t="e">
        <f>IF(AND(R$2=$Q$1,$Q107&lt;&gt;0),SUMIF(#REF!,'Full Financ'!$B107,#REF!)*0.98*(S$2-R$2)/($Q107),SUMIF(#REF!,'Full Financ'!$B107,#REF!)*0.98)</f>
        <v>#REF!</v>
      </c>
      <c r="S107" s="17" t="e">
        <f>IF(AND(S$2=$Q$1,$Q107&lt;&gt;0),SUMIF(#REF!,'Full Financ'!$B107,#REF!)*0.98*(T$2-S$2)/($Q107),SUMIF(#REF!,'Full Financ'!$B107,#REF!)*0.98)</f>
        <v>#REF!</v>
      </c>
      <c r="T107" s="17" t="e">
        <f>IF(AND(T$2=$Q$1,$Q107&lt;&gt;0),SUMIF(#REF!,'Full Financ'!$B107,#REF!)*0.98*(U$2-T$2)/($Q107),SUMIF(#REF!,'Full Financ'!$B107,#REF!)*0.98)</f>
        <v>#REF!</v>
      </c>
      <c r="U107" s="17" t="e">
        <f>IF(AND(U$2=$Q$1,$Q107&lt;&gt;0),SUMIF(#REF!,'Full Financ'!$B107,#REF!)*0.98*(V$2-U$2)/($Q107),SUMIF(#REF!,'Full Financ'!$B107,#REF!)*0.98)</f>
        <v>#REF!</v>
      </c>
      <c r="V107" s="17" t="e">
        <f>IF(AND(V$2=$Q$1,$Q107&lt;&gt;0),SUMIF(#REF!,'Full Financ'!$B107,#REF!)*0.98*(W$2-V$2)/($Q107),SUMIF(#REF!,'Full Financ'!$B107,#REF!)*0.98)</f>
        <v>#REF!</v>
      </c>
      <c r="W107" s="17" t="e">
        <f>IF(AND(W$2=$Q$1,$Q107&lt;&gt;0),SUMIF(#REF!,'Full Financ'!$B107,#REF!)*0.98*(X$2-W$2)/($Q107),SUMIF(#REF!,'Full Financ'!$B107,#REF!)*0.98)</f>
        <v>#REF!</v>
      </c>
      <c r="X107" s="17" t="e">
        <f>IF(AND(X$2=$Q$1,$Q107&lt;&gt;0),SUMIF(#REF!,'Full Financ'!$B107,#REF!)*0.98*(Y$2-X$2)/($Q107),SUMIF(#REF!,'Full Financ'!$B107,#REF!)*0.98)</f>
        <v>#REF!</v>
      </c>
      <c r="Y107" s="17" t="e">
        <f>IF(AND(Y$2=$Q$1,$Q107&lt;&gt;0),SUMIF(#REF!,'Full Financ'!$B107,#REF!)*0.98*(Z$2-Y$2)/($Q107),SUMIF(#REF!,'Full Financ'!$B107,#REF!)*0.98)</f>
        <v>#REF!</v>
      </c>
      <c r="Z107" s="17" t="e">
        <f>IF(AND(Z$2=$Q$1,$Q107&lt;&gt;0),SUMIF(#REF!,'Full Financ'!$B107,#REF!)*0.98*(AA$2-Z$2)/($Q107),SUMIF(#REF!,'Full Financ'!$B107,#REF!)*0.98)</f>
        <v>#REF!</v>
      </c>
      <c r="AA107" s="17" t="e">
        <f>IF(AND(AA$2=$Q$1,$Q107&lt;&gt;0),SUMIF(#REF!,'Full Financ'!$B107,#REF!)*0.98*(AB$2-AA$2)/($Q107),SUMIF(#REF!,'Full Financ'!$B107,#REF!)*0.98)</f>
        <v>#REF!</v>
      </c>
      <c r="AB107" s="17" t="e">
        <f>IF(AND(AB$2=$Q$1,$Q107&lt;&gt;0),SUMIF(#REF!,'Full Financ'!$B107,#REF!)*0.98*(AC$2-AB$2)/($Q107),SUMIF(#REF!,'Full Financ'!$B107,#REF!)*0.98)</f>
        <v>#REF!</v>
      </c>
      <c r="AC107" s="17" t="e">
        <f>IF(AND(AC$2=$Q$1,$Q107&lt;&gt;0),SUMIF(#REF!,'Full Financ'!$B107,#REF!)*0.98*(AD$2-AC$2)/($Q107),SUMIF(#REF!,'Full Financ'!$B107,#REF!)*0.98)</f>
        <v>#REF!</v>
      </c>
      <c r="AD107" s="17"/>
      <c r="AF107" s="17" t="e">
        <f t="shared" ca="1" si="46"/>
        <v>#REF!</v>
      </c>
      <c r="AG107" s="17" t="e">
        <f t="shared" ca="1" si="46"/>
        <v>#REF!</v>
      </c>
      <c r="AH107" s="17" t="e">
        <f t="shared" ca="1" si="46"/>
        <v>#REF!</v>
      </c>
      <c r="AI107" s="17" t="e">
        <f t="shared" ca="1" si="46"/>
        <v>#REF!</v>
      </c>
      <c r="AJ107" s="17" t="e">
        <f t="shared" ca="1" si="46"/>
        <v>#REF!</v>
      </c>
      <c r="AK107" s="17" t="e">
        <f t="shared" ca="1" si="46"/>
        <v>#REF!</v>
      </c>
      <c r="AL107" s="17" t="e">
        <f t="shared" ca="1" si="46"/>
        <v>#REF!</v>
      </c>
      <c r="AM107" s="17" t="e">
        <f t="shared" ca="1" si="46"/>
        <v>#REF!</v>
      </c>
      <c r="AN107" s="17" t="e">
        <f t="shared" ca="1" si="46"/>
        <v>#REF!</v>
      </c>
      <c r="AO107" s="17" t="e">
        <f t="shared" ca="1" si="46"/>
        <v>#REF!</v>
      </c>
      <c r="AP107" s="17" t="e">
        <f t="shared" ca="1" si="46"/>
        <v>#REF!</v>
      </c>
      <c r="AQ107" s="17" t="e">
        <f t="shared" ca="1" si="46"/>
        <v>#REF!</v>
      </c>
      <c r="AS107" s="17" t="e">
        <f>IF(SUM($R107:R107)&gt;0,MONTH(AS$2),"")</f>
        <v>#REF!</v>
      </c>
      <c r="AT107" s="17" t="e">
        <f>IF(SUM($R107:S107)&gt;0,MONTH(AT$2),"")</f>
        <v>#REF!</v>
      </c>
      <c r="AU107" s="17" t="e">
        <f>IF(SUM($R107:T107)&gt;0,MONTH(AU$2),"")</f>
        <v>#REF!</v>
      </c>
      <c r="AV107" s="17" t="e">
        <f>IF(SUM($R107:U107)&gt;0,MONTH(AV$2),"")</f>
        <v>#REF!</v>
      </c>
      <c r="AW107" s="17" t="e">
        <f>IF(SUM($R107:V107)&gt;0,MONTH(AW$2),"")</f>
        <v>#REF!</v>
      </c>
      <c r="AX107" s="17" t="e">
        <f>IF(SUM($R107:W107)&gt;0,MONTH(AX$2),"")</f>
        <v>#REF!</v>
      </c>
      <c r="AY107" s="17" t="e">
        <f>IF(SUM($R107:X107)&gt;0,MONTH(AY$2),"")</f>
        <v>#REF!</v>
      </c>
      <c r="AZ107" s="17" t="e">
        <f>IF(SUM($R107:Y107)&gt;0,MONTH(AZ$2),"")</f>
        <v>#REF!</v>
      </c>
      <c r="BA107" s="17" t="e">
        <f>IF(SUM($R107:Z107)&gt;0,MONTH(BA$2),"")</f>
        <v>#REF!</v>
      </c>
      <c r="BB107" s="17" t="e">
        <f>IF(SUM($R107:AA107)&gt;0,MONTH(BB$2),"")</f>
        <v>#REF!</v>
      </c>
      <c r="BC107" s="17" t="e">
        <f>IF(SUM($R107:AB107)&gt;0,MONTH(BC$2),"")</f>
        <v>#REF!</v>
      </c>
      <c r="BD107" s="17" t="e">
        <f>IF(SUM($R107:AC107)&gt;0,MONTH(BD$2),"")</f>
        <v>#REF!</v>
      </c>
      <c r="BE107" s="17" t="e">
        <f t="shared" si="41"/>
        <v>#REF!</v>
      </c>
      <c r="BF107" s="17" t="e">
        <f t="shared" si="47"/>
        <v>#REF!</v>
      </c>
      <c r="BG107" s="17" t="e">
        <f t="shared" si="47"/>
        <v>#REF!</v>
      </c>
      <c r="BH107" s="17" t="e">
        <f t="shared" si="47"/>
        <v>#REF!</v>
      </c>
      <c r="BI107" s="17" t="e">
        <f t="shared" si="47"/>
        <v>#REF!</v>
      </c>
      <c r="BJ107" s="17" t="e">
        <f t="shared" si="47"/>
        <v>#REF!</v>
      </c>
      <c r="BK107" s="17" t="e">
        <f t="shared" si="47"/>
        <v>#REF!</v>
      </c>
      <c r="BL107" s="17" t="e">
        <f t="shared" si="47"/>
        <v>#REF!</v>
      </c>
      <c r="BM107" s="17" t="e">
        <f t="shared" si="47"/>
        <v>#REF!</v>
      </c>
      <c r="BN107" s="17" t="e">
        <f t="shared" si="47"/>
        <v>#REF!</v>
      </c>
      <c r="BO107" s="17" t="e">
        <f t="shared" si="47"/>
        <v>#REF!</v>
      </c>
      <c r="BP107" s="17" t="e">
        <f t="shared" si="47"/>
        <v>#REF!</v>
      </c>
      <c r="BQ107" s="17" t="e">
        <f t="shared" si="47"/>
        <v>#REF!</v>
      </c>
      <c r="BS107" s="17" t="e">
        <f t="shared" si="48"/>
        <v>#REF!</v>
      </c>
      <c r="BT107" s="17" t="e">
        <f t="shared" si="48"/>
        <v>#REF!</v>
      </c>
      <c r="BU107" s="17" t="e">
        <f t="shared" si="48"/>
        <v>#REF!</v>
      </c>
      <c r="BV107" s="17" t="e">
        <f t="shared" si="48"/>
        <v>#REF!</v>
      </c>
      <c r="BW107" s="17" t="e">
        <f t="shared" si="48"/>
        <v>#REF!</v>
      </c>
      <c r="BX107" s="17" t="e">
        <f t="shared" si="48"/>
        <v>#REF!</v>
      </c>
      <c r="BY107" s="17" t="e">
        <f t="shared" si="48"/>
        <v>#REF!</v>
      </c>
      <c r="BZ107" s="17" t="e">
        <f t="shared" si="48"/>
        <v>#REF!</v>
      </c>
      <c r="CA107" s="17" t="e">
        <f t="shared" si="48"/>
        <v>#REF!</v>
      </c>
      <c r="CB107" s="17" t="e">
        <f t="shared" si="48"/>
        <v>#REF!</v>
      </c>
      <c r="CC107" s="17" t="e">
        <f t="shared" si="48"/>
        <v>#REF!</v>
      </c>
      <c r="CD107" s="17" t="e">
        <f t="shared" si="48"/>
        <v>#REF!</v>
      </c>
      <c r="CG107" s="20" t="e">
        <f>IF(AND(SUM($R107:R107)&gt;0,R107=0),AF107,0)</f>
        <v>#REF!</v>
      </c>
      <c r="CH107" s="20" t="e">
        <f>IF(AND(SUM($R107:S107)&gt;0,S107=0),AG107,0)</f>
        <v>#REF!</v>
      </c>
      <c r="CI107" s="20" t="e">
        <f>IF(AND(SUM($R107:T107)&gt;0,T107=0),AH107,0)</f>
        <v>#REF!</v>
      </c>
      <c r="CJ107" s="20" t="e">
        <f>IF(AND(SUM($R107:U107)&gt;0,U107=0),AI107,0)</f>
        <v>#REF!</v>
      </c>
      <c r="CK107" s="20" t="e">
        <f>IF(AND(SUM($R107:V107)&gt;0,V107=0),AJ107,0)</f>
        <v>#REF!</v>
      </c>
      <c r="CL107" s="20" t="e">
        <f>IF(AND(SUM($R107:W107)&gt;0,W107=0),AK107,0)</f>
        <v>#REF!</v>
      </c>
      <c r="CM107" s="20" t="e">
        <f>IF(AND(SUM($R107:X107)&gt;0,X107=0),AL107,0)</f>
        <v>#REF!</v>
      </c>
      <c r="CN107" s="20" t="e">
        <f>IF(AND(SUM($R107:Y107)&gt;0,Y107=0),AM107,0)</f>
        <v>#REF!</v>
      </c>
      <c r="CO107" s="20" t="e">
        <f>IF(AND(SUM($R107:Z107)&gt;0,Z107=0),AN107,0)</f>
        <v>#REF!</v>
      </c>
      <c r="CP107" s="20" t="e">
        <f>IF(AND(SUM($R107:AA107)&gt;0,AA107=0),AO107,0)</f>
        <v>#REF!</v>
      </c>
      <c r="CQ107" s="20" t="e">
        <f>IF(AND(SUM($R107:AB107)&gt;0,AB107=0),AP107,0)</f>
        <v>#REF!</v>
      </c>
      <c r="CR107" s="20" t="e">
        <f>IF(AND(SUM($R107:AC107)&gt;0,AC107=0),AQ107,0)</f>
        <v>#REF!</v>
      </c>
      <c r="CT107" s="14" t="e">
        <f>IF(VLOOKUP($B107,#REF!,COLUMN(#REF!)-COLUMN(#REF!)+1,FALSE)&gt;0.1,VLOOKUP($B107,#REF!,COLUMN(#REF!)-COLUMN(#REF!)+1,FALSE),"")</f>
        <v>#REF!</v>
      </c>
      <c r="CU107" s="14" t="e">
        <f>IF(VLOOKUP($B107,#REF!,COLUMN(#REF!)-COLUMN(#REF!)+1,FALSE)&gt;0.1,VLOOKUP($B107,#REF!,COLUMN(#REF!)-COLUMN(#REF!)+1,FALSE),"")</f>
        <v>#REF!</v>
      </c>
      <c r="CV107" s="14" t="e">
        <f>IF(VLOOKUP($B107,#REF!,COLUMN(#REF!)-COLUMN(#REF!)+1,FALSE)&gt;0.1,VLOOKUP($B107,#REF!,COLUMN(#REF!)-COLUMN(#REF!)+1,FALSE),"")</f>
        <v>#REF!</v>
      </c>
      <c r="CW107" s="14" t="e">
        <f>IF(VLOOKUP($B107,#REF!,COLUMN(#REF!)-COLUMN(#REF!)+1,FALSE)&gt;0.1,VLOOKUP($B107,#REF!,COLUMN(#REF!)-COLUMN(#REF!)+1,FALSE),"")</f>
        <v>#REF!</v>
      </c>
      <c r="CX107" s="14" t="e">
        <f>IF(VLOOKUP($B107,#REF!,COLUMN(#REF!)-COLUMN(#REF!)+1,FALSE)&gt;0.1,VLOOKUP($B107,#REF!,COLUMN(#REF!)-COLUMN(#REF!)+1,FALSE),"")</f>
        <v>#REF!</v>
      </c>
      <c r="CY107" s="14" t="e">
        <f>IF(VLOOKUP($B107,#REF!,COLUMN(#REF!)-COLUMN(#REF!)+1,FALSE)&gt;0.1,VLOOKUP($B107,#REF!,COLUMN(#REF!)-COLUMN(#REF!)+1,FALSE),"")</f>
        <v>#REF!</v>
      </c>
      <c r="CZ107" s="14" t="e">
        <f>IF(VLOOKUP($B107,#REF!,COLUMN(#REF!)-COLUMN(#REF!)+1,FALSE)&gt;0.1,VLOOKUP($B107,#REF!,COLUMN(#REF!)-COLUMN(#REF!)+1,FALSE),"")</f>
        <v>#REF!</v>
      </c>
      <c r="DA107" s="14" t="e">
        <f>IF(VLOOKUP($B107,#REF!,COLUMN(#REF!)-COLUMN(#REF!)+1,FALSE)&gt;0.1,VLOOKUP($B107,#REF!,COLUMN(#REF!)-COLUMN(#REF!)+1,FALSE),"")</f>
        <v>#REF!</v>
      </c>
      <c r="DB107" s="14" t="e">
        <f>IF(VLOOKUP($B107,#REF!,COLUMN(#REF!)-COLUMN(#REF!)+1,FALSE)&gt;0.1,VLOOKUP($B107,#REF!,COLUMN(#REF!)-COLUMN(#REF!)+1,FALSE),"")</f>
        <v>#REF!</v>
      </c>
      <c r="DC107" s="14" t="e">
        <f>IF(VLOOKUP($B107,#REF!,COLUMN(#REF!)-COLUMN(#REF!)+1,FALSE)&gt;0.1,VLOOKUP($B107,#REF!,COLUMN(#REF!)-COLUMN(#REF!)+1,FALSE),"")</f>
        <v>#REF!</v>
      </c>
      <c r="DD107" s="14" t="e">
        <f>IF(VLOOKUP($B107,#REF!,COLUMN(#REF!)-COLUMN(#REF!)+1,FALSE)&gt;0.1,VLOOKUP($B107,#REF!,COLUMN(#REF!)-COLUMN(#REF!)+1,FALSE),"")</f>
        <v>#REF!</v>
      </c>
      <c r="DE107" s="14" t="e">
        <f>IF(VLOOKUP($B107,#REF!,COLUMN(#REF!)-COLUMN(#REF!)+1,FALSE)&gt;0.1,VLOOKUP($B107,#REF!,COLUMN(#REF!)-COLUMN(#REF!)+1,FALSE),"")</f>
        <v>#REF!</v>
      </c>
      <c r="DH107" s="19" t="str">
        <f t="shared" si="52"/>
        <v/>
      </c>
      <c r="DI107" s="19" t="str">
        <f t="shared" si="52"/>
        <v/>
      </c>
      <c r="DJ107" s="19" t="str">
        <f t="shared" si="52"/>
        <v/>
      </c>
      <c r="DK107" s="19" t="str">
        <f t="shared" si="52"/>
        <v/>
      </c>
      <c r="DL107" s="19" t="str">
        <f t="shared" si="52"/>
        <v/>
      </c>
      <c r="DM107" s="19" t="str">
        <f t="shared" si="52"/>
        <v/>
      </c>
      <c r="DN107" s="19" t="str">
        <f t="shared" si="52"/>
        <v/>
      </c>
      <c r="DO107" s="19" t="str">
        <f t="shared" si="52"/>
        <v/>
      </c>
      <c r="DP107" s="19" t="str">
        <f t="shared" si="52"/>
        <v/>
      </c>
      <c r="DQ107" s="19" t="str">
        <f t="shared" si="49"/>
        <v/>
      </c>
      <c r="DR107" s="19" t="str">
        <f t="shared" si="49"/>
        <v/>
      </c>
      <c r="DS107" s="19" t="str">
        <f t="shared" si="49"/>
        <v/>
      </c>
      <c r="DV107" s="15" t="e">
        <f>IF(VLOOKUP($B107,#REF!,COLUMN(#REF!)-COLUMN(#REF!)+1,FALSE)&gt;0.1,VLOOKUP($B107,#REF!,COLUMN(#REF!)-COLUMN(#REF!)+1,FALSE),"")</f>
        <v>#REF!</v>
      </c>
      <c r="DW107" s="15" t="e">
        <f>IF(VLOOKUP($B107,#REF!,COLUMN(#REF!)-COLUMN(#REF!)+1,FALSE)&gt;0.1,VLOOKUP($B107,#REF!,COLUMN(#REF!)-COLUMN(#REF!)+1,FALSE),"")</f>
        <v>#REF!</v>
      </c>
      <c r="DX107" s="15" t="e">
        <f>IF(VLOOKUP($B107,#REF!,COLUMN(#REF!)-COLUMN(#REF!)+1,FALSE)&gt;0.1,VLOOKUP($B107,#REF!,COLUMN(#REF!)-COLUMN(#REF!)+1,FALSE),"")</f>
        <v>#REF!</v>
      </c>
      <c r="DY107" s="15" t="e">
        <f>IF(VLOOKUP($B107,#REF!,COLUMN(#REF!)-COLUMN(#REF!)+1,FALSE)&gt;0.1,VLOOKUP($B107,#REF!,COLUMN(#REF!)-COLUMN(#REF!)+1,FALSE),"")</f>
        <v>#REF!</v>
      </c>
      <c r="DZ107" s="15" t="e">
        <f>IF(VLOOKUP($B107,#REF!,COLUMN(#REF!)-COLUMN(#REF!)+1,FALSE)&gt;0.1,VLOOKUP($B107,#REF!,COLUMN(#REF!)-COLUMN(#REF!)+1,FALSE),"")</f>
        <v>#REF!</v>
      </c>
      <c r="EA107" s="15" t="e">
        <f>IF(VLOOKUP($B107,#REF!,COLUMN(#REF!)-COLUMN(#REF!)+1,FALSE)&gt;0.1,VLOOKUP($B107,#REF!,COLUMN(#REF!)-COLUMN(#REF!)+1,FALSE),"")</f>
        <v>#REF!</v>
      </c>
      <c r="EB107" s="15" t="e">
        <f>IF(VLOOKUP($B107,#REF!,COLUMN(#REF!)-COLUMN(#REF!)+1,FALSE)&gt;0.1,VLOOKUP($B107,#REF!,COLUMN(#REF!)-COLUMN(#REF!)+1,FALSE),"")</f>
        <v>#REF!</v>
      </c>
      <c r="EC107" s="15" t="e">
        <f>IF(VLOOKUP($B107,#REF!,COLUMN(#REF!)-COLUMN(#REF!)+1,FALSE)&gt;0.1,VLOOKUP($B107,#REF!,COLUMN(#REF!)-COLUMN(#REF!)+1,FALSE),"")</f>
        <v>#REF!</v>
      </c>
      <c r="ED107" s="15" t="e">
        <f>IF(VLOOKUP($B107,#REF!,COLUMN(#REF!)-COLUMN(#REF!)+1,FALSE)&gt;0.1,VLOOKUP($B107,#REF!,COLUMN(#REF!)-COLUMN(#REF!)+1,FALSE),"")</f>
        <v>#REF!</v>
      </c>
      <c r="EE107" s="15" t="e">
        <f>IF(VLOOKUP($B107,#REF!,COLUMN(#REF!)-COLUMN(#REF!)+1,FALSE)&gt;0.1,VLOOKUP($B107,#REF!,COLUMN(#REF!)-COLUMN(#REF!)+1,FALSE),"")</f>
        <v>#REF!</v>
      </c>
      <c r="EF107" s="15" t="e">
        <f>IF(VLOOKUP($B107,#REF!,COLUMN(#REF!)-COLUMN(#REF!)+1,FALSE)&gt;0.1,VLOOKUP($B107,#REF!,COLUMN(#REF!)-COLUMN(#REF!)+1,FALSE),"")</f>
        <v>#REF!</v>
      </c>
      <c r="EG107" s="15" t="e">
        <f>IF(VLOOKUP($B107,#REF!,COLUMN(#REF!)-COLUMN(#REF!)+1,FALSE)&gt;0.1,VLOOKUP($B107,#REF!,COLUMN(#REF!)-COLUMN(#REF!)+1,FALSE),"")</f>
        <v>#REF!</v>
      </c>
      <c r="EH107" s="15" t="e">
        <f>IF(VLOOKUP($B107,#REF!,COLUMN(#REF!)-COLUMN(#REF!)+1,FALSE)&gt;0.1,VLOOKUP($B107,#REF!,COLUMN(#REF!)-COLUMN(#REF!)+1,FALSE),"")</f>
        <v>#REF!</v>
      </c>
      <c r="EL107" s="20" t="str">
        <f t="shared" si="51"/>
        <v/>
      </c>
      <c r="EM107" s="20" t="str">
        <f t="shared" si="51"/>
        <v/>
      </c>
      <c r="EN107" s="20" t="str">
        <f t="shared" si="51"/>
        <v/>
      </c>
      <c r="EO107" s="20" t="str">
        <f t="shared" si="50"/>
        <v/>
      </c>
      <c r="EP107" s="20" t="str">
        <f t="shared" si="50"/>
        <v/>
      </c>
      <c r="EQ107" s="20" t="str">
        <f t="shared" si="50"/>
        <v/>
      </c>
      <c r="ER107" s="20" t="str">
        <f t="shared" si="43"/>
        <v/>
      </c>
      <c r="ES107" s="20" t="str">
        <f t="shared" si="43"/>
        <v/>
      </c>
      <c r="ET107" s="20" t="str">
        <f t="shared" si="43"/>
        <v/>
      </c>
      <c r="EU107" s="20" t="str">
        <f t="shared" si="43"/>
        <v/>
      </c>
      <c r="EV107" s="20" t="str">
        <f t="shared" si="43"/>
        <v/>
      </c>
      <c r="EW107" s="20" t="str">
        <f t="shared" si="43"/>
        <v/>
      </c>
    </row>
    <row r="108" spans="2:153">
      <c r="B108" t="s">
        <v>1393</v>
      </c>
      <c r="C108" s="18">
        <f>VLOOKUP(B108,Financ!A$3:J$157,COLUMN(Financ!$J$21),FALSE)</f>
        <v>45839</v>
      </c>
      <c r="D108" s="16">
        <f ca="1">SUMIF(Financ!$A$3:$A$157,'Full Financ'!$B108,Financ!K$3:K$156)</f>
        <v>0</v>
      </c>
      <c r="E108" s="16">
        <f ca="1">SUMIF(Financ!$A$3:$A$157,'Full Financ'!$B108,Financ!L$3:L$156)</f>
        <v>0</v>
      </c>
      <c r="F108" s="16">
        <f ca="1">SUMIF(Financ!$A$3:$A$157,'Full Financ'!$B108,Financ!M$3:M$156)</f>
        <v>0</v>
      </c>
      <c r="G108" s="16">
        <f ca="1">SUMIF(Financ!$A$3:$A$157,'Full Financ'!$B108,Financ!N$3:N$156)</f>
        <v>0</v>
      </c>
      <c r="H108" s="16">
        <f ca="1">SUMIF(Financ!$A$3:$A$157,'Full Financ'!$B108,Financ!O$3:O$156)</f>
        <v>0</v>
      </c>
      <c r="I108" s="16">
        <f ca="1">SUMIF(Financ!$A$3:$A$157,'Full Financ'!$B108,Financ!P$3:P$156)</f>
        <v>0</v>
      </c>
      <c r="J108" s="16">
        <f ca="1">SUMIF(Financ!$A$3:$A$157,'Full Financ'!$B108,Financ!Q$3:Q$156)</f>
        <v>995.1724999999999</v>
      </c>
      <c r="K108" s="16">
        <f ca="1">SUMIF(Financ!$A$3:$A$157,'Full Financ'!$B108,Financ!R$3:R$156)</f>
        <v>995.1724999999999</v>
      </c>
      <c r="L108" s="16">
        <f ca="1">SUMIF(Financ!$A$3:$A$157,'Full Financ'!$B108,Financ!S$3:S$156)</f>
        <v>995.1724999999999</v>
      </c>
      <c r="M108" s="16">
        <f ca="1">SUMIF(Financ!$A$3:$A$157,'Full Financ'!$B108,Financ!T$3:T$156)</f>
        <v>995.1724999999999</v>
      </c>
      <c r="N108" s="16">
        <f ca="1">SUMIF(Financ!$A$3:$A$157,'Full Financ'!$B108,Financ!U$3:U$156)</f>
        <v>995.1724999999999</v>
      </c>
      <c r="O108" s="16">
        <f ca="1">SUMIF(Financ!$A$3:$A$157,'Full Financ'!$B108,Financ!V$3:V$156)</f>
        <v>995.1724999999999</v>
      </c>
      <c r="P108" s="16"/>
      <c r="Q108" t="e">
        <f>VLOOKUP(B108,#REF!,COLUMN(#REF!),FALSE)</f>
        <v>#REF!</v>
      </c>
      <c r="R108" s="17" t="e">
        <f>IF(AND(R$2=$Q$1,$Q108&lt;&gt;0),SUMIF(#REF!,'Full Financ'!$B108,#REF!)*0.98*(S$2-R$2)/($Q108),SUMIF(#REF!,'Full Financ'!$B108,#REF!)*0.98)</f>
        <v>#REF!</v>
      </c>
      <c r="S108" s="17" t="e">
        <f>IF(AND(S$2=$Q$1,$Q108&lt;&gt;0),SUMIF(#REF!,'Full Financ'!$B108,#REF!)*0.98*(T$2-S$2)/($Q108),SUMIF(#REF!,'Full Financ'!$B108,#REF!)*0.98)</f>
        <v>#REF!</v>
      </c>
      <c r="T108" s="17" t="e">
        <f>IF(AND(T$2=$Q$1,$Q108&lt;&gt;0),SUMIF(#REF!,'Full Financ'!$B108,#REF!)*0.98*(U$2-T$2)/($Q108),SUMIF(#REF!,'Full Financ'!$B108,#REF!)*0.98)</f>
        <v>#REF!</v>
      </c>
      <c r="U108" s="17" t="e">
        <f>IF(AND(U$2=$Q$1,$Q108&lt;&gt;0),SUMIF(#REF!,'Full Financ'!$B108,#REF!)*0.98*(V$2-U$2)/($Q108),SUMIF(#REF!,'Full Financ'!$B108,#REF!)*0.98)</f>
        <v>#REF!</v>
      </c>
      <c r="V108" s="17" t="e">
        <f>IF(AND(V$2=$Q$1,$Q108&lt;&gt;0),SUMIF(#REF!,'Full Financ'!$B108,#REF!)*0.98*(W$2-V$2)/($Q108),SUMIF(#REF!,'Full Financ'!$B108,#REF!)*0.98)</f>
        <v>#REF!</v>
      </c>
      <c r="W108" s="17" t="e">
        <f>IF(AND(W$2=$Q$1,$Q108&lt;&gt;0),SUMIF(#REF!,'Full Financ'!$B108,#REF!)*0.98*(X$2-W$2)/($Q108),SUMIF(#REF!,'Full Financ'!$B108,#REF!)*0.98)</f>
        <v>#REF!</v>
      </c>
      <c r="X108" s="17" t="e">
        <f>IF(AND(X$2=$Q$1,$Q108&lt;&gt;0),SUMIF(#REF!,'Full Financ'!$B108,#REF!)*0.98*(Y$2-X$2)/($Q108),SUMIF(#REF!,'Full Financ'!$B108,#REF!)*0.98)</f>
        <v>#REF!</v>
      </c>
      <c r="Y108" s="17" t="e">
        <f>IF(AND(Y$2=$Q$1,$Q108&lt;&gt;0),SUMIF(#REF!,'Full Financ'!$B108,#REF!)*0.98*(Z$2-Y$2)/($Q108),SUMIF(#REF!,'Full Financ'!$B108,#REF!)*0.98)</f>
        <v>#REF!</v>
      </c>
      <c r="Z108" s="17" t="e">
        <f>IF(AND(Z$2=$Q$1,$Q108&lt;&gt;0),SUMIF(#REF!,'Full Financ'!$B108,#REF!)*0.98*(AA$2-Z$2)/($Q108),SUMIF(#REF!,'Full Financ'!$B108,#REF!)*0.98)</f>
        <v>#REF!</v>
      </c>
      <c r="AA108" s="17" t="e">
        <f>IF(AND(AA$2=$Q$1,$Q108&lt;&gt;0),SUMIF(#REF!,'Full Financ'!$B108,#REF!)*0.98*(AB$2-AA$2)/($Q108),SUMIF(#REF!,'Full Financ'!$B108,#REF!)*0.98)</f>
        <v>#REF!</v>
      </c>
      <c r="AB108" s="17" t="e">
        <f>IF(AND(AB$2=$Q$1,$Q108&lt;&gt;0),SUMIF(#REF!,'Full Financ'!$B108,#REF!)*0.98*(AC$2-AB$2)/($Q108),SUMIF(#REF!,'Full Financ'!$B108,#REF!)*0.98)</f>
        <v>#REF!</v>
      </c>
      <c r="AC108" s="17" t="e">
        <f>IF(AND(AC$2=$Q$1,$Q108&lt;&gt;0),SUMIF(#REF!,'Full Financ'!$B108,#REF!)*0.98*(AD$2-AC$2)/($Q108),SUMIF(#REF!,'Full Financ'!$B108,#REF!)*0.98)</f>
        <v>#REF!</v>
      </c>
      <c r="AD108" s="17"/>
      <c r="AF108" s="17" t="e">
        <f t="shared" ca="1" si="46"/>
        <v>#REF!</v>
      </c>
      <c r="AG108" s="17" t="e">
        <f t="shared" ca="1" si="46"/>
        <v>#REF!</v>
      </c>
      <c r="AH108" s="17" t="e">
        <f t="shared" ca="1" si="46"/>
        <v>#REF!</v>
      </c>
      <c r="AI108" s="17" t="e">
        <f t="shared" ca="1" si="46"/>
        <v>#REF!</v>
      </c>
      <c r="AJ108" s="17" t="e">
        <f t="shared" ca="1" si="46"/>
        <v>#REF!</v>
      </c>
      <c r="AK108" s="17" t="e">
        <f t="shared" ca="1" si="46"/>
        <v>#REF!</v>
      </c>
      <c r="AL108" s="17" t="e">
        <f t="shared" ca="1" si="46"/>
        <v>#REF!</v>
      </c>
      <c r="AM108" s="17" t="e">
        <f t="shared" ca="1" si="46"/>
        <v>#REF!</v>
      </c>
      <c r="AN108" s="17" t="e">
        <f t="shared" ca="1" si="46"/>
        <v>#REF!</v>
      </c>
      <c r="AO108" s="17" t="e">
        <f t="shared" ca="1" si="46"/>
        <v>#REF!</v>
      </c>
      <c r="AP108" s="17" t="e">
        <f t="shared" ca="1" si="46"/>
        <v>#REF!</v>
      </c>
      <c r="AQ108" s="17" t="e">
        <f t="shared" ca="1" si="46"/>
        <v>#REF!</v>
      </c>
      <c r="AS108" s="17" t="e">
        <f>IF(SUM($R108:R108)&gt;0,MONTH(AS$2),"")</f>
        <v>#REF!</v>
      </c>
      <c r="AT108" s="17" t="e">
        <f>IF(SUM($R108:S108)&gt;0,MONTH(AT$2),"")</f>
        <v>#REF!</v>
      </c>
      <c r="AU108" s="17" t="e">
        <f>IF(SUM($R108:T108)&gt;0,MONTH(AU$2),"")</f>
        <v>#REF!</v>
      </c>
      <c r="AV108" s="17" t="e">
        <f>IF(SUM($R108:U108)&gt;0,MONTH(AV$2),"")</f>
        <v>#REF!</v>
      </c>
      <c r="AW108" s="17" t="e">
        <f>IF(SUM($R108:V108)&gt;0,MONTH(AW$2),"")</f>
        <v>#REF!</v>
      </c>
      <c r="AX108" s="17" t="e">
        <f>IF(SUM($R108:W108)&gt;0,MONTH(AX$2),"")</f>
        <v>#REF!</v>
      </c>
      <c r="AY108" s="17" t="e">
        <f>IF(SUM($R108:X108)&gt;0,MONTH(AY$2),"")</f>
        <v>#REF!</v>
      </c>
      <c r="AZ108" s="17" t="e">
        <f>IF(SUM($R108:Y108)&gt;0,MONTH(AZ$2),"")</f>
        <v>#REF!</v>
      </c>
      <c r="BA108" s="17" t="e">
        <f>IF(SUM($R108:Z108)&gt;0,MONTH(BA$2),"")</f>
        <v>#REF!</v>
      </c>
      <c r="BB108" s="17" t="e">
        <f>IF(SUM($R108:AA108)&gt;0,MONTH(BB$2),"")</f>
        <v>#REF!</v>
      </c>
      <c r="BC108" s="17" t="e">
        <f>IF(SUM($R108:AB108)&gt;0,MONTH(BC$2),"")</f>
        <v>#REF!</v>
      </c>
      <c r="BD108" s="17" t="e">
        <f>IF(SUM($R108:AC108)&gt;0,MONTH(BD$2),"")</f>
        <v>#REF!</v>
      </c>
      <c r="BE108" s="17" t="e">
        <f t="shared" si="41"/>
        <v>#REF!</v>
      </c>
      <c r="BF108" s="17" t="e">
        <f t="shared" si="47"/>
        <v>#REF!</v>
      </c>
      <c r="BG108" s="17" t="e">
        <f t="shared" si="47"/>
        <v>#REF!</v>
      </c>
      <c r="BH108" s="17" t="e">
        <f t="shared" si="47"/>
        <v>#REF!</v>
      </c>
      <c r="BI108" s="17" t="e">
        <f t="shared" si="47"/>
        <v>#REF!</v>
      </c>
      <c r="BJ108" s="17" t="e">
        <f t="shared" si="47"/>
        <v>#REF!</v>
      </c>
      <c r="BK108" s="17" t="e">
        <f t="shared" si="47"/>
        <v>#REF!</v>
      </c>
      <c r="BL108" s="17" t="e">
        <f t="shared" si="47"/>
        <v>#REF!</v>
      </c>
      <c r="BM108" s="17" t="e">
        <f t="shared" si="47"/>
        <v>#REF!</v>
      </c>
      <c r="BN108" s="17" t="e">
        <f t="shared" si="47"/>
        <v>#REF!</v>
      </c>
      <c r="BO108" s="17" t="e">
        <f t="shared" si="47"/>
        <v>#REF!</v>
      </c>
      <c r="BP108" s="17" t="e">
        <f t="shared" si="47"/>
        <v>#REF!</v>
      </c>
      <c r="BQ108" s="17" t="e">
        <f t="shared" si="47"/>
        <v>#REF!</v>
      </c>
      <c r="BS108" s="17" t="e">
        <f t="shared" si="48"/>
        <v>#REF!</v>
      </c>
      <c r="BT108" s="17" t="e">
        <f t="shared" si="48"/>
        <v>#REF!</v>
      </c>
      <c r="BU108" s="17" t="e">
        <f t="shared" si="48"/>
        <v>#REF!</v>
      </c>
      <c r="BV108" s="17" t="e">
        <f t="shared" si="48"/>
        <v>#REF!</v>
      </c>
      <c r="BW108" s="17" t="e">
        <f t="shared" si="48"/>
        <v>#REF!</v>
      </c>
      <c r="BX108" s="17" t="e">
        <f t="shared" si="48"/>
        <v>#REF!</v>
      </c>
      <c r="BY108" s="17" t="e">
        <f t="shared" si="48"/>
        <v>#REF!</v>
      </c>
      <c r="BZ108" s="17" t="e">
        <f t="shared" si="48"/>
        <v>#REF!</v>
      </c>
      <c r="CA108" s="17" t="e">
        <f t="shared" si="48"/>
        <v>#REF!</v>
      </c>
      <c r="CB108" s="17" t="e">
        <f t="shared" si="48"/>
        <v>#REF!</v>
      </c>
      <c r="CC108" s="17" t="e">
        <f t="shared" si="48"/>
        <v>#REF!</v>
      </c>
      <c r="CD108" s="17" t="e">
        <f t="shared" si="48"/>
        <v>#REF!</v>
      </c>
      <c r="CG108" s="20" t="e">
        <f>IF(AND(SUM($R108:R108)&gt;0,R108=0),AF108,0)</f>
        <v>#REF!</v>
      </c>
      <c r="CH108" s="20" t="e">
        <f>IF(AND(SUM($R108:S108)&gt;0,S108=0),AG108,0)</f>
        <v>#REF!</v>
      </c>
      <c r="CI108" s="20" t="e">
        <f>IF(AND(SUM($R108:T108)&gt;0,T108=0),AH108,0)</f>
        <v>#REF!</v>
      </c>
      <c r="CJ108" s="20" t="e">
        <f>IF(AND(SUM($R108:U108)&gt;0,U108=0),AI108,0)</f>
        <v>#REF!</v>
      </c>
      <c r="CK108" s="20" t="e">
        <f>IF(AND(SUM($R108:V108)&gt;0,V108=0),AJ108,0)</f>
        <v>#REF!</v>
      </c>
      <c r="CL108" s="20" t="e">
        <f>IF(AND(SUM($R108:W108)&gt;0,W108=0),AK108,0)</f>
        <v>#REF!</v>
      </c>
      <c r="CM108" s="20" t="e">
        <f>IF(AND(SUM($R108:X108)&gt;0,X108=0),AL108,0)</f>
        <v>#REF!</v>
      </c>
      <c r="CN108" s="20" t="e">
        <f>IF(AND(SUM($R108:Y108)&gt;0,Y108=0),AM108,0)</f>
        <v>#REF!</v>
      </c>
      <c r="CO108" s="20" t="e">
        <f>IF(AND(SUM($R108:Z108)&gt;0,Z108=0),AN108,0)</f>
        <v>#REF!</v>
      </c>
      <c r="CP108" s="20" t="e">
        <f>IF(AND(SUM($R108:AA108)&gt;0,AA108=0),AO108,0)</f>
        <v>#REF!</v>
      </c>
      <c r="CQ108" s="20" t="e">
        <f>IF(AND(SUM($R108:AB108)&gt;0,AB108=0),AP108,0)</f>
        <v>#REF!</v>
      </c>
      <c r="CR108" s="20" t="e">
        <f>IF(AND(SUM($R108:AC108)&gt;0,AC108=0),AQ108,0)</f>
        <v>#REF!</v>
      </c>
      <c r="CT108" s="14" t="e">
        <f>IF(VLOOKUP($B108,#REF!,COLUMN(#REF!)-COLUMN(#REF!)+1,FALSE)&gt;0.1,VLOOKUP($B108,#REF!,COLUMN(#REF!)-COLUMN(#REF!)+1,FALSE),"")</f>
        <v>#REF!</v>
      </c>
      <c r="CU108" s="14" t="e">
        <f>IF(VLOOKUP($B108,#REF!,COLUMN(#REF!)-COLUMN(#REF!)+1,FALSE)&gt;0.1,VLOOKUP($B108,#REF!,COLUMN(#REF!)-COLUMN(#REF!)+1,FALSE),"")</f>
        <v>#REF!</v>
      </c>
      <c r="CV108" s="14" t="e">
        <f>IF(VLOOKUP($B108,#REF!,COLUMN(#REF!)-COLUMN(#REF!)+1,FALSE)&gt;0.1,VLOOKUP($B108,#REF!,COLUMN(#REF!)-COLUMN(#REF!)+1,FALSE),"")</f>
        <v>#REF!</v>
      </c>
      <c r="CW108" s="14" t="e">
        <f>IF(VLOOKUP($B108,#REF!,COLUMN(#REF!)-COLUMN(#REF!)+1,FALSE)&gt;0.1,VLOOKUP($B108,#REF!,COLUMN(#REF!)-COLUMN(#REF!)+1,FALSE),"")</f>
        <v>#REF!</v>
      </c>
      <c r="CX108" s="14" t="e">
        <f>IF(VLOOKUP($B108,#REF!,COLUMN(#REF!)-COLUMN(#REF!)+1,FALSE)&gt;0.1,VLOOKUP($B108,#REF!,COLUMN(#REF!)-COLUMN(#REF!)+1,FALSE),"")</f>
        <v>#REF!</v>
      </c>
      <c r="CY108" s="14" t="e">
        <f>IF(VLOOKUP($B108,#REF!,COLUMN(#REF!)-COLUMN(#REF!)+1,FALSE)&gt;0.1,VLOOKUP($B108,#REF!,COLUMN(#REF!)-COLUMN(#REF!)+1,FALSE),"")</f>
        <v>#REF!</v>
      </c>
      <c r="CZ108" s="14" t="e">
        <f>IF(VLOOKUP($B108,#REF!,COLUMN(#REF!)-COLUMN(#REF!)+1,FALSE)&gt;0.1,VLOOKUP($B108,#REF!,COLUMN(#REF!)-COLUMN(#REF!)+1,FALSE),"")</f>
        <v>#REF!</v>
      </c>
      <c r="DA108" s="14" t="e">
        <f>IF(VLOOKUP($B108,#REF!,COLUMN(#REF!)-COLUMN(#REF!)+1,FALSE)&gt;0.1,VLOOKUP($B108,#REF!,COLUMN(#REF!)-COLUMN(#REF!)+1,FALSE),"")</f>
        <v>#REF!</v>
      </c>
      <c r="DB108" s="14" t="e">
        <f>IF(VLOOKUP($B108,#REF!,COLUMN(#REF!)-COLUMN(#REF!)+1,FALSE)&gt;0.1,VLOOKUP($B108,#REF!,COLUMN(#REF!)-COLUMN(#REF!)+1,FALSE),"")</f>
        <v>#REF!</v>
      </c>
      <c r="DC108" s="14" t="e">
        <f>IF(VLOOKUP($B108,#REF!,COLUMN(#REF!)-COLUMN(#REF!)+1,FALSE)&gt;0.1,VLOOKUP($B108,#REF!,COLUMN(#REF!)-COLUMN(#REF!)+1,FALSE),"")</f>
        <v>#REF!</v>
      </c>
      <c r="DD108" s="14" t="e">
        <f>IF(VLOOKUP($B108,#REF!,COLUMN(#REF!)-COLUMN(#REF!)+1,FALSE)&gt;0.1,VLOOKUP($B108,#REF!,COLUMN(#REF!)-COLUMN(#REF!)+1,FALSE),"")</f>
        <v>#REF!</v>
      </c>
      <c r="DE108" s="14" t="e">
        <f>IF(VLOOKUP($B108,#REF!,COLUMN(#REF!)-COLUMN(#REF!)+1,FALSE)&gt;0.1,VLOOKUP($B108,#REF!,COLUMN(#REF!)-COLUMN(#REF!)+1,FALSE),"")</f>
        <v>#REF!</v>
      </c>
      <c r="DH108" s="19" t="str">
        <f t="shared" si="52"/>
        <v/>
      </c>
      <c r="DI108" s="19" t="str">
        <f t="shared" si="52"/>
        <v/>
      </c>
      <c r="DJ108" s="19" t="str">
        <f t="shared" si="52"/>
        <v/>
      </c>
      <c r="DK108" s="19" t="str">
        <f t="shared" si="52"/>
        <v/>
      </c>
      <c r="DL108" s="19" t="str">
        <f t="shared" si="52"/>
        <v/>
      </c>
      <c r="DM108" s="19" t="str">
        <f t="shared" si="52"/>
        <v/>
      </c>
      <c r="DN108" s="19" t="str">
        <f t="shared" si="52"/>
        <v/>
      </c>
      <c r="DO108" s="19" t="str">
        <f t="shared" si="52"/>
        <v/>
      </c>
      <c r="DP108" s="19" t="str">
        <f t="shared" si="52"/>
        <v/>
      </c>
      <c r="DQ108" s="19" t="str">
        <f t="shared" si="49"/>
        <v/>
      </c>
      <c r="DR108" s="19" t="str">
        <f t="shared" si="49"/>
        <v/>
      </c>
      <c r="DS108" s="19" t="str">
        <f t="shared" si="49"/>
        <v/>
      </c>
      <c r="DV108" s="15" t="e">
        <f>IF(VLOOKUP($B108,#REF!,COLUMN(#REF!)-COLUMN(#REF!)+1,FALSE)&gt;0.1,VLOOKUP($B108,#REF!,COLUMN(#REF!)-COLUMN(#REF!)+1,FALSE),"")</f>
        <v>#REF!</v>
      </c>
      <c r="DW108" s="15" t="e">
        <f>IF(VLOOKUP($B108,#REF!,COLUMN(#REF!)-COLUMN(#REF!)+1,FALSE)&gt;0.1,VLOOKUP($B108,#REF!,COLUMN(#REF!)-COLUMN(#REF!)+1,FALSE),"")</f>
        <v>#REF!</v>
      </c>
      <c r="DX108" s="15" t="e">
        <f>IF(VLOOKUP($B108,#REF!,COLUMN(#REF!)-COLUMN(#REF!)+1,FALSE)&gt;0.1,VLOOKUP($B108,#REF!,COLUMN(#REF!)-COLUMN(#REF!)+1,FALSE),"")</f>
        <v>#REF!</v>
      </c>
      <c r="DY108" s="15" t="e">
        <f>IF(VLOOKUP($B108,#REF!,COLUMN(#REF!)-COLUMN(#REF!)+1,FALSE)&gt;0.1,VLOOKUP($B108,#REF!,COLUMN(#REF!)-COLUMN(#REF!)+1,FALSE),"")</f>
        <v>#REF!</v>
      </c>
      <c r="DZ108" s="15" t="e">
        <f>IF(VLOOKUP($B108,#REF!,COLUMN(#REF!)-COLUMN(#REF!)+1,FALSE)&gt;0.1,VLOOKUP($B108,#REF!,COLUMN(#REF!)-COLUMN(#REF!)+1,FALSE),"")</f>
        <v>#REF!</v>
      </c>
      <c r="EA108" s="15" t="e">
        <f>IF(VLOOKUP($B108,#REF!,COLUMN(#REF!)-COLUMN(#REF!)+1,FALSE)&gt;0.1,VLOOKUP($B108,#REF!,COLUMN(#REF!)-COLUMN(#REF!)+1,FALSE),"")</f>
        <v>#REF!</v>
      </c>
      <c r="EB108" s="15" t="e">
        <f>IF(VLOOKUP($B108,#REF!,COLUMN(#REF!)-COLUMN(#REF!)+1,FALSE)&gt;0.1,VLOOKUP($B108,#REF!,COLUMN(#REF!)-COLUMN(#REF!)+1,FALSE),"")</f>
        <v>#REF!</v>
      </c>
      <c r="EC108" s="15" t="e">
        <f>IF(VLOOKUP($B108,#REF!,COLUMN(#REF!)-COLUMN(#REF!)+1,FALSE)&gt;0.1,VLOOKUP($B108,#REF!,COLUMN(#REF!)-COLUMN(#REF!)+1,FALSE),"")</f>
        <v>#REF!</v>
      </c>
      <c r="ED108" s="15" t="e">
        <f>IF(VLOOKUP($B108,#REF!,COLUMN(#REF!)-COLUMN(#REF!)+1,FALSE)&gt;0.1,VLOOKUP($B108,#REF!,COLUMN(#REF!)-COLUMN(#REF!)+1,FALSE),"")</f>
        <v>#REF!</v>
      </c>
      <c r="EE108" s="15" t="e">
        <f>IF(VLOOKUP($B108,#REF!,COLUMN(#REF!)-COLUMN(#REF!)+1,FALSE)&gt;0.1,VLOOKUP($B108,#REF!,COLUMN(#REF!)-COLUMN(#REF!)+1,FALSE),"")</f>
        <v>#REF!</v>
      </c>
      <c r="EF108" s="15" t="e">
        <f>IF(VLOOKUP($B108,#REF!,COLUMN(#REF!)-COLUMN(#REF!)+1,FALSE)&gt;0.1,VLOOKUP($B108,#REF!,COLUMN(#REF!)-COLUMN(#REF!)+1,FALSE),"")</f>
        <v>#REF!</v>
      </c>
      <c r="EG108" s="15" t="e">
        <f>IF(VLOOKUP($B108,#REF!,COLUMN(#REF!)-COLUMN(#REF!)+1,FALSE)&gt;0.1,VLOOKUP($B108,#REF!,COLUMN(#REF!)-COLUMN(#REF!)+1,FALSE),"")</f>
        <v>#REF!</v>
      </c>
      <c r="EH108" s="15" t="e">
        <f>IF(VLOOKUP($B108,#REF!,COLUMN(#REF!)-COLUMN(#REF!)+1,FALSE)&gt;0.1,VLOOKUP($B108,#REF!,COLUMN(#REF!)-COLUMN(#REF!)+1,FALSE),"")</f>
        <v>#REF!</v>
      </c>
      <c r="EL108" s="20" t="str">
        <f t="shared" si="51"/>
        <v/>
      </c>
      <c r="EM108" s="20" t="str">
        <f t="shared" si="51"/>
        <v/>
      </c>
      <c r="EN108" s="20" t="str">
        <f t="shared" si="51"/>
        <v/>
      </c>
      <c r="EO108" s="20" t="str">
        <f t="shared" si="50"/>
        <v/>
      </c>
      <c r="EP108" s="20" t="str">
        <f t="shared" si="50"/>
        <v/>
      </c>
      <c r="EQ108" s="20" t="str">
        <f t="shared" si="50"/>
        <v/>
      </c>
      <c r="ER108" s="20" t="str">
        <f t="shared" si="43"/>
        <v/>
      </c>
      <c r="ES108" s="20" t="str">
        <f t="shared" si="43"/>
        <v/>
      </c>
      <c r="ET108" s="20" t="str">
        <f t="shared" si="43"/>
        <v/>
      </c>
      <c r="EU108" s="20" t="str">
        <f t="shared" si="43"/>
        <v/>
      </c>
      <c r="EV108" s="20" t="str">
        <f t="shared" si="43"/>
        <v/>
      </c>
      <c r="EW108" s="20" t="str">
        <f t="shared" si="43"/>
        <v/>
      </c>
    </row>
    <row r="109" spans="2:153">
      <c r="B109" t="s">
        <v>1429</v>
      </c>
      <c r="C109" s="18">
        <f>VLOOKUP(B109,Financ!A$3:J$157,COLUMN(Financ!$J$21),FALSE)</f>
        <v>45839</v>
      </c>
      <c r="D109" s="16">
        <f ca="1">SUMIF(Financ!$A$3:$A$157,'Full Financ'!$B109,Financ!K$3:K$156)</f>
        <v>0</v>
      </c>
      <c r="E109" s="16">
        <f ca="1">SUMIF(Financ!$A$3:$A$157,'Full Financ'!$B109,Financ!L$3:L$156)</f>
        <v>0</v>
      </c>
      <c r="F109" s="16">
        <f ca="1">SUMIF(Financ!$A$3:$A$157,'Full Financ'!$B109,Financ!M$3:M$156)</f>
        <v>0</v>
      </c>
      <c r="G109" s="16">
        <f ca="1">SUMIF(Financ!$A$3:$A$157,'Full Financ'!$B109,Financ!N$3:N$156)</f>
        <v>0</v>
      </c>
      <c r="H109" s="16">
        <f ca="1">SUMIF(Financ!$A$3:$A$157,'Full Financ'!$B109,Financ!O$3:O$156)</f>
        <v>0</v>
      </c>
      <c r="I109" s="16">
        <f ca="1">SUMIF(Financ!$A$3:$A$157,'Full Financ'!$B109,Financ!P$3:P$156)</f>
        <v>0</v>
      </c>
      <c r="J109" s="16">
        <f ca="1">SUMIF(Financ!$A$3:$A$157,'Full Financ'!$B109,Financ!Q$3:Q$156)</f>
        <v>191.55199999999999</v>
      </c>
      <c r="K109" s="16">
        <f ca="1">SUMIF(Financ!$A$3:$A$157,'Full Financ'!$B109,Financ!R$3:R$156)</f>
        <v>191.55199999999999</v>
      </c>
      <c r="L109" s="16">
        <f ca="1">SUMIF(Financ!$A$3:$A$157,'Full Financ'!$B109,Financ!S$3:S$156)</f>
        <v>191.55199999999999</v>
      </c>
      <c r="M109" s="16">
        <f ca="1">SUMIF(Financ!$A$3:$A$157,'Full Financ'!$B109,Financ!T$3:T$156)</f>
        <v>191.55199999999999</v>
      </c>
      <c r="N109" s="16">
        <f ca="1">SUMIF(Financ!$A$3:$A$157,'Full Financ'!$B109,Financ!U$3:U$156)</f>
        <v>191.55199999999999</v>
      </c>
      <c r="O109" s="16">
        <f ca="1">SUMIF(Financ!$A$3:$A$157,'Full Financ'!$B109,Financ!V$3:V$156)</f>
        <v>191.55199999999999</v>
      </c>
      <c r="P109" s="16"/>
      <c r="Q109" t="e">
        <f>VLOOKUP(B109,#REF!,COLUMN(#REF!),FALSE)</f>
        <v>#REF!</v>
      </c>
      <c r="R109" s="17" t="e">
        <f>IF(AND(R$2=$Q$1,$Q109&lt;&gt;0),SUMIF(#REF!,'Full Financ'!$B109,#REF!)*0.98*(S$2-R$2)/($Q109),SUMIF(#REF!,'Full Financ'!$B109,#REF!)*0.98)</f>
        <v>#REF!</v>
      </c>
      <c r="S109" s="17" t="e">
        <f>IF(AND(S$2=$Q$1,$Q109&lt;&gt;0),SUMIF(#REF!,'Full Financ'!$B109,#REF!)*0.98*(T$2-S$2)/($Q109),SUMIF(#REF!,'Full Financ'!$B109,#REF!)*0.98)</f>
        <v>#REF!</v>
      </c>
      <c r="T109" s="17" t="e">
        <f>IF(AND(T$2=$Q$1,$Q109&lt;&gt;0),SUMIF(#REF!,'Full Financ'!$B109,#REF!)*0.98*(U$2-T$2)/($Q109),SUMIF(#REF!,'Full Financ'!$B109,#REF!)*0.98)</f>
        <v>#REF!</v>
      </c>
      <c r="U109" s="17" t="e">
        <f>IF(AND(U$2=$Q$1,$Q109&lt;&gt;0),SUMIF(#REF!,'Full Financ'!$B109,#REF!)*0.98*(V$2-U$2)/($Q109),SUMIF(#REF!,'Full Financ'!$B109,#REF!)*0.98)</f>
        <v>#REF!</v>
      </c>
      <c r="V109" s="17" t="e">
        <f>IF(AND(V$2=$Q$1,$Q109&lt;&gt;0),SUMIF(#REF!,'Full Financ'!$B109,#REF!)*0.98*(W$2-V$2)/($Q109),SUMIF(#REF!,'Full Financ'!$B109,#REF!)*0.98)</f>
        <v>#REF!</v>
      </c>
      <c r="W109" s="17" t="e">
        <f>IF(AND(W$2=$Q$1,$Q109&lt;&gt;0),SUMIF(#REF!,'Full Financ'!$B109,#REF!)*0.98*(X$2-W$2)/($Q109),SUMIF(#REF!,'Full Financ'!$B109,#REF!)*0.98)</f>
        <v>#REF!</v>
      </c>
      <c r="X109" s="17" t="e">
        <f>IF(AND(X$2=$Q$1,$Q109&lt;&gt;0),SUMIF(#REF!,'Full Financ'!$B109,#REF!)*0.98*(Y$2-X$2)/($Q109),SUMIF(#REF!,'Full Financ'!$B109,#REF!)*0.98)</f>
        <v>#REF!</v>
      </c>
      <c r="Y109" s="17" t="e">
        <f>IF(AND(Y$2=$Q$1,$Q109&lt;&gt;0),SUMIF(#REF!,'Full Financ'!$B109,#REF!)*0.98*(Z$2-Y$2)/($Q109),SUMIF(#REF!,'Full Financ'!$B109,#REF!)*0.98)</f>
        <v>#REF!</v>
      </c>
      <c r="Z109" s="17" t="e">
        <f>IF(AND(Z$2=$Q$1,$Q109&lt;&gt;0),SUMIF(#REF!,'Full Financ'!$B109,#REF!)*0.98*(AA$2-Z$2)/($Q109),SUMIF(#REF!,'Full Financ'!$B109,#REF!)*0.98)</f>
        <v>#REF!</v>
      </c>
      <c r="AA109" s="17" t="e">
        <f>IF(AND(AA$2=$Q$1,$Q109&lt;&gt;0),SUMIF(#REF!,'Full Financ'!$B109,#REF!)*0.98*(AB$2-AA$2)/($Q109),SUMIF(#REF!,'Full Financ'!$B109,#REF!)*0.98)</f>
        <v>#REF!</v>
      </c>
      <c r="AB109" s="17" t="e">
        <f>IF(AND(AB$2=$Q$1,$Q109&lt;&gt;0),SUMIF(#REF!,'Full Financ'!$B109,#REF!)*0.98*(AC$2-AB$2)/($Q109),SUMIF(#REF!,'Full Financ'!$B109,#REF!)*0.98)</f>
        <v>#REF!</v>
      </c>
      <c r="AC109" s="17" t="e">
        <f>IF(AND(AC$2=$Q$1,$Q109&lt;&gt;0),SUMIF(#REF!,'Full Financ'!$B109,#REF!)*0.98*(AD$2-AC$2)/($Q109),SUMIF(#REF!,'Full Financ'!$B109,#REF!)*0.98)</f>
        <v>#REF!</v>
      </c>
      <c r="AD109" s="17"/>
      <c r="AF109" s="17" t="e">
        <f t="shared" ca="1" si="46"/>
        <v>#REF!</v>
      </c>
      <c r="AG109" s="17" t="e">
        <f t="shared" ca="1" si="46"/>
        <v>#REF!</v>
      </c>
      <c r="AH109" s="17" t="e">
        <f t="shared" ca="1" si="46"/>
        <v>#REF!</v>
      </c>
      <c r="AI109" s="17" t="e">
        <f t="shared" ca="1" si="46"/>
        <v>#REF!</v>
      </c>
      <c r="AJ109" s="17" t="e">
        <f t="shared" ca="1" si="46"/>
        <v>#REF!</v>
      </c>
      <c r="AK109" s="17" t="e">
        <f t="shared" ca="1" si="46"/>
        <v>#REF!</v>
      </c>
      <c r="AL109" s="17" t="e">
        <f t="shared" ca="1" si="46"/>
        <v>#REF!</v>
      </c>
      <c r="AM109" s="17" t="e">
        <f t="shared" ca="1" si="46"/>
        <v>#REF!</v>
      </c>
      <c r="AN109" s="17" t="e">
        <f t="shared" ca="1" si="46"/>
        <v>#REF!</v>
      </c>
      <c r="AO109" s="17" t="e">
        <f t="shared" ca="1" si="46"/>
        <v>#REF!</v>
      </c>
      <c r="AP109" s="17" t="e">
        <f t="shared" ca="1" si="46"/>
        <v>#REF!</v>
      </c>
      <c r="AQ109" s="17" t="e">
        <f t="shared" ca="1" si="46"/>
        <v>#REF!</v>
      </c>
      <c r="AS109" s="17" t="e">
        <f>IF(SUM($R109:R109)&gt;0,MONTH(AS$2),"")</f>
        <v>#REF!</v>
      </c>
      <c r="AT109" s="17" t="e">
        <f>IF(SUM($R109:S109)&gt;0,MONTH(AT$2),"")</f>
        <v>#REF!</v>
      </c>
      <c r="AU109" s="17" t="e">
        <f>IF(SUM($R109:T109)&gt;0,MONTH(AU$2),"")</f>
        <v>#REF!</v>
      </c>
      <c r="AV109" s="17" t="e">
        <f>IF(SUM($R109:U109)&gt;0,MONTH(AV$2),"")</f>
        <v>#REF!</v>
      </c>
      <c r="AW109" s="17" t="e">
        <f>IF(SUM($R109:V109)&gt;0,MONTH(AW$2),"")</f>
        <v>#REF!</v>
      </c>
      <c r="AX109" s="17" t="e">
        <f>IF(SUM($R109:W109)&gt;0,MONTH(AX$2),"")</f>
        <v>#REF!</v>
      </c>
      <c r="AY109" s="17" t="e">
        <f>IF(SUM($R109:X109)&gt;0,MONTH(AY$2),"")</f>
        <v>#REF!</v>
      </c>
      <c r="AZ109" s="17" t="e">
        <f>IF(SUM($R109:Y109)&gt;0,MONTH(AZ$2),"")</f>
        <v>#REF!</v>
      </c>
      <c r="BA109" s="17" t="e">
        <f>IF(SUM($R109:Z109)&gt;0,MONTH(BA$2),"")</f>
        <v>#REF!</v>
      </c>
      <c r="BB109" s="17" t="e">
        <f>IF(SUM($R109:AA109)&gt;0,MONTH(BB$2),"")</f>
        <v>#REF!</v>
      </c>
      <c r="BC109" s="17" t="e">
        <f>IF(SUM($R109:AB109)&gt;0,MONTH(BC$2),"")</f>
        <v>#REF!</v>
      </c>
      <c r="BD109" s="17" t="e">
        <f>IF(SUM($R109:AC109)&gt;0,MONTH(BD$2),"")</f>
        <v>#REF!</v>
      </c>
      <c r="BE109" s="17" t="e">
        <f t="shared" si="41"/>
        <v>#REF!</v>
      </c>
      <c r="BF109" s="17" t="e">
        <f t="shared" si="47"/>
        <v>#REF!</v>
      </c>
      <c r="BG109" s="17" t="e">
        <f t="shared" si="47"/>
        <v>#REF!</v>
      </c>
      <c r="BH109" s="17" t="e">
        <f t="shared" si="47"/>
        <v>#REF!</v>
      </c>
      <c r="BI109" s="17" t="e">
        <f t="shared" si="47"/>
        <v>#REF!</v>
      </c>
      <c r="BJ109" s="17" t="e">
        <f t="shared" si="47"/>
        <v>#REF!</v>
      </c>
      <c r="BK109" s="17" t="e">
        <f t="shared" si="47"/>
        <v>#REF!</v>
      </c>
      <c r="BL109" s="17" t="e">
        <f t="shared" si="47"/>
        <v>#REF!</v>
      </c>
      <c r="BM109" s="17" t="e">
        <f t="shared" si="47"/>
        <v>#REF!</v>
      </c>
      <c r="BN109" s="17" t="e">
        <f t="shared" si="47"/>
        <v>#REF!</v>
      </c>
      <c r="BO109" s="17" t="e">
        <f t="shared" si="47"/>
        <v>#REF!</v>
      </c>
      <c r="BP109" s="17" t="e">
        <f t="shared" si="47"/>
        <v>#REF!</v>
      </c>
      <c r="BQ109" s="17" t="e">
        <f t="shared" si="47"/>
        <v>#REF!</v>
      </c>
      <c r="BS109" s="17" t="e">
        <f t="shared" si="48"/>
        <v>#REF!</v>
      </c>
      <c r="BT109" s="17" t="e">
        <f t="shared" si="48"/>
        <v>#REF!</v>
      </c>
      <c r="BU109" s="17" t="e">
        <f t="shared" si="48"/>
        <v>#REF!</v>
      </c>
      <c r="BV109" s="17" t="e">
        <f t="shared" si="48"/>
        <v>#REF!</v>
      </c>
      <c r="BW109" s="17" t="e">
        <f t="shared" si="48"/>
        <v>#REF!</v>
      </c>
      <c r="BX109" s="17" t="e">
        <f t="shared" si="48"/>
        <v>#REF!</v>
      </c>
      <c r="BY109" s="17" t="e">
        <f t="shared" si="48"/>
        <v>#REF!</v>
      </c>
      <c r="BZ109" s="17" t="e">
        <f t="shared" si="48"/>
        <v>#REF!</v>
      </c>
      <c r="CA109" s="17" t="e">
        <f t="shared" si="48"/>
        <v>#REF!</v>
      </c>
      <c r="CB109" s="17" t="e">
        <f t="shared" si="48"/>
        <v>#REF!</v>
      </c>
      <c r="CC109" s="17" t="e">
        <f t="shared" si="48"/>
        <v>#REF!</v>
      </c>
      <c r="CD109" s="17" t="e">
        <f t="shared" si="48"/>
        <v>#REF!</v>
      </c>
      <c r="CG109" s="20" t="e">
        <f>IF(AND(SUM($R109:R109)&gt;0,R109=0),AF109,0)</f>
        <v>#REF!</v>
      </c>
      <c r="CH109" s="20" t="e">
        <f>IF(AND(SUM($R109:S109)&gt;0,S109=0),AG109,0)</f>
        <v>#REF!</v>
      </c>
      <c r="CI109" s="20" t="e">
        <f>IF(AND(SUM($R109:T109)&gt;0,T109=0),AH109,0)</f>
        <v>#REF!</v>
      </c>
      <c r="CJ109" s="20" t="e">
        <f>IF(AND(SUM($R109:U109)&gt;0,U109=0),AI109,0)</f>
        <v>#REF!</v>
      </c>
      <c r="CK109" s="20" t="e">
        <f>IF(AND(SUM($R109:V109)&gt;0,V109=0),AJ109,0)</f>
        <v>#REF!</v>
      </c>
      <c r="CL109" s="20" t="e">
        <f>IF(AND(SUM($R109:W109)&gt;0,W109=0),AK109,0)</f>
        <v>#REF!</v>
      </c>
      <c r="CM109" s="20" t="e">
        <f>IF(AND(SUM($R109:X109)&gt;0,X109=0),AL109,0)</f>
        <v>#REF!</v>
      </c>
      <c r="CN109" s="20" t="e">
        <f>IF(AND(SUM($R109:Y109)&gt;0,Y109=0),AM109,0)</f>
        <v>#REF!</v>
      </c>
      <c r="CO109" s="20" t="e">
        <f>IF(AND(SUM($R109:Z109)&gt;0,Z109=0),AN109,0)</f>
        <v>#REF!</v>
      </c>
      <c r="CP109" s="20" t="e">
        <f>IF(AND(SUM($R109:AA109)&gt;0,AA109=0),AO109,0)</f>
        <v>#REF!</v>
      </c>
      <c r="CQ109" s="20" t="e">
        <f>IF(AND(SUM($R109:AB109)&gt;0,AB109=0),AP109,0)</f>
        <v>#REF!</v>
      </c>
      <c r="CR109" s="20" t="e">
        <f>IF(AND(SUM($R109:AC109)&gt;0,AC109=0),AQ109,0)</f>
        <v>#REF!</v>
      </c>
      <c r="CT109" s="14" t="e">
        <f>IF(VLOOKUP($B109,#REF!,COLUMN(#REF!)-COLUMN(#REF!)+1,FALSE)&gt;0.1,VLOOKUP($B109,#REF!,COLUMN(#REF!)-COLUMN(#REF!)+1,FALSE),"")</f>
        <v>#REF!</v>
      </c>
      <c r="CU109" s="14" t="e">
        <f>IF(VLOOKUP($B109,#REF!,COLUMN(#REF!)-COLUMN(#REF!)+1,FALSE)&gt;0.1,VLOOKUP($B109,#REF!,COLUMN(#REF!)-COLUMN(#REF!)+1,FALSE),"")</f>
        <v>#REF!</v>
      </c>
      <c r="CV109" s="14" t="e">
        <f>IF(VLOOKUP($B109,#REF!,COLUMN(#REF!)-COLUMN(#REF!)+1,FALSE)&gt;0.1,VLOOKUP($B109,#REF!,COLUMN(#REF!)-COLUMN(#REF!)+1,FALSE),"")</f>
        <v>#REF!</v>
      </c>
      <c r="CW109" s="14" t="e">
        <f>IF(VLOOKUP($B109,#REF!,COLUMN(#REF!)-COLUMN(#REF!)+1,FALSE)&gt;0.1,VLOOKUP($B109,#REF!,COLUMN(#REF!)-COLUMN(#REF!)+1,FALSE),"")</f>
        <v>#REF!</v>
      </c>
      <c r="CX109" s="14" t="e">
        <f>IF(VLOOKUP($B109,#REF!,COLUMN(#REF!)-COLUMN(#REF!)+1,FALSE)&gt;0.1,VLOOKUP($B109,#REF!,COLUMN(#REF!)-COLUMN(#REF!)+1,FALSE),"")</f>
        <v>#REF!</v>
      </c>
      <c r="CY109" s="14" t="e">
        <f>IF(VLOOKUP($B109,#REF!,COLUMN(#REF!)-COLUMN(#REF!)+1,FALSE)&gt;0.1,VLOOKUP($B109,#REF!,COLUMN(#REF!)-COLUMN(#REF!)+1,FALSE),"")</f>
        <v>#REF!</v>
      </c>
      <c r="CZ109" s="14" t="e">
        <f>IF(VLOOKUP($B109,#REF!,COLUMN(#REF!)-COLUMN(#REF!)+1,FALSE)&gt;0.1,VLOOKUP($B109,#REF!,COLUMN(#REF!)-COLUMN(#REF!)+1,FALSE),"")</f>
        <v>#REF!</v>
      </c>
      <c r="DA109" s="14" t="e">
        <f>IF(VLOOKUP($B109,#REF!,COLUMN(#REF!)-COLUMN(#REF!)+1,FALSE)&gt;0.1,VLOOKUP($B109,#REF!,COLUMN(#REF!)-COLUMN(#REF!)+1,FALSE),"")</f>
        <v>#REF!</v>
      </c>
      <c r="DB109" s="14" t="e">
        <f>IF(VLOOKUP($B109,#REF!,COLUMN(#REF!)-COLUMN(#REF!)+1,FALSE)&gt;0.1,VLOOKUP($B109,#REF!,COLUMN(#REF!)-COLUMN(#REF!)+1,FALSE),"")</f>
        <v>#REF!</v>
      </c>
      <c r="DC109" s="14" t="e">
        <f>IF(VLOOKUP($B109,#REF!,COLUMN(#REF!)-COLUMN(#REF!)+1,FALSE)&gt;0.1,VLOOKUP($B109,#REF!,COLUMN(#REF!)-COLUMN(#REF!)+1,FALSE),"")</f>
        <v>#REF!</v>
      </c>
      <c r="DD109" s="14" t="e">
        <f>IF(VLOOKUP($B109,#REF!,COLUMN(#REF!)-COLUMN(#REF!)+1,FALSE)&gt;0.1,VLOOKUP($B109,#REF!,COLUMN(#REF!)-COLUMN(#REF!)+1,FALSE),"")</f>
        <v>#REF!</v>
      </c>
      <c r="DE109" s="14" t="e">
        <f>IF(VLOOKUP($B109,#REF!,COLUMN(#REF!)-COLUMN(#REF!)+1,FALSE)&gt;0.1,VLOOKUP($B109,#REF!,COLUMN(#REF!)-COLUMN(#REF!)+1,FALSE),"")</f>
        <v>#REF!</v>
      </c>
      <c r="DH109" s="19" t="str">
        <f t="shared" si="52"/>
        <v/>
      </c>
      <c r="DI109" s="19" t="str">
        <f t="shared" si="52"/>
        <v/>
      </c>
      <c r="DJ109" s="19" t="str">
        <f t="shared" si="52"/>
        <v/>
      </c>
      <c r="DK109" s="19" t="str">
        <f t="shared" si="52"/>
        <v/>
      </c>
      <c r="DL109" s="19" t="str">
        <f t="shared" si="52"/>
        <v/>
      </c>
      <c r="DM109" s="19" t="str">
        <f t="shared" si="52"/>
        <v/>
      </c>
      <c r="DN109" s="19" t="str">
        <f t="shared" si="52"/>
        <v/>
      </c>
      <c r="DO109" s="19" t="str">
        <f t="shared" si="52"/>
        <v/>
      </c>
      <c r="DP109" s="19" t="str">
        <f t="shared" si="52"/>
        <v/>
      </c>
      <c r="DQ109" s="19" t="str">
        <f t="shared" si="49"/>
        <v/>
      </c>
      <c r="DR109" s="19" t="str">
        <f t="shared" si="49"/>
        <v/>
      </c>
      <c r="DS109" s="19" t="str">
        <f t="shared" si="49"/>
        <v/>
      </c>
      <c r="DV109" s="15" t="e">
        <f>IF(VLOOKUP($B109,#REF!,COLUMN(#REF!)-COLUMN(#REF!)+1,FALSE)&gt;0.1,VLOOKUP($B109,#REF!,COLUMN(#REF!)-COLUMN(#REF!)+1,FALSE),"")</f>
        <v>#REF!</v>
      </c>
      <c r="DW109" s="15" t="e">
        <f>IF(VLOOKUP($B109,#REF!,COLUMN(#REF!)-COLUMN(#REF!)+1,FALSE)&gt;0.1,VLOOKUP($B109,#REF!,COLUMN(#REF!)-COLUMN(#REF!)+1,FALSE),"")</f>
        <v>#REF!</v>
      </c>
      <c r="DX109" s="15" t="e">
        <f>IF(VLOOKUP($B109,#REF!,COLUMN(#REF!)-COLUMN(#REF!)+1,FALSE)&gt;0.1,VLOOKUP($B109,#REF!,COLUMN(#REF!)-COLUMN(#REF!)+1,FALSE),"")</f>
        <v>#REF!</v>
      </c>
      <c r="DY109" s="15" t="e">
        <f>IF(VLOOKUP($B109,#REF!,COLUMN(#REF!)-COLUMN(#REF!)+1,FALSE)&gt;0.1,VLOOKUP($B109,#REF!,COLUMN(#REF!)-COLUMN(#REF!)+1,FALSE),"")</f>
        <v>#REF!</v>
      </c>
      <c r="DZ109" s="15" t="e">
        <f>IF(VLOOKUP($B109,#REF!,COLUMN(#REF!)-COLUMN(#REF!)+1,FALSE)&gt;0.1,VLOOKUP($B109,#REF!,COLUMN(#REF!)-COLUMN(#REF!)+1,FALSE),"")</f>
        <v>#REF!</v>
      </c>
      <c r="EA109" s="15" t="e">
        <f>IF(VLOOKUP($B109,#REF!,COLUMN(#REF!)-COLUMN(#REF!)+1,FALSE)&gt;0.1,VLOOKUP($B109,#REF!,COLUMN(#REF!)-COLUMN(#REF!)+1,FALSE),"")</f>
        <v>#REF!</v>
      </c>
      <c r="EB109" s="15" t="e">
        <f>IF(VLOOKUP($B109,#REF!,COLUMN(#REF!)-COLUMN(#REF!)+1,FALSE)&gt;0.1,VLOOKUP($B109,#REF!,COLUMN(#REF!)-COLUMN(#REF!)+1,FALSE),"")</f>
        <v>#REF!</v>
      </c>
      <c r="EC109" s="15" t="e">
        <f>IF(VLOOKUP($B109,#REF!,COLUMN(#REF!)-COLUMN(#REF!)+1,FALSE)&gt;0.1,VLOOKUP($B109,#REF!,COLUMN(#REF!)-COLUMN(#REF!)+1,FALSE),"")</f>
        <v>#REF!</v>
      </c>
      <c r="ED109" s="15" t="e">
        <f>IF(VLOOKUP($B109,#REF!,COLUMN(#REF!)-COLUMN(#REF!)+1,FALSE)&gt;0.1,VLOOKUP($B109,#REF!,COLUMN(#REF!)-COLUMN(#REF!)+1,FALSE),"")</f>
        <v>#REF!</v>
      </c>
      <c r="EE109" s="15" t="e">
        <f>IF(VLOOKUP($B109,#REF!,COLUMN(#REF!)-COLUMN(#REF!)+1,FALSE)&gt;0.1,VLOOKUP($B109,#REF!,COLUMN(#REF!)-COLUMN(#REF!)+1,FALSE),"")</f>
        <v>#REF!</v>
      </c>
      <c r="EF109" s="15" t="e">
        <f>IF(VLOOKUP($B109,#REF!,COLUMN(#REF!)-COLUMN(#REF!)+1,FALSE)&gt;0.1,VLOOKUP($B109,#REF!,COLUMN(#REF!)-COLUMN(#REF!)+1,FALSE),"")</f>
        <v>#REF!</v>
      </c>
      <c r="EG109" s="15" t="e">
        <f>IF(VLOOKUP($B109,#REF!,COLUMN(#REF!)-COLUMN(#REF!)+1,FALSE)&gt;0.1,VLOOKUP($B109,#REF!,COLUMN(#REF!)-COLUMN(#REF!)+1,FALSE),"")</f>
        <v>#REF!</v>
      </c>
      <c r="EH109" s="15" t="e">
        <f>IF(VLOOKUP($B109,#REF!,COLUMN(#REF!)-COLUMN(#REF!)+1,FALSE)&gt;0.1,VLOOKUP($B109,#REF!,COLUMN(#REF!)-COLUMN(#REF!)+1,FALSE),"")</f>
        <v>#REF!</v>
      </c>
      <c r="EL109" s="20" t="str">
        <f t="shared" si="51"/>
        <v/>
      </c>
      <c r="EM109" s="20" t="str">
        <f t="shared" si="51"/>
        <v/>
      </c>
      <c r="EN109" s="20" t="str">
        <f t="shared" si="51"/>
        <v/>
      </c>
      <c r="EO109" s="20" t="str">
        <f t="shared" si="50"/>
        <v/>
      </c>
      <c r="EP109" s="20" t="str">
        <f t="shared" si="50"/>
        <v/>
      </c>
      <c r="EQ109" s="20" t="str">
        <f t="shared" si="50"/>
        <v/>
      </c>
      <c r="ER109" s="20" t="str">
        <f t="shared" si="43"/>
        <v/>
      </c>
      <c r="ES109" s="20" t="str">
        <f t="shared" si="43"/>
        <v/>
      </c>
      <c r="ET109" s="20" t="str">
        <f t="shared" si="43"/>
        <v/>
      </c>
      <c r="EU109" s="20" t="str">
        <f t="shared" si="43"/>
        <v/>
      </c>
      <c r="EV109" s="20" t="str">
        <f t="shared" si="43"/>
        <v/>
      </c>
      <c r="EW109" s="20" t="str">
        <f t="shared" si="43"/>
        <v/>
      </c>
    </row>
    <row r="110" spans="2:153">
      <c r="B110" t="s">
        <v>1428</v>
      </c>
      <c r="C110" s="18">
        <f>VLOOKUP(B110,Financ!A$3:J$157,COLUMN(Financ!$J$21),FALSE)</f>
        <v>45839</v>
      </c>
      <c r="D110" s="16">
        <f ca="1">SUMIF(Financ!$A$3:$A$157,'Full Financ'!$B110,Financ!K$3:K$156)</f>
        <v>0</v>
      </c>
      <c r="E110" s="16">
        <f ca="1">SUMIF(Financ!$A$3:$A$157,'Full Financ'!$B110,Financ!L$3:L$156)</f>
        <v>0</v>
      </c>
      <c r="F110" s="16">
        <f ca="1">SUMIF(Financ!$A$3:$A$157,'Full Financ'!$B110,Financ!M$3:M$156)</f>
        <v>0</v>
      </c>
      <c r="G110" s="16">
        <f ca="1">SUMIF(Financ!$A$3:$A$157,'Full Financ'!$B110,Financ!N$3:N$156)</f>
        <v>0</v>
      </c>
      <c r="H110" s="16">
        <f ca="1">SUMIF(Financ!$A$3:$A$157,'Full Financ'!$B110,Financ!O$3:O$156)</f>
        <v>0</v>
      </c>
      <c r="I110" s="16">
        <f ca="1">SUMIF(Financ!$A$3:$A$157,'Full Financ'!$B110,Financ!P$3:P$156)</f>
        <v>0</v>
      </c>
      <c r="J110" s="16">
        <f ca="1">SUMIF(Financ!$A$3:$A$157,'Full Financ'!$B110,Financ!Q$3:Q$156)</f>
        <v>287.32799999999997</v>
      </c>
      <c r="K110" s="16">
        <f ca="1">SUMIF(Financ!$A$3:$A$157,'Full Financ'!$B110,Financ!R$3:R$156)</f>
        <v>287.32799999999997</v>
      </c>
      <c r="L110" s="16">
        <f ca="1">SUMIF(Financ!$A$3:$A$157,'Full Financ'!$B110,Financ!S$3:S$156)</f>
        <v>287.32799999999997</v>
      </c>
      <c r="M110" s="16">
        <f ca="1">SUMIF(Financ!$A$3:$A$157,'Full Financ'!$B110,Financ!T$3:T$156)</f>
        <v>287.32799999999997</v>
      </c>
      <c r="N110" s="16">
        <f ca="1">SUMIF(Financ!$A$3:$A$157,'Full Financ'!$B110,Financ!U$3:U$156)</f>
        <v>287.32799999999997</v>
      </c>
      <c r="O110" s="16">
        <f ca="1">SUMIF(Financ!$A$3:$A$157,'Full Financ'!$B110,Financ!V$3:V$156)</f>
        <v>287.32799999999997</v>
      </c>
      <c r="P110" s="16"/>
      <c r="Q110" t="e">
        <f>VLOOKUP(B110,#REF!,COLUMN(#REF!),FALSE)</f>
        <v>#REF!</v>
      </c>
      <c r="R110" s="17" t="e">
        <f>IF(AND(R$2=$Q$1,$Q110&lt;&gt;0),SUMIF(#REF!,'Full Financ'!$B110,#REF!)*0.98*(S$2-R$2)/($Q110),SUMIF(#REF!,'Full Financ'!$B110,#REF!)*0.98)</f>
        <v>#REF!</v>
      </c>
      <c r="S110" s="17" t="e">
        <f>IF(AND(S$2=$Q$1,$Q110&lt;&gt;0),SUMIF(#REF!,'Full Financ'!$B110,#REF!)*0.98*(T$2-S$2)/($Q110),SUMIF(#REF!,'Full Financ'!$B110,#REF!)*0.98)</f>
        <v>#REF!</v>
      </c>
      <c r="T110" s="17" t="e">
        <f>IF(AND(T$2=$Q$1,$Q110&lt;&gt;0),SUMIF(#REF!,'Full Financ'!$B110,#REF!)*0.98*(U$2-T$2)/($Q110),SUMIF(#REF!,'Full Financ'!$B110,#REF!)*0.98)</f>
        <v>#REF!</v>
      </c>
      <c r="U110" s="17" t="e">
        <f>IF(AND(U$2=$Q$1,$Q110&lt;&gt;0),SUMIF(#REF!,'Full Financ'!$B110,#REF!)*0.98*(V$2-U$2)/($Q110),SUMIF(#REF!,'Full Financ'!$B110,#REF!)*0.98)</f>
        <v>#REF!</v>
      </c>
      <c r="V110" s="17" t="e">
        <f>IF(AND(V$2=$Q$1,$Q110&lt;&gt;0),SUMIF(#REF!,'Full Financ'!$B110,#REF!)*0.98*(W$2-V$2)/($Q110),SUMIF(#REF!,'Full Financ'!$B110,#REF!)*0.98)</f>
        <v>#REF!</v>
      </c>
      <c r="W110" s="17" t="e">
        <f>IF(AND(W$2=$Q$1,$Q110&lt;&gt;0),SUMIF(#REF!,'Full Financ'!$B110,#REF!)*0.98*(X$2-W$2)/($Q110),SUMIF(#REF!,'Full Financ'!$B110,#REF!)*0.98)</f>
        <v>#REF!</v>
      </c>
      <c r="X110" s="17" t="e">
        <f>IF(AND(X$2=$Q$1,$Q110&lt;&gt;0),SUMIF(#REF!,'Full Financ'!$B110,#REF!)*0.98*(Y$2-X$2)/($Q110),SUMIF(#REF!,'Full Financ'!$B110,#REF!)*0.98)</f>
        <v>#REF!</v>
      </c>
      <c r="Y110" s="17" t="e">
        <f>IF(AND(Y$2=$Q$1,$Q110&lt;&gt;0),SUMIF(#REF!,'Full Financ'!$B110,#REF!)*0.98*(Z$2-Y$2)/($Q110),SUMIF(#REF!,'Full Financ'!$B110,#REF!)*0.98)</f>
        <v>#REF!</v>
      </c>
      <c r="Z110" s="17" t="e">
        <f>IF(AND(Z$2=$Q$1,$Q110&lt;&gt;0),SUMIF(#REF!,'Full Financ'!$B110,#REF!)*0.98*(AA$2-Z$2)/($Q110),SUMIF(#REF!,'Full Financ'!$B110,#REF!)*0.98)</f>
        <v>#REF!</v>
      </c>
      <c r="AA110" s="17" t="e">
        <f>IF(AND(AA$2=$Q$1,$Q110&lt;&gt;0),SUMIF(#REF!,'Full Financ'!$B110,#REF!)*0.98*(AB$2-AA$2)/($Q110),SUMIF(#REF!,'Full Financ'!$B110,#REF!)*0.98)</f>
        <v>#REF!</v>
      </c>
      <c r="AB110" s="17" t="e">
        <f>IF(AND(AB$2=$Q$1,$Q110&lt;&gt;0),SUMIF(#REF!,'Full Financ'!$B110,#REF!)*0.98*(AC$2-AB$2)/($Q110),SUMIF(#REF!,'Full Financ'!$B110,#REF!)*0.98)</f>
        <v>#REF!</v>
      </c>
      <c r="AC110" s="17" t="e">
        <f>IF(AND(AC$2=$Q$1,$Q110&lt;&gt;0),SUMIF(#REF!,'Full Financ'!$B110,#REF!)*0.98*(AD$2-AC$2)/($Q110),SUMIF(#REF!,'Full Financ'!$B110,#REF!)*0.98)</f>
        <v>#REF!</v>
      </c>
      <c r="AD110" s="17"/>
      <c r="AF110" s="17" t="e">
        <f t="shared" ca="1" si="46"/>
        <v>#REF!</v>
      </c>
      <c r="AG110" s="17" t="e">
        <f t="shared" ca="1" si="46"/>
        <v>#REF!</v>
      </c>
      <c r="AH110" s="17" t="e">
        <f t="shared" ca="1" si="46"/>
        <v>#REF!</v>
      </c>
      <c r="AI110" s="17" t="e">
        <f t="shared" ref="AI110:AQ120" ca="1" si="53">U110-G110</f>
        <v>#REF!</v>
      </c>
      <c r="AJ110" s="17" t="e">
        <f t="shared" ca="1" si="53"/>
        <v>#REF!</v>
      </c>
      <c r="AK110" s="17" t="e">
        <f t="shared" ca="1" si="53"/>
        <v>#REF!</v>
      </c>
      <c r="AL110" s="17" t="e">
        <f t="shared" ca="1" si="53"/>
        <v>#REF!</v>
      </c>
      <c r="AM110" s="17" t="e">
        <f t="shared" ca="1" si="53"/>
        <v>#REF!</v>
      </c>
      <c r="AN110" s="17" t="e">
        <f t="shared" ca="1" si="53"/>
        <v>#REF!</v>
      </c>
      <c r="AO110" s="17" t="e">
        <f t="shared" ca="1" si="53"/>
        <v>#REF!</v>
      </c>
      <c r="AP110" s="17" t="e">
        <f t="shared" ca="1" si="53"/>
        <v>#REF!</v>
      </c>
      <c r="AQ110" s="17" t="e">
        <f t="shared" ca="1" si="53"/>
        <v>#REF!</v>
      </c>
      <c r="AS110" s="17" t="e">
        <f>IF(SUM($R110:R110)&gt;0,MONTH(AS$2),"")</f>
        <v>#REF!</v>
      </c>
      <c r="AT110" s="17" t="e">
        <f>IF(SUM($R110:S110)&gt;0,MONTH(AT$2),"")</f>
        <v>#REF!</v>
      </c>
      <c r="AU110" s="17" t="e">
        <f>IF(SUM($R110:T110)&gt;0,MONTH(AU$2),"")</f>
        <v>#REF!</v>
      </c>
      <c r="AV110" s="17" t="e">
        <f>IF(SUM($R110:U110)&gt;0,MONTH(AV$2),"")</f>
        <v>#REF!</v>
      </c>
      <c r="AW110" s="17" t="e">
        <f>IF(SUM($R110:V110)&gt;0,MONTH(AW$2),"")</f>
        <v>#REF!</v>
      </c>
      <c r="AX110" s="17" t="e">
        <f>IF(SUM($R110:W110)&gt;0,MONTH(AX$2),"")</f>
        <v>#REF!</v>
      </c>
      <c r="AY110" s="17" t="e">
        <f>IF(SUM($R110:X110)&gt;0,MONTH(AY$2),"")</f>
        <v>#REF!</v>
      </c>
      <c r="AZ110" s="17" t="e">
        <f>IF(SUM($R110:Y110)&gt;0,MONTH(AZ$2),"")</f>
        <v>#REF!</v>
      </c>
      <c r="BA110" s="17" t="e">
        <f>IF(SUM($R110:Z110)&gt;0,MONTH(BA$2),"")</f>
        <v>#REF!</v>
      </c>
      <c r="BB110" s="17" t="e">
        <f>IF(SUM($R110:AA110)&gt;0,MONTH(BB$2),"")</f>
        <v>#REF!</v>
      </c>
      <c r="BC110" s="17" t="e">
        <f>IF(SUM($R110:AB110)&gt;0,MONTH(BC$2),"")</f>
        <v>#REF!</v>
      </c>
      <c r="BD110" s="17" t="e">
        <f>IF(SUM($R110:AC110)&gt;0,MONTH(BD$2),"")</f>
        <v>#REF!</v>
      </c>
      <c r="BE110" s="17" t="e">
        <f t="shared" si="41"/>
        <v>#REF!</v>
      </c>
      <c r="BF110" s="17" t="e">
        <f t="shared" si="47"/>
        <v>#REF!</v>
      </c>
      <c r="BG110" s="17" t="e">
        <f t="shared" si="47"/>
        <v>#REF!</v>
      </c>
      <c r="BH110" s="17" t="e">
        <f t="shared" si="47"/>
        <v>#REF!</v>
      </c>
      <c r="BI110" s="17" t="e">
        <f t="shared" ref="BI110:BQ120" si="54">IF(OR($BE110=0,AND(BI$2&gt;=$C110,$BE110&gt;MONTH(BI$2))),AI110,0)</f>
        <v>#REF!</v>
      </c>
      <c r="BJ110" s="17" t="e">
        <f t="shared" si="54"/>
        <v>#REF!</v>
      </c>
      <c r="BK110" s="17" t="e">
        <f t="shared" si="54"/>
        <v>#REF!</v>
      </c>
      <c r="BL110" s="17" t="e">
        <f t="shared" si="54"/>
        <v>#REF!</v>
      </c>
      <c r="BM110" s="17" t="e">
        <f t="shared" si="54"/>
        <v>#REF!</v>
      </c>
      <c r="BN110" s="17" t="e">
        <f t="shared" si="54"/>
        <v>#REF!</v>
      </c>
      <c r="BO110" s="17" t="e">
        <f t="shared" si="54"/>
        <v>#REF!</v>
      </c>
      <c r="BP110" s="17" t="e">
        <f t="shared" si="54"/>
        <v>#REF!</v>
      </c>
      <c r="BQ110" s="17" t="e">
        <f t="shared" si="54"/>
        <v>#REF!</v>
      </c>
      <c r="BS110" s="17" t="e">
        <f t="shared" si="48"/>
        <v>#REF!</v>
      </c>
      <c r="BT110" s="17" t="e">
        <f t="shared" si="48"/>
        <v>#REF!</v>
      </c>
      <c r="BU110" s="17" t="e">
        <f t="shared" si="48"/>
        <v>#REF!</v>
      </c>
      <c r="BV110" s="17" t="e">
        <f t="shared" ref="BV110:CD120" si="55">IF(AND(BI$2&lt;$C110,$BE110&lt;MONTH($C110)),AI110,0)</f>
        <v>#REF!</v>
      </c>
      <c r="BW110" s="17" t="e">
        <f t="shared" si="55"/>
        <v>#REF!</v>
      </c>
      <c r="BX110" s="17" t="e">
        <f t="shared" si="55"/>
        <v>#REF!</v>
      </c>
      <c r="BY110" s="17" t="e">
        <f t="shared" si="55"/>
        <v>#REF!</v>
      </c>
      <c r="BZ110" s="17" t="e">
        <f t="shared" si="55"/>
        <v>#REF!</v>
      </c>
      <c r="CA110" s="17" t="e">
        <f t="shared" si="55"/>
        <v>#REF!</v>
      </c>
      <c r="CB110" s="17" t="e">
        <f t="shared" si="55"/>
        <v>#REF!</v>
      </c>
      <c r="CC110" s="17" t="e">
        <f t="shared" si="55"/>
        <v>#REF!</v>
      </c>
      <c r="CD110" s="17" t="e">
        <f t="shared" si="55"/>
        <v>#REF!</v>
      </c>
      <c r="CG110" s="20" t="e">
        <f>IF(AND(SUM($R110:R110)&gt;0,R110=0),AF110,0)</f>
        <v>#REF!</v>
      </c>
      <c r="CH110" s="20" t="e">
        <f>IF(AND(SUM($R110:S110)&gt;0,S110=0),AG110,0)</f>
        <v>#REF!</v>
      </c>
      <c r="CI110" s="20" t="e">
        <f>IF(AND(SUM($R110:T110)&gt;0,T110=0),AH110,0)</f>
        <v>#REF!</v>
      </c>
      <c r="CJ110" s="20" t="e">
        <f>IF(AND(SUM($R110:U110)&gt;0,U110=0),AI110,0)</f>
        <v>#REF!</v>
      </c>
      <c r="CK110" s="20" t="e">
        <f>IF(AND(SUM($R110:V110)&gt;0,V110=0),AJ110,0)</f>
        <v>#REF!</v>
      </c>
      <c r="CL110" s="20" t="e">
        <f>IF(AND(SUM($R110:W110)&gt;0,W110=0),AK110,0)</f>
        <v>#REF!</v>
      </c>
      <c r="CM110" s="20" t="e">
        <f>IF(AND(SUM($R110:X110)&gt;0,X110=0),AL110,0)</f>
        <v>#REF!</v>
      </c>
      <c r="CN110" s="20" t="e">
        <f>IF(AND(SUM($R110:Y110)&gt;0,Y110=0),AM110,0)</f>
        <v>#REF!</v>
      </c>
      <c r="CO110" s="20" t="e">
        <f>IF(AND(SUM($R110:Z110)&gt;0,Z110=0),AN110,0)</f>
        <v>#REF!</v>
      </c>
      <c r="CP110" s="20" t="e">
        <f>IF(AND(SUM($R110:AA110)&gt;0,AA110=0),AO110,0)</f>
        <v>#REF!</v>
      </c>
      <c r="CQ110" s="20" t="e">
        <f>IF(AND(SUM($R110:AB110)&gt;0,AB110=0),AP110,0)</f>
        <v>#REF!</v>
      </c>
      <c r="CR110" s="20" t="e">
        <f>IF(AND(SUM($R110:AC110)&gt;0,AC110=0),AQ110,0)</f>
        <v>#REF!</v>
      </c>
      <c r="CT110" s="14" t="e">
        <f>IF(VLOOKUP($B110,#REF!,COLUMN(#REF!)-COLUMN(#REF!)+1,FALSE)&gt;0.1,VLOOKUP($B110,#REF!,COLUMN(#REF!)-COLUMN(#REF!)+1,FALSE),"")</f>
        <v>#REF!</v>
      </c>
      <c r="CU110" s="14" t="e">
        <f>IF(VLOOKUP($B110,#REF!,COLUMN(#REF!)-COLUMN(#REF!)+1,FALSE)&gt;0.1,VLOOKUP($B110,#REF!,COLUMN(#REF!)-COLUMN(#REF!)+1,FALSE),"")</f>
        <v>#REF!</v>
      </c>
      <c r="CV110" s="14" t="e">
        <f>IF(VLOOKUP($B110,#REF!,COLUMN(#REF!)-COLUMN(#REF!)+1,FALSE)&gt;0.1,VLOOKUP($B110,#REF!,COLUMN(#REF!)-COLUMN(#REF!)+1,FALSE),"")</f>
        <v>#REF!</v>
      </c>
      <c r="CW110" s="14" t="e">
        <f>IF(VLOOKUP($B110,#REF!,COLUMN(#REF!)-COLUMN(#REF!)+1,FALSE)&gt;0.1,VLOOKUP($B110,#REF!,COLUMN(#REF!)-COLUMN(#REF!)+1,FALSE),"")</f>
        <v>#REF!</v>
      </c>
      <c r="CX110" s="14" t="e">
        <f>IF(VLOOKUP($B110,#REF!,COLUMN(#REF!)-COLUMN(#REF!)+1,FALSE)&gt;0.1,VLOOKUP($B110,#REF!,COLUMN(#REF!)-COLUMN(#REF!)+1,FALSE),"")</f>
        <v>#REF!</v>
      </c>
      <c r="CY110" s="14" t="e">
        <f>IF(VLOOKUP($B110,#REF!,COLUMN(#REF!)-COLUMN(#REF!)+1,FALSE)&gt;0.1,VLOOKUP($B110,#REF!,COLUMN(#REF!)-COLUMN(#REF!)+1,FALSE),"")</f>
        <v>#REF!</v>
      </c>
      <c r="CZ110" s="14" t="e">
        <f>IF(VLOOKUP($B110,#REF!,COLUMN(#REF!)-COLUMN(#REF!)+1,FALSE)&gt;0.1,VLOOKUP($B110,#REF!,COLUMN(#REF!)-COLUMN(#REF!)+1,FALSE),"")</f>
        <v>#REF!</v>
      </c>
      <c r="DA110" s="14" t="e">
        <f>IF(VLOOKUP($B110,#REF!,COLUMN(#REF!)-COLUMN(#REF!)+1,FALSE)&gt;0.1,VLOOKUP($B110,#REF!,COLUMN(#REF!)-COLUMN(#REF!)+1,FALSE),"")</f>
        <v>#REF!</v>
      </c>
      <c r="DB110" s="14" t="e">
        <f>IF(VLOOKUP($B110,#REF!,COLUMN(#REF!)-COLUMN(#REF!)+1,FALSE)&gt;0.1,VLOOKUP($B110,#REF!,COLUMN(#REF!)-COLUMN(#REF!)+1,FALSE),"")</f>
        <v>#REF!</v>
      </c>
      <c r="DC110" s="14" t="e">
        <f>IF(VLOOKUP($B110,#REF!,COLUMN(#REF!)-COLUMN(#REF!)+1,FALSE)&gt;0.1,VLOOKUP($B110,#REF!,COLUMN(#REF!)-COLUMN(#REF!)+1,FALSE),"")</f>
        <v>#REF!</v>
      </c>
      <c r="DD110" s="14" t="e">
        <f>IF(VLOOKUP($B110,#REF!,COLUMN(#REF!)-COLUMN(#REF!)+1,FALSE)&gt;0.1,VLOOKUP($B110,#REF!,COLUMN(#REF!)-COLUMN(#REF!)+1,FALSE),"")</f>
        <v>#REF!</v>
      </c>
      <c r="DE110" s="14" t="e">
        <f>IF(VLOOKUP($B110,#REF!,COLUMN(#REF!)-COLUMN(#REF!)+1,FALSE)&gt;0.1,VLOOKUP($B110,#REF!,COLUMN(#REF!)-COLUMN(#REF!)+1,FALSE),"")</f>
        <v>#REF!</v>
      </c>
      <c r="DH110" s="19" t="str">
        <f t="shared" si="52"/>
        <v/>
      </c>
      <c r="DI110" s="19" t="str">
        <f t="shared" si="52"/>
        <v/>
      </c>
      <c r="DJ110" s="19" t="str">
        <f t="shared" si="52"/>
        <v/>
      </c>
      <c r="DK110" s="19" t="str">
        <f t="shared" si="52"/>
        <v/>
      </c>
      <c r="DL110" s="19" t="str">
        <f t="shared" si="52"/>
        <v/>
      </c>
      <c r="DM110" s="19" t="str">
        <f t="shared" si="52"/>
        <v/>
      </c>
      <c r="DN110" s="19" t="str">
        <f t="shared" si="52"/>
        <v/>
      </c>
      <c r="DO110" s="19" t="str">
        <f t="shared" si="52"/>
        <v/>
      </c>
      <c r="DP110" s="19" t="str">
        <f t="shared" si="52"/>
        <v/>
      </c>
      <c r="DQ110" s="19" t="str">
        <f t="shared" si="49"/>
        <v/>
      </c>
      <c r="DR110" s="19" t="str">
        <f t="shared" si="49"/>
        <v/>
      </c>
      <c r="DS110" s="19" t="str">
        <f t="shared" si="49"/>
        <v/>
      </c>
      <c r="DV110" s="15" t="e">
        <f>IF(VLOOKUP($B110,#REF!,COLUMN(#REF!)-COLUMN(#REF!)+1,FALSE)&gt;0.1,VLOOKUP($B110,#REF!,COLUMN(#REF!)-COLUMN(#REF!)+1,FALSE),"")</f>
        <v>#REF!</v>
      </c>
      <c r="DW110" s="15" t="e">
        <f>IF(VLOOKUP($B110,#REF!,COLUMN(#REF!)-COLUMN(#REF!)+1,FALSE)&gt;0.1,VLOOKUP($B110,#REF!,COLUMN(#REF!)-COLUMN(#REF!)+1,FALSE),"")</f>
        <v>#REF!</v>
      </c>
      <c r="DX110" s="15" t="e">
        <f>IF(VLOOKUP($B110,#REF!,COLUMN(#REF!)-COLUMN(#REF!)+1,FALSE)&gt;0.1,VLOOKUP($B110,#REF!,COLUMN(#REF!)-COLUMN(#REF!)+1,FALSE),"")</f>
        <v>#REF!</v>
      </c>
      <c r="DY110" s="15" t="e">
        <f>IF(VLOOKUP($B110,#REF!,COLUMN(#REF!)-COLUMN(#REF!)+1,FALSE)&gt;0.1,VLOOKUP($B110,#REF!,COLUMN(#REF!)-COLUMN(#REF!)+1,FALSE),"")</f>
        <v>#REF!</v>
      </c>
      <c r="DZ110" s="15" t="e">
        <f>IF(VLOOKUP($B110,#REF!,COLUMN(#REF!)-COLUMN(#REF!)+1,FALSE)&gt;0.1,VLOOKUP($B110,#REF!,COLUMN(#REF!)-COLUMN(#REF!)+1,FALSE),"")</f>
        <v>#REF!</v>
      </c>
      <c r="EA110" s="15" t="e">
        <f>IF(VLOOKUP($B110,#REF!,COLUMN(#REF!)-COLUMN(#REF!)+1,FALSE)&gt;0.1,VLOOKUP($B110,#REF!,COLUMN(#REF!)-COLUMN(#REF!)+1,FALSE),"")</f>
        <v>#REF!</v>
      </c>
      <c r="EB110" s="15" t="e">
        <f>IF(VLOOKUP($B110,#REF!,COLUMN(#REF!)-COLUMN(#REF!)+1,FALSE)&gt;0.1,VLOOKUP($B110,#REF!,COLUMN(#REF!)-COLUMN(#REF!)+1,FALSE),"")</f>
        <v>#REF!</v>
      </c>
      <c r="EC110" s="15" t="e">
        <f>IF(VLOOKUP($B110,#REF!,COLUMN(#REF!)-COLUMN(#REF!)+1,FALSE)&gt;0.1,VLOOKUP($B110,#REF!,COLUMN(#REF!)-COLUMN(#REF!)+1,FALSE),"")</f>
        <v>#REF!</v>
      </c>
      <c r="ED110" s="15" t="e">
        <f>IF(VLOOKUP($B110,#REF!,COLUMN(#REF!)-COLUMN(#REF!)+1,FALSE)&gt;0.1,VLOOKUP($B110,#REF!,COLUMN(#REF!)-COLUMN(#REF!)+1,FALSE),"")</f>
        <v>#REF!</v>
      </c>
      <c r="EE110" s="15" t="e">
        <f>IF(VLOOKUP($B110,#REF!,COLUMN(#REF!)-COLUMN(#REF!)+1,FALSE)&gt;0.1,VLOOKUP($B110,#REF!,COLUMN(#REF!)-COLUMN(#REF!)+1,FALSE),"")</f>
        <v>#REF!</v>
      </c>
      <c r="EF110" s="15" t="e">
        <f>IF(VLOOKUP($B110,#REF!,COLUMN(#REF!)-COLUMN(#REF!)+1,FALSE)&gt;0.1,VLOOKUP($B110,#REF!,COLUMN(#REF!)-COLUMN(#REF!)+1,FALSE),"")</f>
        <v>#REF!</v>
      </c>
      <c r="EG110" s="15" t="e">
        <f>IF(VLOOKUP($B110,#REF!,COLUMN(#REF!)-COLUMN(#REF!)+1,FALSE)&gt;0.1,VLOOKUP($B110,#REF!,COLUMN(#REF!)-COLUMN(#REF!)+1,FALSE),"")</f>
        <v>#REF!</v>
      </c>
      <c r="EH110" s="15" t="e">
        <f>IF(VLOOKUP($B110,#REF!,COLUMN(#REF!)-COLUMN(#REF!)+1,FALSE)&gt;0.1,VLOOKUP($B110,#REF!,COLUMN(#REF!)-COLUMN(#REF!)+1,FALSE),"")</f>
        <v>#REF!</v>
      </c>
      <c r="EL110" s="20" t="str">
        <f t="shared" si="51"/>
        <v/>
      </c>
      <c r="EM110" s="20" t="str">
        <f t="shared" si="51"/>
        <v/>
      </c>
      <c r="EN110" s="20" t="str">
        <f t="shared" si="51"/>
        <v/>
      </c>
      <c r="EO110" s="20" t="str">
        <f t="shared" si="50"/>
        <v/>
      </c>
      <c r="EP110" s="20" t="str">
        <f t="shared" si="50"/>
        <v/>
      </c>
      <c r="EQ110" s="20" t="str">
        <f t="shared" si="50"/>
        <v/>
      </c>
      <c r="ER110" s="20" t="str">
        <f t="shared" si="43"/>
        <v/>
      </c>
      <c r="ES110" s="20" t="str">
        <f t="shared" si="43"/>
        <v/>
      </c>
      <c r="ET110" s="20" t="str">
        <f t="shared" si="43"/>
        <v/>
      </c>
      <c r="EU110" s="20" t="str">
        <f t="shared" ref="EU110:EW120" si="56">IF(ISNUMBER(EE110),(EE110-1)*M110,"")</f>
        <v/>
      </c>
      <c r="EV110" s="20" t="str">
        <f t="shared" si="56"/>
        <v/>
      </c>
      <c r="EW110" s="20" t="str">
        <f t="shared" si="56"/>
        <v/>
      </c>
    </row>
    <row r="111" spans="2:153">
      <c r="B111" t="s">
        <v>1426</v>
      </c>
      <c r="C111" s="18">
        <f>VLOOKUP(B111,Financ!A$3:J$157,COLUMN(Financ!$J$21),FALSE)</f>
        <v>45839</v>
      </c>
      <c r="D111" s="16">
        <f ca="1">SUMIF(Financ!$A$3:$A$157,'Full Financ'!$B111,Financ!K$3:K$156)</f>
        <v>0</v>
      </c>
      <c r="E111" s="16">
        <f ca="1">SUMIF(Financ!$A$3:$A$157,'Full Financ'!$B111,Financ!L$3:L$156)</f>
        <v>0</v>
      </c>
      <c r="F111" s="16">
        <f ca="1">SUMIF(Financ!$A$3:$A$157,'Full Financ'!$B111,Financ!M$3:M$156)</f>
        <v>0</v>
      </c>
      <c r="G111" s="16">
        <f ca="1">SUMIF(Financ!$A$3:$A$157,'Full Financ'!$B111,Financ!N$3:N$156)</f>
        <v>0</v>
      </c>
      <c r="H111" s="16">
        <f ca="1">SUMIF(Financ!$A$3:$A$157,'Full Financ'!$B111,Financ!O$3:O$156)</f>
        <v>0</v>
      </c>
      <c r="I111" s="16">
        <f ca="1">SUMIF(Financ!$A$3:$A$157,'Full Financ'!$B111,Financ!P$3:P$156)</f>
        <v>0</v>
      </c>
      <c r="J111" s="16">
        <f ca="1">SUMIF(Financ!$A$3:$A$157,'Full Financ'!$B111,Financ!Q$3:Q$156)</f>
        <v>960.15440000000001</v>
      </c>
      <c r="K111" s="16">
        <f ca="1">SUMIF(Financ!$A$3:$A$157,'Full Financ'!$B111,Financ!R$3:R$156)</f>
        <v>960.15440000000001</v>
      </c>
      <c r="L111" s="16">
        <f ca="1">SUMIF(Financ!$A$3:$A$157,'Full Financ'!$B111,Financ!S$3:S$156)</f>
        <v>960.15440000000001</v>
      </c>
      <c r="M111" s="16">
        <f ca="1">SUMIF(Financ!$A$3:$A$157,'Full Financ'!$B111,Financ!T$3:T$156)</f>
        <v>960.15440000000001</v>
      </c>
      <c r="N111" s="16">
        <f ca="1">SUMIF(Financ!$A$3:$A$157,'Full Financ'!$B111,Financ!U$3:U$156)</f>
        <v>960.15440000000001</v>
      </c>
      <c r="O111" s="16">
        <f ca="1">SUMIF(Financ!$A$3:$A$157,'Full Financ'!$B111,Financ!V$3:V$156)</f>
        <v>960.15440000000001</v>
      </c>
      <c r="P111" s="16"/>
      <c r="Q111" t="e">
        <f>VLOOKUP(B111,#REF!,COLUMN(#REF!),FALSE)</f>
        <v>#REF!</v>
      </c>
      <c r="R111" s="17" t="e">
        <f>IF(AND(R$2=$Q$1,$Q111&lt;&gt;0),SUMIF(#REF!,'Full Financ'!$B111,#REF!)*0.98*(S$2-R$2)/($Q111),SUMIF(#REF!,'Full Financ'!$B111,#REF!)*0.98)</f>
        <v>#REF!</v>
      </c>
      <c r="S111" s="17" t="e">
        <f>IF(AND(S$2=$Q$1,$Q111&lt;&gt;0),SUMIF(#REF!,'Full Financ'!$B111,#REF!)*0.98*(T$2-S$2)/($Q111),SUMIF(#REF!,'Full Financ'!$B111,#REF!)*0.98)</f>
        <v>#REF!</v>
      </c>
      <c r="T111" s="17" t="e">
        <f>IF(AND(T$2=$Q$1,$Q111&lt;&gt;0),SUMIF(#REF!,'Full Financ'!$B111,#REF!)*0.98*(U$2-T$2)/($Q111),SUMIF(#REF!,'Full Financ'!$B111,#REF!)*0.98)</f>
        <v>#REF!</v>
      </c>
      <c r="U111" s="17" t="e">
        <f>IF(AND(U$2=$Q$1,$Q111&lt;&gt;0),SUMIF(#REF!,'Full Financ'!$B111,#REF!)*0.98*(V$2-U$2)/($Q111),SUMIF(#REF!,'Full Financ'!$B111,#REF!)*0.98)</f>
        <v>#REF!</v>
      </c>
      <c r="V111" s="17" t="e">
        <f>IF(AND(V$2=$Q$1,$Q111&lt;&gt;0),SUMIF(#REF!,'Full Financ'!$B111,#REF!)*0.98*(W$2-V$2)/($Q111),SUMIF(#REF!,'Full Financ'!$B111,#REF!)*0.98)</f>
        <v>#REF!</v>
      </c>
      <c r="W111" s="17" t="e">
        <f>IF(AND(W$2=$Q$1,$Q111&lt;&gt;0),SUMIF(#REF!,'Full Financ'!$B111,#REF!)*0.98*(X$2-W$2)/($Q111),SUMIF(#REF!,'Full Financ'!$B111,#REF!)*0.98)</f>
        <v>#REF!</v>
      </c>
      <c r="X111" s="17" t="e">
        <f>IF(AND(X$2=$Q$1,$Q111&lt;&gt;0),SUMIF(#REF!,'Full Financ'!$B111,#REF!)*0.98*(Y$2-X$2)/($Q111),SUMIF(#REF!,'Full Financ'!$B111,#REF!)*0.98)</f>
        <v>#REF!</v>
      </c>
      <c r="Y111" s="17" t="e">
        <f>IF(AND(Y$2=$Q$1,$Q111&lt;&gt;0),SUMIF(#REF!,'Full Financ'!$B111,#REF!)*0.98*(Z$2-Y$2)/($Q111),SUMIF(#REF!,'Full Financ'!$B111,#REF!)*0.98)</f>
        <v>#REF!</v>
      </c>
      <c r="Z111" s="17" t="e">
        <f>IF(AND(Z$2=$Q$1,$Q111&lt;&gt;0),SUMIF(#REF!,'Full Financ'!$B111,#REF!)*0.98*(AA$2-Z$2)/($Q111),SUMIF(#REF!,'Full Financ'!$B111,#REF!)*0.98)</f>
        <v>#REF!</v>
      </c>
      <c r="AA111" s="17" t="e">
        <f>IF(AND(AA$2=$Q$1,$Q111&lt;&gt;0),SUMIF(#REF!,'Full Financ'!$B111,#REF!)*0.98*(AB$2-AA$2)/($Q111),SUMIF(#REF!,'Full Financ'!$B111,#REF!)*0.98)</f>
        <v>#REF!</v>
      </c>
      <c r="AB111" s="17" t="e">
        <f>IF(AND(AB$2=$Q$1,$Q111&lt;&gt;0),SUMIF(#REF!,'Full Financ'!$B111,#REF!)*0.98*(AC$2-AB$2)/($Q111),SUMIF(#REF!,'Full Financ'!$B111,#REF!)*0.98)</f>
        <v>#REF!</v>
      </c>
      <c r="AC111" s="17" t="e">
        <f>IF(AND(AC$2=$Q$1,$Q111&lt;&gt;0),SUMIF(#REF!,'Full Financ'!$B111,#REF!)*0.98*(AD$2-AC$2)/($Q111),SUMIF(#REF!,'Full Financ'!$B111,#REF!)*0.98)</f>
        <v>#REF!</v>
      </c>
      <c r="AD111" s="17"/>
      <c r="AF111" s="17" t="e">
        <f t="shared" ref="AF111:AH120" ca="1" si="57">R111-D111</f>
        <v>#REF!</v>
      </c>
      <c r="AG111" s="17" t="e">
        <f t="shared" ca="1" si="57"/>
        <v>#REF!</v>
      </c>
      <c r="AH111" s="17" t="e">
        <f t="shared" ca="1" si="57"/>
        <v>#REF!</v>
      </c>
      <c r="AI111" s="17" t="e">
        <f t="shared" ca="1" si="53"/>
        <v>#REF!</v>
      </c>
      <c r="AJ111" s="17" t="e">
        <f t="shared" ca="1" si="53"/>
        <v>#REF!</v>
      </c>
      <c r="AK111" s="17" t="e">
        <f t="shared" ca="1" si="53"/>
        <v>#REF!</v>
      </c>
      <c r="AL111" s="17" t="e">
        <f t="shared" ca="1" si="53"/>
        <v>#REF!</v>
      </c>
      <c r="AM111" s="17" t="e">
        <f t="shared" ca="1" si="53"/>
        <v>#REF!</v>
      </c>
      <c r="AN111" s="17" t="e">
        <f t="shared" ca="1" si="53"/>
        <v>#REF!</v>
      </c>
      <c r="AO111" s="17" t="e">
        <f t="shared" ca="1" si="53"/>
        <v>#REF!</v>
      </c>
      <c r="AP111" s="17" t="e">
        <f t="shared" ca="1" si="53"/>
        <v>#REF!</v>
      </c>
      <c r="AQ111" s="17" t="e">
        <f t="shared" ca="1" si="53"/>
        <v>#REF!</v>
      </c>
      <c r="AS111" s="17" t="e">
        <f>IF(SUM($R111:R111)&gt;0,MONTH(AS$2),"")</f>
        <v>#REF!</v>
      </c>
      <c r="AT111" s="17" t="e">
        <f>IF(SUM($R111:S111)&gt;0,MONTH(AT$2),"")</f>
        <v>#REF!</v>
      </c>
      <c r="AU111" s="17" t="e">
        <f>IF(SUM($R111:T111)&gt;0,MONTH(AU$2),"")</f>
        <v>#REF!</v>
      </c>
      <c r="AV111" s="17" t="e">
        <f>IF(SUM($R111:U111)&gt;0,MONTH(AV$2),"")</f>
        <v>#REF!</v>
      </c>
      <c r="AW111" s="17" t="e">
        <f>IF(SUM($R111:V111)&gt;0,MONTH(AW$2),"")</f>
        <v>#REF!</v>
      </c>
      <c r="AX111" s="17" t="e">
        <f>IF(SUM($R111:W111)&gt;0,MONTH(AX$2),"")</f>
        <v>#REF!</v>
      </c>
      <c r="AY111" s="17" t="e">
        <f>IF(SUM($R111:X111)&gt;0,MONTH(AY$2),"")</f>
        <v>#REF!</v>
      </c>
      <c r="AZ111" s="17" t="e">
        <f>IF(SUM($R111:Y111)&gt;0,MONTH(AZ$2),"")</f>
        <v>#REF!</v>
      </c>
      <c r="BA111" s="17" t="e">
        <f>IF(SUM($R111:Z111)&gt;0,MONTH(BA$2),"")</f>
        <v>#REF!</v>
      </c>
      <c r="BB111" s="17" t="e">
        <f>IF(SUM($R111:AA111)&gt;0,MONTH(BB$2),"")</f>
        <v>#REF!</v>
      </c>
      <c r="BC111" s="17" t="e">
        <f>IF(SUM($R111:AB111)&gt;0,MONTH(BC$2),"")</f>
        <v>#REF!</v>
      </c>
      <c r="BD111" s="17" t="e">
        <f>IF(SUM($R111:AC111)&gt;0,MONTH(BD$2),"")</f>
        <v>#REF!</v>
      </c>
      <c r="BE111" s="17" t="e">
        <f t="shared" si="41"/>
        <v>#REF!</v>
      </c>
      <c r="BF111" s="17" t="e">
        <f t="shared" ref="BF111:BH120" si="58">IF(OR($BE111=0,AND(BF$2&gt;=$C111,$BE111&gt;MONTH(BF$2))),AF111,0)</f>
        <v>#REF!</v>
      </c>
      <c r="BG111" s="17" t="e">
        <f t="shared" si="58"/>
        <v>#REF!</v>
      </c>
      <c r="BH111" s="17" t="e">
        <f t="shared" si="58"/>
        <v>#REF!</v>
      </c>
      <c r="BI111" s="17" t="e">
        <f t="shared" si="54"/>
        <v>#REF!</v>
      </c>
      <c r="BJ111" s="17" t="e">
        <f t="shared" si="54"/>
        <v>#REF!</v>
      </c>
      <c r="BK111" s="17" t="e">
        <f t="shared" si="54"/>
        <v>#REF!</v>
      </c>
      <c r="BL111" s="17" t="e">
        <f t="shared" si="54"/>
        <v>#REF!</v>
      </c>
      <c r="BM111" s="17" t="e">
        <f t="shared" si="54"/>
        <v>#REF!</v>
      </c>
      <c r="BN111" s="17" t="e">
        <f t="shared" si="54"/>
        <v>#REF!</v>
      </c>
      <c r="BO111" s="17" t="e">
        <f t="shared" si="54"/>
        <v>#REF!</v>
      </c>
      <c r="BP111" s="17" t="e">
        <f t="shared" si="54"/>
        <v>#REF!</v>
      </c>
      <c r="BQ111" s="17" t="e">
        <f t="shared" si="54"/>
        <v>#REF!</v>
      </c>
      <c r="BS111" s="17" t="e">
        <f t="shared" ref="BS111:BU120" si="59">IF(AND(BF$2&lt;$C111,$BE111&lt;MONTH($C111)),AF111,0)</f>
        <v>#REF!</v>
      </c>
      <c r="BT111" s="17" t="e">
        <f t="shared" si="59"/>
        <v>#REF!</v>
      </c>
      <c r="BU111" s="17" t="e">
        <f t="shared" si="59"/>
        <v>#REF!</v>
      </c>
      <c r="BV111" s="17" t="e">
        <f t="shared" si="55"/>
        <v>#REF!</v>
      </c>
      <c r="BW111" s="17" t="e">
        <f t="shared" si="55"/>
        <v>#REF!</v>
      </c>
      <c r="BX111" s="17" t="e">
        <f t="shared" si="55"/>
        <v>#REF!</v>
      </c>
      <c r="BY111" s="17" t="e">
        <f t="shared" si="55"/>
        <v>#REF!</v>
      </c>
      <c r="BZ111" s="17" t="e">
        <f t="shared" si="55"/>
        <v>#REF!</v>
      </c>
      <c r="CA111" s="17" t="e">
        <f t="shared" si="55"/>
        <v>#REF!</v>
      </c>
      <c r="CB111" s="17" t="e">
        <f t="shared" si="55"/>
        <v>#REF!</v>
      </c>
      <c r="CC111" s="17" t="e">
        <f t="shared" si="55"/>
        <v>#REF!</v>
      </c>
      <c r="CD111" s="17" t="e">
        <f t="shared" si="55"/>
        <v>#REF!</v>
      </c>
      <c r="CG111" s="20" t="e">
        <f>IF(AND(SUM($R111:R111)&gt;0,R111=0),AF111,0)</f>
        <v>#REF!</v>
      </c>
      <c r="CH111" s="20" t="e">
        <f>IF(AND(SUM($R111:S111)&gt;0,S111=0),AG111,0)</f>
        <v>#REF!</v>
      </c>
      <c r="CI111" s="20" t="e">
        <f>IF(AND(SUM($R111:T111)&gt;0,T111=0),AH111,0)</f>
        <v>#REF!</v>
      </c>
      <c r="CJ111" s="20" t="e">
        <f>IF(AND(SUM($R111:U111)&gt;0,U111=0),AI111,0)</f>
        <v>#REF!</v>
      </c>
      <c r="CK111" s="20" t="e">
        <f>IF(AND(SUM($R111:V111)&gt;0,V111=0),AJ111,0)</f>
        <v>#REF!</v>
      </c>
      <c r="CL111" s="20" t="e">
        <f>IF(AND(SUM($R111:W111)&gt;0,W111=0),AK111,0)</f>
        <v>#REF!</v>
      </c>
      <c r="CM111" s="20" t="e">
        <f>IF(AND(SUM($R111:X111)&gt;0,X111=0),AL111,0)</f>
        <v>#REF!</v>
      </c>
      <c r="CN111" s="20" t="e">
        <f>IF(AND(SUM($R111:Y111)&gt;0,Y111=0),AM111,0)</f>
        <v>#REF!</v>
      </c>
      <c r="CO111" s="20" t="e">
        <f>IF(AND(SUM($R111:Z111)&gt;0,Z111=0),AN111,0)</f>
        <v>#REF!</v>
      </c>
      <c r="CP111" s="20" t="e">
        <f>IF(AND(SUM($R111:AA111)&gt;0,AA111=0),AO111,0)</f>
        <v>#REF!</v>
      </c>
      <c r="CQ111" s="20" t="e">
        <f>IF(AND(SUM($R111:AB111)&gt;0,AB111=0),AP111,0)</f>
        <v>#REF!</v>
      </c>
      <c r="CR111" s="20" t="e">
        <f>IF(AND(SUM($R111:AC111)&gt;0,AC111=0),AQ111,0)</f>
        <v>#REF!</v>
      </c>
      <c r="CT111" s="14" t="e">
        <f>IF(VLOOKUP($B111,#REF!,COLUMN(#REF!)-COLUMN(#REF!)+1,FALSE)&gt;0.1,VLOOKUP($B111,#REF!,COLUMN(#REF!)-COLUMN(#REF!)+1,FALSE),"")</f>
        <v>#REF!</v>
      </c>
      <c r="CU111" s="14" t="e">
        <f>IF(VLOOKUP($B111,#REF!,COLUMN(#REF!)-COLUMN(#REF!)+1,FALSE)&gt;0.1,VLOOKUP($B111,#REF!,COLUMN(#REF!)-COLUMN(#REF!)+1,FALSE),"")</f>
        <v>#REF!</v>
      </c>
      <c r="CV111" s="14" t="e">
        <f>IF(VLOOKUP($B111,#REF!,COLUMN(#REF!)-COLUMN(#REF!)+1,FALSE)&gt;0.1,VLOOKUP($B111,#REF!,COLUMN(#REF!)-COLUMN(#REF!)+1,FALSE),"")</f>
        <v>#REF!</v>
      </c>
      <c r="CW111" s="14" t="e">
        <f>IF(VLOOKUP($B111,#REF!,COLUMN(#REF!)-COLUMN(#REF!)+1,FALSE)&gt;0.1,VLOOKUP($B111,#REF!,COLUMN(#REF!)-COLUMN(#REF!)+1,FALSE),"")</f>
        <v>#REF!</v>
      </c>
      <c r="CX111" s="14" t="e">
        <f>IF(VLOOKUP($B111,#REF!,COLUMN(#REF!)-COLUMN(#REF!)+1,FALSE)&gt;0.1,VLOOKUP($B111,#REF!,COLUMN(#REF!)-COLUMN(#REF!)+1,FALSE),"")</f>
        <v>#REF!</v>
      </c>
      <c r="CY111" s="14" t="e">
        <f>IF(VLOOKUP($B111,#REF!,COLUMN(#REF!)-COLUMN(#REF!)+1,FALSE)&gt;0.1,VLOOKUP($B111,#REF!,COLUMN(#REF!)-COLUMN(#REF!)+1,FALSE),"")</f>
        <v>#REF!</v>
      </c>
      <c r="CZ111" s="14" t="e">
        <f>IF(VLOOKUP($B111,#REF!,COLUMN(#REF!)-COLUMN(#REF!)+1,FALSE)&gt;0.1,VLOOKUP($B111,#REF!,COLUMN(#REF!)-COLUMN(#REF!)+1,FALSE),"")</f>
        <v>#REF!</v>
      </c>
      <c r="DA111" s="14" t="e">
        <f>IF(VLOOKUP($B111,#REF!,COLUMN(#REF!)-COLUMN(#REF!)+1,FALSE)&gt;0.1,VLOOKUP($B111,#REF!,COLUMN(#REF!)-COLUMN(#REF!)+1,FALSE),"")</f>
        <v>#REF!</v>
      </c>
      <c r="DB111" s="14" t="e">
        <f>IF(VLOOKUP($B111,#REF!,COLUMN(#REF!)-COLUMN(#REF!)+1,FALSE)&gt;0.1,VLOOKUP($B111,#REF!,COLUMN(#REF!)-COLUMN(#REF!)+1,FALSE),"")</f>
        <v>#REF!</v>
      </c>
      <c r="DC111" s="14" t="e">
        <f>IF(VLOOKUP($B111,#REF!,COLUMN(#REF!)-COLUMN(#REF!)+1,FALSE)&gt;0.1,VLOOKUP($B111,#REF!,COLUMN(#REF!)-COLUMN(#REF!)+1,FALSE),"")</f>
        <v>#REF!</v>
      </c>
      <c r="DD111" s="14" t="e">
        <f>IF(VLOOKUP($B111,#REF!,COLUMN(#REF!)-COLUMN(#REF!)+1,FALSE)&gt;0.1,VLOOKUP($B111,#REF!,COLUMN(#REF!)-COLUMN(#REF!)+1,FALSE),"")</f>
        <v>#REF!</v>
      </c>
      <c r="DE111" s="14" t="e">
        <f>IF(VLOOKUP($B111,#REF!,COLUMN(#REF!)-COLUMN(#REF!)+1,FALSE)&gt;0.1,VLOOKUP($B111,#REF!,COLUMN(#REF!)-COLUMN(#REF!)+1,FALSE),"")</f>
        <v>#REF!</v>
      </c>
      <c r="DH111" s="19" t="str">
        <f t="shared" si="52"/>
        <v/>
      </c>
      <c r="DI111" s="19" t="str">
        <f t="shared" si="52"/>
        <v/>
      </c>
      <c r="DJ111" s="19" t="str">
        <f t="shared" si="52"/>
        <v/>
      </c>
      <c r="DK111" s="19" t="str">
        <f t="shared" si="52"/>
        <v/>
      </c>
      <c r="DL111" s="19" t="str">
        <f t="shared" si="52"/>
        <v/>
      </c>
      <c r="DM111" s="19" t="str">
        <f t="shared" si="52"/>
        <v/>
      </c>
      <c r="DN111" s="19" t="str">
        <f t="shared" si="52"/>
        <v/>
      </c>
      <c r="DO111" s="19" t="str">
        <f t="shared" si="52"/>
        <v/>
      </c>
      <c r="DP111" s="19" t="str">
        <f t="shared" si="52"/>
        <v/>
      </c>
      <c r="DQ111" s="19" t="str">
        <f t="shared" si="49"/>
        <v/>
      </c>
      <c r="DR111" s="19" t="str">
        <f t="shared" si="49"/>
        <v/>
      </c>
      <c r="DS111" s="19" t="str">
        <f t="shared" si="49"/>
        <v/>
      </c>
      <c r="DV111" s="15" t="e">
        <f>IF(VLOOKUP($B111,#REF!,COLUMN(#REF!)-COLUMN(#REF!)+1,FALSE)&gt;0.1,VLOOKUP($B111,#REF!,COLUMN(#REF!)-COLUMN(#REF!)+1,FALSE),"")</f>
        <v>#REF!</v>
      </c>
      <c r="DW111" s="15" t="e">
        <f>IF(VLOOKUP($B111,#REF!,COLUMN(#REF!)-COLUMN(#REF!)+1,FALSE)&gt;0.1,VLOOKUP($B111,#REF!,COLUMN(#REF!)-COLUMN(#REF!)+1,FALSE),"")</f>
        <v>#REF!</v>
      </c>
      <c r="DX111" s="15" t="e">
        <f>IF(VLOOKUP($B111,#REF!,COLUMN(#REF!)-COLUMN(#REF!)+1,FALSE)&gt;0.1,VLOOKUP($B111,#REF!,COLUMN(#REF!)-COLUMN(#REF!)+1,FALSE),"")</f>
        <v>#REF!</v>
      </c>
      <c r="DY111" s="15" t="e">
        <f>IF(VLOOKUP($B111,#REF!,COLUMN(#REF!)-COLUMN(#REF!)+1,FALSE)&gt;0.1,VLOOKUP($B111,#REF!,COLUMN(#REF!)-COLUMN(#REF!)+1,FALSE),"")</f>
        <v>#REF!</v>
      </c>
      <c r="DZ111" s="15" t="e">
        <f>IF(VLOOKUP($B111,#REF!,COLUMN(#REF!)-COLUMN(#REF!)+1,FALSE)&gt;0.1,VLOOKUP($B111,#REF!,COLUMN(#REF!)-COLUMN(#REF!)+1,FALSE),"")</f>
        <v>#REF!</v>
      </c>
      <c r="EA111" s="15" t="e">
        <f>IF(VLOOKUP($B111,#REF!,COLUMN(#REF!)-COLUMN(#REF!)+1,FALSE)&gt;0.1,VLOOKUP($B111,#REF!,COLUMN(#REF!)-COLUMN(#REF!)+1,FALSE),"")</f>
        <v>#REF!</v>
      </c>
      <c r="EB111" s="15" t="e">
        <f>IF(VLOOKUP($B111,#REF!,COLUMN(#REF!)-COLUMN(#REF!)+1,FALSE)&gt;0.1,VLOOKUP($B111,#REF!,COLUMN(#REF!)-COLUMN(#REF!)+1,FALSE),"")</f>
        <v>#REF!</v>
      </c>
      <c r="EC111" s="15" t="e">
        <f>IF(VLOOKUP($B111,#REF!,COLUMN(#REF!)-COLUMN(#REF!)+1,FALSE)&gt;0.1,VLOOKUP($B111,#REF!,COLUMN(#REF!)-COLUMN(#REF!)+1,FALSE),"")</f>
        <v>#REF!</v>
      </c>
      <c r="ED111" s="15" t="e">
        <f>IF(VLOOKUP($B111,#REF!,COLUMN(#REF!)-COLUMN(#REF!)+1,FALSE)&gt;0.1,VLOOKUP($B111,#REF!,COLUMN(#REF!)-COLUMN(#REF!)+1,FALSE),"")</f>
        <v>#REF!</v>
      </c>
      <c r="EE111" s="15" t="e">
        <f>IF(VLOOKUP($B111,#REF!,COLUMN(#REF!)-COLUMN(#REF!)+1,FALSE)&gt;0.1,VLOOKUP($B111,#REF!,COLUMN(#REF!)-COLUMN(#REF!)+1,FALSE),"")</f>
        <v>#REF!</v>
      </c>
      <c r="EF111" s="15" t="e">
        <f>IF(VLOOKUP($B111,#REF!,COLUMN(#REF!)-COLUMN(#REF!)+1,FALSE)&gt;0.1,VLOOKUP($B111,#REF!,COLUMN(#REF!)-COLUMN(#REF!)+1,FALSE),"")</f>
        <v>#REF!</v>
      </c>
      <c r="EG111" s="15" t="e">
        <f>IF(VLOOKUP($B111,#REF!,COLUMN(#REF!)-COLUMN(#REF!)+1,FALSE)&gt;0.1,VLOOKUP($B111,#REF!,COLUMN(#REF!)-COLUMN(#REF!)+1,FALSE),"")</f>
        <v>#REF!</v>
      </c>
      <c r="EH111" s="15" t="e">
        <f>IF(VLOOKUP($B111,#REF!,COLUMN(#REF!)-COLUMN(#REF!)+1,FALSE)&gt;0.1,VLOOKUP($B111,#REF!,COLUMN(#REF!)-COLUMN(#REF!)+1,FALSE),"")</f>
        <v>#REF!</v>
      </c>
      <c r="EL111" s="20" t="str">
        <f t="shared" si="51"/>
        <v/>
      </c>
      <c r="EM111" s="20" t="str">
        <f t="shared" si="51"/>
        <v/>
      </c>
      <c r="EN111" s="20" t="str">
        <f t="shared" si="51"/>
        <v/>
      </c>
      <c r="EO111" s="20" t="str">
        <f t="shared" si="50"/>
        <v/>
      </c>
      <c r="EP111" s="20" t="str">
        <f t="shared" si="50"/>
        <v/>
      </c>
      <c r="EQ111" s="20" t="str">
        <f t="shared" si="50"/>
        <v/>
      </c>
      <c r="ER111" s="20" t="str">
        <f t="shared" si="50"/>
        <v/>
      </c>
      <c r="ES111" s="20" t="str">
        <f t="shared" si="50"/>
        <v/>
      </c>
      <c r="ET111" s="20" t="str">
        <f t="shared" si="50"/>
        <v/>
      </c>
      <c r="EU111" s="20" t="str">
        <f t="shared" si="56"/>
        <v/>
      </c>
      <c r="EV111" s="20" t="str">
        <f t="shared" si="56"/>
        <v/>
      </c>
      <c r="EW111" s="20" t="str">
        <f t="shared" si="56"/>
        <v/>
      </c>
    </row>
    <row r="112" spans="2:153">
      <c r="B112" t="s">
        <v>1435</v>
      </c>
      <c r="C112" s="18">
        <f>VLOOKUP(B112,Financ!A$3:J$157,COLUMN(Financ!$J$21),FALSE)</f>
        <v>45839</v>
      </c>
      <c r="D112" s="16">
        <f ca="1">SUMIF(Financ!$A$3:$A$157,'Full Financ'!$B112,Financ!K$3:K$156)</f>
        <v>0</v>
      </c>
      <c r="E112" s="16">
        <f ca="1">SUMIF(Financ!$A$3:$A$157,'Full Financ'!$B112,Financ!L$3:L$156)</f>
        <v>0</v>
      </c>
      <c r="F112" s="16">
        <f ca="1">SUMIF(Financ!$A$3:$A$157,'Full Financ'!$B112,Financ!M$3:M$156)</f>
        <v>0</v>
      </c>
      <c r="G112" s="16">
        <f ca="1">SUMIF(Financ!$A$3:$A$157,'Full Financ'!$B112,Financ!N$3:N$156)</f>
        <v>0</v>
      </c>
      <c r="H112" s="16">
        <f ca="1">SUMIF(Financ!$A$3:$A$157,'Full Financ'!$B112,Financ!O$3:O$156)</f>
        <v>0</v>
      </c>
      <c r="I112" s="16">
        <f ca="1">SUMIF(Financ!$A$3:$A$157,'Full Financ'!$B112,Financ!P$3:P$156)</f>
        <v>0</v>
      </c>
      <c r="J112" s="16">
        <f ca="1">SUMIF(Financ!$A$3:$A$157,'Full Financ'!$B112,Financ!Q$3:Q$156)</f>
        <v>480.0772</v>
      </c>
      <c r="K112" s="16">
        <f ca="1">SUMIF(Financ!$A$3:$A$157,'Full Financ'!$B112,Financ!R$3:R$156)</f>
        <v>480.0772</v>
      </c>
      <c r="L112" s="16">
        <f ca="1">SUMIF(Financ!$A$3:$A$157,'Full Financ'!$B112,Financ!S$3:S$156)</f>
        <v>480.0772</v>
      </c>
      <c r="M112" s="16">
        <f ca="1">SUMIF(Financ!$A$3:$A$157,'Full Financ'!$B112,Financ!T$3:T$156)</f>
        <v>480.0772</v>
      </c>
      <c r="N112" s="16">
        <f ca="1">SUMIF(Financ!$A$3:$A$157,'Full Financ'!$B112,Financ!U$3:U$156)</f>
        <v>480.0772</v>
      </c>
      <c r="O112" s="16">
        <f ca="1">SUMIF(Financ!$A$3:$A$157,'Full Financ'!$B112,Financ!V$3:V$156)</f>
        <v>480.0772</v>
      </c>
      <c r="P112" s="16"/>
      <c r="Q112" t="e">
        <f>VLOOKUP(B112,#REF!,COLUMN(#REF!),FALSE)</f>
        <v>#REF!</v>
      </c>
      <c r="R112" s="17" t="e">
        <f>IF(AND(R$2=$Q$1,$Q112&lt;&gt;0),SUMIF(#REF!,'Full Financ'!$B112,#REF!)*0.98*(S$2-R$2)/($Q112),SUMIF(#REF!,'Full Financ'!$B112,#REF!)*0.98)</f>
        <v>#REF!</v>
      </c>
      <c r="S112" s="17" t="e">
        <f>IF(AND(S$2=$Q$1,$Q112&lt;&gt;0),SUMIF(#REF!,'Full Financ'!$B112,#REF!)*0.98*(T$2-S$2)/($Q112),SUMIF(#REF!,'Full Financ'!$B112,#REF!)*0.98)</f>
        <v>#REF!</v>
      </c>
      <c r="T112" s="17" t="e">
        <f>IF(AND(T$2=$Q$1,$Q112&lt;&gt;0),SUMIF(#REF!,'Full Financ'!$B112,#REF!)*0.98*(U$2-T$2)/($Q112),SUMIF(#REF!,'Full Financ'!$B112,#REF!)*0.98)</f>
        <v>#REF!</v>
      </c>
      <c r="U112" s="17" t="e">
        <f>IF(AND(U$2=$Q$1,$Q112&lt;&gt;0),SUMIF(#REF!,'Full Financ'!$B112,#REF!)*0.98*(V$2-U$2)/($Q112),SUMIF(#REF!,'Full Financ'!$B112,#REF!)*0.98)</f>
        <v>#REF!</v>
      </c>
      <c r="V112" s="17" t="e">
        <f>IF(AND(V$2=$Q$1,$Q112&lt;&gt;0),SUMIF(#REF!,'Full Financ'!$B112,#REF!)*0.98*(W$2-V$2)/($Q112),SUMIF(#REF!,'Full Financ'!$B112,#REF!)*0.98)</f>
        <v>#REF!</v>
      </c>
      <c r="W112" s="17" t="e">
        <f>IF(AND(W$2=$Q$1,$Q112&lt;&gt;0),SUMIF(#REF!,'Full Financ'!$B112,#REF!)*0.98*(X$2-W$2)/($Q112),SUMIF(#REF!,'Full Financ'!$B112,#REF!)*0.98)</f>
        <v>#REF!</v>
      </c>
      <c r="X112" s="17" t="e">
        <f>IF(AND(X$2=$Q$1,$Q112&lt;&gt;0),SUMIF(#REF!,'Full Financ'!$B112,#REF!)*0.98*(Y$2-X$2)/($Q112),SUMIF(#REF!,'Full Financ'!$B112,#REF!)*0.98)</f>
        <v>#REF!</v>
      </c>
      <c r="Y112" s="17" t="e">
        <f>IF(AND(Y$2=$Q$1,$Q112&lt;&gt;0),SUMIF(#REF!,'Full Financ'!$B112,#REF!)*0.98*(Z$2-Y$2)/($Q112),SUMIF(#REF!,'Full Financ'!$B112,#REF!)*0.98)</f>
        <v>#REF!</v>
      </c>
      <c r="Z112" s="17" t="e">
        <f>IF(AND(Z$2=$Q$1,$Q112&lt;&gt;0),SUMIF(#REF!,'Full Financ'!$B112,#REF!)*0.98*(AA$2-Z$2)/($Q112),SUMIF(#REF!,'Full Financ'!$B112,#REF!)*0.98)</f>
        <v>#REF!</v>
      </c>
      <c r="AA112" s="17" t="e">
        <f>IF(AND(AA$2=$Q$1,$Q112&lt;&gt;0),SUMIF(#REF!,'Full Financ'!$B112,#REF!)*0.98*(AB$2-AA$2)/($Q112),SUMIF(#REF!,'Full Financ'!$B112,#REF!)*0.98)</f>
        <v>#REF!</v>
      </c>
      <c r="AB112" s="17" t="e">
        <f>IF(AND(AB$2=$Q$1,$Q112&lt;&gt;0),SUMIF(#REF!,'Full Financ'!$B112,#REF!)*0.98*(AC$2-AB$2)/($Q112),SUMIF(#REF!,'Full Financ'!$B112,#REF!)*0.98)</f>
        <v>#REF!</v>
      </c>
      <c r="AC112" s="17" t="e">
        <f>IF(AND(AC$2=$Q$1,$Q112&lt;&gt;0),SUMIF(#REF!,'Full Financ'!$B112,#REF!)*0.98*(AD$2-AC$2)/($Q112),SUMIF(#REF!,'Full Financ'!$B112,#REF!)*0.98)</f>
        <v>#REF!</v>
      </c>
      <c r="AD112" s="17"/>
      <c r="AF112" s="17" t="e">
        <f t="shared" ca="1" si="57"/>
        <v>#REF!</v>
      </c>
      <c r="AG112" s="17" t="e">
        <f t="shared" ca="1" si="57"/>
        <v>#REF!</v>
      </c>
      <c r="AH112" s="17" t="e">
        <f t="shared" ca="1" si="57"/>
        <v>#REF!</v>
      </c>
      <c r="AI112" s="17" t="e">
        <f t="shared" ca="1" si="53"/>
        <v>#REF!</v>
      </c>
      <c r="AJ112" s="17" t="e">
        <f t="shared" ca="1" si="53"/>
        <v>#REF!</v>
      </c>
      <c r="AK112" s="17" t="e">
        <f t="shared" ca="1" si="53"/>
        <v>#REF!</v>
      </c>
      <c r="AL112" s="17" t="e">
        <f t="shared" ca="1" si="53"/>
        <v>#REF!</v>
      </c>
      <c r="AM112" s="17" t="e">
        <f t="shared" ca="1" si="53"/>
        <v>#REF!</v>
      </c>
      <c r="AN112" s="17" t="e">
        <f t="shared" ca="1" si="53"/>
        <v>#REF!</v>
      </c>
      <c r="AO112" s="17" t="e">
        <f t="shared" ca="1" si="53"/>
        <v>#REF!</v>
      </c>
      <c r="AP112" s="17" t="e">
        <f t="shared" ca="1" si="53"/>
        <v>#REF!</v>
      </c>
      <c r="AQ112" s="17" t="e">
        <f t="shared" ca="1" si="53"/>
        <v>#REF!</v>
      </c>
      <c r="AS112" s="17" t="e">
        <f>IF(SUM($R112:R112)&gt;0,MONTH(AS$2),"")</f>
        <v>#REF!</v>
      </c>
      <c r="AT112" s="17" t="e">
        <f>IF(SUM($R112:S112)&gt;0,MONTH(AT$2),"")</f>
        <v>#REF!</v>
      </c>
      <c r="AU112" s="17" t="e">
        <f>IF(SUM($R112:T112)&gt;0,MONTH(AU$2),"")</f>
        <v>#REF!</v>
      </c>
      <c r="AV112" s="17" t="e">
        <f>IF(SUM($R112:U112)&gt;0,MONTH(AV$2),"")</f>
        <v>#REF!</v>
      </c>
      <c r="AW112" s="17" t="e">
        <f>IF(SUM($R112:V112)&gt;0,MONTH(AW$2),"")</f>
        <v>#REF!</v>
      </c>
      <c r="AX112" s="17" t="e">
        <f>IF(SUM($R112:W112)&gt;0,MONTH(AX$2),"")</f>
        <v>#REF!</v>
      </c>
      <c r="AY112" s="17" t="e">
        <f>IF(SUM($R112:X112)&gt;0,MONTH(AY$2),"")</f>
        <v>#REF!</v>
      </c>
      <c r="AZ112" s="17" t="e">
        <f>IF(SUM($R112:Y112)&gt;0,MONTH(AZ$2),"")</f>
        <v>#REF!</v>
      </c>
      <c r="BA112" s="17" t="e">
        <f>IF(SUM($R112:Z112)&gt;0,MONTH(BA$2),"")</f>
        <v>#REF!</v>
      </c>
      <c r="BB112" s="17" t="e">
        <f>IF(SUM($R112:AA112)&gt;0,MONTH(BB$2),"")</f>
        <v>#REF!</v>
      </c>
      <c r="BC112" s="17" t="e">
        <f>IF(SUM($R112:AB112)&gt;0,MONTH(BC$2),"")</f>
        <v>#REF!</v>
      </c>
      <c r="BD112" s="17" t="e">
        <f>IF(SUM($R112:AC112)&gt;0,MONTH(BD$2),"")</f>
        <v>#REF!</v>
      </c>
      <c r="BE112" s="17" t="e">
        <f t="shared" si="41"/>
        <v>#REF!</v>
      </c>
      <c r="BF112" s="17" t="e">
        <f t="shared" si="58"/>
        <v>#REF!</v>
      </c>
      <c r="BG112" s="17" t="e">
        <f t="shared" si="58"/>
        <v>#REF!</v>
      </c>
      <c r="BH112" s="17" t="e">
        <f t="shared" si="58"/>
        <v>#REF!</v>
      </c>
      <c r="BI112" s="17" t="e">
        <f t="shared" si="54"/>
        <v>#REF!</v>
      </c>
      <c r="BJ112" s="17" t="e">
        <f t="shared" si="54"/>
        <v>#REF!</v>
      </c>
      <c r="BK112" s="17" t="e">
        <f t="shared" si="54"/>
        <v>#REF!</v>
      </c>
      <c r="BL112" s="17" t="e">
        <f t="shared" si="54"/>
        <v>#REF!</v>
      </c>
      <c r="BM112" s="17" t="e">
        <f t="shared" si="54"/>
        <v>#REF!</v>
      </c>
      <c r="BN112" s="17" t="e">
        <f t="shared" si="54"/>
        <v>#REF!</v>
      </c>
      <c r="BO112" s="17" t="e">
        <f t="shared" si="54"/>
        <v>#REF!</v>
      </c>
      <c r="BP112" s="17" t="e">
        <f t="shared" si="54"/>
        <v>#REF!</v>
      </c>
      <c r="BQ112" s="17" t="e">
        <f t="shared" si="54"/>
        <v>#REF!</v>
      </c>
      <c r="BS112" s="17" t="e">
        <f t="shared" si="59"/>
        <v>#REF!</v>
      </c>
      <c r="BT112" s="17" t="e">
        <f t="shared" si="59"/>
        <v>#REF!</v>
      </c>
      <c r="BU112" s="17" t="e">
        <f t="shared" si="59"/>
        <v>#REF!</v>
      </c>
      <c r="BV112" s="17" t="e">
        <f t="shared" si="55"/>
        <v>#REF!</v>
      </c>
      <c r="BW112" s="17" t="e">
        <f t="shared" si="55"/>
        <v>#REF!</v>
      </c>
      <c r="BX112" s="17" t="e">
        <f t="shared" si="55"/>
        <v>#REF!</v>
      </c>
      <c r="BY112" s="17" t="e">
        <f t="shared" si="55"/>
        <v>#REF!</v>
      </c>
      <c r="BZ112" s="17" t="e">
        <f t="shared" si="55"/>
        <v>#REF!</v>
      </c>
      <c r="CA112" s="17" t="e">
        <f t="shared" si="55"/>
        <v>#REF!</v>
      </c>
      <c r="CB112" s="17" t="e">
        <f t="shared" si="55"/>
        <v>#REF!</v>
      </c>
      <c r="CC112" s="17" t="e">
        <f t="shared" si="55"/>
        <v>#REF!</v>
      </c>
      <c r="CD112" s="17" t="e">
        <f t="shared" si="55"/>
        <v>#REF!</v>
      </c>
      <c r="CG112" s="20" t="e">
        <f>IF(AND(SUM($R112:R112)&gt;0,R112=0),AF112,0)</f>
        <v>#REF!</v>
      </c>
      <c r="CH112" s="20" t="e">
        <f>IF(AND(SUM($R112:S112)&gt;0,S112=0),AG112,0)</f>
        <v>#REF!</v>
      </c>
      <c r="CI112" s="20" t="e">
        <f>IF(AND(SUM($R112:T112)&gt;0,T112=0),AH112,0)</f>
        <v>#REF!</v>
      </c>
      <c r="CJ112" s="20" t="e">
        <f>IF(AND(SUM($R112:U112)&gt;0,U112=0),AI112,0)</f>
        <v>#REF!</v>
      </c>
      <c r="CK112" s="20" t="e">
        <f>IF(AND(SUM($R112:V112)&gt;0,V112=0),AJ112,0)</f>
        <v>#REF!</v>
      </c>
      <c r="CL112" s="20" t="e">
        <f>IF(AND(SUM($R112:W112)&gt;0,W112=0),AK112,0)</f>
        <v>#REF!</v>
      </c>
      <c r="CM112" s="20" t="e">
        <f>IF(AND(SUM($R112:X112)&gt;0,X112=0),AL112,0)</f>
        <v>#REF!</v>
      </c>
      <c r="CN112" s="20" t="e">
        <f>IF(AND(SUM($R112:Y112)&gt;0,Y112=0),AM112,0)</f>
        <v>#REF!</v>
      </c>
      <c r="CO112" s="20" t="e">
        <f>IF(AND(SUM($R112:Z112)&gt;0,Z112=0),AN112,0)</f>
        <v>#REF!</v>
      </c>
      <c r="CP112" s="20" t="e">
        <f>IF(AND(SUM($R112:AA112)&gt;0,AA112=0),AO112,0)</f>
        <v>#REF!</v>
      </c>
      <c r="CQ112" s="20" t="e">
        <f>IF(AND(SUM($R112:AB112)&gt;0,AB112=0),AP112,0)</f>
        <v>#REF!</v>
      </c>
      <c r="CR112" s="20" t="e">
        <f>IF(AND(SUM($R112:AC112)&gt;0,AC112=0),AQ112,0)</f>
        <v>#REF!</v>
      </c>
      <c r="CT112" s="14" t="e">
        <f>IF(VLOOKUP($B112,#REF!,COLUMN(#REF!)-COLUMN(#REF!)+1,FALSE)&gt;0.1,VLOOKUP($B112,#REF!,COLUMN(#REF!)-COLUMN(#REF!)+1,FALSE),"")</f>
        <v>#REF!</v>
      </c>
      <c r="CU112" s="14" t="e">
        <f>IF(VLOOKUP($B112,#REF!,COLUMN(#REF!)-COLUMN(#REF!)+1,FALSE)&gt;0.1,VLOOKUP($B112,#REF!,COLUMN(#REF!)-COLUMN(#REF!)+1,FALSE),"")</f>
        <v>#REF!</v>
      </c>
      <c r="CV112" s="14" t="e">
        <f>IF(VLOOKUP($B112,#REF!,COLUMN(#REF!)-COLUMN(#REF!)+1,FALSE)&gt;0.1,VLOOKUP($B112,#REF!,COLUMN(#REF!)-COLUMN(#REF!)+1,FALSE),"")</f>
        <v>#REF!</v>
      </c>
      <c r="CW112" s="14" t="e">
        <f>IF(VLOOKUP($B112,#REF!,COLUMN(#REF!)-COLUMN(#REF!)+1,FALSE)&gt;0.1,VLOOKUP($B112,#REF!,COLUMN(#REF!)-COLUMN(#REF!)+1,FALSE),"")</f>
        <v>#REF!</v>
      </c>
      <c r="CX112" s="14" t="e">
        <f>IF(VLOOKUP($B112,#REF!,COLUMN(#REF!)-COLUMN(#REF!)+1,FALSE)&gt;0.1,VLOOKUP($B112,#REF!,COLUMN(#REF!)-COLUMN(#REF!)+1,FALSE),"")</f>
        <v>#REF!</v>
      </c>
      <c r="CY112" s="14" t="e">
        <f>IF(VLOOKUP($B112,#REF!,COLUMN(#REF!)-COLUMN(#REF!)+1,FALSE)&gt;0.1,VLOOKUP($B112,#REF!,COLUMN(#REF!)-COLUMN(#REF!)+1,FALSE),"")</f>
        <v>#REF!</v>
      </c>
      <c r="CZ112" s="14" t="e">
        <f>IF(VLOOKUP($B112,#REF!,COLUMN(#REF!)-COLUMN(#REF!)+1,FALSE)&gt;0.1,VLOOKUP($B112,#REF!,COLUMN(#REF!)-COLUMN(#REF!)+1,FALSE),"")</f>
        <v>#REF!</v>
      </c>
      <c r="DA112" s="14" t="e">
        <f>IF(VLOOKUP($B112,#REF!,COLUMN(#REF!)-COLUMN(#REF!)+1,FALSE)&gt;0.1,VLOOKUP($B112,#REF!,COLUMN(#REF!)-COLUMN(#REF!)+1,FALSE),"")</f>
        <v>#REF!</v>
      </c>
      <c r="DB112" s="14" t="e">
        <f>IF(VLOOKUP($B112,#REF!,COLUMN(#REF!)-COLUMN(#REF!)+1,FALSE)&gt;0.1,VLOOKUP($B112,#REF!,COLUMN(#REF!)-COLUMN(#REF!)+1,FALSE),"")</f>
        <v>#REF!</v>
      </c>
      <c r="DC112" s="14" t="e">
        <f>IF(VLOOKUP($B112,#REF!,COLUMN(#REF!)-COLUMN(#REF!)+1,FALSE)&gt;0.1,VLOOKUP($B112,#REF!,COLUMN(#REF!)-COLUMN(#REF!)+1,FALSE),"")</f>
        <v>#REF!</v>
      </c>
      <c r="DD112" s="14" t="e">
        <f>IF(VLOOKUP($B112,#REF!,COLUMN(#REF!)-COLUMN(#REF!)+1,FALSE)&gt;0.1,VLOOKUP($B112,#REF!,COLUMN(#REF!)-COLUMN(#REF!)+1,FALSE),"")</f>
        <v>#REF!</v>
      </c>
      <c r="DE112" s="14" t="e">
        <f>IF(VLOOKUP($B112,#REF!,COLUMN(#REF!)-COLUMN(#REF!)+1,FALSE)&gt;0.1,VLOOKUP($B112,#REF!,COLUMN(#REF!)-COLUMN(#REF!)+1,FALSE),"")</f>
        <v>#REF!</v>
      </c>
      <c r="DH112" s="19" t="str">
        <f t="shared" si="52"/>
        <v/>
      </c>
      <c r="DI112" s="19" t="str">
        <f t="shared" si="52"/>
        <v/>
      </c>
      <c r="DJ112" s="19" t="str">
        <f t="shared" si="52"/>
        <v/>
      </c>
      <c r="DK112" s="19" t="str">
        <f t="shared" si="52"/>
        <v/>
      </c>
      <c r="DL112" s="19" t="str">
        <f t="shared" si="52"/>
        <v/>
      </c>
      <c r="DM112" s="19" t="str">
        <f t="shared" si="52"/>
        <v/>
      </c>
      <c r="DN112" s="19" t="str">
        <f t="shared" si="52"/>
        <v/>
      </c>
      <c r="DO112" s="19" t="str">
        <f t="shared" si="52"/>
        <v/>
      </c>
      <c r="DP112" s="19" t="str">
        <f t="shared" si="52"/>
        <v/>
      </c>
      <c r="DQ112" s="19" t="str">
        <f t="shared" si="49"/>
        <v/>
      </c>
      <c r="DR112" s="19" t="str">
        <f t="shared" si="49"/>
        <v/>
      </c>
      <c r="DS112" s="19" t="str">
        <f t="shared" si="49"/>
        <v/>
      </c>
      <c r="DV112" s="15" t="e">
        <f>IF(VLOOKUP($B112,#REF!,COLUMN(#REF!)-COLUMN(#REF!)+1,FALSE)&gt;0.1,VLOOKUP($B112,#REF!,COLUMN(#REF!)-COLUMN(#REF!)+1,FALSE),"")</f>
        <v>#REF!</v>
      </c>
      <c r="DW112" s="15" t="e">
        <f>IF(VLOOKUP($B112,#REF!,COLUMN(#REF!)-COLUMN(#REF!)+1,FALSE)&gt;0.1,VLOOKUP($B112,#REF!,COLUMN(#REF!)-COLUMN(#REF!)+1,FALSE),"")</f>
        <v>#REF!</v>
      </c>
      <c r="DX112" s="15" t="e">
        <f>IF(VLOOKUP($B112,#REF!,COLUMN(#REF!)-COLUMN(#REF!)+1,FALSE)&gt;0.1,VLOOKUP($B112,#REF!,COLUMN(#REF!)-COLUMN(#REF!)+1,FALSE),"")</f>
        <v>#REF!</v>
      </c>
      <c r="DY112" s="15" t="e">
        <f>IF(VLOOKUP($B112,#REF!,COLUMN(#REF!)-COLUMN(#REF!)+1,FALSE)&gt;0.1,VLOOKUP($B112,#REF!,COLUMN(#REF!)-COLUMN(#REF!)+1,FALSE),"")</f>
        <v>#REF!</v>
      </c>
      <c r="DZ112" s="15" t="e">
        <f>IF(VLOOKUP($B112,#REF!,COLUMN(#REF!)-COLUMN(#REF!)+1,FALSE)&gt;0.1,VLOOKUP($B112,#REF!,COLUMN(#REF!)-COLUMN(#REF!)+1,FALSE),"")</f>
        <v>#REF!</v>
      </c>
      <c r="EA112" s="15" t="e">
        <f>IF(VLOOKUP($B112,#REF!,COLUMN(#REF!)-COLUMN(#REF!)+1,FALSE)&gt;0.1,VLOOKUP($B112,#REF!,COLUMN(#REF!)-COLUMN(#REF!)+1,FALSE),"")</f>
        <v>#REF!</v>
      </c>
      <c r="EB112" s="15" t="e">
        <f>IF(VLOOKUP($B112,#REF!,COLUMN(#REF!)-COLUMN(#REF!)+1,FALSE)&gt;0.1,VLOOKUP($B112,#REF!,COLUMN(#REF!)-COLUMN(#REF!)+1,FALSE),"")</f>
        <v>#REF!</v>
      </c>
      <c r="EC112" s="15" t="e">
        <f>IF(VLOOKUP($B112,#REF!,COLUMN(#REF!)-COLUMN(#REF!)+1,FALSE)&gt;0.1,VLOOKUP($B112,#REF!,COLUMN(#REF!)-COLUMN(#REF!)+1,FALSE),"")</f>
        <v>#REF!</v>
      </c>
      <c r="ED112" s="15" t="e">
        <f>IF(VLOOKUP($B112,#REF!,COLUMN(#REF!)-COLUMN(#REF!)+1,FALSE)&gt;0.1,VLOOKUP($B112,#REF!,COLUMN(#REF!)-COLUMN(#REF!)+1,FALSE),"")</f>
        <v>#REF!</v>
      </c>
      <c r="EE112" s="15" t="e">
        <f>IF(VLOOKUP($B112,#REF!,COLUMN(#REF!)-COLUMN(#REF!)+1,FALSE)&gt;0.1,VLOOKUP($B112,#REF!,COLUMN(#REF!)-COLUMN(#REF!)+1,FALSE),"")</f>
        <v>#REF!</v>
      </c>
      <c r="EF112" s="15" t="e">
        <f>IF(VLOOKUP($B112,#REF!,COLUMN(#REF!)-COLUMN(#REF!)+1,FALSE)&gt;0.1,VLOOKUP($B112,#REF!,COLUMN(#REF!)-COLUMN(#REF!)+1,FALSE),"")</f>
        <v>#REF!</v>
      </c>
      <c r="EG112" s="15" t="e">
        <f>IF(VLOOKUP($B112,#REF!,COLUMN(#REF!)-COLUMN(#REF!)+1,FALSE)&gt;0.1,VLOOKUP($B112,#REF!,COLUMN(#REF!)-COLUMN(#REF!)+1,FALSE),"")</f>
        <v>#REF!</v>
      </c>
      <c r="EH112" s="15" t="e">
        <f>IF(VLOOKUP($B112,#REF!,COLUMN(#REF!)-COLUMN(#REF!)+1,FALSE)&gt;0.1,VLOOKUP($B112,#REF!,COLUMN(#REF!)-COLUMN(#REF!)+1,FALSE),"")</f>
        <v>#REF!</v>
      </c>
      <c r="EL112" s="20" t="str">
        <f t="shared" si="51"/>
        <v/>
      </c>
      <c r="EM112" s="20" t="str">
        <f t="shared" si="51"/>
        <v/>
      </c>
      <c r="EN112" s="20" t="str">
        <f t="shared" si="51"/>
        <v/>
      </c>
      <c r="EO112" s="20" t="str">
        <f t="shared" si="50"/>
        <v/>
      </c>
      <c r="EP112" s="20" t="str">
        <f t="shared" si="50"/>
        <v/>
      </c>
      <c r="EQ112" s="20" t="str">
        <f t="shared" si="50"/>
        <v/>
      </c>
      <c r="ER112" s="20" t="str">
        <f t="shared" si="50"/>
        <v/>
      </c>
      <c r="ES112" s="20" t="str">
        <f t="shared" si="50"/>
        <v/>
      </c>
      <c r="ET112" s="20" t="str">
        <f t="shared" si="50"/>
        <v/>
      </c>
      <c r="EU112" s="20" t="str">
        <f t="shared" si="56"/>
        <v/>
      </c>
      <c r="EV112" s="20" t="str">
        <f t="shared" si="56"/>
        <v/>
      </c>
      <c r="EW112" s="20" t="str">
        <f t="shared" si="56"/>
        <v/>
      </c>
    </row>
    <row r="113" spans="2:153">
      <c r="B113" t="s">
        <v>1427</v>
      </c>
      <c r="C113" s="18">
        <f>VLOOKUP(B113,Financ!A$3:J$157,COLUMN(Financ!$J$21),FALSE)</f>
        <v>45839</v>
      </c>
      <c r="D113" s="16">
        <f ca="1">SUMIF(Financ!$A$3:$A$157,'Full Financ'!$B113,Financ!K$3:K$156)</f>
        <v>0</v>
      </c>
      <c r="E113" s="16">
        <f ca="1">SUMIF(Financ!$A$3:$A$157,'Full Financ'!$B113,Financ!L$3:L$156)</f>
        <v>0</v>
      </c>
      <c r="F113" s="16">
        <f ca="1">SUMIF(Financ!$A$3:$A$157,'Full Financ'!$B113,Financ!M$3:M$156)</f>
        <v>0</v>
      </c>
      <c r="G113" s="16">
        <f ca="1">SUMIF(Financ!$A$3:$A$157,'Full Financ'!$B113,Financ!N$3:N$156)</f>
        <v>0</v>
      </c>
      <c r="H113" s="16">
        <f ca="1">SUMIF(Financ!$A$3:$A$157,'Full Financ'!$B113,Financ!O$3:O$156)</f>
        <v>0</v>
      </c>
      <c r="I113" s="16">
        <f ca="1">SUMIF(Financ!$A$3:$A$157,'Full Financ'!$B113,Financ!P$3:P$156)</f>
        <v>0</v>
      </c>
      <c r="J113" s="16">
        <f ca="1">SUMIF(Financ!$A$3:$A$157,'Full Financ'!$B113,Financ!Q$3:Q$156)</f>
        <v>960.15440000000001</v>
      </c>
      <c r="K113" s="16">
        <f ca="1">SUMIF(Financ!$A$3:$A$157,'Full Financ'!$B113,Financ!R$3:R$156)</f>
        <v>960.15440000000001</v>
      </c>
      <c r="L113" s="16">
        <f ca="1">SUMIF(Financ!$A$3:$A$157,'Full Financ'!$B113,Financ!S$3:S$156)</f>
        <v>960.15440000000001</v>
      </c>
      <c r="M113" s="16">
        <f ca="1">SUMIF(Financ!$A$3:$A$157,'Full Financ'!$B113,Financ!T$3:T$156)</f>
        <v>960.15440000000001</v>
      </c>
      <c r="N113" s="16">
        <f ca="1">SUMIF(Financ!$A$3:$A$157,'Full Financ'!$B113,Financ!U$3:U$156)</f>
        <v>960.15440000000001</v>
      </c>
      <c r="O113" s="16">
        <f ca="1">SUMIF(Financ!$A$3:$A$157,'Full Financ'!$B113,Financ!V$3:V$156)</f>
        <v>960.15440000000001</v>
      </c>
      <c r="P113" s="16"/>
      <c r="Q113" t="e">
        <f>VLOOKUP(B113,#REF!,COLUMN(#REF!),FALSE)</f>
        <v>#REF!</v>
      </c>
      <c r="R113" s="17" t="e">
        <f>IF(AND(R$2=$Q$1,$Q113&lt;&gt;0),SUMIF(#REF!,'Full Financ'!$B113,#REF!)*0.98*(S$2-R$2)/($Q113),SUMIF(#REF!,'Full Financ'!$B113,#REF!)*0.98)</f>
        <v>#REF!</v>
      </c>
      <c r="S113" s="17" t="e">
        <f>IF(AND(S$2=$Q$1,$Q113&lt;&gt;0),SUMIF(#REF!,'Full Financ'!$B113,#REF!)*0.98*(T$2-S$2)/($Q113),SUMIF(#REF!,'Full Financ'!$B113,#REF!)*0.98)</f>
        <v>#REF!</v>
      </c>
      <c r="T113" s="17" t="e">
        <f>IF(AND(T$2=$Q$1,$Q113&lt;&gt;0),SUMIF(#REF!,'Full Financ'!$B113,#REF!)*0.98*(U$2-T$2)/($Q113),SUMIF(#REF!,'Full Financ'!$B113,#REF!)*0.98)</f>
        <v>#REF!</v>
      </c>
      <c r="U113" s="17" t="e">
        <f>IF(AND(U$2=$Q$1,$Q113&lt;&gt;0),SUMIF(#REF!,'Full Financ'!$B113,#REF!)*0.98*(V$2-U$2)/($Q113),SUMIF(#REF!,'Full Financ'!$B113,#REF!)*0.98)</f>
        <v>#REF!</v>
      </c>
      <c r="V113" s="17" t="e">
        <f>IF(AND(V$2=$Q$1,$Q113&lt;&gt;0),SUMIF(#REF!,'Full Financ'!$B113,#REF!)*0.98*(W$2-V$2)/($Q113),SUMIF(#REF!,'Full Financ'!$B113,#REF!)*0.98)</f>
        <v>#REF!</v>
      </c>
      <c r="W113" s="17" t="e">
        <f>IF(AND(W$2=$Q$1,$Q113&lt;&gt;0),SUMIF(#REF!,'Full Financ'!$B113,#REF!)*0.98*(X$2-W$2)/($Q113),SUMIF(#REF!,'Full Financ'!$B113,#REF!)*0.98)</f>
        <v>#REF!</v>
      </c>
      <c r="X113" s="17" t="e">
        <f>IF(AND(X$2=$Q$1,$Q113&lt;&gt;0),SUMIF(#REF!,'Full Financ'!$B113,#REF!)*0.98*(Y$2-X$2)/($Q113),SUMIF(#REF!,'Full Financ'!$B113,#REF!)*0.98)</f>
        <v>#REF!</v>
      </c>
      <c r="Y113" s="17" t="e">
        <f>IF(AND(Y$2=$Q$1,$Q113&lt;&gt;0),SUMIF(#REF!,'Full Financ'!$B113,#REF!)*0.98*(Z$2-Y$2)/($Q113),SUMIF(#REF!,'Full Financ'!$B113,#REF!)*0.98)</f>
        <v>#REF!</v>
      </c>
      <c r="Z113" s="17" t="e">
        <f>IF(AND(Z$2=$Q$1,$Q113&lt;&gt;0),SUMIF(#REF!,'Full Financ'!$B113,#REF!)*0.98*(AA$2-Z$2)/($Q113),SUMIF(#REF!,'Full Financ'!$B113,#REF!)*0.98)</f>
        <v>#REF!</v>
      </c>
      <c r="AA113" s="17" t="e">
        <f>IF(AND(AA$2=$Q$1,$Q113&lt;&gt;0),SUMIF(#REF!,'Full Financ'!$B113,#REF!)*0.98*(AB$2-AA$2)/($Q113),SUMIF(#REF!,'Full Financ'!$B113,#REF!)*0.98)</f>
        <v>#REF!</v>
      </c>
      <c r="AB113" s="17" t="e">
        <f>IF(AND(AB$2=$Q$1,$Q113&lt;&gt;0),SUMIF(#REF!,'Full Financ'!$B113,#REF!)*0.98*(AC$2-AB$2)/($Q113),SUMIF(#REF!,'Full Financ'!$B113,#REF!)*0.98)</f>
        <v>#REF!</v>
      </c>
      <c r="AC113" s="17" t="e">
        <f>IF(AND(AC$2=$Q$1,$Q113&lt;&gt;0),SUMIF(#REF!,'Full Financ'!$B113,#REF!)*0.98*(AD$2-AC$2)/($Q113),SUMIF(#REF!,'Full Financ'!$B113,#REF!)*0.98)</f>
        <v>#REF!</v>
      </c>
      <c r="AD113" s="17"/>
      <c r="AF113" s="17" t="e">
        <f t="shared" ca="1" si="57"/>
        <v>#REF!</v>
      </c>
      <c r="AG113" s="17" t="e">
        <f t="shared" ca="1" si="57"/>
        <v>#REF!</v>
      </c>
      <c r="AH113" s="17" t="e">
        <f t="shared" ca="1" si="57"/>
        <v>#REF!</v>
      </c>
      <c r="AI113" s="17" t="e">
        <f t="shared" ca="1" si="53"/>
        <v>#REF!</v>
      </c>
      <c r="AJ113" s="17" t="e">
        <f t="shared" ca="1" si="53"/>
        <v>#REF!</v>
      </c>
      <c r="AK113" s="17" t="e">
        <f t="shared" ca="1" si="53"/>
        <v>#REF!</v>
      </c>
      <c r="AL113" s="17" t="e">
        <f t="shared" ca="1" si="53"/>
        <v>#REF!</v>
      </c>
      <c r="AM113" s="17" t="e">
        <f t="shared" ca="1" si="53"/>
        <v>#REF!</v>
      </c>
      <c r="AN113" s="17" t="e">
        <f t="shared" ca="1" si="53"/>
        <v>#REF!</v>
      </c>
      <c r="AO113" s="17" t="e">
        <f t="shared" ca="1" si="53"/>
        <v>#REF!</v>
      </c>
      <c r="AP113" s="17" t="e">
        <f t="shared" ca="1" si="53"/>
        <v>#REF!</v>
      </c>
      <c r="AQ113" s="17" t="e">
        <f t="shared" ca="1" si="53"/>
        <v>#REF!</v>
      </c>
      <c r="AS113" s="17" t="e">
        <f>IF(SUM($R113:R113)&gt;0,MONTH(AS$2),"")</f>
        <v>#REF!</v>
      </c>
      <c r="AT113" s="17" t="e">
        <f>IF(SUM($R113:S113)&gt;0,MONTH(AT$2),"")</f>
        <v>#REF!</v>
      </c>
      <c r="AU113" s="17" t="e">
        <f>IF(SUM($R113:T113)&gt;0,MONTH(AU$2),"")</f>
        <v>#REF!</v>
      </c>
      <c r="AV113" s="17" t="e">
        <f>IF(SUM($R113:U113)&gt;0,MONTH(AV$2),"")</f>
        <v>#REF!</v>
      </c>
      <c r="AW113" s="17" t="e">
        <f>IF(SUM($R113:V113)&gt;0,MONTH(AW$2),"")</f>
        <v>#REF!</v>
      </c>
      <c r="AX113" s="17" t="e">
        <f>IF(SUM($R113:W113)&gt;0,MONTH(AX$2),"")</f>
        <v>#REF!</v>
      </c>
      <c r="AY113" s="17" t="e">
        <f>IF(SUM($R113:X113)&gt;0,MONTH(AY$2),"")</f>
        <v>#REF!</v>
      </c>
      <c r="AZ113" s="17" t="e">
        <f>IF(SUM($R113:Y113)&gt;0,MONTH(AZ$2),"")</f>
        <v>#REF!</v>
      </c>
      <c r="BA113" s="17" t="e">
        <f>IF(SUM($R113:Z113)&gt;0,MONTH(BA$2),"")</f>
        <v>#REF!</v>
      </c>
      <c r="BB113" s="17" t="e">
        <f>IF(SUM($R113:AA113)&gt;0,MONTH(BB$2),"")</f>
        <v>#REF!</v>
      </c>
      <c r="BC113" s="17" t="e">
        <f>IF(SUM($R113:AB113)&gt;0,MONTH(BC$2),"")</f>
        <v>#REF!</v>
      </c>
      <c r="BD113" s="17" t="e">
        <f>IF(SUM($R113:AC113)&gt;0,MONTH(BD$2),"")</f>
        <v>#REF!</v>
      </c>
      <c r="BE113" s="17" t="e">
        <f t="shared" si="41"/>
        <v>#REF!</v>
      </c>
      <c r="BF113" s="17" t="e">
        <f t="shared" si="58"/>
        <v>#REF!</v>
      </c>
      <c r="BG113" s="17" t="e">
        <f t="shared" si="58"/>
        <v>#REF!</v>
      </c>
      <c r="BH113" s="17" t="e">
        <f t="shared" si="58"/>
        <v>#REF!</v>
      </c>
      <c r="BI113" s="17" t="e">
        <f t="shared" si="54"/>
        <v>#REF!</v>
      </c>
      <c r="BJ113" s="17" t="e">
        <f t="shared" si="54"/>
        <v>#REF!</v>
      </c>
      <c r="BK113" s="17" t="e">
        <f t="shared" si="54"/>
        <v>#REF!</v>
      </c>
      <c r="BL113" s="17" t="e">
        <f t="shared" si="54"/>
        <v>#REF!</v>
      </c>
      <c r="BM113" s="17" t="e">
        <f t="shared" si="54"/>
        <v>#REF!</v>
      </c>
      <c r="BN113" s="17" t="e">
        <f t="shared" si="54"/>
        <v>#REF!</v>
      </c>
      <c r="BO113" s="17" t="e">
        <f t="shared" si="54"/>
        <v>#REF!</v>
      </c>
      <c r="BP113" s="17" t="e">
        <f t="shared" si="54"/>
        <v>#REF!</v>
      </c>
      <c r="BQ113" s="17" t="e">
        <f t="shared" si="54"/>
        <v>#REF!</v>
      </c>
      <c r="BS113" s="17" t="e">
        <f t="shared" si="59"/>
        <v>#REF!</v>
      </c>
      <c r="BT113" s="17" t="e">
        <f t="shared" si="59"/>
        <v>#REF!</v>
      </c>
      <c r="BU113" s="17" t="e">
        <f t="shared" si="59"/>
        <v>#REF!</v>
      </c>
      <c r="BV113" s="17" t="e">
        <f t="shared" si="55"/>
        <v>#REF!</v>
      </c>
      <c r="BW113" s="17" t="e">
        <f t="shared" si="55"/>
        <v>#REF!</v>
      </c>
      <c r="BX113" s="17" t="e">
        <f t="shared" si="55"/>
        <v>#REF!</v>
      </c>
      <c r="BY113" s="17" t="e">
        <f t="shared" si="55"/>
        <v>#REF!</v>
      </c>
      <c r="BZ113" s="17" t="e">
        <f t="shared" si="55"/>
        <v>#REF!</v>
      </c>
      <c r="CA113" s="17" t="e">
        <f t="shared" si="55"/>
        <v>#REF!</v>
      </c>
      <c r="CB113" s="17" t="e">
        <f t="shared" si="55"/>
        <v>#REF!</v>
      </c>
      <c r="CC113" s="17" t="e">
        <f t="shared" si="55"/>
        <v>#REF!</v>
      </c>
      <c r="CD113" s="17" t="e">
        <f t="shared" si="55"/>
        <v>#REF!</v>
      </c>
      <c r="CG113" s="20" t="e">
        <f>IF(AND(SUM($R113:R113)&gt;0,R113=0),AF113,0)</f>
        <v>#REF!</v>
      </c>
      <c r="CH113" s="20" t="e">
        <f>IF(AND(SUM($R113:S113)&gt;0,S113=0),AG113,0)</f>
        <v>#REF!</v>
      </c>
      <c r="CI113" s="20" t="e">
        <f>IF(AND(SUM($R113:T113)&gt;0,T113=0),AH113,0)</f>
        <v>#REF!</v>
      </c>
      <c r="CJ113" s="20" t="e">
        <f>IF(AND(SUM($R113:U113)&gt;0,U113=0),AI113,0)</f>
        <v>#REF!</v>
      </c>
      <c r="CK113" s="20" t="e">
        <f>IF(AND(SUM($R113:V113)&gt;0,V113=0),AJ113,0)</f>
        <v>#REF!</v>
      </c>
      <c r="CL113" s="20" t="e">
        <f>IF(AND(SUM($R113:W113)&gt;0,W113=0),AK113,0)</f>
        <v>#REF!</v>
      </c>
      <c r="CM113" s="20" t="e">
        <f>IF(AND(SUM($R113:X113)&gt;0,X113=0),AL113,0)</f>
        <v>#REF!</v>
      </c>
      <c r="CN113" s="20" t="e">
        <f>IF(AND(SUM($R113:Y113)&gt;0,Y113=0),AM113,0)</f>
        <v>#REF!</v>
      </c>
      <c r="CO113" s="20" t="e">
        <f>IF(AND(SUM($R113:Z113)&gt;0,Z113=0),AN113,0)</f>
        <v>#REF!</v>
      </c>
      <c r="CP113" s="20" t="e">
        <f>IF(AND(SUM($R113:AA113)&gt;0,AA113=0),AO113,0)</f>
        <v>#REF!</v>
      </c>
      <c r="CQ113" s="20" t="e">
        <f>IF(AND(SUM($R113:AB113)&gt;0,AB113=0),AP113,0)</f>
        <v>#REF!</v>
      </c>
      <c r="CR113" s="20" t="e">
        <f>IF(AND(SUM($R113:AC113)&gt;0,AC113=0),AQ113,0)</f>
        <v>#REF!</v>
      </c>
      <c r="CT113" s="14" t="e">
        <f>IF(VLOOKUP($B113,#REF!,COLUMN(#REF!)-COLUMN(#REF!)+1,FALSE)&gt;0.1,VLOOKUP($B113,#REF!,COLUMN(#REF!)-COLUMN(#REF!)+1,FALSE),"")</f>
        <v>#REF!</v>
      </c>
      <c r="CU113" s="14" t="e">
        <f>IF(VLOOKUP($B113,#REF!,COLUMN(#REF!)-COLUMN(#REF!)+1,FALSE)&gt;0.1,VLOOKUP($B113,#REF!,COLUMN(#REF!)-COLUMN(#REF!)+1,FALSE),"")</f>
        <v>#REF!</v>
      </c>
      <c r="CV113" s="14" t="e">
        <f>IF(VLOOKUP($B113,#REF!,COLUMN(#REF!)-COLUMN(#REF!)+1,FALSE)&gt;0.1,VLOOKUP($B113,#REF!,COLUMN(#REF!)-COLUMN(#REF!)+1,FALSE),"")</f>
        <v>#REF!</v>
      </c>
      <c r="CW113" s="14" t="e">
        <f>IF(VLOOKUP($B113,#REF!,COLUMN(#REF!)-COLUMN(#REF!)+1,FALSE)&gt;0.1,VLOOKUP($B113,#REF!,COLUMN(#REF!)-COLUMN(#REF!)+1,FALSE),"")</f>
        <v>#REF!</v>
      </c>
      <c r="CX113" s="14" t="e">
        <f>IF(VLOOKUP($B113,#REF!,COLUMN(#REF!)-COLUMN(#REF!)+1,FALSE)&gt;0.1,VLOOKUP($B113,#REF!,COLUMN(#REF!)-COLUMN(#REF!)+1,FALSE),"")</f>
        <v>#REF!</v>
      </c>
      <c r="CY113" s="14" t="e">
        <f>IF(VLOOKUP($B113,#REF!,COLUMN(#REF!)-COLUMN(#REF!)+1,FALSE)&gt;0.1,VLOOKUP($B113,#REF!,COLUMN(#REF!)-COLUMN(#REF!)+1,FALSE),"")</f>
        <v>#REF!</v>
      </c>
      <c r="CZ113" s="14" t="e">
        <f>IF(VLOOKUP($B113,#REF!,COLUMN(#REF!)-COLUMN(#REF!)+1,FALSE)&gt;0.1,VLOOKUP($B113,#REF!,COLUMN(#REF!)-COLUMN(#REF!)+1,FALSE),"")</f>
        <v>#REF!</v>
      </c>
      <c r="DA113" s="14" t="e">
        <f>IF(VLOOKUP($B113,#REF!,COLUMN(#REF!)-COLUMN(#REF!)+1,FALSE)&gt;0.1,VLOOKUP($B113,#REF!,COLUMN(#REF!)-COLUMN(#REF!)+1,FALSE),"")</f>
        <v>#REF!</v>
      </c>
      <c r="DB113" s="14" t="e">
        <f>IF(VLOOKUP($B113,#REF!,COLUMN(#REF!)-COLUMN(#REF!)+1,FALSE)&gt;0.1,VLOOKUP($B113,#REF!,COLUMN(#REF!)-COLUMN(#REF!)+1,FALSE),"")</f>
        <v>#REF!</v>
      </c>
      <c r="DC113" s="14" t="e">
        <f>IF(VLOOKUP($B113,#REF!,COLUMN(#REF!)-COLUMN(#REF!)+1,FALSE)&gt;0.1,VLOOKUP($B113,#REF!,COLUMN(#REF!)-COLUMN(#REF!)+1,FALSE),"")</f>
        <v>#REF!</v>
      </c>
      <c r="DD113" s="14" t="e">
        <f>IF(VLOOKUP($B113,#REF!,COLUMN(#REF!)-COLUMN(#REF!)+1,FALSE)&gt;0.1,VLOOKUP($B113,#REF!,COLUMN(#REF!)-COLUMN(#REF!)+1,FALSE),"")</f>
        <v>#REF!</v>
      </c>
      <c r="DE113" s="14" t="e">
        <f>IF(VLOOKUP($B113,#REF!,COLUMN(#REF!)-COLUMN(#REF!)+1,FALSE)&gt;0.1,VLOOKUP($B113,#REF!,COLUMN(#REF!)-COLUMN(#REF!)+1,FALSE),"")</f>
        <v>#REF!</v>
      </c>
      <c r="DH113" s="19" t="str">
        <f t="shared" si="52"/>
        <v/>
      </c>
      <c r="DI113" s="19" t="str">
        <f t="shared" si="52"/>
        <v/>
      </c>
      <c r="DJ113" s="19" t="str">
        <f t="shared" si="52"/>
        <v/>
      </c>
      <c r="DK113" s="19" t="str">
        <f t="shared" si="52"/>
        <v/>
      </c>
      <c r="DL113" s="19" t="str">
        <f t="shared" si="52"/>
        <v/>
      </c>
      <c r="DM113" s="19" t="str">
        <f t="shared" si="52"/>
        <v/>
      </c>
      <c r="DN113" s="19" t="str">
        <f t="shared" si="52"/>
        <v/>
      </c>
      <c r="DO113" s="19" t="str">
        <f t="shared" si="52"/>
        <v/>
      </c>
      <c r="DP113" s="19" t="str">
        <f t="shared" si="52"/>
        <v/>
      </c>
      <c r="DQ113" s="19" t="str">
        <f t="shared" si="49"/>
        <v/>
      </c>
      <c r="DR113" s="19" t="str">
        <f t="shared" si="49"/>
        <v/>
      </c>
      <c r="DS113" s="19" t="str">
        <f t="shared" si="49"/>
        <v/>
      </c>
      <c r="DV113" s="15" t="e">
        <f>IF(VLOOKUP($B113,#REF!,COLUMN(#REF!)-COLUMN(#REF!)+1,FALSE)&gt;0.1,VLOOKUP($B113,#REF!,COLUMN(#REF!)-COLUMN(#REF!)+1,FALSE),"")</f>
        <v>#REF!</v>
      </c>
      <c r="DW113" s="15" t="e">
        <f>IF(VLOOKUP($B113,#REF!,COLUMN(#REF!)-COLUMN(#REF!)+1,FALSE)&gt;0.1,VLOOKUP($B113,#REF!,COLUMN(#REF!)-COLUMN(#REF!)+1,FALSE),"")</f>
        <v>#REF!</v>
      </c>
      <c r="DX113" s="15" t="e">
        <f>IF(VLOOKUP($B113,#REF!,COLUMN(#REF!)-COLUMN(#REF!)+1,FALSE)&gt;0.1,VLOOKUP($B113,#REF!,COLUMN(#REF!)-COLUMN(#REF!)+1,FALSE),"")</f>
        <v>#REF!</v>
      </c>
      <c r="DY113" s="15" t="e">
        <f>IF(VLOOKUP($B113,#REF!,COLUMN(#REF!)-COLUMN(#REF!)+1,FALSE)&gt;0.1,VLOOKUP($B113,#REF!,COLUMN(#REF!)-COLUMN(#REF!)+1,FALSE),"")</f>
        <v>#REF!</v>
      </c>
      <c r="DZ113" s="15" t="e">
        <f>IF(VLOOKUP($B113,#REF!,COLUMN(#REF!)-COLUMN(#REF!)+1,FALSE)&gt;0.1,VLOOKUP($B113,#REF!,COLUMN(#REF!)-COLUMN(#REF!)+1,FALSE),"")</f>
        <v>#REF!</v>
      </c>
      <c r="EA113" s="15" t="e">
        <f>IF(VLOOKUP($B113,#REF!,COLUMN(#REF!)-COLUMN(#REF!)+1,FALSE)&gt;0.1,VLOOKUP($B113,#REF!,COLUMN(#REF!)-COLUMN(#REF!)+1,FALSE),"")</f>
        <v>#REF!</v>
      </c>
      <c r="EB113" s="15" t="e">
        <f>IF(VLOOKUP($B113,#REF!,COLUMN(#REF!)-COLUMN(#REF!)+1,FALSE)&gt;0.1,VLOOKUP($B113,#REF!,COLUMN(#REF!)-COLUMN(#REF!)+1,FALSE),"")</f>
        <v>#REF!</v>
      </c>
      <c r="EC113" s="15" t="e">
        <f>IF(VLOOKUP($B113,#REF!,COLUMN(#REF!)-COLUMN(#REF!)+1,FALSE)&gt;0.1,VLOOKUP($B113,#REF!,COLUMN(#REF!)-COLUMN(#REF!)+1,FALSE),"")</f>
        <v>#REF!</v>
      </c>
      <c r="ED113" s="15" t="e">
        <f>IF(VLOOKUP($B113,#REF!,COLUMN(#REF!)-COLUMN(#REF!)+1,FALSE)&gt;0.1,VLOOKUP($B113,#REF!,COLUMN(#REF!)-COLUMN(#REF!)+1,FALSE),"")</f>
        <v>#REF!</v>
      </c>
      <c r="EE113" s="15" t="e">
        <f>IF(VLOOKUP($B113,#REF!,COLUMN(#REF!)-COLUMN(#REF!)+1,FALSE)&gt;0.1,VLOOKUP($B113,#REF!,COLUMN(#REF!)-COLUMN(#REF!)+1,FALSE),"")</f>
        <v>#REF!</v>
      </c>
      <c r="EF113" s="15" t="e">
        <f>IF(VLOOKUP($B113,#REF!,COLUMN(#REF!)-COLUMN(#REF!)+1,FALSE)&gt;0.1,VLOOKUP($B113,#REF!,COLUMN(#REF!)-COLUMN(#REF!)+1,FALSE),"")</f>
        <v>#REF!</v>
      </c>
      <c r="EG113" s="15" t="e">
        <f>IF(VLOOKUP($B113,#REF!,COLUMN(#REF!)-COLUMN(#REF!)+1,FALSE)&gt;0.1,VLOOKUP($B113,#REF!,COLUMN(#REF!)-COLUMN(#REF!)+1,FALSE),"")</f>
        <v>#REF!</v>
      </c>
      <c r="EH113" s="15" t="e">
        <f>IF(VLOOKUP($B113,#REF!,COLUMN(#REF!)-COLUMN(#REF!)+1,FALSE)&gt;0.1,VLOOKUP($B113,#REF!,COLUMN(#REF!)-COLUMN(#REF!)+1,FALSE),"")</f>
        <v>#REF!</v>
      </c>
      <c r="EL113" s="20" t="str">
        <f t="shared" si="51"/>
        <v/>
      </c>
      <c r="EM113" s="20" t="str">
        <f t="shared" si="51"/>
        <v/>
      </c>
      <c r="EN113" s="20" t="str">
        <f t="shared" si="51"/>
        <v/>
      </c>
      <c r="EO113" s="20" t="str">
        <f t="shared" si="50"/>
        <v/>
      </c>
      <c r="EP113" s="20" t="str">
        <f t="shared" si="50"/>
        <v/>
      </c>
      <c r="EQ113" s="20" t="str">
        <f t="shared" si="50"/>
        <v/>
      </c>
      <c r="ER113" s="20" t="str">
        <f t="shared" si="50"/>
        <v/>
      </c>
      <c r="ES113" s="20" t="str">
        <f t="shared" si="50"/>
        <v/>
      </c>
      <c r="ET113" s="20" t="str">
        <f t="shared" si="50"/>
        <v/>
      </c>
      <c r="EU113" s="20" t="str">
        <f t="shared" si="56"/>
        <v/>
      </c>
      <c r="EV113" s="20" t="str">
        <f t="shared" si="56"/>
        <v/>
      </c>
      <c r="EW113" s="20" t="str">
        <f t="shared" si="56"/>
        <v/>
      </c>
    </row>
    <row r="114" spans="2:153">
      <c r="B114" t="s">
        <v>1439</v>
      </c>
      <c r="C114" s="18">
        <f>VLOOKUP(B114,Financ!A$3:J$157,COLUMN(Financ!$J$21),FALSE)</f>
        <v>45992</v>
      </c>
      <c r="D114" s="16">
        <f ca="1">SUMIF(Financ!$A$3:$A$157,'Full Financ'!$B114,Financ!K$3:K$156)</f>
        <v>0</v>
      </c>
      <c r="E114" s="16">
        <f ca="1">SUMIF(Financ!$A$3:$A$157,'Full Financ'!$B114,Financ!L$3:L$156)</f>
        <v>0</v>
      </c>
      <c r="F114" s="16">
        <f ca="1">SUMIF(Financ!$A$3:$A$157,'Full Financ'!$B114,Financ!M$3:M$156)</f>
        <v>0</v>
      </c>
      <c r="G114" s="16">
        <f ca="1">SUMIF(Financ!$A$3:$A$157,'Full Financ'!$B114,Financ!N$3:N$156)</f>
        <v>0</v>
      </c>
      <c r="H114" s="16">
        <f ca="1">SUMIF(Financ!$A$3:$A$157,'Full Financ'!$B114,Financ!O$3:O$156)</f>
        <v>0</v>
      </c>
      <c r="I114" s="16">
        <f ca="1">SUMIF(Financ!$A$3:$A$157,'Full Financ'!$B114,Financ!P$3:P$156)</f>
        <v>0</v>
      </c>
      <c r="J114" s="16">
        <f ca="1">SUMIF(Financ!$A$3:$A$157,'Full Financ'!$B114,Financ!Q$3:Q$156)</f>
        <v>0</v>
      </c>
      <c r="K114" s="16">
        <f ca="1">SUMIF(Financ!$A$3:$A$157,'Full Financ'!$B114,Financ!R$3:R$156)</f>
        <v>0</v>
      </c>
      <c r="L114" s="16">
        <f ca="1">SUMIF(Financ!$A$3:$A$157,'Full Financ'!$B114,Financ!S$3:S$156)</f>
        <v>0</v>
      </c>
      <c r="M114" s="16">
        <f ca="1">SUMIF(Financ!$A$3:$A$157,'Full Financ'!$B114,Financ!T$3:T$156)</f>
        <v>0</v>
      </c>
      <c r="N114" s="16">
        <f ca="1">SUMIF(Financ!$A$3:$A$157,'Full Financ'!$B114,Financ!U$3:U$156)</f>
        <v>0</v>
      </c>
      <c r="O114" s="16">
        <f ca="1">SUMIF(Financ!$A$3:$A$157,'Full Financ'!$B114,Financ!V$3:V$156)</f>
        <v>480.0772</v>
      </c>
      <c r="P114" s="16"/>
      <c r="Q114" t="e">
        <f>VLOOKUP(B114,#REF!,COLUMN(#REF!),FALSE)</f>
        <v>#REF!</v>
      </c>
      <c r="R114" s="17" t="e">
        <f>IF(AND(R$2=$Q$1,$Q114&lt;&gt;0),SUMIF(#REF!,'Full Financ'!$B114,#REF!)*0.98*(S$2-R$2)/($Q114),SUMIF(#REF!,'Full Financ'!$B114,#REF!)*0.98)</f>
        <v>#REF!</v>
      </c>
      <c r="S114" s="17" t="e">
        <f>IF(AND(S$2=$Q$1,$Q114&lt;&gt;0),SUMIF(#REF!,'Full Financ'!$B114,#REF!)*0.98*(T$2-S$2)/($Q114),SUMIF(#REF!,'Full Financ'!$B114,#REF!)*0.98)</f>
        <v>#REF!</v>
      </c>
      <c r="T114" s="17" t="e">
        <f>IF(AND(T$2=$Q$1,$Q114&lt;&gt;0),SUMIF(#REF!,'Full Financ'!$B114,#REF!)*0.98*(U$2-T$2)/($Q114),SUMIF(#REF!,'Full Financ'!$B114,#REF!)*0.98)</f>
        <v>#REF!</v>
      </c>
      <c r="U114" s="17" t="e">
        <f>IF(AND(U$2=$Q$1,$Q114&lt;&gt;0),SUMIF(#REF!,'Full Financ'!$B114,#REF!)*0.98*(V$2-U$2)/($Q114),SUMIF(#REF!,'Full Financ'!$B114,#REF!)*0.98)</f>
        <v>#REF!</v>
      </c>
      <c r="V114" s="17" t="e">
        <f>IF(AND(V$2=$Q$1,$Q114&lt;&gt;0),SUMIF(#REF!,'Full Financ'!$B114,#REF!)*0.98*(W$2-V$2)/($Q114),SUMIF(#REF!,'Full Financ'!$B114,#REF!)*0.98)</f>
        <v>#REF!</v>
      </c>
      <c r="W114" s="17" t="e">
        <f>IF(AND(W$2=$Q$1,$Q114&lt;&gt;0),SUMIF(#REF!,'Full Financ'!$B114,#REF!)*0.98*(X$2-W$2)/($Q114),SUMIF(#REF!,'Full Financ'!$B114,#REF!)*0.98)</f>
        <v>#REF!</v>
      </c>
      <c r="X114" s="17" t="e">
        <f>IF(AND(X$2=$Q$1,$Q114&lt;&gt;0),SUMIF(#REF!,'Full Financ'!$B114,#REF!)*0.98*(Y$2-X$2)/($Q114),SUMIF(#REF!,'Full Financ'!$B114,#REF!)*0.98)</f>
        <v>#REF!</v>
      </c>
      <c r="Y114" s="17" t="e">
        <f>IF(AND(Y$2=$Q$1,$Q114&lt;&gt;0),SUMIF(#REF!,'Full Financ'!$B114,#REF!)*0.98*(Z$2-Y$2)/($Q114),SUMIF(#REF!,'Full Financ'!$B114,#REF!)*0.98)</f>
        <v>#REF!</v>
      </c>
      <c r="Z114" s="17" t="e">
        <f>IF(AND(Z$2=$Q$1,$Q114&lt;&gt;0),SUMIF(#REF!,'Full Financ'!$B114,#REF!)*0.98*(AA$2-Z$2)/($Q114),SUMIF(#REF!,'Full Financ'!$B114,#REF!)*0.98)</f>
        <v>#REF!</v>
      </c>
      <c r="AA114" s="17" t="e">
        <f>IF(AND(AA$2=$Q$1,$Q114&lt;&gt;0),SUMIF(#REF!,'Full Financ'!$B114,#REF!)*0.98*(AB$2-AA$2)/($Q114),SUMIF(#REF!,'Full Financ'!$B114,#REF!)*0.98)</f>
        <v>#REF!</v>
      </c>
      <c r="AB114" s="17" t="e">
        <f>IF(AND(AB$2=$Q$1,$Q114&lt;&gt;0),SUMIF(#REF!,'Full Financ'!$B114,#REF!)*0.98*(AC$2-AB$2)/($Q114),SUMIF(#REF!,'Full Financ'!$B114,#REF!)*0.98)</f>
        <v>#REF!</v>
      </c>
      <c r="AC114" s="17" t="e">
        <f>IF(AND(AC$2=$Q$1,$Q114&lt;&gt;0),SUMIF(#REF!,'Full Financ'!$B114,#REF!)*0.98*(AD$2-AC$2)/($Q114),SUMIF(#REF!,'Full Financ'!$B114,#REF!)*0.98)</f>
        <v>#REF!</v>
      </c>
      <c r="AD114" s="17"/>
      <c r="AF114" s="17" t="e">
        <f t="shared" ca="1" si="57"/>
        <v>#REF!</v>
      </c>
      <c r="AG114" s="17" t="e">
        <f t="shared" ca="1" si="57"/>
        <v>#REF!</v>
      </c>
      <c r="AH114" s="17" t="e">
        <f t="shared" ca="1" si="57"/>
        <v>#REF!</v>
      </c>
      <c r="AI114" s="17" t="e">
        <f t="shared" ca="1" si="53"/>
        <v>#REF!</v>
      </c>
      <c r="AJ114" s="17" t="e">
        <f t="shared" ca="1" si="53"/>
        <v>#REF!</v>
      </c>
      <c r="AK114" s="17" t="e">
        <f t="shared" ca="1" si="53"/>
        <v>#REF!</v>
      </c>
      <c r="AL114" s="17" t="e">
        <f t="shared" ca="1" si="53"/>
        <v>#REF!</v>
      </c>
      <c r="AM114" s="17" t="e">
        <f t="shared" ca="1" si="53"/>
        <v>#REF!</v>
      </c>
      <c r="AN114" s="17" t="e">
        <f t="shared" ca="1" si="53"/>
        <v>#REF!</v>
      </c>
      <c r="AO114" s="17" t="e">
        <f t="shared" ca="1" si="53"/>
        <v>#REF!</v>
      </c>
      <c r="AP114" s="17" t="e">
        <f t="shared" ca="1" si="53"/>
        <v>#REF!</v>
      </c>
      <c r="AQ114" s="17" t="e">
        <f t="shared" ca="1" si="53"/>
        <v>#REF!</v>
      </c>
      <c r="AS114" s="17" t="e">
        <f>IF(SUM($R114:R114)&gt;0,MONTH(AS$2),"")</f>
        <v>#REF!</v>
      </c>
      <c r="AT114" s="17" t="e">
        <f>IF(SUM($R114:S114)&gt;0,MONTH(AT$2),"")</f>
        <v>#REF!</v>
      </c>
      <c r="AU114" s="17" t="e">
        <f>IF(SUM($R114:T114)&gt;0,MONTH(AU$2),"")</f>
        <v>#REF!</v>
      </c>
      <c r="AV114" s="17" t="e">
        <f>IF(SUM($R114:U114)&gt;0,MONTH(AV$2),"")</f>
        <v>#REF!</v>
      </c>
      <c r="AW114" s="17" t="e">
        <f>IF(SUM($R114:V114)&gt;0,MONTH(AW$2),"")</f>
        <v>#REF!</v>
      </c>
      <c r="AX114" s="17" t="e">
        <f>IF(SUM($R114:W114)&gt;0,MONTH(AX$2),"")</f>
        <v>#REF!</v>
      </c>
      <c r="AY114" s="17" t="e">
        <f>IF(SUM($R114:X114)&gt;0,MONTH(AY$2),"")</f>
        <v>#REF!</v>
      </c>
      <c r="AZ114" s="17" t="e">
        <f>IF(SUM($R114:Y114)&gt;0,MONTH(AZ$2),"")</f>
        <v>#REF!</v>
      </c>
      <c r="BA114" s="17" t="e">
        <f>IF(SUM($R114:Z114)&gt;0,MONTH(BA$2),"")</f>
        <v>#REF!</v>
      </c>
      <c r="BB114" s="17" t="e">
        <f>IF(SUM($R114:AA114)&gt;0,MONTH(BB$2),"")</f>
        <v>#REF!</v>
      </c>
      <c r="BC114" s="17" t="e">
        <f>IF(SUM($R114:AB114)&gt;0,MONTH(BC$2),"")</f>
        <v>#REF!</v>
      </c>
      <c r="BD114" s="17" t="e">
        <f>IF(SUM($R114:AC114)&gt;0,MONTH(BD$2),"")</f>
        <v>#REF!</v>
      </c>
      <c r="BE114" s="17" t="e">
        <f t="shared" si="41"/>
        <v>#REF!</v>
      </c>
      <c r="BF114" s="17" t="e">
        <f t="shared" si="58"/>
        <v>#REF!</v>
      </c>
      <c r="BG114" s="17" t="e">
        <f t="shared" si="58"/>
        <v>#REF!</v>
      </c>
      <c r="BH114" s="17" t="e">
        <f t="shared" si="58"/>
        <v>#REF!</v>
      </c>
      <c r="BI114" s="17" t="e">
        <f t="shared" si="54"/>
        <v>#REF!</v>
      </c>
      <c r="BJ114" s="17" t="e">
        <f t="shared" si="54"/>
        <v>#REF!</v>
      </c>
      <c r="BK114" s="17" t="e">
        <f t="shared" si="54"/>
        <v>#REF!</v>
      </c>
      <c r="BL114" s="17" t="e">
        <f t="shared" si="54"/>
        <v>#REF!</v>
      </c>
      <c r="BM114" s="17" t="e">
        <f t="shared" si="54"/>
        <v>#REF!</v>
      </c>
      <c r="BN114" s="17" t="e">
        <f t="shared" si="54"/>
        <v>#REF!</v>
      </c>
      <c r="BO114" s="17" t="e">
        <f t="shared" si="54"/>
        <v>#REF!</v>
      </c>
      <c r="BP114" s="17" t="e">
        <f t="shared" si="54"/>
        <v>#REF!</v>
      </c>
      <c r="BQ114" s="17" t="e">
        <f t="shared" si="54"/>
        <v>#REF!</v>
      </c>
      <c r="BS114" s="17" t="e">
        <f t="shared" si="59"/>
        <v>#REF!</v>
      </c>
      <c r="BT114" s="17" t="e">
        <f t="shared" si="59"/>
        <v>#REF!</v>
      </c>
      <c r="BU114" s="17" t="e">
        <f t="shared" si="59"/>
        <v>#REF!</v>
      </c>
      <c r="BV114" s="17" t="e">
        <f t="shared" si="55"/>
        <v>#REF!</v>
      </c>
      <c r="BW114" s="17" t="e">
        <f t="shared" si="55"/>
        <v>#REF!</v>
      </c>
      <c r="BX114" s="17" t="e">
        <f t="shared" si="55"/>
        <v>#REF!</v>
      </c>
      <c r="BY114" s="17" t="e">
        <f t="shared" si="55"/>
        <v>#REF!</v>
      </c>
      <c r="BZ114" s="17" t="e">
        <f t="shared" si="55"/>
        <v>#REF!</v>
      </c>
      <c r="CA114" s="17" t="e">
        <f t="shared" si="55"/>
        <v>#REF!</v>
      </c>
      <c r="CB114" s="17" t="e">
        <f t="shared" si="55"/>
        <v>#REF!</v>
      </c>
      <c r="CC114" s="17" t="e">
        <f t="shared" si="55"/>
        <v>#REF!</v>
      </c>
      <c r="CD114" s="17" t="e">
        <f t="shared" si="55"/>
        <v>#REF!</v>
      </c>
      <c r="CG114" s="20" t="e">
        <f>IF(AND(SUM($R114:R114)&gt;0,R114=0),AF114,0)</f>
        <v>#REF!</v>
      </c>
      <c r="CH114" s="20" t="e">
        <f>IF(AND(SUM($R114:S114)&gt;0,S114=0),AG114,0)</f>
        <v>#REF!</v>
      </c>
      <c r="CI114" s="20" t="e">
        <f>IF(AND(SUM($R114:T114)&gt;0,T114=0),AH114,0)</f>
        <v>#REF!</v>
      </c>
      <c r="CJ114" s="20" t="e">
        <f>IF(AND(SUM($R114:U114)&gt;0,U114=0),AI114,0)</f>
        <v>#REF!</v>
      </c>
      <c r="CK114" s="20" t="e">
        <f>IF(AND(SUM($R114:V114)&gt;0,V114=0),AJ114,0)</f>
        <v>#REF!</v>
      </c>
      <c r="CL114" s="20" t="e">
        <f>IF(AND(SUM($R114:W114)&gt;0,W114=0),AK114,0)</f>
        <v>#REF!</v>
      </c>
      <c r="CM114" s="20" t="e">
        <f>IF(AND(SUM($R114:X114)&gt;0,X114=0),AL114,0)</f>
        <v>#REF!</v>
      </c>
      <c r="CN114" s="20" t="e">
        <f>IF(AND(SUM($R114:Y114)&gt;0,Y114=0),AM114,0)</f>
        <v>#REF!</v>
      </c>
      <c r="CO114" s="20" t="e">
        <f>IF(AND(SUM($R114:Z114)&gt;0,Z114=0),AN114,0)</f>
        <v>#REF!</v>
      </c>
      <c r="CP114" s="20" t="e">
        <f>IF(AND(SUM($R114:AA114)&gt;0,AA114=0),AO114,0)</f>
        <v>#REF!</v>
      </c>
      <c r="CQ114" s="20" t="e">
        <f>IF(AND(SUM($R114:AB114)&gt;0,AB114=0),AP114,0)</f>
        <v>#REF!</v>
      </c>
      <c r="CR114" s="20" t="e">
        <f>IF(AND(SUM($R114:AC114)&gt;0,AC114=0),AQ114,0)</f>
        <v>#REF!</v>
      </c>
      <c r="CT114" s="14" t="e">
        <f>IF(VLOOKUP($B114,#REF!,COLUMN(#REF!)-COLUMN(#REF!)+1,FALSE)&gt;0.1,VLOOKUP($B114,#REF!,COLUMN(#REF!)-COLUMN(#REF!)+1,FALSE),"")</f>
        <v>#REF!</v>
      </c>
      <c r="CU114" s="14" t="e">
        <f>IF(VLOOKUP($B114,#REF!,COLUMN(#REF!)-COLUMN(#REF!)+1,FALSE)&gt;0.1,VLOOKUP($B114,#REF!,COLUMN(#REF!)-COLUMN(#REF!)+1,FALSE),"")</f>
        <v>#REF!</v>
      </c>
      <c r="CV114" s="14" t="e">
        <f>IF(VLOOKUP($B114,#REF!,COLUMN(#REF!)-COLUMN(#REF!)+1,FALSE)&gt;0.1,VLOOKUP($B114,#REF!,COLUMN(#REF!)-COLUMN(#REF!)+1,FALSE),"")</f>
        <v>#REF!</v>
      </c>
      <c r="CW114" s="14" t="e">
        <f>IF(VLOOKUP($B114,#REF!,COLUMN(#REF!)-COLUMN(#REF!)+1,FALSE)&gt;0.1,VLOOKUP($B114,#REF!,COLUMN(#REF!)-COLUMN(#REF!)+1,FALSE),"")</f>
        <v>#REF!</v>
      </c>
      <c r="CX114" s="14" t="e">
        <f>IF(VLOOKUP($B114,#REF!,COLUMN(#REF!)-COLUMN(#REF!)+1,FALSE)&gt;0.1,VLOOKUP($B114,#REF!,COLUMN(#REF!)-COLUMN(#REF!)+1,FALSE),"")</f>
        <v>#REF!</v>
      </c>
      <c r="CY114" s="14" t="e">
        <f>IF(VLOOKUP($B114,#REF!,COLUMN(#REF!)-COLUMN(#REF!)+1,FALSE)&gt;0.1,VLOOKUP($B114,#REF!,COLUMN(#REF!)-COLUMN(#REF!)+1,FALSE),"")</f>
        <v>#REF!</v>
      </c>
      <c r="CZ114" s="14" t="e">
        <f>IF(VLOOKUP($B114,#REF!,COLUMN(#REF!)-COLUMN(#REF!)+1,FALSE)&gt;0.1,VLOOKUP($B114,#REF!,COLUMN(#REF!)-COLUMN(#REF!)+1,FALSE),"")</f>
        <v>#REF!</v>
      </c>
      <c r="DA114" s="14" t="e">
        <f>IF(VLOOKUP($B114,#REF!,COLUMN(#REF!)-COLUMN(#REF!)+1,FALSE)&gt;0.1,VLOOKUP($B114,#REF!,COLUMN(#REF!)-COLUMN(#REF!)+1,FALSE),"")</f>
        <v>#REF!</v>
      </c>
      <c r="DB114" s="14" t="e">
        <f>IF(VLOOKUP($B114,#REF!,COLUMN(#REF!)-COLUMN(#REF!)+1,FALSE)&gt;0.1,VLOOKUP($B114,#REF!,COLUMN(#REF!)-COLUMN(#REF!)+1,FALSE),"")</f>
        <v>#REF!</v>
      </c>
      <c r="DC114" s="14" t="e">
        <f>IF(VLOOKUP($B114,#REF!,COLUMN(#REF!)-COLUMN(#REF!)+1,FALSE)&gt;0.1,VLOOKUP($B114,#REF!,COLUMN(#REF!)-COLUMN(#REF!)+1,FALSE),"")</f>
        <v>#REF!</v>
      </c>
      <c r="DD114" s="14" t="e">
        <f>IF(VLOOKUP($B114,#REF!,COLUMN(#REF!)-COLUMN(#REF!)+1,FALSE)&gt;0.1,VLOOKUP($B114,#REF!,COLUMN(#REF!)-COLUMN(#REF!)+1,FALSE),"")</f>
        <v>#REF!</v>
      </c>
      <c r="DE114" s="14" t="e">
        <f>IF(VLOOKUP($B114,#REF!,COLUMN(#REF!)-COLUMN(#REF!)+1,FALSE)&gt;0.1,VLOOKUP($B114,#REF!,COLUMN(#REF!)-COLUMN(#REF!)+1,FALSE),"")</f>
        <v>#REF!</v>
      </c>
      <c r="DH114" s="19" t="str">
        <f t="shared" si="52"/>
        <v/>
      </c>
      <c r="DI114" s="19" t="str">
        <f t="shared" si="52"/>
        <v/>
      </c>
      <c r="DJ114" s="19" t="str">
        <f t="shared" si="52"/>
        <v/>
      </c>
      <c r="DK114" s="19" t="str">
        <f t="shared" si="52"/>
        <v/>
      </c>
      <c r="DL114" s="19" t="str">
        <f t="shared" si="52"/>
        <v/>
      </c>
      <c r="DM114" s="19" t="str">
        <f t="shared" si="52"/>
        <v/>
      </c>
      <c r="DN114" s="19" t="str">
        <f t="shared" si="52"/>
        <v/>
      </c>
      <c r="DO114" s="19" t="str">
        <f t="shared" si="52"/>
        <v/>
      </c>
      <c r="DP114" s="19" t="str">
        <f t="shared" si="52"/>
        <v/>
      </c>
      <c r="DQ114" s="19" t="str">
        <f t="shared" si="49"/>
        <v/>
      </c>
      <c r="DR114" s="19" t="str">
        <f t="shared" si="49"/>
        <v/>
      </c>
      <c r="DS114" s="19" t="str">
        <f t="shared" si="49"/>
        <v/>
      </c>
      <c r="DV114" s="15" t="e">
        <f>IF(VLOOKUP($B114,#REF!,COLUMN(#REF!)-COLUMN(#REF!)+1,FALSE)&gt;0.1,VLOOKUP($B114,#REF!,COLUMN(#REF!)-COLUMN(#REF!)+1,FALSE),"")</f>
        <v>#REF!</v>
      </c>
      <c r="DW114" s="15" t="e">
        <f>IF(VLOOKUP($B114,#REF!,COLUMN(#REF!)-COLUMN(#REF!)+1,FALSE)&gt;0.1,VLOOKUP($B114,#REF!,COLUMN(#REF!)-COLUMN(#REF!)+1,FALSE),"")</f>
        <v>#REF!</v>
      </c>
      <c r="DX114" s="15" t="e">
        <f>IF(VLOOKUP($B114,#REF!,COLUMN(#REF!)-COLUMN(#REF!)+1,FALSE)&gt;0.1,VLOOKUP($B114,#REF!,COLUMN(#REF!)-COLUMN(#REF!)+1,FALSE),"")</f>
        <v>#REF!</v>
      </c>
      <c r="DY114" s="15" t="e">
        <f>IF(VLOOKUP($B114,#REF!,COLUMN(#REF!)-COLUMN(#REF!)+1,FALSE)&gt;0.1,VLOOKUP($B114,#REF!,COLUMN(#REF!)-COLUMN(#REF!)+1,FALSE),"")</f>
        <v>#REF!</v>
      </c>
      <c r="DZ114" s="15" t="e">
        <f>IF(VLOOKUP($B114,#REF!,COLUMN(#REF!)-COLUMN(#REF!)+1,FALSE)&gt;0.1,VLOOKUP($B114,#REF!,COLUMN(#REF!)-COLUMN(#REF!)+1,FALSE),"")</f>
        <v>#REF!</v>
      </c>
      <c r="EA114" s="15" t="e">
        <f>IF(VLOOKUP($B114,#REF!,COLUMN(#REF!)-COLUMN(#REF!)+1,FALSE)&gt;0.1,VLOOKUP($B114,#REF!,COLUMN(#REF!)-COLUMN(#REF!)+1,FALSE),"")</f>
        <v>#REF!</v>
      </c>
      <c r="EB114" s="15" t="e">
        <f>IF(VLOOKUP($B114,#REF!,COLUMN(#REF!)-COLUMN(#REF!)+1,FALSE)&gt;0.1,VLOOKUP($B114,#REF!,COLUMN(#REF!)-COLUMN(#REF!)+1,FALSE),"")</f>
        <v>#REF!</v>
      </c>
      <c r="EC114" s="15" t="e">
        <f>IF(VLOOKUP($B114,#REF!,COLUMN(#REF!)-COLUMN(#REF!)+1,FALSE)&gt;0.1,VLOOKUP($B114,#REF!,COLUMN(#REF!)-COLUMN(#REF!)+1,FALSE),"")</f>
        <v>#REF!</v>
      </c>
      <c r="ED114" s="15" t="e">
        <f>IF(VLOOKUP($B114,#REF!,COLUMN(#REF!)-COLUMN(#REF!)+1,FALSE)&gt;0.1,VLOOKUP($B114,#REF!,COLUMN(#REF!)-COLUMN(#REF!)+1,FALSE),"")</f>
        <v>#REF!</v>
      </c>
      <c r="EE114" s="15" t="e">
        <f>IF(VLOOKUP($B114,#REF!,COLUMN(#REF!)-COLUMN(#REF!)+1,FALSE)&gt;0.1,VLOOKUP($B114,#REF!,COLUMN(#REF!)-COLUMN(#REF!)+1,FALSE),"")</f>
        <v>#REF!</v>
      </c>
      <c r="EF114" s="15" t="e">
        <f>IF(VLOOKUP($B114,#REF!,COLUMN(#REF!)-COLUMN(#REF!)+1,FALSE)&gt;0.1,VLOOKUP($B114,#REF!,COLUMN(#REF!)-COLUMN(#REF!)+1,FALSE),"")</f>
        <v>#REF!</v>
      </c>
      <c r="EG114" s="15" t="e">
        <f>IF(VLOOKUP($B114,#REF!,COLUMN(#REF!)-COLUMN(#REF!)+1,FALSE)&gt;0.1,VLOOKUP($B114,#REF!,COLUMN(#REF!)-COLUMN(#REF!)+1,FALSE),"")</f>
        <v>#REF!</v>
      </c>
      <c r="EH114" s="15" t="e">
        <f>IF(VLOOKUP($B114,#REF!,COLUMN(#REF!)-COLUMN(#REF!)+1,FALSE)&gt;0.1,VLOOKUP($B114,#REF!,COLUMN(#REF!)-COLUMN(#REF!)+1,FALSE),"")</f>
        <v>#REF!</v>
      </c>
      <c r="EL114" s="20" t="str">
        <f t="shared" si="51"/>
        <v/>
      </c>
      <c r="EM114" s="20" t="str">
        <f t="shared" si="51"/>
        <v/>
      </c>
      <c r="EN114" s="20" t="str">
        <f t="shared" si="51"/>
        <v/>
      </c>
      <c r="EO114" s="20" t="str">
        <f t="shared" si="50"/>
        <v/>
      </c>
      <c r="EP114" s="20" t="str">
        <f t="shared" si="50"/>
        <v/>
      </c>
      <c r="EQ114" s="20" t="str">
        <f t="shared" si="50"/>
        <v/>
      </c>
      <c r="ER114" s="20" t="str">
        <f t="shared" si="50"/>
        <v/>
      </c>
      <c r="ES114" s="20" t="str">
        <f t="shared" si="50"/>
        <v/>
      </c>
      <c r="ET114" s="20" t="str">
        <f t="shared" si="50"/>
        <v/>
      </c>
      <c r="EU114" s="20" t="str">
        <f t="shared" si="56"/>
        <v/>
      </c>
      <c r="EV114" s="20" t="str">
        <f t="shared" si="56"/>
        <v/>
      </c>
      <c r="EW114" s="20" t="str">
        <f t="shared" si="56"/>
        <v/>
      </c>
    </row>
    <row r="115" spans="2:153">
      <c r="B115" t="s">
        <v>1446</v>
      </c>
      <c r="C115" s="18">
        <f>VLOOKUP(B115,Financ!A$3:J$157,COLUMN(Financ!$J$21),FALSE)</f>
        <v>45992</v>
      </c>
      <c r="D115" s="16">
        <f ca="1">SUMIF(Financ!$A$3:$A$157,'Full Financ'!$B115,Financ!K$3:K$156)</f>
        <v>0</v>
      </c>
      <c r="E115" s="16">
        <f ca="1">SUMIF(Financ!$A$3:$A$157,'Full Financ'!$B115,Financ!L$3:L$156)</f>
        <v>0</v>
      </c>
      <c r="F115" s="16">
        <f ca="1">SUMIF(Financ!$A$3:$A$157,'Full Financ'!$B115,Financ!M$3:M$156)</f>
        <v>0</v>
      </c>
      <c r="G115" s="16">
        <f ca="1">SUMIF(Financ!$A$3:$A$157,'Full Financ'!$B115,Financ!N$3:N$156)</f>
        <v>0</v>
      </c>
      <c r="H115" s="16">
        <f ca="1">SUMIF(Financ!$A$3:$A$157,'Full Financ'!$B115,Financ!O$3:O$156)</f>
        <v>0</v>
      </c>
      <c r="I115" s="16">
        <f ca="1">SUMIF(Financ!$A$3:$A$157,'Full Financ'!$B115,Financ!P$3:P$156)</f>
        <v>0</v>
      </c>
      <c r="J115" s="16">
        <f ca="1">SUMIF(Financ!$A$3:$A$157,'Full Financ'!$B115,Financ!Q$3:Q$156)</f>
        <v>0</v>
      </c>
      <c r="K115" s="16">
        <f ca="1">SUMIF(Financ!$A$3:$A$157,'Full Financ'!$B115,Financ!R$3:R$156)</f>
        <v>0</v>
      </c>
      <c r="L115" s="16">
        <f ca="1">SUMIF(Financ!$A$3:$A$157,'Full Financ'!$B115,Financ!S$3:S$156)</f>
        <v>0</v>
      </c>
      <c r="M115" s="16">
        <f ca="1">SUMIF(Financ!$A$3:$A$157,'Full Financ'!$B115,Financ!T$3:T$156)</f>
        <v>0</v>
      </c>
      <c r="N115" s="16">
        <f ca="1">SUMIF(Financ!$A$3:$A$157,'Full Financ'!$B115,Financ!U$3:U$156)</f>
        <v>0</v>
      </c>
      <c r="O115" s="16">
        <f ca="1">SUMIF(Financ!$A$3:$A$157,'Full Financ'!$B115,Financ!V$3:V$156)</f>
        <v>480.0772</v>
      </c>
      <c r="P115" s="16"/>
      <c r="Q115" t="e">
        <f>VLOOKUP(B115,#REF!,COLUMN(#REF!),FALSE)</f>
        <v>#REF!</v>
      </c>
      <c r="R115" s="17" t="e">
        <f>IF(AND(R$2=$Q$1,$Q115&lt;&gt;0),SUMIF(#REF!,'Full Financ'!$B115,#REF!)*0.98*(S$2-R$2)/($Q115),SUMIF(#REF!,'Full Financ'!$B115,#REF!)*0.98)</f>
        <v>#REF!</v>
      </c>
      <c r="S115" s="17" t="e">
        <f>IF(AND(S$2=$Q$1,$Q115&lt;&gt;0),SUMIF(#REF!,'Full Financ'!$B115,#REF!)*0.98*(T$2-S$2)/($Q115),SUMIF(#REF!,'Full Financ'!$B115,#REF!)*0.98)</f>
        <v>#REF!</v>
      </c>
      <c r="T115" s="17" t="e">
        <f>IF(AND(T$2=$Q$1,$Q115&lt;&gt;0),SUMIF(#REF!,'Full Financ'!$B115,#REF!)*0.98*(U$2-T$2)/($Q115),SUMIF(#REF!,'Full Financ'!$B115,#REF!)*0.98)</f>
        <v>#REF!</v>
      </c>
      <c r="U115" s="17" t="e">
        <f>IF(AND(U$2=$Q$1,$Q115&lt;&gt;0),SUMIF(#REF!,'Full Financ'!$B115,#REF!)*0.98*(V$2-U$2)/($Q115),SUMIF(#REF!,'Full Financ'!$B115,#REF!)*0.98)</f>
        <v>#REF!</v>
      </c>
      <c r="V115" s="17" t="e">
        <f>IF(AND(V$2=$Q$1,$Q115&lt;&gt;0),SUMIF(#REF!,'Full Financ'!$B115,#REF!)*0.98*(W$2-V$2)/($Q115),SUMIF(#REF!,'Full Financ'!$B115,#REF!)*0.98)</f>
        <v>#REF!</v>
      </c>
      <c r="W115" s="17" t="e">
        <f>IF(AND(W$2=$Q$1,$Q115&lt;&gt;0),SUMIF(#REF!,'Full Financ'!$B115,#REF!)*0.98*(X$2-W$2)/($Q115),SUMIF(#REF!,'Full Financ'!$B115,#REF!)*0.98)</f>
        <v>#REF!</v>
      </c>
      <c r="X115" s="17" t="e">
        <f>IF(AND(X$2=$Q$1,$Q115&lt;&gt;0),SUMIF(#REF!,'Full Financ'!$B115,#REF!)*0.98*(Y$2-X$2)/($Q115),SUMIF(#REF!,'Full Financ'!$B115,#REF!)*0.98)</f>
        <v>#REF!</v>
      </c>
      <c r="Y115" s="17" t="e">
        <f>IF(AND(Y$2=$Q$1,$Q115&lt;&gt;0),SUMIF(#REF!,'Full Financ'!$B115,#REF!)*0.98*(Z$2-Y$2)/($Q115),SUMIF(#REF!,'Full Financ'!$B115,#REF!)*0.98)</f>
        <v>#REF!</v>
      </c>
      <c r="Z115" s="17" t="e">
        <f>IF(AND(Z$2=$Q$1,$Q115&lt;&gt;0),SUMIF(#REF!,'Full Financ'!$B115,#REF!)*0.98*(AA$2-Z$2)/($Q115),SUMIF(#REF!,'Full Financ'!$B115,#REF!)*0.98)</f>
        <v>#REF!</v>
      </c>
      <c r="AA115" s="17" t="e">
        <f>IF(AND(AA$2=$Q$1,$Q115&lt;&gt;0),SUMIF(#REF!,'Full Financ'!$B115,#REF!)*0.98*(AB$2-AA$2)/($Q115),SUMIF(#REF!,'Full Financ'!$B115,#REF!)*0.98)</f>
        <v>#REF!</v>
      </c>
      <c r="AB115" s="17" t="e">
        <f>IF(AND(AB$2=$Q$1,$Q115&lt;&gt;0),SUMIF(#REF!,'Full Financ'!$B115,#REF!)*0.98*(AC$2-AB$2)/($Q115),SUMIF(#REF!,'Full Financ'!$B115,#REF!)*0.98)</f>
        <v>#REF!</v>
      </c>
      <c r="AC115" s="17" t="e">
        <f>IF(AND(AC$2=$Q$1,$Q115&lt;&gt;0),SUMIF(#REF!,'Full Financ'!$B115,#REF!)*0.98*(AD$2-AC$2)/($Q115),SUMIF(#REF!,'Full Financ'!$B115,#REF!)*0.98)</f>
        <v>#REF!</v>
      </c>
      <c r="AD115" s="17"/>
      <c r="AF115" s="17" t="e">
        <f t="shared" ca="1" si="57"/>
        <v>#REF!</v>
      </c>
      <c r="AG115" s="17" t="e">
        <f t="shared" ca="1" si="57"/>
        <v>#REF!</v>
      </c>
      <c r="AH115" s="17" t="e">
        <f t="shared" ca="1" si="57"/>
        <v>#REF!</v>
      </c>
      <c r="AI115" s="17" t="e">
        <f t="shared" ca="1" si="53"/>
        <v>#REF!</v>
      </c>
      <c r="AJ115" s="17" t="e">
        <f t="shared" ca="1" si="53"/>
        <v>#REF!</v>
      </c>
      <c r="AK115" s="17" t="e">
        <f t="shared" ca="1" si="53"/>
        <v>#REF!</v>
      </c>
      <c r="AL115" s="17" t="e">
        <f t="shared" ca="1" si="53"/>
        <v>#REF!</v>
      </c>
      <c r="AM115" s="17" t="e">
        <f t="shared" ca="1" si="53"/>
        <v>#REF!</v>
      </c>
      <c r="AN115" s="17" t="e">
        <f t="shared" ca="1" si="53"/>
        <v>#REF!</v>
      </c>
      <c r="AO115" s="17" t="e">
        <f t="shared" ca="1" si="53"/>
        <v>#REF!</v>
      </c>
      <c r="AP115" s="17" t="e">
        <f t="shared" ca="1" si="53"/>
        <v>#REF!</v>
      </c>
      <c r="AQ115" s="17" t="e">
        <f t="shared" ca="1" si="53"/>
        <v>#REF!</v>
      </c>
      <c r="AS115" s="17" t="e">
        <f>IF(SUM($R115:R115)&gt;0,MONTH(AS$2),"")</f>
        <v>#REF!</v>
      </c>
      <c r="AT115" s="17" t="e">
        <f>IF(SUM($R115:S115)&gt;0,MONTH(AT$2),"")</f>
        <v>#REF!</v>
      </c>
      <c r="AU115" s="17" t="e">
        <f>IF(SUM($R115:T115)&gt;0,MONTH(AU$2),"")</f>
        <v>#REF!</v>
      </c>
      <c r="AV115" s="17" t="e">
        <f>IF(SUM($R115:U115)&gt;0,MONTH(AV$2),"")</f>
        <v>#REF!</v>
      </c>
      <c r="AW115" s="17" t="e">
        <f>IF(SUM($R115:V115)&gt;0,MONTH(AW$2),"")</f>
        <v>#REF!</v>
      </c>
      <c r="AX115" s="17" t="e">
        <f>IF(SUM($R115:W115)&gt;0,MONTH(AX$2),"")</f>
        <v>#REF!</v>
      </c>
      <c r="AY115" s="17" t="e">
        <f>IF(SUM($R115:X115)&gt;0,MONTH(AY$2),"")</f>
        <v>#REF!</v>
      </c>
      <c r="AZ115" s="17" t="e">
        <f>IF(SUM($R115:Y115)&gt;0,MONTH(AZ$2),"")</f>
        <v>#REF!</v>
      </c>
      <c r="BA115" s="17" t="e">
        <f>IF(SUM($R115:Z115)&gt;0,MONTH(BA$2),"")</f>
        <v>#REF!</v>
      </c>
      <c r="BB115" s="17" t="e">
        <f>IF(SUM($R115:AA115)&gt;0,MONTH(BB$2),"")</f>
        <v>#REF!</v>
      </c>
      <c r="BC115" s="17" t="e">
        <f>IF(SUM($R115:AB115)&gt;0,MONTH(BC$2),"")</f>
        <v>#REF!</v>
      </c>
      <c r="BD115" s="17" t="e">
        <f>IF(SUM($R115:AC115)&gt;0,MONTH(BD$2),"")</f>
        <v>#REF!</v>
      </c>
      <c r="BE115" s="17" t="e">
        <f t="shared" si="41"/>
        <v>#REF!</v>
      </c>
      <c r="BF115" s="17" t="e">
        <f t="shared" si="58"/>
        <v>#REF!</v>
      </c>
      <c r="BG115" s="17" t="e">
        <f t="shared" si="58"/>
        <v>#REF!</v>
      </c>
      <c r="BH115" s="17" t="e">
        <f t="shared" si="58"/>
        <v>#REF!</v>
      </c>
      <c r="BI115" s="17" t="e">
        <f t="shared" si="54"/>
        <v>#REF!</v>
      </c>
      <c r="BJ115" s="17" t="e">
        <f t="shared" si="54"/>
        <v>#REF!</v>
      </c>
      <c r="BK115" s="17" t="e">
        <f t="shared" si="54"/>
        <v>#REF!</v>
      </c>
      <c r="BL115" s="17" t="e">
        <f t="shared" si="54"/>
        <v>#REF!</v>
      </c>
      <c r="BM115" s="17" t="e">
        <f t="shared" si="54"/>
        <v>#REF!</v>
      </c>
      <c r="BN115" s="17" t="e">
        <f t="shared" si="54"/>
        <v>#REF!</v>
      </c>
      <c r="BO115" s="17" t="e">
        <f t="shared" si="54"/>
        <v>#REF!</v>
      </c>
      <c r="BP115" s="17" t="e">
        <f t="shared" si="54"/>
        <v>#REF!</v>
      </c>
      <c r="BQ115" s="17" t="e">
        <f t="shared" si="54"/>
        <v>#REF!</v>
      </c>
      <c r="BS115" s="17" t="e">
        <f t="shared" si="59"/>
        <v>#REF!</v>
      </c>
      <c r="BT115" s="17" t="e">
        <f t="shared" si="59"/>
        <v>#REF!</v>
      </c>
      <c r="BU115" s="17" t="e">
        <f t="shared" si="59"/>
        <v>#REF!</v>
      </c>
      <c r="BV115" s="17" t="e">
        <f t="shared" si="55"/>
        <v>#REF!</v>
      </c>
      <c r="BW115" s="17" t="e">
        <f t="shared" si="55"/>
        <v>#REF!</v>
      </c>
      <c r="BX115" s="17" t="e">
        <f t="shared" si="55"/>
        <v>#REF!</v>
      </c>
      <c r="BY115" s="17" t="e">
        <f t="shared" si="55"/>
        <v>#REF!</v>
      </c>
      <c r="BZ115" s="17" t="e">
        <f t="shared" si="55"/>
        <v>#REF!</v>
      </c>
      <c r="CA115" s="17" t="e">
        <f t="shared" si="55"/>
        <v>#REF!</v>
      </c>
      <c r="CB115" s="17" t="e">
        <f t="shared" si="55"/>
        <v>#REF!</v>
      </c>
      <c r="CC115" s="17" t="e">
        <f t="shared" si="55"/>
        <v>#REF!</v>
      </c>
      <c r="CD115" s="17" t="e">
        <f t="shared" si="55"/>
        <v>#REF!</v>
      </c>
      <c r="CG115" s="20" t="e">
        <f>IF(AND(SUM($R115:R115)&gt;0,R115=0),AF115,0)</f>
        <v>#REF!</v>
      </c>
      <c r="CH115" s="20" t="e">
        <f>IF(AND(SUM($R115:S115)&gt;0,S115=0),AG115,0)</f>
        <v>#REF!</v>
      </c>
      <c r="CI115" s="20" t="e">
        <f>IF(AND(SUM($R115:T115)&gt;0,T115=0),AH115,0)</f>
        <v>#REF!</v>
      </c>
      <c r="CJ115" s="20" t="e">
        <f>IF(AND(SUM($R115:U115)&gt;0,U115=0),AI115,0)</f>
        <v>#REF!</v>
      </c>
      <c r="CK115" s="20" t="e">
        <f>IF(AND(SUM($R115:V115)&gt;0,V115=0),AJ115,0)</f>
        <v>#REF!</v>
      </c>
      <c r="CL115" s="20" t="e">
        <f>IF(AND(SUM($R115:W115)&gt;0,W115=0),AK115,0)</f>
        <v>#REF!</v>
      </c>
      <c r="CM115" s="20" t="e">
        <f>IF(AND(SUM($R115:X115)&gt;0,X115=0),AL115,0)</f>
        <v>#REF!</v>
      </c>
      <c r="CN115" s="20" t="e">
        <f>IF(AND(SUM($R115:Y115)&gt;0,Y115=0),AM115,0)</f>
        <v>#REF!</v>
      </c>
      <c r="CO115" s="20" t="e">
        <f>IF(AND(SUM($R115:Z115)&gt;0,Z115=0),AN115,0)</f>
        <v>#REF!</v>
      </c>
      <c r="CP115" s="20" t="e">
        <f>IF(AND(SUM($R115:AA115)&gt;0,AA115=0),AO115,0)</f>
        <v>#REF!</v>
      </c>
      <c r="CQ115" s="20" t="e">
        <f>IF(AND(SUM($R115:AB115)&gt;0,AB115=0),AP115,0)</f>
        <v>#REF!</v>
      </c>
      <c r="CR115" s="20" t="e">
        <f>IF(AND(SUM($R115:AC115)&gt;0,AC115=0),AQ115,0)</f>
        <v>#REF!</v>
      </c>
      <c r="CT115" s="14" t="e">
        <f>IF(VLOOKUP($B115,#REF!,COLUMN(#REF!)-COLUMN(#REF!)+1,FALSE)&gt;0.1,VLOOKUP($B115,#REF!,COLUMN(#REF!)-COLUMN(#REF!)+1,FALSE),"")</f>
        <v>#REF!</v>
      </c>
      <c r="CU115" s="14" t="e">
        <f>IF(VLOOKUP($B115,#REF!,COLUMN(#REF!)-COLUMN(#REF!)+1,FALSE)&gt;0.1,VLOOKUP($B115,#REF!,COLUMN(#REF!)-COLUMN(#REF!)+1,FALSE),"")</f>
        <v>#REF!</v>
      </c>
      <c r="CV115" s="14" t="e">
        <f>IF(VLOOKUP($B115,#REF!,COLUMN(#REF!)-COLUMN(#REF!)+1,FALSE)&gt;0.1,VLOOKUP($B115,#REF!,COLUMN(#REF!)-COLUMN(#REF!)+1,FALSE),"")</f>
        <v>#REF!</v>
      </c>
      <c r="CW115" s="14" t="e">
        <f>IF(VLOOKUP($B115,#REF!,COLUMN(#REF!)-COLUMN(#REF!)+1,FALSE)&gt;0.1,VLOOKUP($B115,#REF!,COLUMN(#REF!)-COLUMN(#REF!)+1,FALSE),"")</f>
        <v>#REF!</v>
      </c>
      <c r="CX115" s="14" t="e">
        <f>IF(VLOOKUP($B115,#REF!,COLUMN(#REF!)-COLUMN(#REF!)+1,FALSE)&gt;0.1,VLOOKUP($B115,#REF!,COLUMN(#REF!)-COLUMN(#REF!)+1,FALSE),"")</f>
        <v>#REF!</v>
      </c>
      <c r="CY115" s="14" t="e">
        <f>IF(VLOOKUP($B115,#REF!,COLUMN(#REF!)-COLUMN(#REF!)+1,FALSE)&gt;0.1,VLOOKUP($B115,#REF!,COLUMN(#REF!)-COLUMN(#REF!)+1,FALSE),"")</f>
        <v>#REF!</v>
      </c>
      <c r="CZ115" s="14" t="e">
        <f>IF(VLOOKUP($B115,#REF!,COLUMN(#REF!)-COLUMN(#REF!)+1,FALSE)&gt;0.1,VLOOKUP($B115,#REF!,COLUMN(#REF!)-COLUMN(#REF!)+1,FALSE),"")</f>
        <v>#REF!</v>
      </c>
      <c r="DA115" s="14" t="e">
        <f>IF(VLOOKUP($B115,#REF!,COLUMN(#REF!)-COLUMN(#REF!)+1,FALSE)&gt;0.1,VLOOKUP($B115,#REF!,COLUMN(#REF!)-COLUMN(#REF!)+1,FALSE),"")</f>
        <v>#REF!</v>
      </c>
      <c r="DB115" s="14" t="e">
        <f>IF(VLOOKUP($B115,#REF!,COLUMN(#REF!)-COLUMN(#REF!)+1,FALSE)&gt;0.1,VLOOKUP($B115,#REF!,COLUMN(#REF!)-COLUMN(#REF!)+1,FALSE),"")</f>
        <v>#REF!</v>
      </c>
      <c r="DC115" s="14" t="e">
        <f>IF(VLOOKUP($B115,#REF!,COLUMN(#REF!)-COLUMN(#REF!)+1,FALSE)&gt;0.1,VLOOKUP($B115,#REF!,COLUMN(#REF!)-COLUMN(#REF!)+1,FALSE),"")</f>
        <v>#REF!</v>
      </c>
      <c r="DD115" s="14" t="e">
        <f>IF(VLOOKUP($B115,#REF!,COLUMN(#REF!)-COLUMN(#REF!)+1,FALSE)&gt;0.1,VLOOKUP($B115,#REF!,COLUMN(#REF!)-COLUMN(#REF!)+1,FALSE),"")</f>
        <v>#REF!</v>
      </c>
      <c r="DE115" s="14" t="e">
        <f>IF(VLOOKUP($B115,#REF!,COLUMN(#REF!)-COLUMN(#REF!)+1,FALSE)&gt;0.1,VLOOKUP($B115,#REF!,COLUMN(#REF!)-COLUMN(#REF!)+1,FALSE),"")</f>
        <v>#REF!</v>
      </c>
      <c r="DH115" s="19" t="str">
        <f t="shared" si="52"/>
        <v/>
      </c>
      <c r="DI115" s="19" t="str">
        <f t="shared" si="52"/>
        <v/>
      </c>
      <c r="DJ115" s="19" t="str">
        <f t="shared" si="52"/>
        <v/>
      </c>
      <c r="DK115" s="19" t="str">
        <f t="shared" si="52"/>
        <v/>
      </c>
      <c r="DL115" s="19" t="str">
        <f t="shared" si="52"/>
        <v/>
      </c>
      <c r="DM115" s="19" t="str">
        <f t="shared" si="52"/>
        <v/>
      </c>
      <c r="DN115" s="19" t="str">
        <f t="shared" si="52"/>
        <v/>
      </c>
      <c r="DO115" s="19" t="str">
        <f t="shared" si="52"/>
        <v/>
      </c>
      <c r="DP115" s="19" t="str">
        <f t="shared" si="52"/>
        <v/>
      </c>
      <c r="DQ115" s="19" t="str">
        <f t="shared" si="49"/>
        <v/>
      </c>
      <c r="DR115" s="19" t="str">
        <f t="shared" si="49"/>
        <v/>
      </c>
      <c r="DS115" s="19" t="str">
        <f t="shared" si="49"/>
        <v/>
      </c>
      <c r="DV115" s="15" t="e">
        <f>IF(VLOOKUP($B115,#REF!,COLUMN(#REF!)-COLUMN(#REF!)+1,FALSE)&gt;0.1,VLOOKUP($B115,#REF!,COLUMN(#REF!)-COLUMN(#REF!)+1,FALSE),"")</f>
        <v>#REF!</v>
      </c>
      <c r="DW115" s="15" t="e">
        <f>IF(VLOOKUP($B115,#REF!,COLUMN(#REF!)-COLUMN(#REF!)+1,FALSE)&gt;0.1,VLOOKUP($B115,#REF!,COLUMN(#REF!)-COLUMN(#REF!)+1,FALSE),"")</f>
        <v>#REF!</v>
      </c>
      <c r="DX115" s="15" t="e">
        <f>IF(VLOOKUP($B115,#REF!,COLUMN(#REF!)-COLUMN(#REF!)+1,FALSE)&gt;0.1,VLOOKUP($B115,#REF!,COLUMN(#REF!)-COLUMN(#REF!)+1,FALSE),"")</f>
        <v>#REF!</v>
      </c>
      <c r="DY115" s="15" t="e">
        <f>IF(VLOOKUP($B115,#REF!,COLUMN(#REF!)-COLUMN(#REF!)+1,FALSE)&gt;0.1,VLOOKUP($B115,#REF!,COLUMN(#REF!)-COLUMN(#REF!)+1,FALSE),"")</f>
        <v>#REF!</v>
      </c>
      <c r="DZ115" s="15" t="e">
        <f>IF(VLOOKUP($B115,#REF!,COLUMN(#REF!)-COLUMN(#REF!)+1,FALSE)&gt;0.1,VLOOKUP($B115,#REF!,COLUMN(#REF!)-COLUMN(#REF!)+1,FALSE),"")</f>
        <v>#REF!</v>
      </c>
      <c r="EA115" s="15" t="e">
        <f>IF(VLOOKUP($B115,#REF!,COLUMN(#REF!)-COLUMN(#REF!)+1,FALSE)&gt;0.1,VLOOKUP($B115,#REF!,COLUMN(#REF!)-COLUMN(#REF!)+1,FALSE),"")</f>
        <v>#REF!</v>
      </c>
      <c r="EB115" s="15" t="e">
        <f>IF(VLOOKUP($B115,#REF!,COLUMN(#REF!)-COLUMN(#REF!)+1,FALSE)&gt;0.1,VLOOKUP($B115,#REF!,COLUMN(#REF!)-COLUMN(#REF!)+1,FALSE),"")</f>
        <v>#REF!</v>
      </c>
      <c r="EC115" s="15" t="e">
        <f>IF(VLOOKUP($B115,#REF!,COLUMN(#REF!)-COLUMN(#REF!)+1,FALSE)&gt;0.1,VLOOKUP($B115,#REF!,COLUMN(#REF!)-COLUMN(#REF!)+1,FALSE),"")</f>
        <v>#REF!</v>
      </c>
      <c r="ED115" s="15" t="e">
        <f>IF(VLOOKUP($B115,#REF!,COLUMN(#REF!)-COLUMN(#REF!)+1,FALSE)&gt;0.1,VLOOKUP($B115,#REF!,COLUMN(#REF!)-COLUMN(#REF!)+1,FALSE),"")</f>
        <v>#REF!</v>
      </c>
      <c r="EE115" s="15" t="e">
        <f>IF(VLOOKUP($B115,#REF!,COLUMN(#REF!)-COLUMN(#REF!)+1,FALSE)&gt;0.1,VLOOKUP($B115,#REF!,COLUMN(#REF!)-COLUMN(#REF!)+1,FALSE),"")</f>
        <v>#REF!</v>
      </c>
      <c r="EF115" s="15" t="e">
        <f>IF(VLOOKUP($B115,#REF!,COLUMN(#REF!)-COLUMN(#REF!)+1,FALSE)&gt;0.1,VLOOKUP($B115,#REF!,COLUMN(#REF!)-COLUMN(#REF!)+1,FALSE),"")</f>
        <v>#REF!</v>
      </c>
      <c r="EG115" s="15" t="e">
        <f>IF(VLOOKUP($B115,#REF!,COLUMN(#REF!)-COLUMN(#REF!)+1,FALSE)&gt;0.1,VLOOKUP($B115,#REF!,COLUMN(#REF!)-COLUMN(#REF!)+1,FALSE),"")</f>
        <v>#REF!</v>
      </c>
      <c r="EH115" s="15" t="e">
        <f>IF(VLOOKUP($B115,#REF!,COLUMN(#REF!)-COLUMN(#REF!)+1,FALSE)&gt;0.1,VLOOKUP($B115,#REF!,COLUMN(#REF!)-COLUMN(#REF!)+1,FALSE),"")</f>
        <v>#REF!</v>
      </c>
      <c r="EL115" s="20" t="str">
        <f t="shared" si="51"/>
        <v/>
      </c>
      <c r="EM115" s="20" t="str">
        <f t="shared" si="51"/>
        <v/>
      </c>
      <c r="EN115" s="20" t="str">
        <f t="shared" si="51"/>
        <v/>
      </c>
      <c r="EO115" s="20" t="str">
        <f t="shared" si="50"/>
        <v/>
      </c>
      <c r="EP115" s="20" t="str">
        <f t="shared" si="50"/>
        <v/>
      </c>
      <c r="EQ115" s="20" t="str">
        <f t="shared" si="50"/>
        <v/>
      </c>
      <c r="ER115" s="20" t="str">
        <f t="shared" si="50"/>
        <v/>
      </c>
      <c r="ES115" s="20" t="str">
        <f t="shared" si="50"/>
        <v/>
      </c>
      <c r="ET115" s="20" t="str">
        <f t="shared" si="50"/>
        <v/>
      </c>
      <c r="EU115" s="20" t="str">
        <f t="shared" si="56"/>
        <v/>
      </c>
      <c r="EV115" s="20" t="str">
        <f t="shared" si="56"/>
        <v/>
      </c>
      <c r="EW115" s="20" t="str">
        <f t="shared" si="56"/>
        <v/>
      </c>
    </row>
    <row r="116" spans="2:153">
      <c r="B116" t="s">
        <v>1444</v>
      </c>
      <c r="C116" s="18">
        <f>VLOOKUP(B116,Financ!A$3:J$157,COLUMN(Financ!$J$21),FALSE)</f>
        <v>45992</v>
      </c>
      <c r="D116" s="16">
        <f ca="1">SUMIF(Financ!$A$3:$A$157,'Full Financ'!$B116,Financ!K$3:K$156)</f>
        <v>0</v>
      </c>
      <c r="E116" s="16">
        <f ca="1">SUMIF(Financ!$A$3:$A$157,'Full Financ'!$B116,Financ!L$3:L$156)</f>
        <v>0</v>
      </c>
      <c r="F116" s="16">
        <f ca="1">SUMIF(Financ!$A$3:$A$157,'Full Financ'!$B116,Financ!M$3:M$156)</f>
        <v>0</v>
      </c>
      <c r="G116" s="16">
        <f ca="1">SUMIF(Financ!$A$3:$A$157,'Full Financ'!$B116,Financ!N$3:N$156)</f>
        <v>0</v>
      </c>
      <c r="H116" s="16">
        <f ca="1">SUMIF(Financ!$A$3:$A$157,'Full Financ'!$B116,Financ!O$3:O$156)</f>
        <v>0</v>
      </c>
      <c r="I116" s="16">
        <f ca="1">SUMIF(Financ!$A$3:$A$157,'Full Financ'!$B116,Financ!P$3:P$156)</f>
        <v>0</v>
      </c>
      <c r="J116" s="16">
        <f ca="1">SUMIF(Financ!$A$3:$A$157,'Full Financ'!$B116,Financ!Q$3:Q$156)</f>
        <v>0</v>
      </c>
      <c r="K116" s="16">
        <f ca="1">SUMIF(Financ!$A$3:$A$157,'Full Financ'!$B116,Financ!R$3:R$156)</f>
        <v>0</v>
      </c>
      <c r="L116" s="16">
        <f ca="1">SUMIF(Financ!$A$3:$A$157,'Full Financ'!$B116,Financ!S$3:S$156)</f>
        <v>0</v>
      </c>
      <c r="M116" s="16">
        <f ca="1">SUMIF(Financ!$A$3:$A$157,'Full Financ'!$B116,Financ!T$3:T$156)</f>
        <v>0</v>
      </c>
      <c r="N116" s="16">
        <f ca="1">SUMIF(Financ!$A$3:$A$157,'Full Financ'!$B116,Financ!U$3:U$156)</f>
        <v>0</v>
      </c>
      <c r="O116" s="16">
        <f ca="1">SUMIF(Financ!$A$3:$A$157,'Full Financ'!$B116,Financ!V$3:V$156)</f>
        <v>480.0772</v>
      </c>
      <c r="P116" s="16"/>
      <c r="Q116" t="e">
        <f>VLOOKUP(B116,#REF!,COLUMN(#REF!),FALSE)</f>
        <v>#REF!</v>
      </c>
      <c r="R116" s="17" t="e">
        <f>IF(AND(R$2=$Q$1,$Q116&lt;&gt;0),SUMIF(#REF!,'Full Financ'!$B116,#REF!)*0.98*(S$2-R$2)/($Q116),SUMIF(#REF!,'Full Financ'!$B116,#REF!)*0.98)</f>
        <v>#REF!</v>
      </c>
      <c r="S116" s="17" t="e">
        <f>IF(AND(S$2=$Q$1,$Q116&lt;&gt;0),SUMIF(#REF!,'Full Financ'!$B116,#REF!)*0.98*(T$2-S$2)/($Q116),SUMIF(#REF!,'Full Financ'!$B116,#REF!)*0.98)</f>
        <v>#REF!</v>
      </c>
      <c r="T116" s="17" t="e">
        <f>IF(AND(T$2=$Q$1,$Q116&lt;&gt;0),SUMIF(#REF!,'Full Financ'!$B116,#REF!)*0.98*(U$2-T$2)/($Q116),SUMIF(#REF!,'Full Financ'!$B116,#REF!)*0.98)</f>
        <v>#REF!</v>
      </c>
      <c r="U116" s="17" t="e">
        <f>IF(AND(U$2=$Q$1,$Q116&lt;&gt;0),SUMIF(#REF!,'Full Financ'!$B116,#REF!)*0.98*(V$2-U$2)/($Q116),SUMIF(#REF!,'Full Financ'!$B116,#REF!)*0.98)</f>
        <v>#REF!</v>
      </c>
      <c r="V116" s="17" t="e">
        <f>IF(AND(V$2=$Q$1,$Q116&lt;&gt;0),SUMIF(#REF!,'Full Financ'!$B116,#REF!)*0.98*(W$2-V$2)/($Q116),SUMIF(#REF!,'Full Financ'!$B116,#REF!)*0.98)</f>
        <v>#REF!</v>
      </c>
      <c r="W116" s="17" t="e">
        <f>IF(AND(W$2=$Q$1,$Q116&lt;&gt;0),SUMIF(#REF!,'Full Financ'!$B116,#REF!)*0.98*(X$2-W$2)/($Q116),SUMIF(#REF!,'Full Financ'!$B116,#REF!)*0.98)</f>
        <v>#REF!</v>
      </c>
      <c r="X116" s="17" t="e">
        <f>IF(AND(X$2=$Q$1,$Q116&lt;&gt;0),SUMIF(#REF!,'Full Financ'!$B116,#REF!)*0.98*(Y$2-X$2)/($Q116),SUMIF(#REF!,'Full Financ'!$B116,#REF!)*0.98)</f>
        <v>#REF!</v>
      </c>
      <c r="Y116" s="17" t="e">
        <f>IF(AND(Y$2=$Q$1,$Q116&lt;&gt;0),SUMIF(#REF!,'Full Financ'!$B116,#REF!)*0.98*(Z$2-Y$2)/($Q116),SUMIF(#REF!,'Full Financ'!$B116,#REF!)*0.98)</f>
        <v>#REF!</v>
      </c>
      <c r="Z116" s="17" t="e">
        <f>IF(AND(Z$2=$Q$1,$Q116&lt;&gt;0),SUMIF(#REF!,'Full Financ'!$B116,#REF!)*0.98*(AA$2-Z$2)/($Q116),SUMIF(#REF!,'Full Financ'!$B116,#REF!)*0.98)</f>
        <v>#REF!</v>
      </c>
      <c r="AA116" s="17" t="e">
        <f>IF(AND(AA$2=$Q$1,$Q116&lt;&gt;0),SUMIF(#REF!,'Full Financ'!$B116,#REF!)*0.98*(AB$2-AA$2)/($Q116),SUMIF(#REF!,'Full Financ'!$B116,#REF!)*0.98)</f>
        <v>#REF!</v>
      </c>
      <c r="AB116" s="17" t="e">
        <f>IF(AND(AB$2=$Q$1,$Q116&lt;&gt;0),SUMIF(#REF!,'Full Financ'!$B116,#REF!)*0.98*(AC$2-AB$2)/($Q116),SUMIF(#REF!,'Full Financ'!$B116,#REF!)*0.98)</f>
        <v>#REF!</v>
      </c>
      <c r="AC116" s="17" t="e">
        <f>IF(AND(AC$2=$Q$1,$Q116&lt;&gt;0),SUMIF(#REF!,'Full Financ'!$B116,#REF!)*0.98*(AD$2-AC$2)/($Q116),SUMIF(#REF!,'Full Financ'!$B116,#REF!)*0.98)</f>
        <v>#REF!</v>
      </c>
      <c r="AD116" s="17"/>
      <c r="AF116" s="17" t="e">
        <f t="shared" ca="1" si="57"/>
        <v>#REF!</v>
      </c>
      <c r="AG116" s="17" t="e">
        <f t="shared" ca="1" si="57"/>
        <v>#REF!</v>
      </c>
      <c r="AH116" s="17" t="e">
        <f t="shared" ca="1" si="57"/>
        <v>#REF!</v>
      </c>
      <c r="AI116" s="17" t="e">
        <f t="shared" ca="1" si="53"/>
        <v>#REF!</v>
      </c>
      <c r="AJ116" s="17" t="e">
        <f t="shared" ca="1" si="53"/>
        <v>#REF!</v>
      </c>
      <c r="AK116" s="17" t="e">
        <f t="shared" ca="1" si="53"/>
        <v>#REF!</v>
      </c>
      <c r="AL116" s="17" t="e">
        <f t="shared" ca="1" si="53"/>
        <v>#REF!</v>
      </c>
      <c r="AM116" s="17" t="e">
        <f t="shared" ca="1" si="53"/>
        <v>#REF!</v>
      </c>
      <c r="AN116" s="17" t="e">
        <f t="shared" ca="1" si="53"/>
        <v>#REF!</v>
      </c>
      <c r="AO116" s="17" t="e">
        <f t="shared" ca="1" si="53"/>
        <v>#REF!</v>
      </c>
      <c r="AP116" s="17" t="e">
        <f t="shared" ca="1" si="53"/>
        <v>#REF!</v>
      </c>
      <c r="AQ116" s="17" t="e">
        <f t="shared" ca="1" si="53"/>
        <v>#REF!</v>
      </c>
      <c r="AS116" s="17" t="e">
        <f>IF(SUM($R116:R116)&gt;0,MONTH(AS$2),"")</f>
        <v>#REF!</v>
      </c>
      <c r="AT116" s="17" t="e">
        <f>IF(SUM($R116:S116)&gt;0,MONTH(AT$2),"")</f>
        <v>#REF!</v>
      </c>
      <c r="AU116" s="17" t="e">
        <f>IF(SUM($R116:T116)&gt;0,MONTH(AU$2),"")</f>
        <v>#REF!</v>
      </c>
      <c r="AV116" s="17" t="e">
        <f>IF(SUM($R116:U116)&gt;0,MONTH(AV$2),"")</f>
        <v>#REF!</v>
      </c>
      <c r="AW116" s="17" t="e">
        <f>IF(SUM($R116:V116)&gt;0,MONTH(AW$2),"")</f>
        <v>#REF!</v>
      </c>
      <c r="AX116" s="17" t="e">
        <f>IF(SUM($R116:W116)&gt;0,MONTH(AX$2),"")</f>
        <v>#REF!</v>
      </c>
      <c r="AY116" s="17" t="e">
        <f>IF(SUM($R116:X116)&gt;0,MONTH(AY$2),"")</f>
        <v>#REF!</v>
      </c>
      <c r="AZ116" s="17" t="e">
        <f>IF(SUM($R116:Y116)&gt;0,MONTH(AZ$2),"")</f>
        <v>#REF!</v>
      </c>
      <c r="BA116" s="17" t="e">
        <f>IF(SUM($R116:Z116)&gt;0,MONTH(BA$2),"")</f>
        <v>#REF!</v>
      </c>
      <c r="BB116" s="17" t="e">
        <f>IF(SUM($R116:AA116)&gt;0,MONTH(BB$2),"")</f>
        <v>#REF!</v>
      </c>
      <c r="BC116" s="17" t="e">
        <f>IF(SUM($R116:AB116)&gt;0,MONTH(BC$2),"")</f>
        <v>#REF!</v>
      </c>
      <c r="BD116" s="17" t="e">
        <f>IF(SUM($R116:AC116)&gt;0,MONTH(BD$2),"")</f>
        <v>#REF!</v>
      </c>
      <c r="BE116" s="17" t="e">
        <f t="shared" si="41"/>
        <v>#REF!</v>
      </c>
      <c r="BF116" s="17" t="e">
        <f t="shared" si="58"/>
        <v>#REF!</v>
      </c>
      <c r="BG116" s="17" t="e">
        <f t="shared" si="58"/>
        <v>#REF!</v>
      </c>
      <c r="BH116" s="17" t="e">
        <f t="shared" si="58"/>
        <v>#REF!</v>
      </c>
      <c r="BI116" s="17" t="e">
        <f t="shared" si="54"/>
        <v>#REF!</v>
      </c>
      <c r="BJ116" s="17" t="e">
        <f t="shared" si="54"/>
        <v>#REF!</v>
      </c>
      <c r="BK116" s="17" t="e">
        <f t="shared" si="54"/>
        <v>#REF!</v>
      </c>
      <c r="BL116" s="17" t="e">
        <f t="shared" si="54"/>
        <v>#REF!</v>
      </c>
      <c r="BM116" s="17" t="e">
        <f t="shared" si="54"/>
        <v>#REF!</v>
      </c>
      <c r="BN116" s="17" t="e">
        <f t="shared" si="54"/>
        <v>#REF!</v>
      </c>
      <c r="BO116" s="17" t="e">
        <f t="shared" si="54"/>
        <v>#REF!</v>
      </c>
      <c r="BP116" s="17" t="e">
        <f t="shared" si="54"/>
        <v>#REF!</v>
      </c>
      <c r="BQ116" s="17" t="e">
        <f t="shared" si="54"/>
        <v>#REF!</v>
      </c>
      <c r="BS116" s="17" t="e">
        <f t="shared" si="59"/>
        <v>#REF!</v>
      </c>
      <c r="BT116" s="17" t="e">
        <f t="shared" si="59"/>
        <v>#REF!</v>
      </c>
      <c r="BU116" s="17" t="e">
        <f t="shared" si="59"/>
        <v>#REF!</v>
      </c>
      <c r="BV116" s="17" t="e">
        <f t="shared" si="55"/>
        <v>#REF!</v>
      </c>
      <c r="BW116" s="17" t="e">
        <f t="shared" si="55"/>
        <v>#REF!</v>
      </c>
      <c r="BX116" s="17" t="e">
        <f t="shared" si="55"/>
        <v>#REF!</v>
      </c>
      <c r="BY116" s="17" t="e">
        <f t="shared" si="55"/>
        <v>#REF!</v>
      </c>
      <c r="BZ116" s="17" t="e">
        <f t="shared" si="55"/>
        <v>#REF!</v>
      </c>
      <c r="CA116" s="17" t="e">
        <f t="shared" si="55"/>
        <v>#REF!</v>
      </c>
      <c r="CB116" s="17" t="e">
        <f t="shared" si="55"/>
        <v>#REF!</v>
      </c>
      <c r="CC116" s="17" t="e">
        <f t="shared" si="55"/>
        <v>#REF!</v>
      </c>
      <c r="CD116" s="17" t="e">
        <f t="shared" si="55"/>
        <v>#REF!</v>
      </c>
      <c r="CG116" s="20" t="e">
        <f>IF(AND(SUM($R116:R116)&gt;0,R116=0),AF116,0)</f>
        <v>#REF!</v>
      </c>
      <c r="CH116" s="20" t="e">
        <f>IF(AND(SUM($R116:S116)&gt;0,S116=0),AG116,0)</f>
        <v>#REF!</v>
      </c>
      <c r="CI116" s="20" t="e">
        <f>IF(AND(SUM($R116:T116)&gt;0,T116=0),AH116,0)</f>
        <v>#REF!</v>
      </c>
      <c r="CJ116" s="20" t="e">
        <f>IF(AND(SUM($R116:U116)&gt;0,U116=0),AI116,0)</f>
        <v>#REF!</v>
      </c>
      <c r="CK116" s="20" t="e">
        <f>IF(AND(SUM($R116:V116)&gt;0,V116=0),AJ116,0)</f>
        <v>#REF!</v>
      </c>
      <c r="CL116" s="20" t="e">
        <f>IF(AND(SUM($R116:W116)&gt;0,W116=0),AK116,0)</f>
        <v>#REF!</v>
      </c>
      <c r="CM116" s="20" t="e">
        <f>IF(AND(SUM($R116:X116)&gt;0,X116=0),AL116,0)</f>
        <v>#REF!</v>
      </c>
      <c r="CN116" s="20" t="e">
        <f>IF(AND(SUM($R116:Y116)&gt;0,Y116=0),AM116,0)</f>
        <v>#REF!</v>
      </c>
      <c r="CO116" s="20" t="e">
        <f>IF(AND(SUM($R116:Z116)&gt;0,Z116=0),AN116,0)</f>
        <v>#REF!</v>
      </c>
      <c r="CP116" s="20" t="e">
        <f>IF(AND(SUM($R116:AA116)&gt;0,AA116=0),AO116,0)</f>
        <v>#REF!</v>
      </c>
      <c r="CQ116" s="20" t="e">
        <f>IF(AND(SUM($R116:AB116)&gt;0,AB116=0),AP116,0)</f>
        <v>#REF!</v>
      </c>
      <c r="CR116" s="20" t="e">
        <f>IF(AND(SUM($R116:AC116)&gt;0,AC116=0),AQ116,0)</f>
        <v>#REF!</v>
      </c>
      <c r="CT116" s="14" t="e">
        <f>IF(VLOOKUP($B116,#REF!,COLUMN(#REF!)-COLUMN(#REF!)+1,FALSE)&gt;0.1,VLOOKUP($B116,#REF!,COLUMN(#REF!)-COLUMN(#REF!)+1,FALSE),"")</f>
        <v>#REF!</v>
      </c>
      <c r="CU116" s="14" t="e">
        <f>IF(VLOOKUP($B116,#REF!,COLUMN(#REF!)-COLUMN(#REF!)+1,FALSE)&gt;0.1,VLOOKUP($B116,#REF!,COLUMN(#REF!)-COLUMN(#REF!)+1,FALSE),"")</f>
        <v>#REF!</v>
      </c>
      <c r="CV116" s="14" t="e">
        <f>IF(VLOOKUP($B116,#REF!,COLUMN(#REF!)-COLUMN(#REF!)+1,FALSE)&gt;0.1,VLOOKUP($B116,#REF!,COLUMN(#REF!)-COLUMN(#REF!)+1,FALSE),"")</f>
        <v>#REF!</v>
      </c>
      <c r="CW116" s="14" t="e">
        <f>IF(VLOOKUP($B116,#REF!,COLUMN(#REF!)-COLUMN(#REF!)+1,FALSE)&gt;0.1,VLOOKUP($B116,#REF!,COLUMN(#REF!)-COLUMN(#REF!)+1,FALSE),"")</f>
        <v>#REF!</v>
      </c>
      <c r="CX116" s="14" t="e">
        <f>IF(VLOOKUP($B116,#REF!,COLUMN(#REF!)-COLUMN(#REF!)+1,FALSE)&gt;0.1,VLOOKUP($B116,#REF!,COLUMN(#REF!)-COLUMN(#REF!)+1,FALSE),"")</f>
        <v>#REF!</v>
      </c>
      <c r="CY116" s="14" t="e">
        <f>IF(VLOOKUP($B116,#REF!,COLUMN(#REF!)-COLUMN(#REF!)+1,FALSE)&gt;0.1,VLOOKUP($B116,#REF!,COLUMN(#REF!)-COLUMN(#REF!)+1,FALSE),"")</f>
        <v>#REF!</v>
      </c>
      <c r="CZ116" s="14" t="e">
        <f>IF(VLOOKUP($B116,#REF!,COLUMN(#REF!)-COLUMN(#REF!)+1,FALSE)&gt;0.1,VLOOKUP($B116,#REF!,COLUMN(#REF!)-COLUMN(#REF!)+1,FALSE),"")</f>
        <v>#REF!</v>
      </c>
      <c r="DA116" s="14" t="e">
        <f>IF(VLOOKUP($B116,#REF!,COLUMN(#REF!)-COLUMN(#REF!)+1,FALSE)&gt;0.1,VLOOKUP($B116,#REF!,COLUMN(#REF!)-COLUMN(#REF!)+1,FALSE),"")</f>
        <v>#REF!</v>
      </c>
      <c r="DB116" s="14" t="e">
        <f>IF(VLOOKUP($B116,#REF!,COLUMN(#REF!)-COLUMN(#REF!)+1,FALSE)&gt;0.1,VLOOKUP($B116,#REF!,COLUMN(#REF!)-COLUMN(#REF!)+1,FALSE),"")</f>
        <v>#REF!</v>
      </c>
      <c r="DC116" s="14" t="e">
        <f>IF(VLOOKUP($B116,#REF!,COLUMN(#REF!)-COLUMN(#REF!)+1,FALSE)&gt;0.1,VLOOKUP($B116,#REF!,COLUMN(#REF!)-COLUMN(#REF!)+1,FALSE),"")</f>
        <v>#REF!</v>
      </c>
      <c r="DD116" s="14" t="e">
        <f>IF(VLOOKUP($B116,#REF!,COLUMN(#REF!)-COLUMN(#REF!)+1,FALSE)&gt;0.1,VLOOKUP($B116,#REF!,COLUMN(#REF!)-COLUMN(#REF!)+1,FALSE),"")</f>
        <v>#REF!</v>
      </c>
      <c r="DE116" s="14" t="e">
        <f>IF(VLOOKUP($B116,#REF!,COLUMN(#REF!)-COLUMN(#REF!)+1,FALSE)&gt;0.1,VLOOKUP($B116,#REF!,COLUMN(#REF!)-COLUMN(#REF!)+1,FALSE),"")</f>
        <v>#REF!</v>
      </c>
      <c r="DH116" s="19" t="str">
        <f t="shared" si="52"/>
        <v/>
      </c>
      <c r="DI116" s="19" t="str">
        <f t="shared" si="52"/>
        <v/>
      </c>
      <c r="DJ116" s="19" t="str">
        <f t="shared" si="52"/>
        <v/>
      </c>
      <c r="DK116" s="19" t="str">
        <f t="shared" si="52"/>
        <v/>
      </c>
      <c r="DL116" s="19" t="str">
        <f t="shared" si="52"/>
        <v/>
      </c>
      <c r="DM116" s="19" t="str">
        <f t="shared" si="52"/>
        <v/>
      </c>
      <c r="DN116" s="19" t="str">
        <f t="shared" si="52"/>
        <v/>
      </c>
      <c r="DO116" s="19" t="str">
        <f t="shared" si="52"/>
        <v/>
      </c>
      <c r="DP116" s="19" t="str">
        <f t="shared" si="52"/>
        <v/>
      </c>
      <c r="DQ116" s="19" t="str">
        <f t="shared" si="49"/>
        <v/>
      </c>
      <c r="DR116" s="19" t="str">
        <f t="shared" si="49"/>
        <v/>
      </c>
      <c r="DS116" s="19" t="str">
        <f t="shared" si="49"/>
        <v/>
      </c>
      <c r="DV116" s="15" t="e">
        <f>IF(VLOOKUP($B116,#REF!,COLUMN(#REF!)-COLUMN(#REF!)+1,FALSE)&gt;0.1,VLOOKUP($B116,#REF!,COLUMN(#REF!)-COLUMN(#REF!)+1,FALSE),"")</f>
        <v>#REF!</v>
      </c>
      <c r="DW116" s="15" t="e">
        <f>IF(VLOOKUP($B116,#REF!,COLUMN(#REF!)-COLUMN(#REF!)+1,FALSE)&gt;0.1,VLOOKUP($B116,#REF!,COLUMN(#REF!)-COLUMN(#REF!)+1,FALSE),"")</f>
        <v>#REF!</v>
      </c>
      <c r="DX116" s="15" t="e">
        <f>IF(VLOOKUP($B116,#REF!,COLUMN(#REF!)-COLUMN(#REF!)+1,FALSE)&gt;0.1,VLOOKUP($B116,#REF!,COLUMN(#REF!)-COLUMN(#REF!)+1,FALSE),"")</f>
        <v>#REF!</v>
      </c>
      <c r="DY116" s="15" t="e">
        <f>IF(VLOOKUP($B116,#REF!,COLUMN(#REF!)-COLUMN(#REF!)+1,FALSE)&gt;0.1,VLOOKUP($B116,#REF!,COLUMN(#REF!)-COLUMN(#REF!)+1,FALSE),"")</f>
        <v>#REF!</v>
      </c>
      <c r="DZ116" s="15" t="e">
        <f>IF(VLOOKUP($B116,#REF!,COLUMN(#REF!)-COLUMN(#REF!)+1,FALSE)&gt;0.1,VLOOKUP($B116,#REF!,COLUMN(#REF!)-COLUMN(#REF!)+1,FALSE),"")</f>
        <v>#REF!</v>
      </c>
      <c r="EA116" s="15" t="e">
        <f>IF(VLOOKUP($B116,#REF!,COLUMN(#REF!)-COLUMN(#REF!)+1,FALSE)&gt;0.1,VLOOKUP($B116,#REF!,COLUMN(#REF!)-COLUMN(#REF!)+1,FALSE),"")</f>
        <v>#REF!</v>
      </c>
      <c r="EB116" s="15" t="e">
        <f>IF(VLOOKUP($B116,#REF!,COLUMN(#REF!)-COLUMN(#REF!)+1,FALSE)&gt;0.1,VLOOKUP($B116,#REF!,COLUMN(#REF!)-COLUMN(#REF!)+1,FALSE),"")</f>
        <v>#REF!</v>
      </c>
      <c r="EC116" s="15" t="e">
        <f>IF(VLOOKUP($B116,#REF!,COLUMN(#REF!)-COLUMN(#REF!)+1,FALSE)&gt;0.1,VLOOKUP($B116,#REF!,COLUMN(#REF!)-COLUMN(#REF!)+1,FALSE),"")</f>
        <v>#REF!</v>
      </c>
      <c r="ED116" s="15" t="e">
        <f>IF(VLOOKUP($B116,#REF!,COLUMN(#REF!)-COLUMN(#REF!)+1,FALSE)&gt;0.1,VLOOKUP($B116,#REF!,COLUMN(#REF!)-COLUMN(#REF!)+1,FALSE),"")</f>
        <v>#REF!</v>
      </c>
      <c r="EE116" s="15" t="e">
        <f>IF(VLOOKUP($B116,#REF!,COLUMN(#REF!)-COLUMN(#REF!)+1,FALSE)&gt;0.1,VLOOKUP($B116,#REF!,COLUMN(#REF!)-COLUMN(#REF!)+1,FALSE),"")</f>
        <v>#REF!</v>
      </c>
      <c r="EF116" s="15" t="e">
        <f>IF(VLOOKUP($B116,#REF!,COLUMN(#REF!)-COLUMN(#REF!)+1,FALSE)&gt;0.1,VLOOKUP($B116,#REF!,COLUMN(#REF!)-COLUMN(#REF!)+1,FALSE),"")</f>
        <v>#REF!</v>
      </c>
      <c r="EG116" s="15" t="e">
        <f>IF(VLOOKUP($B116,#REF!,COLUMN(#REF!)-COLUMN(#REF!)+1,FALSE)&gt;0.1,VLOOKUP($B116,#REF!,COLUMN(#REF!)-COLUMN(#REF!)+1,FALSE),"")</f>
        <v>#REF!</v>
      </c>
      <c r="EH116" s="15" t="e">
        <f>IF(VLOOKUP($B116,#REF!,COLUMN(#REF!)-COLUMN(#REF!)+1,FALSE)&gt;0.1,VLOOKUP($B116,#REF!,COLUMN(#REF!)-COLUMN(#REF!)+1,FALSE),"")</f>
        <v>#REF!</v>
      </c>
      <c r="EL116" s="20" t="str">
        <f t="shared" si="51"/>
        <v/>
      </c>
      <c r="EM116" s="20" t="str">
        <f t="shared" si="51"/>
        <v/>
      </c>
      <c r="EN116" s="20" t="str">
        <f t="shared" si="51"/>
        <v/>
      </c>
      <c r="EO116" s="20" t="str">
        <f t="shared" si="50"/>
        <v/>
      </c>
      <c r="EP116" s="20" t="str">
        <f t="shared" si="50"/>
        <v/>
      </c>
      <c r="EQ116" s="20" t="str">
        <f t="shared" si="50"/>
        <v/>
      </c>
      <c r="ER116" s="20" t="str">
        <f t="shared" si="50"/>
        <v/>
      </c>
      <c r="ES116" s="20" t="str">
        <f t="shared" si="50"/>
        <v/>
      </c>
      <c r="ET116" s="20" t="str">
        <f t="shared" si="50"/>
        <v/>
      </c>
      <c r="EU116" s="20" t="str">
        <f t="shared" si="56"/>
        <v/>
      </c>
      <c r="EV116" s="20" t="str">
        <f t="shared" si="56"/>
        <v/>
      </c>
      <c r="EW116" s="20" t="str">
        <f t="shared" si="56"/>
        <v/>
      </c>
    </row>
    <row r="117" spans="2:153">
      <c r="B117" t="s">
        <v>1299</v>
      </c>
      <c r="C117" s="18">
        <f>VLOOKUP(B117,Financ!A$3:J$157,COLUMN(Financ!$J$21),FALSE)</f>
        <v>45778</v>
      </c>
      <c r="D117" s="16">
        <f ca="1">SUMIF(Financ!$A$3:$A$157,'Full Financ'!$B117,Financ!K$3:K$156)</f>
        <v>0</v>
      </c>
      <c r="E117" s="16">
        <f ca="1">SUMIF(Financ!$A$3:$A$157,'Full Financ'!$B117,Financ!L$3:L$156)</f>
        <v>0</v>
      </c>
      <c r="F117" s="16">
        <f ca="1">SUMIF(Financ!$A$3:$A$157,'Full Financ'!$B117,Financ!M$3:M$156)</f>
        <v>0</v>
      </c>
      <c r="G117" s="16">
        <f ca="1">SUMIF(Financ!$A$3:$A$157,'Full Financ'!$B117,Financ!N$3:N$156)</f>
        <v>0</v>
      </c>
      <c r="H117" s="16">
        <f ca="1">SUMIF(Financ!$A$3:$A$157,'Full Financ'!$B117,Financ!O$3:O$156)</f>
        <v>499.75799999999987</v>
      </c>
      <c r="I117" s="16">
        <f ca="1">SUMIF(Financ!$A$3:$A$157,'Full Financ'!$B117,Financ!P$3:P$156)</f>
        <v>499.75799999999987</v>
      </c>
      <c r="J117" s="16">
        <f ca="1">SUMIF(Financ!$A$3:$A$157,'Full Financ'!$B117,Financ!Q$3:Q$156)</f>
        <v>499.75799999999987</v>
      </c>
      <c r="K117" s="16">
        <f ca="1">SUMIF(Financ!$A$3:$A$157,'Full Financ'!$B117,Financ!R$3:R$156)</f>
        <v>499.75799999999987</v>
      </c>
      <c r="L117" s="16">
        <f ca="1">SUMIF(Financ!$A$3:$A$157,'Full Financ'!$B117,Financ!S$3:S$156)</f>
        <v>499.75799999999987</v>
      </c>
      <c r="M117" s="16">
        <f ca="1">SUMIF(Financ!$A$3:$A$157,'Full Financ'!$B117,Financ!T$3:T$156)</f>
        <v>499.75799999999987</v>
      </c>
      <c r="N117" s="16">
        <f ca="1">SUMIF(Financ!$A$3:$A$157,'Full Financ'!$B117,Financ!U$3:U$156)</f>
        <v>499.75799999999987</v>
      </c>
      <c r="O117" s="16">
        <f ca="1">SUMIF(Financ!$A$3:$A$157,'Full Financ'!$B117,Financ!V$3:V$156)</f>
        <v>499.75799999999987</v>
      </c>
      <c r="P117" s="16"/>
      <c r="Q117" t="e">
        <f>VLOOKUP(B117,#REF!,COLUMN(#REF!),FALSE)</f>
        <v>#REF!</v>
      </c>
      <c r="R117" s="17" t="e">
        <f>IF(AND(R$2=$Q$1,$Q117&lt;&gt;0),SUMIF(#REF!,'Full Financ'!$B117,#REF!)*0.98*(S$2-R$2)/($Q117),SUMIF(#REF!,'Full Financ'!$B117,#REF!)*0.98)</f>
        <v>#REF!</v>
      </c>
      <c r="S117" s="17" t="e">
        <f>IF(AND(S$2=$Q$1,$Q117&lt;&gt;0),SUMIF(#REF!,'Full Financ'!$B117,#REF!)*0.98*(T$2-S$2)/($Q117),SUMIF(#REF!,'Full Financ'!$B117,#REF!)*0.98)</f>
        <v>#REF!</v>
      </c>
      <c r="T117" s="17" t="e">
        <f>IF(AND(T$2=$Q$1,$Q117&lt;&gt;0),SUMIF(#REF!,'Full Financ'!$B117,#REF!)*0.98*(U$2-T$2)/($Q117),SUMIF(#REF!,'Full Financ'!$B117,#REF!)*0.98)</f>
        <v>#REF!</v>
      </c>
      <c r="U117" s="17" t="e">
        <f>IF(AND(U$2=$Q$1,$Q117&lt;&gt;0),SUMIF(#REF!,'Full Financ'!$B117,#REF!)*0.98*(V$2-U$2)/($Q117),SUMIF(#REF!,'Full Financ'!$B117,#REF!)*0.98)</f>
        <v>#REF!</v>
      </c>
      <c r="V117" s="17" t="e">
        <f>IF(AND(V$2=$Q$1,$Q117&lt;&gt;0),SUMIF(#REF!,'Full Financ'!$B117,#REF!)*0.98*(W$2-V$2)/($Q117),SUMIF(#REF!,'Full Financ'!$B117,#REF!)*0.98)</f>
        <v>#REF!</v>
      </c>
      <c r="W117" s="17" t="e">
        <f>IF(AND(W$2=$Q$1,$Q117&lt;&gt;0),SUMIF(#REF!,'Full Financ'!$B117,#REF!)*0.98*(X$2-W$2)/($Q117),SUMIF(#REF!,'Full Financ'!$B117,#REF!)*0.98)</f>
        <v>#REF!</v>
      </c>
      <c r="X117" s="17" t="e">
        <f>IF(AND(X$2=$Q$1,$Q117&lt;&gt;0),SUMIF(#REF!,'Full Financ'!$B117,#REF!)*0.98*(Y$2-X$2)/($Q117),SUMIF(#REF!,'Full Financ'!$B117,#REF!)*0.98)</f>
        <v>#REF!</v>
      </c>
      <c r="Y117" s="17" t="e">
        <f>IF(AND(Y$2=$Q$1,$Q117&lt;&gt;0),SUMIF(#REF!,'Full Financ'!$B117,#REF!)*0.98*(Z$2-Y$2)/($Q117),SUMIF(#REF!,'Full Financ'!$B117,#REF!)*0.98)</f>
        <v>#REF!</v>
      </c>
      <c r="Z117" s="17" t="e">
        <f>IF(AND(Z$2=$Q$1,$Q117&lt;&gt;0),SUMIF(#REF!,'Full Financ'!$B117,#REF!)*0.98*(AA$2-Z$2)/($Q117),SUMIF(#REF!,'Full Financ'!$B117,#REF!)*0.98)</f>
        <v>#REF!</v>
      </c>
      <c r="AA117" s="17" t="e">
        <f>IF(AND(AA$2=$Q$1,$Q117&lt;&gt;0),SUMIF(#REF!,'Full Financ'!$B117,#REF!)*0.98*(AB$2-AA$2)/($Q117),SUMIF(#REF!,'Full Financ'!$B117,#REF!)*0.98)</f>
        <v>#REF!</v>
      </c>
      <c r="AB117" s="17" t="e">
        <f>IF(AND(AB$2=$Q$1,$Q117&lt;&gt;0),SUMIF(#REF!,'Full Financ'!$B117,#REF!)*0.98*(AC$2-AB$2)/($Q117),SUMIF(#REF!,'Full Financ'!$B117,#REF!)*0.98)</f>
        <v>#REF!</v>
      </c>
      <c r="AC117" s="17" t="e">
        <f>IF(AND(AC$2=$Q$1,$Q117&lt;&gt;0),SUMIF(#REF!,'Full Financ'!$B117,#REF!)*0.98*(AD$2-AC$2)/($Q117),SUMIF(#REF!,'Full Financ'!$B117,#REF!)*0.98)</f>
        <v>#REF!</v>
      </c>
      <c r="AD117" s="17"/>
      <c r="AF117" s="17" t="e">
        <f t="shared" ca="1" si="57"/>
        <v>#REF!</v>
      </c>
      <c r="AG117" s="17" t="e">
        <f t="shared" ca="1" si="57"/>
        <v>#REF!</v>
      </c>
      <c r="AH117" s="17" t="e">
        <f t="shared" ca="1" si="57"/>
        <v>#REF!</v>
      </c>
      <c r="AI117" s="17" t="e">
        <f t="shared" ca="1" si="53"/>
        <v>#REF!</v>
      </c>
      <c r="AJ117" s="17" t="e">
        <f t="shared" ca="1" si="53"/>
        <v>#REF!</v>
      </c>
      <c r="AK117" s="17" t="e">
        <f t="shared" ca="1" si="53"/>
        <v>#REF!</v>
      </c>
      <c r="AL117" s="17" t="e">
        <f t="shared" ca="1" si="53"/>
        <v>#REF!</v>
      </c>
      <c r="AM117" s="17" t="e">
        <f t="shared" ca="1" si="53"/>
        <v>#REF!</v>
      </c>
      <c r="AN117" s="17" t="e">
        <f t="shared" ca="1" si="53"/>
        <v>#REF!</v>
      </c>
      <c r="AO117" s="17" t="e">
        <f t="shared" ca="1" si="53"/>
        <v>#REF!</v>
      </c>
      <c r="AP117" s="17" t="e">
        <f t="shared" ca="1" si="53"/>
        <v>#REF!</v>
      </c>
      <c r="AQ117" s="17" t="e">
        <f t="shared" ca="1" si="53"/>
        <v>#REF!</v>
      </c>
      <c r="AS117" s="17" t="e">
        <f>IF(SUM($R117:R117)&gt;0,MONTH(AS$2),"")</f>
        <v>#REF!</v>
      </c>
      <c r="AT117" s="17" t="e">
        <f>IF(SUM($R117:S117)&gt;0,MONTH(AT$2),"")</f>
        <v>#REF!</v>
      </c>
      <c r="AU117" s="17" t="e">
        <f>IF(SUM($R117:T117)&gt;0,MONTH(AU$2),"")</f>
        <v>#REF!</v>
      </c>
      <c r="AV117" s="17" t="e">
        <f>IF(SUM($R117:U117)&gt;0,MONTH(AV$2),"")</f>
        <v>#REF!</v>
      </c>
      <c r="AW117" s="17" t="e">
        <f>IF(SUM($R117:V117)&gt;0,MONTH(AW$2),"")</f>
        <v>#REF!</v>
      </c>
      <c r="AX117" s="17" t="e">
        <f>IF(SUM($R117:W117)&gt;0,MONTH(AX$2),"")</f>
        <v>#REF!</v>
      </c>
      <c r="AY117" s="17" t="e">
        <f>IF(SUM($R117:X117)&gt;0,MONTH(AY$2),"")</f>
        <v>#REF!</v>
      </c>
      <c r="AZ117" s="17" t="e">
        <f>IF(SUM($R117:Y117)&gt;0,MONTH(AZ$2),"")</f>
        <v>#REF!</v>
      </c>
      <c r="BA117" s="17" t="e">
        <f>IF(SUM($R117:Z117)&gt;0,MONTH(BA$2),"")</f>
        <v>#REF!</v>
      </c>
      <c r="BB117" s="17" t="e">
        <f>IF(SUM($R117:AA117)&gt;0,MONTH(BB$2),"")</f>
        <v>#REF!</v>
      </c>
      <c r="BC117" s="17" t="e">
        <f>IF(SUM($R117:AB117)&gt;0,MONTH(BC$2),"")</f>
        <v>#REF!</v>
      </c>
      <c r="BD117" s="17" t="e">
        <f>IF(SUM($R117:AC117)&gt;0,MONTH(BD$2),"")</f>
        <v>#REF!</v>
      </c>
      <c r="BE117" s="17" t="e">
        <f t="shared" si="41"/>
        <v>#REF!</v>
      </c>
      <c r="BF117" s="17" t="e">
        <f t="shared" si="58"/>
        <v>#REF!</v>
      </c>
      <c r="BG117" s="17" t="e">
        <f t="shared" si="58"/>
        <v>#REF!</v>
      </c>
      <c r="BH117" s="17" t="e">
        <f t="shared" si="58"/>
        <v>#REF!</v>
      </c>
      <c r="BI117" s="17" t="e">
        <f t="shared" si="54"/>
        <v>#REF!</v>
      </c>
      <c r="BJ117" s="17" t="e">
        <f t="shared" si="54"/>
        <v>#REF!</v>
      </c>
      <c r="BK117" s="17" t="e">
        <f t="shared" si="54"/>
        <v>#REF!</v>
      </c>
      <c r="BL117" s="17" t="e">
        <f t="shared" si="54"/>
        <v>#REF!</v>
      </c>
      <c r="BM117" s="17" t="e">
        <f t="shared" si="54"/>
        <v>#REF!</v>
      </c>
      <c r="BN117" s="17" t="e">
        <f t="shared" si="54"/>
        <v>#REF!</v>
      </c>
      <c r="BO117" s="17" t="e">
        <f t="shared" si="54"/>
        <v>#REF!</v>
      </c>
      <c r="BP117" s="17" t="e">
        <f t="shared" si="54"/>
        <v>#REF!</v>
      </c>
      <c r="BQ117" s="17" t="e">
        <f t="shared" si="54"/>
        <v>#REF!</v>
      </c>
      <c r="BS117" s="17" t="e">
        <f t="shared" si="59"/>
        <v>#REF!</v>
      </c>
      <c r="BT117" s="17" t="e">
        <f t="shared" si="59"/>
        <v>#REF!</v>
      </c>
      <c r="BU117" s="17" t="e">
        <f t="shared" si="59"/>
        <v>#REF!</v>
      </c>
      <c r="BV117" s="17" t="e">
        <f t="shared" si="55"/>
        <v>#REF!</v>
      </c>
      <c r="BW117" s="17" t="e">
        <f t="shared" si="55"/>
        <v>#REF!</v>
      </c>
      <c r="BX117" s="17" t="e">
        <f t="shared" si="55"/>
        <v>#REF!</v>
      </c>
      <c r="BY117" s="17" t="e">
        <f t="shared" si="55"/>
        <v>#REF!</v>
      </c>
      <c r="BZ117" s="17" t="e">
        <f t="shared" si="55"/>
        <v>#REF!</v>
      </c>
      <c r="CA117" s="17" t="e">
        <f t="shared" si="55"/>
        <v>#REF!</v>
      </c>
      <c r="CB117" s="17" t="e">
        <f t="shared" si="55"/>
        <v>#REF!</v>
      </c>
      <c r="CC117" s="17" t="e">
        <f t="shared" si="55"/>
        <v>#REF!</v>
      </c>
      <c r="CD117" s="17" t="e">
        <f t="shared" si="55"/>
        <v>#REF!</v>
      </c>
      <c r="CG117" s="20" t="e">
        <f>IF(AND(SUM($R117:R117)&gt;0,R117=0),AF117,0)</f>
        <v>#REF!</v>
      </c>
      <c r="CH117" s="20" t="e">
        <f>IF(AND(SUM($R117:S117)&gt;0,S117=0),AG117,0)</f>
        <v>#REF!</v>
      </c>
      <c r="CI117" s="20" t="e">
        <f>IF(AND(SUM($R117:T117)&gt;0,T117=0),AH117,0)</f>
        <v>#REF!</v>
      </c>
      <c r="CJ117" s="20" t="e">
        <f>IF(AND(SUM($R117:U117)&gt;0,U117=0),AI117,0)</f>
        <v>#REF!</v>
      </c>
      <c r="CK117" s="20" t="e">
        <f>IF(AND(SUM($R117:V117)&gt;0,V117=0),AJ117,0)</f>
        <v>#REF!</v>
      </c>
      <c r="CL117" s="20" t="e">
        <f>IF(AND(SUM($R117:W117)&gt;0,W117=0),AK117,0)</f>
        <v>#REF!</v>
      </c>
      <c r="CM117" s="20" t="e">
        <f>IF(AND(SUM($R117:X117)&gt;0,X117=0),AL117,0)</f>
        <v>#REF!</v>
      </c>
      <c r="CN117" s="20" t="e">
        <f>IF(AND(SUM($R117:Y117)&gt;0,Y117=0),AM117,0)</f>
        <v>#REF!</v>
      </c>
      <c r="CO117" s="20" t="e">
        <f>IF(AND(SUM($R117:Z117)&gt;0,Z117=0),AN117,0)</f>
        <v>#REF!</v>
      </c>
      <c r="CP117" s="20" t="e">
        <f>IF(AND(SUM($R117:AA117)&gt;0,AA117=0),AO117,0)</f>
        <v>#REF!</v>
      </c>
      <c r="CQ117" s="20" t="e">
        <f>IF(AND(SUM($R117:AB117)&gt;0,AB117=0),AP117,0)</f>
        <v>#REF!</v>
      </c>
      <c r="CR117" s="20" t="e">
        <f>IF(AND(SUM($R117:AC117)&gt;0,AC117=0),AQ117,0)</f>
        <v>#REF!</v>
      </c>
      <c r="CT117" s="14" t="e">
        <f>IF(VLOOKUP($B117,#REF!,COLUMN(#REF!)-COLUMN(#REF!)+1,FALSE)&gt;0.1,VLOOKUP($B117,#REF!,COLUMN(#REF!)-COLUMN(#REF!)+1,FALSE),"")</f>
        <v>#REF!</v>
      </c>
      <c r="CU117" s="14" t="e">
        <f>IF(VLOOKUP($B117,#REF!,COLUMN(#REF!)-COLUMN(#REF!)+1,FALSE)&gt;0.1,VLOOKUP($B117,#REF!,COLUMN(#REF!)-COLUMN(#REF!)+1,FALSE),"")</f>
        <v>#REF!</v>
      </c>
      <c r="CV117" s="14" t="e">
        <f>IF(VLOOKUP($B117,#REF!,COLUMN(#REF!)-COLUMN(#REF!)+1,FALSE)&gt;0.1,VLOOKUP($B117,#REF!,COLUMN(#REF!)-COLUMN(#REF!)+1,FALSE),"")</f>
        <v>#REF!</v>
      </c>
      <c r="CW117" s="14" t="e">
        <f>IF(VLOOKUP($B117,#REF!,COLUMN(#REF!)-COLUMN(#REF!)+1,FALSE)&gt;0.1,VLOOKUP($B117,#REF!,COLUMN(#REF!)-COLUMN(#REF!)+1,FALSE),"")</f>
        <v>#REF!</v>
      </c>
      <c r="CX117" s="14" t="e">
        <f>IF(VLOOKUP($B117,#REF!,COLUMN(#REF!)-COLUMN(#REF!)+1,FALSE)&gt;0.1,VLOOKUP($B117,#REF!,COLUMN(#REF!)-COLUMN(#REF!)+1,FALSE),"")</f>
        <v>#REF!</v>
      </c>
      <c r="CY117" s="14" t="e">
        <f>IF(VLOOKUP($B117,#REF!,COLUMN(#REF!)-COLUMN(#REF!)+1,FALSE)&gt;0.1,VLOOKUP($B117,#REF!,COLUMN(#REF!)-COLUMN(#REF!)+1,FALSE),"")</f>
        <v>#REF!</v>
      </c>
      <c r="CZ117" s="14" t="e">
        <f>IF(VLOOKUP($B117,#REF!,COLUMN(#REF!)-COLUMN(#REF!)+1,FALSE)&gt;0.1,VLOOKUP($B117,#REF!,COLUMN(#REF!)-COLUMN(#REF!)+1,FALSE),"")</f>
        <v>#REF!</v>
      </c>
      <c r="DA117" s="14" t="e">
        <f>IF(VLOOKUP($B117,#REF!,COLUMN(#REF!)-COLUMN(#REF!)+1,FALSE)&gt;0.1,VLOOKUP($B117,#REF!,COLUMN(#REF!)-COLUMN(#REF!)+1,FALSE),"")</f>
        <v>#REF!</v>
      </c>
      <c r="DB117" s="14" t="e">
        <f>IF(VLOOKUP($B117,#REF!,COLUMN(#REF!)-COLUMN(#REF!)+1,FALSE)&gt;0.1,VLOOKUP($B117,#REF!,COLUMN(#REF!)-COLUMN(#REF!)+1,FALSE),"")</f>
        <v>#REF!</v>
      </c>
      <c r="DC117" s="14" t="e">
        <f>IF(VLOOKUP($B117,#REF!,COLUMN(#REF!)-COLUMN(#REF!)+1,FALSE)&gt;0.1,VLOOKUP($B117,#REF!,COLUMN(#REF!)-COLUMN(#REF!)+1,FALSE),"")</f>
        <v>#REF!</v>
      </c>
      <c r="DD117" s="14" t="e">
        <f>IF(VLOOKUP($B117,#REF!,COLUMN(#REF!)-COLUMN(#REF!)+1,FALSE)&gt;0.1,VLOOKUP($B117,#REF!,COLUMN(#REF!)-COLUMN(#REF!)+1,FALSE),"")</f>
        <v>#REF!</v>
      </c>
      <c r="DE117" s="14" t="e">
        <f>IF(VLOOKUP($B117,#REF!,COLUMN(#REF!)-COLUMN(#REF!)+1,FALSE)&gt;0.1,VLOOKUP($B117,#REF!,COLUMN(#REF!)-COLUMN(#REF!)+1,FALSE),"")</f>
        <v>#REF!</v>
      </c>
      <c r="DH117" s="19" t="str">
        <f t="shared" si="52"/>
        <v/>
      </c>
      <c r="DI117" s="19" t="str">
        <f t="shared" si="52"/>
        <v/>
      </c>
      <c r="DJ117" s="19" t="str">
        <f t="shared" si="52"/>
        <v/>
      </c>
      <c r="DK117" s="19" t="str">
        <f t="shared" si="52"/>
        <v/>
      </c>
      <c r="DL117" s="19" t="str">
        <f t="shared" si="52"/>
        <v/>
      </c>
      <c r="DM117" s="19" t="str">
        <f t="shared" si="52"/>
        <v/>
      </c>
      <c r="DN117" s="19" t="str">
        <f t="shared" si="52"/>
        <v/>
      </c>
      <c r="DO117" s="19" t="str">
        <f t="shared" si="52"/>
        <v/>
      </c>
      <c r="DP117" s="19" t="str">
        <f t="shared" si="52"/>
        <v/>
      </c>
      <c r="DQ117" s="19" t="str">
        <f t="shared" si="49"/>
        <v/>
      </c>
      <c r="DR117" s="19" t="str">
        <f t="shared" si="49"/>
        <v/>
      </c>
      <c r="DS117" s="19" t="str">
        <f t="shared" si="49"/>
        <v/>
      </c>
      <c r="DV117" s="15" t="e">
        <f>IF(VLOOKUP($B117,#REF!,COLUMN(#REF!)-COLUMN(#REF!)+1,FALSE)&gt;0.1,VLOOKUP($B117,#REF!,COLUMN(#REF!)-COLUMN(#REF!)+1,FALSE),"")</f>
        <v>#REF!</v>
      </c>
      <c r="DW117" s="15" t="e">
        <f>IF(VLOOKUP($B117,#REF!,COLUMN(#REF!)-COLUMN(#REF!)+1,FALSE)&gt;0.1,VLOOKUP($B117,#REF!,COLUMN(#REF!)-COLUMN(#REF!)+1,FALSE),"")</f>
        <v>#REF!</v>
      </c>
      <c r="DX117" s="15" t="e">
        <f>IF(VLOOKUP($B117,#REF!,COLUMN(#REF!)-COLUMN(#REF!)+1,FALSE)&gt;0.1,VLOOKUP($B117,#REF!,COLUMN(#REF!)-COLUMN(#REF!)+1,FALSE),"")</f>
        <v>#REF!</v>
      </c>
      <c r="DY117" s="15" t="e">
        <f>IF(VLOOKUP($B117,#REF!,COLUMN(#REF!)-COLUMN(#REF!)+1,FALSE)&gt;0.1,VLOOKUP($B117,#REF!,COLUMN(#REF!)-COLUMN(#REF!)+1,FALSE),"")</f>
        <v>#REF!</v>
      </c>
      <c r="DZ117" s="15" t="e">
        <f>IF(VLOOKUP($B117,#REF!,COLUMN(#REF!)-COLUMN(#REF!)+1,FALSE)&gt;0.1,VLOOKUP($B117,#REF!,COLUMN(#REF!)-COLUMN(#REF!)+1,FALSE),"")</f>
        <v>#REF!</v>
      </c>
      <c r="EA117" s="15" t="e">
        <f>IF(VLOOKUP($B117,#REF!,COLUMN(#REF!)-COLUMN(#REF!)+1,FALSE)&gt;0.1,VLOOKUP($B117,#REF!,COLUMN(#REF!)-COLUMN(#REF!)+1,FALSE),"")</f>
        <v>#REF!</v>
      </c>
      <c r="EB117" s="15" t="e">
        <f>IF(VLOOKUP($B117,#REF!,COLUMN(#REF!)-COLUMN(#REF!)+1,FALSE)&gt;0.1,VLOOKUP($B117,#REF!,COLUMN(#REF!)-COLUMN(#REF!)+1,FALSE),"")</f>
        <v>#REF!</v>
      </c>
      <c r="EC117" s="15" t="e">
        <f>IF(VLOOKUP($B117,#REF!,COLUMN(#REF!)-COLUMN(#REF!)+1,FALSE)&gt;0.1,VLOOKUP($B117,#REF!,COLUMN(#REF!)-COLUMN(#REF!)+1,FALSE),"")</f>
        <v>#REF!</v>
      </c>
      <c r="ED117" s="15" t="e">
        <f>IF(VLOOKUP($B117,#REF!,COLUMN(#REF!)-COLUMN(#REF!)+1,FALSE)&gt;0.1,VLOOKUP($B117,#REF!,COLUMN(#REF!)-COLUMN(#REF!)+1,FALSE),"")</f>
        <v>#REF!</v>
      </c>
      <c r="EE117" s="15" t="e">
        <f>IF(VLOOKUP($B117,#REF!,COLUMN(#REF!)-COLUMN(#REF!)+1,FALSE)&gt;0.1,VLOOKUP($B117,#REF!,COLUMN(#REF!)-COLUMN(#REF!)+1,FALSE),"")</f>
        <v>#REF!</v>
      </c>
      <c r="EF117" s="15" t="e">
        <f>IF(VLOOKUP($B117,#REF!,COLUMN(#REF!)-COLUMN(#REF!)+1,FALSE)&gt;0.1,VLOOKUP($B117,#REF!,COLUMN(#REF!)-COLUMN(#REF!)+1,FALSE),"")</f>
        <v>#REF!</v>
      </c>
      <c r="EG117" s="15" t="e">
        <f>IF(VLOOKUP($B117,#REF!,COLUMN(#REF!)-COLUMN(#REF!)+1,FALSE)&gt;0.1,VLOOKUP($B117,#REF!,COLUMN(#REF!)-COLUMN(#REF!)+1,FALSE),"")</f>
        <v>#REF!</v>
      </c>
      <c r="EH117" s="15" t="e">
        <f>IF(VLOOKUP($B117,#REF!,COLUMN(#REF!)-COLUMN(#REF!)+1,FALSE)&gt;0.1,VLOOKUP($B117,#REF!,COLUMN(#REF!)-COLUMN(#REF!)+1,FALSE),"")</f>
        <v>#REF!</v>
      </c>
      <c r="EL117" s="20" t="str">
        <f t="shared" si="51"/>
        <v/>
      </c>
      <c r="EM117" s="20" t="str">
        <f t="shared" si="51"/>
        <v/>
      </c>
      <c r="EN117" s="20" t="str">
        <f t="shared" si="51"/>
        <v/>
      </c>
      <c r="EO117" s="20" t="str">
        <f t="shared" si="50"/>
        <v/>
      </c>
      <c r="EP117" s="20" t="str">
        <f t="shared" si="50"/>
        <v/>
      </c>
      <c r="EQ117" s="20" t="str">
        <f t="shared" si="50"/>
        <v/>
      </c>
      <c r="ER117" s="20" t="str">
        <f t="shared" si="50"/>
        <v/>
      </c>
      <c r="ES117" s="20" t="str">
        <f t="shared" si="50"/>
        <v/>
      </c>
      <c r="ET117" s="20" t="str">
        <f t="shared" si="50"/>
        <v/>
      </c>
      <c r="EU117" s="20" t="str">
        <f t="shared" si="56"/>
        <v/>
      </c>
      <c r="EV117" s="20" t="str">
        <f t="shared" si="56"/>
        <v/>
      </c>
      <c r="EW117" s="20" t="str">
        <f t="shared" si="56"/>
        <v/>
      </c>
    </row>
    <row r="118" spans="2:153">
      <c r="B118" t="s">
        <v>1433</v>
      </c>
      <c r="C118" s="18">
        <f>VLOOKUP(B118,Financ!A$3:J$157,COLUMN(Financ!$J$21),FALSE)</f>
        <v>45839</v>
      </c>
      <c r="D118" s="16">
        <f ca="1">SUMIF(Financ!$A$3:$A$157,'Full Financ'!$B118,Financ!K$3:K$156)</f>
        <v>0</v>
      </c>
      <c r="E118" s="16">
        <f ca="1">SUMIF(Financ!$A$3:$A$157,'Full Financ'!$B118,Financ!L$3:L$156)</f>
        <v>0</v>
      </c>
      <c r="F118" s="16">
        <f ca="1">SUMIF(Financ!$A$3:$A$157,'Full Financ'!$B118,Financ!M$3:M$156)</f>
        <v>0</v>
      </c>
      <c r="G118" s="16">
        <f ca="1">SUMIF(Financ!$A$3:$A$157,'Full Financ'!$B118,Financ!N$3:N$156)</f>
        <v>0</v>
      </c>
      <c r="H118" s="16">
        <f ca="1">SUMIF(Financ!$A$3:$A$157,'Full Financ'!$B118,Financ!O$3:O$156)</f>
        <v>0</v>
      </c>
      <c r="I118" s="16">
        <f ca="1">SUMIF(Financ!$A$3:$A$157,'Full Financ'!$B118,Financ!P$3:P$156)</f>
        <v>0</v>
      </c>
      <c r="J118" s="16">
        <f ca="1">SUMIF(Financ!$A$3:$A$157,'Full Financ'!$B118,Financ!Q$3:Q$156)</f>
        <v>480.0772</v>
      </c>
      <c r="K118" s="16">
        <f ca="1">SUMIF(Financ!$A$3:$A$157,'Full Financ'!$B118,Financ!R$3:R$156)</f>
        <v>480.0772</v>
      </c>
      <c r="L118" s="16">
        <f ca="1">SUMIF(Financ!$A$3:$A$157,'Full Financ'!$B118,Financ!S$3:S$156)</f>
        <v>480.0772</v>
      </c>
      <c r="M118" s="16">
        <f ca="1">SUMIF(Financ!$A$3:$A$157,'Full Financ'!$B118,Financ!T$3:T$156)</f>
        <v>480.0772</v>
      </c>
      <c r="N118" s="16">
        <f ca="1">SUMIF(Financ!$A$3:$A$157,'Full Financ'!$B118,Financ!U$3:U$156)</f>
        <v>480.0772</v>
      </c>
      <c r="O118" s="16">
        <f ca="1">SUMIF(Financ!$A$3:$A$157,'Full Financ'!$B118,Financ!V$3:V$156)</f>
        <v>480.0772</v>
      </c>
      <c r="P118" s="16"/>
      <c r="Q118" t="e">
        <f>VLOOKUP(B118,#REF!,COLUMN(#REF!),FALSE)</f>
        <v>#REF!</v>
      </c>
      <c r="R118" s="17" t="e">
        <f>IF(AND(R$2=$Q$1,$Q118&lt;&gt;0),SUMIF(#REF!,'Full Financ'!$B118,#REF!)*0.98*(S$2-R$2)/($Q118),SUMIF(#REF!,'Full Financ'!$B118,#REF!)*0.98)</f>
        <v>#REF!</v>
      </c>
      <c r="S118" s="17" t="e">
        <f>IF(AND(S$2=$Q$1,$Q118&lt;&gt;0),SUMIF(#REF!,'Full Financ'!$B118,#REF!)*0.98*(T$2-S$2)/($Q118),SUMIF(#REF!,'Full Financ'!$B118,#REF!)*0.98)</f>
        <v>#REF!</v>
      </c>
      <c r="T118" s="17" t="e">
        <f>IF(AND(T$2=$Q$1,$Q118&lt;&gt;0),SUMIF(#REF!,'Full Financ'!$B118,#REF!)*0.98*(U$2-T$2)/($Q118),SUMIF(#REF!,'Full Financ'!$B118,#REF!)*0.98)</f>
        <v>#REF!</v>
      </c>
      <c r="U118" s="17" t="e">
        <f>IF(AND(U$2=$Q$1,$Q118&lt;&gt;0),SUMIF(#REF!,'Full Financ'!$B118,#REF!)*0.98*(V$2-U$2)/($Q118),SUMIF(#REF!,'Full Financ'!$B118,#REF!)*0.98)</f>
        <v>#REF!</v>
      </c>
      <c r="V118" s="17" t="e">
        <f>IF(AND(V$2=$Q$1,$Q118&lt;&gt;0),SUMIF(#REF!,'Full Financ'!$B118,#REF!)*0.98*(W$2-V$2)/($Q118),SUMIF(#REF!,'Full Financ'!$B118,#REF!)*0.98)</f>
        <v>#REF!</v>
      </c>
      <c r="W118" s="17" t="e">
        <f>IF(AND(W$2=$Q$1,$Q118&lt;&gt;0),SUMIF(#REF!,'Full Financ'!$B118,#REF!)*0.98*(X$2-W$2)/($Q118),SUMIF(#REF!,'Full Financ'!$B118,#REF!)*0.98)</f>
        <v>#REF!</v>
      </c>
      <c r="X118" s="17" t="e">
        <f>IF(AND(X$2=$Q$1,$Q118&lt;&gt;0),SUMIF(#REF!,'Full Financ'!$B118,#REF!)*0.98*(Y$2-X$2)/($Q118),SUMIF(#REF!,'Full Financ'!$B118,#REF!)*0.98)</f>
        <v>#REF!</v>
      </c>
      <c r="Y118" s="17" t="e">
        <f>IF(AND(Y$2=$Q$1,$Q118&lt;&gt;0),SUMIF(#REF!,'Full Financ'!$B118,#REF!)*0.98*(Z$2-Y$2)/($Q118),SUMIF(#REF!,'Full Financ'!$B118,#REF!)*0.98)</f>
        <v>#REF!</v>
      </c>
      <c r="Z118" s="17" t="e">
        <f>IF(AND(Z$2=$Q$1,$Q118&lt;&gt;0),SUMIF(#REF!,'Full Financ'!$B118,#REF!)*0.98*(AA$2-Z$2)/($Q118),SUMIF(#REF!,'Full Financ'!$B118,#REF!)*0.98)</f>
        <v>#REF!</v>
      </c>
      <c r="AA118" s="17" t="e">
        <f>IF(AND(AA$2=$Q$1,$Q118&lt;&gt;0),SUMIF(#REF!,'Full Financ'!$B118,#REF!)*0.98*(AB$2-AA$2)/($Q118),SUMIF(#REF!,'Full Financ'!$B118,#REF!)*0.98)</f>
        <v>#REF!</v>
      </c>
      <c r="AB118" s="17" t="e">
        <f>IF(AND(AB$2=$Q$1,$Q118&lt;&gt;0),SUMIF(#REF!,'Full Financ'!$B118,#REF!)*0.98*(AC$2-AB$2)/($Q118),SUMIF(#REF!,'Full Financ'!$B118,#REF!)*0.98)</f>
        <v>#REF!</v>
      </c>
      <c r="AC118" s="17" t="e">
        <f>IF(AND(AC$2=$Q$1,$Q118&lt;&gt;0),SUMIF(#REF!,'Full Financ'!$B118,#REF!)*0.98*(AD$2-AC$2)/($Q118),SUMIF(#REF!,'Full Financ'!$B118,#REF!)*0.98)</f>
        <v>#REF!</v>
      </c>
      <c r="AD118" s="17"/>
      <c r="AF118" s="17" t="e">
        <f t="shared" ca="1" si="57"/>
        <v>#REF!</v>
      </c>
      <c r="AG118" s="17" t="e">
        <f t="shared" ca="1" si="57"/>
        <v>#REF!</v>
      </c>
      <c r="AH118" s="17" t="e">
        <f t="shared" ca="1" si="57"/>
        <v>#REF!</v>
      </c>
      <c r="AI118" s="17" t="e">
        <f t="shared" ca="1" si="53"/>
        <v>#REF!</v>
      </c>
      <c r="AJ118" s="17" t="e">
        <f t="shared" ca="1" si="53"/>
        <v>#REF!</v>
      </c>
      <c r="AK118" s="17" t="e">
        <f t="shared" ca="1" si="53"/>
        <v>#REF!</v>
      </c>
      <c r="AL118" s="17" t="e">
        <f t="shared" ca="1" si="53"/>
        <v>#REF!</v>
      </c>
      <c r="AM118" s="17" t="e">
        <f t="shared" ca="1" si="53"/>
        <v>#REF!</v>
      </c>
      <c r="AN118" s="17" t="e">
        <f t="shared" ca="1" si="53"/>
        <v>#REF!</v>
      </c>
      <c r="AO118" s="17" t="e">
        <f t="shared" ca="1" si="53"/>
        <v>#REF!</v>
      </c>
      <c r="AP118" s="17" t="e">
        <f t="shared" ca="1" si="53"/>
        <v>#REF!</v>
      </c>
      <c r="AQ118" s="17" t="e">
        <f t="shared" ca="1" si="53"/>
        <v>#REF!</v>
      </c>
      <c r="AS118" s="17" t="e">
        <f>IF(SUM($R118:R118)&gt;0,MONTH(AS$2),"")</f>
        <v>#REF!</v>
      </c>
      <c r="AT118" s="17" t="e">
        <f>IF(SUM($R118:S118)&gt;0,MONTH(AT$2),"")</f>
        <v>#REF!</v>
      </c>
      <c r="AU118" s="17" t="e">
        <f>IF(SUM($R118:T118)&gt;0,MONTH(AU$2),"")</f>
        <v>#REF!</v>
      </c>
      <c r="AV118" s="17" t="e">
        <f>IF(SUM($R118:U118)&gt;0,MONTH(AV$2),"")</f>
        <v>#REF!</v>
      </c>
      <c r="AW118" s="17" t="e">
        <f>IF(SUM($R118:V118)&gt;0,MONTH(AW$2),"")</f>
        <v>#REF!</v>
      </c>
      <c r="AX118" s="17" t="e">
        <f>IF(SUM($R118:W118)&gt;0,MONTH(AX$2),"")</f>
        <v>#REF!</v>
      </c>
      <c r="AY118" s="17" t="e">
        <f>IF(SUM($R118:X118)&gt;0,MONTH(AY$2),"")</f>
        <v>#REF!</v>
      </c>
      <c r="AZ118" s="17" t="e">
        <f>IF(SUM($R118:Y118)&gt;0,MONTH(AZ$2),"")</f>
        <v>#REF!</v>
      </c>
      <c r="BA118" s="17" t="e">
        <f>IF(SUM($R118:Z118)&gt;0,MONTH(BA$2),"")</f>
        <v>#REF!</v>
      </c>
      <c r="BB118" s="17" t="e">
        <f>IF(SUM($R118:AA118)&gt;0,MONTH(BB$2),"")</f>
        <v>#REF!</v>
      </c>
      <c r="BC118" s="17" t="e">
        <f>IF(SUM($R118:AB118)&gt;0,MONTH(BC$2),"")</f>
        <v>#REF!</v>
      </c>
      <c r="BD118" s="17" t="e">
        <f>IF(SUM($R118:AC118)&gt;0,MONTH(BD$2),"")</f>
        <v>#REF!</v>
      </c>
      <c r="BE118" s="17" t="e">
        <f t="shared" si="41"/>
        <v>#REF!</v>
      </c>
      <c r="BF118" s="17" t="e">
        <f t="shared" si="58"/>
        <v>#REF!</v>
      </c>
      <c r="BG118" s="17" t="e">
        <f t="shared" si="58"/>
        <v>#REF!</v>
      </c>
      <c r="BH118" s="17" t="e">
        <f t="shared" si="58"/>
        <v>#REF!</v>
      </c>
      <c r="BI118" s="17" t="e">
        <f t="shared" si="54"/>
        <v>#REF!</v>
      </c>
      <c r="BJ118" s="17" t="e">
        <f t="shared" si="54"/>
        <v>#REF!</v>
      </c>
      <c r="BK118" s="17" t="e">
        <f t="shared" si="54"/>
        <v>#REF!</v>
      </c>
      <c r="BL118" s="17" t="e">
        <f t="shared" si="54"/>
        <v>#REF!</v>
      </c>
      <c r="BM118" s="17" t="e">
        <f t="shared" si="54"/>
        <v>#REF!</v>
      </c>
      <c r="BN118" s="17" t="e">
        <f t="shared" si="54"/>
        <v>#REF!</v>
      </c>
      <c r="BO118" s="17" t="e">
        <f t="shared" si="54"/>
        <v>#REF!</v>
      </c>
      <c r="BP118" s="17" t="e">
        <f t="shared" si="54"/>
        <v>#REF!</v>
      </c>
      <c r="BQ118" s="17" t="e">
        <f t="shared" si="54"/>
        <v>#REF!</v>
      </c>
      <c r="BS118" s="17" t="e">
        <f t="shared" si="59"/>
        <v>#REF!</v>
      </c>
      <c r="BT118" s="17" t="e">
        <f t="shared" si="59"/>
        <v>#REF!</v>
      </c>
      <c r="BU118" s="17" t="e">
        <f t="shared" si="59"/>
        <v>#REF!</v>
      </c>
      <c r="BV118" s="17" t="e">
        <f t="shared" si="55"/>
        <v>#REF!</v>
      </c>
      <c r="BW118" s="17" t="e">
        <f t="shared" si="55"/>
        <v>#REF!</v>
      </c>
      <c r="BX118" s="17" t="e">
        <f t="shared" si="55"/>
        <v>#REF!</v>
      </c>
      <c r="BY118" s="17" t="e">
        <f t="shared" si="55"/>
        <v>#REF!</v>
      </c>
      <c r="BZ118" s="17" t="e">
        <f t="shared" si="55"/>
        <v>#REF!</v>
      </c>
      <c r="CA118" s="17" t="e">
        <f t="shared" si="55"/>
        <v>#REF!</v>
      </c>
      <c r="CB118" s="17" t="e">
        <f t="shared" si="55"/>
        <v>#REF!</v>
      </c>
      <c r="CC118" s="17" t="e">
        <f t="shared" si="55"/>
        <v>#REF!</v>
      </c>
      <c r="CD118" s="17" t="e">
        <f t="shared" si="55"/>
        <v>#REF!</v>
      </c>
      <c r="CG118" s="20" t="e">
        <f>IF(AND(SUM($R118:R118)&gt;0,R118=0),AF118,0)</f>
        <v>#REF!</v>
      </c>
      <c r="CH118" s="20" t="e">
        <f>IF(AND(SUM($R118:S118)&gt;0,S118=0),AG118,0)</f>
        <v>#REF!</v>
      </c>
      <c r="CI118" s="20" t="e">
        <f>IF(AND(SUM($R118:T118)&gt;0,T118=0),AH118,0)</f>
        <v>#REF!</v>
      </c>
      <c r="CJ118" s="20" t="e">
        <f>IF(AND(SUM($R118:U118)&gt;0,U118=0),AI118,0)</f>
        <v>#REF!</v>
      </c>
      <c r="CK118" s="20" t="e">
        <f>IF(AND(SUM($R118:V118)&gt;0,V118=0),AJ118,0)</f>
        <v>#REF!</v>
      </c>
      <c r="CL118" s="20" t="e">
        <f>IF(AND(SUM($R118:W118)&gt;0,W118=0),AK118,0)</f>
        <v>#REF!</v>
      </c>
      <c r="CM118" s="20" t="e">
        <f>IF(AND(SUM($R118:X118)&gt;0,X118=0),AL118,0)</f>
        <v>#REF!</v>
      </c>
      <c r="CN118" s="20" t="e">
        <f>IF(AND(SUM($R118:Y118)&gt;0,Y118=0),AM118,0)</f>
        <v>#REF!</v>
      </c>
      <c r="CO118" s="20" t="e">
        <f>IF(AND(SUM($R118:Z118)&gt;0,Z118=0),AN118,0)</f>
        <v>#REF!</v>
      </c>
      <c r="CP118" s="20" t="e">
        <f>IF(AND(SUM($R118:AA118)&gt;0,AA118=0),AO118,0)</f>
        <v>#REF!</v>
      </c>
      <c r="CQ118" s="20" t="e">
        <f>IF(AND(SUM($R118:AB118)&gt;0,AB118=0),AP118,0)</f>
        <v>#REF!</v>
      </c>
      <c r="CR118" s="20" t="e">
        <f>IF(AND(SUM($R118:AC118)&gt;0,AC118=0),AQ118,0)</f>
        <v>#REF!</v>
      </c>
      <c r="CT118" s="14" t="e">
        <f>IF(VLOOKUP($B118,#REF!,COLUMN(#REF!)-COLUMN(#REF!)+1,FALSE)&gt;0.1,VLOOKUP($B118,#REF!,COLUMN(#REF!)-COLUMN(#REF!)+1,FALSE),"")</f>
        <v>#REF!</v>
      </c>
      <c r="CU118" s="14" t="e">
        <f>IF(VLOOKUP($B118,#REF!,COLUMN(#REF!)-COLUMN(#REF!)+1,FALSE)&gt;0.1,VLOOKUP($B118,#REF!,COLUMN(#REF!)-COLUMN(#REF!)+1,FALSE),"")</f>
        <v>#REF!</v>
      </c>
      <c r="CV118" s="14" t="e">
        <f>IF(VLOOKUP($B118,#REF!,COLUMN(#REF!)-COLUMN(#REF!)+1,FALSE)&gt;0.1,VLOOKUP($B118,#REF!,COLUMN(#REF!)-COLUMN(#REF!)+1,FALSE),"")</f>
        <v>#REF!</v>
      </c>
      <c r="CW118" s="14" t="e">
        <f>IF(VLOOKUP($B118,#REF!,COLUMN(#REF!)-COLUMN(#REF!)+1,FALSE)&gt;0.1,VLOOKUP($B118,#REF!,COLUMN(#REF!)-COLUMN(#REF!)+1,FALSE),"")</f>
        <v>#REF!</v>
      </c>
      <c r="CX118" s="14" t="e">
        <f>IF(VLOOKUP($B118,#REF!,COLUMN(#REF!)-COLUMN(#REF!)+1,FALSE)&gt;0.1,VLOOKUP($B118,#REF!,COLUMN(#REF!)-COLUMN(#REF!)+1,FALSE),"")</f>
        <v>#REF!</v>
      </c>
      <c r="CY118" s="14" t="e">
        <f>IF(VLOOKUP($B118,#REF!,COLUMN(#REF!)-COLUMN(#REF!)+1,FALSE)&gt;0.1,VLOOKUP($B118,#REF!,COLUMN(#REF!)-COLUMN(#REF!)+1,FALSE),"")</f>
        <v>#REF!</v>
      </c>
      <c r="CZ118" s="14" t="e">
        <f>IF(VLOOKUP($B118,#REF!,COLUMN(#REF!)-COLUMN(#REF!)+1,FALSE)&gt;0.1,VLOOKUP($B118,#REF!,COLUMN(#REF!)-COLUMN(#REF!)+1,FALSE),"")</f>
        <v>#REF!</v>
      </c>
      <c r="DA118" s="14" t="e">
        <f>IF(VLOOKUP($B118,#REF!,COLUMN(#REF!)-COLUMN(#REF!)+1,FALSE)&gt;0.1,VLOOKUP($B118,#REF!,COLUMN(#REF!)-COLUMN(#REF!)+1,FALSE),"")</f>
        <v>#REF!</v>
      </c>
      <c r="DB118" s="14" t="e">
        <f>IF(VLOOKUP($B118,#REF!,COLUMN(#REF!)-COLUMN(#REF!)+1,FALSE)&gt;0.1,VLOOKUP($B118,#REF!,COLUMN(#REF!)-COLUMN(#REF!)+1,FALSE),"")</f>
        <v>#REF!</v>
      </c>
      <c r="DC118" s="14" t="e">
        <f>IF(VLOOKUP($B118,#REF!,COLUMN(#REF!)-COLUMN(#REF!)+1,FALSE)&gt;0.1,VLOOKUP($B118,#REF!,COLUMN(#REF!)-COLUMN(#REF!)+1,FALSE),"")</f>
        <v>#REF!</v>
      </c>
      <c r="DD118" s="14" t="e">
        <f>IF(VLOOKUP($B118,#REF!,COLUMN(#REF!)-COLUMN(#REF!)+1,FALSE)&gt;0.1,VLOOKUP($B118,#REF!,COLUMN(#REF!)-COLUMN(#REF!)+1,FALSE),"")</f>
        <v>#REF!</v>
      </c>
      <c r="DE118" s="14" t="e">
        <f>IF(VLOOKUP($B118,#REF!,COLUMN(#REF!)-COLUMN(#REF!)+1,FALSE)&gt;0.1,VLOOKUP($B118,#REF!,COLUMN(#REF!)-COLUMN(#REF!)+1,FALSE),"")</f>
        <v>#REF!</v>
      </c>
      <c r="DH118" s="19" t="str">
        <f t="shared" si="52"/>
        <v/>
      </c>
      <c r="DI118" s="19" t="str">
        <f t="shared" si="52"/>
        <v/>
      </c>
      <c r="DJ118" s="19" t="str">
        <f t="shared" si="52"/>
        <v/>
      </c>
      <c r="DK118" s="19" t="str">
        <f t="shared" si="52"/>
        <v/>
      </c>
      <c r="DL118" s="19" t="str">
        <f t="shared" si="52"/>
        <v/>
      </c>
      <c r="DM118" s="19" t="str">
        <f t="shared" si="52"/>
        <v/>
      </c>
      <c r="DN118" s="19" t="str">
        <f t="shared" si="52"/>
        <v/>
      </c>
      <c r="DO118" s="19" t="str">
        <f t="shared" si="52"/>
        <v/>
      </c>
      <c r="DP118" s="19" t="str">
        <f t="shared" si="52"/>
        <v/>
      </c>
      <c r="DQ118" s="19" t="str">
        <f t="shared" si="49"/>
        <v/>
      </c>
      <c r="DR118" s="19" t="str">
        <f t="shared" si="49"/>
        <v/>
      </c>
      <c r="DS118" s="19" t="str">
        <f t="shared" si="49"/>
        <v/>
      </c>
      <c r="DV118" s="15" t="e">
        <f>IF(VLOOKUP($B118,#REF!,COLUMN(#REF!)-COLUMN(#REF!)+1,FALSE)&gt;0.1,VLOOKUP($B118,#REF!,COLUMN(#REF!)-COLUMN(#REF!)+1,FALSE),"")</f>
        <v>#REF!</v>
      </c>
      <c r="DW118" s="15" t="e">
        <f>IF(VLOOKUP($B118,#REF!,COLUMN(#REF!)-COLUMN(#REF!)+1,FALSE)&gt;0.1,VLOOKUP($B118,#REF!,COLUMN(#REF!)-COLUMN(#REF!)+1,FALSE),"")</f>
        <v>#REF!</v>
      </c>
      <c r="DX118" s="15" t="e">
        <f>IF(VLOOKUP($B118,#REF!,COLUMN(#REF!)-COLUMN(#REF!)+1,FALSE)&gt;0.1,VLOOKUP($B118,#REF!,COLUMN(#REF!)-COLUMN(#REF!)+1,FALSE),"")</f>
        <v>#REF!</v>
      </c>
      <c r="DY118" s="15" t="e">
        <f>IF(VLOOKUP($B118,#REF!,COLUMN(#REF!)-COLUMN(#REF!)+1,FALSE)&gt;0.1,VLOOKUP($B118,#REF!,COLUMN(#REF!)-COLUMN(#REF!)+1,FALSE),"")</f>
        <v>#REF!</v>
      </c>
      <c r="DZ118" s="15" t="e">
        <f>IF(VLOOKUP($B118,#REF!,COLUMN(#REF!)-COLUMN(#REF!)+1,FALSE)&gt;0.1,VLOOKUP($B118,#REF!,COLUMN(#REF!)-COLUMN(#REF!)+1,FALSE),"")</f>
        <v>#REF!</v>
      </c>
      <c r="EA118" s="15" t="e">
        <f>IF(VLOOKUP($B118,#REF!,COLUMN(#REF!)-COLUMN(#REF!)+1,FALSE)&gt;0.1,VLOOKUP($B118,#REF!,COLUMN(#REF!)-COLUMN(#REF!)+1,FALSE),"")</f>
        <v>#REF!</v>
      </c>
      <c r="EB118" s="15" t="e">
        <f>IF(VLOOKUP($B118,#REF!,COLUMN(#REF!)-COLUMN(#REF!)+1,FALSE)&gt;0.1,VLOOKUP($B118,#REF!,COLUMN(#REF!)-COLUMN(#REF!)+1,FALSE),"")</f>
        <v>#REF!</v>
      </c>
      <c r="EC118" s="15" t="e">
        <f>IF(VLOOKUP($B118,#REF!,COLUMN(#REF!)-COLUMN(#REF!)+1,FALSE)&gt;0.1,VLOOKUP($B118,#REF!,COLUMN(#REF!)-COLUMN(#REF!)+1,FALSE),"")</f>
        <v>#REF!</v>
      </c>
      <c r="ED118" s="15" t="e">
        <f>IF(VLOOKUP($B118,#REF!,COLUMN(#REF!)-COLUMN(#REF!)+1,FALSE)&gt;0.1,VLOOKUP($B118,#REF!,COLUMN(#REF!)-COLUMN(#REF!)+1,FALSE),"")</f>
        <v>#REF!</v>
      </c>
      <c r="EE118" s="15" t="e">
        <f>IF(VLOOKUP($B118,#REF!,COLUMN(#REF!)-COLUMN(#REF!)+1,FALSE)&gt;0.1,VLOOKUP($B118,#REF!,COLUMN(#REF!)-COLUMN(#REF!)+1,FALSE),"")</f>
        <v>#REF!</v>
      </c>
      <c r="EF118" s="15" t="e">
        <f>IF(VLOOKUP($B118,#REF!,COLUMN(#REF!)-COLUMN(#REF!)+1,FALSE)&gt;0.1,VLOOKUP($B118,#REF!,COLUMN(#REF!)-COLUMN(#REF!)+1,FALSE),"")</f>
        <v>#REF!</v>
      </c>
      <c r="EG118" s="15" t="e">
        <f>IF(VLOOKUP($B118,#REF!,COLUMN(#REF!)-COLUMN(#REF!)+1,FALSE)&gt;0.1,VLOOKUP($B118,#REF!,COLUMN(#REF!)-COLUMN(#REF!)+1,FALSE),"")</f>
        <v>#REF!</v>
      </c>
      <c r="EH118" s="15" t="e">
        <f>IF(VLOOKUP($B118,#REF!,COLUMN(#REF!)-COLUMN(#REF!)+1,FALSE)&gt;0.1,VLOOKUP($B118,#REF!,COLUMN(#REF!)-COLUMN(#REF!)+1,FALSE),"")</f>
        <v>#REF!</v>
      </c>
      <c r="EL118" s="20" t="str">
        <f t="shared" si="51"/>
        <v/>
      </c>
      <c r="EM118" s="20" t="str">
        <f t="shared" si="51"/>
        <v/>
      </c>
      <c r="EN118" s="20" t="str">
        <f t="shared" si="51"/>
        <v/>
      </c>
      <c r="EO118" s="20" t="str">
        <f t="shared" si="50"/>
        <v/>
      </c>
      <c r="EP118" s="20" t="str">
        <f t="shared" si="50"/>
        <v/>
      </c>
      <c r="EQ118" s="20" t="str">
        <f t="shared" si="50"/>
        <v/>
      </c>
      <c r="ER118" s="20" t="str">
        <f t="shared" si="50"/>
        <v/>
      </c>
      <c r="ES118" s="20" t="str">
        <f t="shared" si="50"/>
        <v/>
      </c>
      <c r="ET118" s="20" t="str">
        <f t="shared" si="50"/>
        <v/>
      </c>
      <c r="EU118" s="20" t="str">
        <f t="shared" si="56"/>
        <v/>
      </c>
      <c r="EV118" s="20" t="str">
        <f t="shared" si="56"/>
        <v/>
      </c>
      <c r="EW118" s="20" t="str">
        <f t="shared" si="56"/>
        <v/>
      </c>
    </row>
    <row r="119" spans="2:153">
      <c r="B119" t="s">
        <v>1424</v>
      </c>
      <c r="C119" s="18">
        <f>VLOOKUP(B119,Financ!A$3:J$157,COLUMN(Financ!$J$21),FALSE)</f>
        <v>45778</v>
      </c>
      <c r="D119" s="16">
        <f ca="1">SUMIF(Financ!$A$3:$A$157,'Full Financ'!$B119,Financ!K$3:K$156)</f>
        <v>0</v>
      </c>
      <c r="E119" s="16">
        <f ca="1">SUMIF(Financ!$A$3:$A$157,'Full Financ'!$B119,Financ!L$3:L$156)</f>
        <v>0</v>
      </c>
      <c r="F119" s="16">
        <f ca="1">SUMIF(Financ!$A$3:$A$157,'Full Financ'!$B119,Financ!M$3:M$156)</f>
        <v>0</v>
      </c>
      <c r="G119" s="16">
        <f ca="1">SUMIF(Financ!$A$3:$A$157,'Full Financ'!$B119,Financ!N$3:N$156)</f>
        <v>0</v>
      </c>
      <c r="H119" s="16">
        <f ca="1">SUMIF(Financ!$A$3:$A$157,'Full Financ'!$B119,Financ!O$3:O$156)</f>
        <v>480.0772</v>
      </c>
      <c r="I119" s="16">
        <f ca="1">SUMIF(Financ!$A$3:$A$157,'Full Financ'!$B119,Financ!P$3:P$156)</f>
        <v>480.0772</v>
      </c>
      <c r="J119" s="16">
        <f ca="1">SUMIF(Financ!$A$3:$A$157,'Full Financ'!$B119,Financ!Q$3:Q$156)</f>
        <v>480.0772</v>
      </c>
      <c r="K119" s="16">
        <f ca="1">SUMIF(Financ!$A$3:$A$157,'Full Financ'!$B119,Financ!R$3:R$156)</f>
        <v>480.0772</v>
      </c>
      <c r="L119" s="16">
        <f ca="1">SUMIF(Financ!$A$3:$A$157,'Full Financ'!$B119,Financ!S$3:S$156)</f>
        <v>480.0772</v>
      </c>
      <c r="M119" s="16">
        <f ca="1">SUMIF(Financ!$A$3:$A$157,'Full Financ'!$B119,Financ!T$3:T$156)</f>
        <v>480.0772</v>
      </c>
      <c r="N119" s="16">
        <f ca="1">SUMIF(Financ!$A$3:$A$157,'Full Financ'!$B119,Financ!U$3:U$156)</f>
        <v>480.0772</v>
      </c>
      <c r="O119" s="16">
        <f ca="1">SUMIF(Financ!$A$3:$A$157,'Full Financ'!$B119,Financ!V$3:V$156)</f>
        <v>480.0772</v>
      </c>
      <c r="P119" s="16"/>
      <c r="Q119" t="e">
        <f>VLOOKUP(B119,#REF!,COLUMN(#REF!),FALSE)</f>
        <v>#REF!</v>
      </c>
      <c r="R119" s="17" t="e">
        <f>IF(AND(R$2=$Q$1,$Q119&lt;&gt;0),SUMIF(#REF!,'Full Financ'!$B119,#REF!)*0.98*(S$2-R$2)/($Q119),SUMIF(#REF!,'Full Financ'!$B119,#REF!)*0.98)</f>
        <v>#REF!</v>
      </c>
      <c r="S119" s="17" t="e">
        <f>IF(AND(S$2=$Q$1,$Q119&lt;&gt;0),SUMIF(#REF!,'Full Financ'!$B119,#REF!)*0.98*(T$2-S$2)/($Q119),SUMIF(#REF!,'Full Financ'!$B119,#REF!)*0.98)</f>
        <v>#REF!</v>
      </c>
      <c r="T119" s="17" t="e">
        <f>IF(AND(T$2=$Q$1,$Q119&lt;&gt;0),SUMIF(#REF!,'Full Financ'!$B119,#REF!)*0.98*(U$2-T$2)/($Q119),SUMIF(#REF!,'Full Financ'!$B119,#REF!)*0.98)</f>
        <v>#REF!</v>
      </c>
      <c r="U119" s="17" t="e">
        <f>IF(AND(U$2=$Q$1,$Q119&lt;&gt;0),SUMIF(#REF!,'Full Financ'!$B119,#REF!)*0.98*(V$2-U$2)/($Q119),SUMIF(#REF!,'Full Financ'!$B119,#REF!)*0.98)</f>
        <v>#REF!</v>
      </c>
      <c r="V119" s="17" t="e">
        <f>IF(AND(V$2=$Q$1,$Q119&lt;&gt;0),SUMIF(#REF!,'Full Financ'!$B119,#REF!)*0.98*(W$2-V$2)/($Q119),SUMIF(#REF!,'Full Financ'!$B119,#REF!)*0.98)</f>
        <v>#REF!</v>
      </c>
      <c r="W119" s="17" t="e">
        <f>IF(AND(W$2=$Q$1,$Q119&lt;&gt;0),SUMIF(#REF!,'Full Financ'!$B119,#REF!)*0.98*(X$2-W$2)/($Q119),SUMIF(#REF!,'Full Financ'!$B119,#REF!)*0.98)</f>
        <v>#REF!</v>
      </c>
      <c r="X119" s="17" t="e">
        <f>IF(AND(X$2=$Q$1,$Q119&lt;&gt;0),SUMIF(#REF!,'Full Financ'!$B119,#REF!)*0.98*(Y$2-X$2)/($Q119),SUMIF(#REF!,'Full Financ'!$B119,#REF!)*0.98)</f>
        <v>#REF!</v>
      </c>
      <c r="Y119" s="17" t="e">
        <f>IF(AND(Y$2=$Q$1,$Q119&lt;&gt;0),SUMIF(#REF!,'Full Financ'!$B119,#REF!)*0.98*(Z$2-Y$2)/($Q119),SUMIF(#REF!,'Full Financ'!$B119,#REF!)*0.98)</f>
        <v>#REF!</v>
      </c>
      <c r="Z119" s="17" t="e">
        <f>IF(AND(Z$2=$Q$1,$Q119&lt;&gt;0),SUMIF(#REF!,'Full Financ'!$B119,#REF!)*0.98*(AA$2-Z$2)/($Q119),SUMIF(#REF!,'Full Financ'!$B119,#REF!)*0.98)</f>
        <v>#REF!</v>
      </c>
      <c r="AA119" s="17" t="e">
        <f>IF(AND(AA$2=$Q$1,$Q119&lt;&gt;0),SUMIF(#REF!,'Full Financ'!$B119,#REF!)*0.98*(AB$2-AA$2)/($Q119),SUMIF(#REF!,'Full Financ'!$B119,#REF!)*0.98)</f>
        <v>#REF!</v>
      </c>
      <c r="AB119" s="17" t="e">
        <f>IF(AND(AB$2=$Q$1,$Q119&lt;&gt;0),SUMIF(#REF!,'Full Financ'!$B119,#REF!)*0.98*(AC$2-AB$2)/($Q119),SUMIF(#REF!,'Full Financ'!$B119,#REF!)*0.98)</f>
        <v>#REF!</v>
      </c>
      <c r="AC119" s="17" t="e">
        <f>IF(AND(AC$2=$Q$1,$Q119&lt;&gt;0),SUMIF(#REF!,'Full Financ'!$B119,#REF!)*0.98*(AD$2-AC$2)/($Q119),SUMIF(#REF!,'Full Financ'!$B119,#REF!)*0.98)</f>
        <v>#REF!</v>
      </c>
      <c r="AD119" s="17"/>
      <c r="AF119" s="17" t="e">
        <f t="shared" ca="1" si="57"/>
        <v>#REF!</v>
      </c>
      <c r="AG119" s="17" t="e">
        <f t="shared" ca="1" si="57"/>
        <v>#REF!</v>
      </c>
      <c r="AH119" s="17" t="e">
        <f t="shared" ca="1" si="57"/>
        <v>#REF!</v>
      </c>
      <c r="AI119" s="17" t="e">
        <f t="shared" ca="1" si="53"/>
        <v>#REF!</v>
      </c>
      <c r="AJ119" s="17" t="e">
        <f t="shared" ca="1" si="53"/>
        <v>#REF!</v>
      </c>
      <c r="AK119" s="17" t="e">
        <f t="shared" ca="1" si="53"/>
        <v>#REF!</v>
      </c>
      <c r="AL119" s="17" t="e">
        <f t="shared" ca="1" si="53"/>
        <v>#REF!</v>
      </c>
      <c r="AM119" s="17" t="e">
        <f t="shared" ca="1" si="53"/>
        <v>#REF!</v>
      </c>
      <c r="AN119" s="17" t="e">
        <f t="shared" ca="1" si="53"/>
        <v>#REF!</v>
      </c>
      <c r="AO119" s="17" t="e">
        <f t="shared" ca="1" si="53"/>
        <v>#REF!</v>
      </c>
      <c r="AP119" s="17" t="e">
        <f t="shared" ca="1" si="53"/>
        <v>#REF!</v>
      </c>
      <c r="AQ119" s="17" t="e">
        <f t="shared" ca="1" si="53"/>
        <v>#REF!</v>
      </c>
      <c r="AS119" s="17" t="e">
        <f>IF(SUM($R119:R119)&gt;0,MONTH(AS$2),"")</f>
        <v>#REF!</v>
      </c>
      <c r="AT119" s="17" t="e">
        <f>IF(SUM($R119:S119)&gt;0,MONTH(AT$2),"")</f>
        <v>#REF!</v>
      </c>
      <c r="AU119" s="17" t="e">
        <f>IF(SUM($R119:T119)&gt;0,MONTH(AU$2),"")</f>
        <v>#REF!</v>
      </c>
      <c r="AV119" s="17" t="e">
        <f>IF(SUM($R119:U119)&gt;0,MONTH(AV$2),"")</f>
        <v>#REF!</v>
      </c>
      <c r="AW119" s="17" t="e">
        <f>IF(SUM($R119:V119)&gt;0,MONTH(AW$2),"")</f>
        <v>#REF!</v>
      </c>
      <c r="AX119" s="17" t="e">
        <f>IF(SUM($R119:W119)&gt;0,MONTH(AX$2),"")</f>
        <v>#REF!</v>
      </c>
      <c r="AY119" s="17" t="e">
        <f>IF(SUM($R119:X119)&gt;0,MONTH(AY$2),"")</f>
        <v>#REF!</v>
      </c>
      <c r="AZ119" s="17" t="e">
        <f>IF(SUM($R119:Y119)&gt;0,MONTH(AZ$2),"")</f>
        <v>#REF!</v>
      </c>
      <c r="BA119" s="17" t="e">
        <f>IF(SUM($R119:Z119)&gt;0,MONTH(BA$2),"")</f>
        <v>#REF!</v>
      </c>
      <c r="BB119" s="17" t="e">
        <f>IF(SUM($R119:AA119)&gt;0,MONTH(BB$2),"")</f>
        <v>#REF!</v>
      </c>
      <c r="BC119" s="17" t="e">
        <f>IF(SUM($R119:AB119)&gt;0,MONTH(BC$2),"")</f>
        <v>#REF!</v>
      </c>
      <c r="BD119" s="17" t="e">
        <f>IF(SUM($R119:AC119)&gt;0,MONTH(BD$2),"")</f>
        <v>#REF!</v>
      </c>
      <c r="BE119" s="17" t="e">
        <f t="shared" si="41"/>
        <v>#REF!</v>
      </c>
      <c r="BF119" s="17" t="e">
        <f t="shared" si="58"/>
        <v>#REF!</v>
      </c>
      <c r="BG119" s="17" t="e">
        <f t="shared" si="58"/>
        <v>#REF!</v>
      </c>
      <c r="BH119" s="17" t="e">
        <f t="shared" si="58"/>
        <v>#REF!</v>
      </c>
      <c r="BI119" s="17" t="e">
        <f t="shared" si="54"/>
        <v>#REF!</v>
      </c>
      <c r="BJ119" s="17" t="e">
        <f t="shared" si="54"/>
        <v>#REF!</v>
      </c>
      <c r="BK119" s="17" t="e">
        <f t="shared" si="54"/>
        <v>#REF!</v>
      </c>
      <c r="BL119" s="17" t="e">
        <f t="shared" si="54"/>
        <v>#REF!</v>
      </c>
      <c r="BM119" s="17" t="e">
        <f t="shared" si="54"/>
        <v>#REF!</v>
      </c>
      <c r="BN119" s="17" t="e">
        <f t="shared" si="54"/>
        <v>#REF!</v>
      </c>
      <c r="BO119" s="17" t="e">
        <f t="shared" si="54"/>
        <v>#REF!</v>
      </c>
      <c r="BP119" s="17" t="e">
        <f t="shared" si="54"/>
        <v>#REF!</v>
      </c>
      <c r="BQ119" s="17" t="e">
        <f t="shared" si="54"/>
        <v>#REF!</v>
      </c>
      <c r="BS119" s="17" t="e">
        <f t="shared" si="59"/>
        <v>#REF!</v>
      </c>
      <c r="BT119" s="17" t="e">
        <f t="shared" si="59"/>
        <v>#REF!</v>
      </c>
      <c r="BU119" s="17" t="e">
        <f t="shared" si="59"/>
        <v>#REF!</v>
      </c>
      <c r="BV119" s="17" t="e">
        <f t="shared" si="55"/>
        <v>#REF!</v>
      </c>
      <c r="BW119" s="17" t="e">
        <f t="shared" si="55"/>
        <v>#REF!</v>
      </c>
      <c r="BX119" s="17" t="e">
        <f t="shared" si="55"/>
        <v>#REF!</v>
      </c>
      <c r="BY119" s="17" t="e">
        <f t="shared" si="55"/>
        <v>#REF!</v>
      </c>
      <c r="BZ119" s="17" t="e">
        <f t="shared" si="55"/>
        <v>#REF!</v>
      </c>
      <c r="CA119" s="17" t="e">
        <f t="shared" si="55"/>
        <v>#REF!</v>
      </c>
      <c r="CB119" s="17" t="e">
        <f t="shared" si="55"/>
        <v>#REF!</v>
      </c>
      <c r="CC119" s="17" t="e">
        <f t="shared" si="55"/>
        <v>#REF!</v>
      </c>
      <c r="CD119" s="17" t="e">
        <f t="shared" si="55"/>
        <v>#REF!</v>
      </c>
      <c r="CG119" s="20" t="e">
        <f>IF(AND(SUM($R119:R119)&gt;0,R119=0),AF119,0)</f>
        <v>#REF!</v>
      </c>
      <c r="CH119" s="20" t="e">
        <f>IF(AND(SUM($R119:S119)&gt;0,S119=0),AG119,0)</f>
        <v>#REF!</v>
      </c>
      <c r="CI119" s="20" t="e">
        <f>IF(AND(SUM($R119:T119)&gt;0,T119=0),AH119,0)</f>
        <v>#REF!</v>
      </c>
      <c r="CJ119" s="20" t="e">
        <f>IF(AND(SUM($R119:U119)&gt;0,U119=0),AI119,0)</f>
        <v>#REF!</v>
      </c>
      <c r="CK119" s="20" t="e">
        <f>IF(AND(SUM($R119:V119)&gt;0,V119=0),AJ119,0)</f>
        <v>#REF!</v>
      </c>
      <c r="CL119" s="20" t="e">
        <f>IF(AND(SUM($R119:W119)&gt;0,W119=0),AK119,0)</f>
        <v>#REF!</v>
      </c>
      <c r="CM119" s="20" t="e">
        <f>IF(AND(SUM($R119:X119)&gt;0,X119=0),AL119,0)</f>
        <v>#REF!</v>
      </c>
      <c r="CN119" s="20" t="e">
        <f>IF(AND(SUM($R119:Y119)&gt;0,Y119=0),AM119,0)</f>
        <v>#REF!</v>
      </c>
      <c r="CO119" s="20" t="e">
        <f>IF(AND(SUM($R119:Z119)&gt;0,Z119=0),AN119,0)</f>
        <v>#REF!</v>
      </c>
      <c r="CP119" s="20" t="e">
        <f>IF(AND(SUM($R119:AA119)&gt;0,AA119=0),AO119,0)</f>
        <v>#REF!</v>
      </c>
      <c r="CQ119" s="20" t="e">
        <f>IF(AND(SUM($R119:AB119)&gt;0,AB119=0),AP119,0)</f>
        <v>#REF!</v>
      </c>
      <c r="CR119" s="20" t="e">
        <f>IF(AND(SUM($R119:AC119)&gt;0,AC119=0),AQ119,0)</f>
        <v>#REF!</v>
      </c>
      <c r="CT119" s="14" t="e">
        <f>IF(VLOOKUP($B119,#REF!,COLUMN(#REF!)-COLUMN(#REF!)+1,FALSE)&gt;0.1,VLOOKUP($B119,#REF!,COLUMN(#REF!)-COLUMN(#REF!)+1,FALSE),"")</f>
        <v>#REF!</v>
      </c>
      <c r="CU119" s="14" t="e">
        <f>IF(VLOOKUP($B119,#REF!,COLUMN(#REF!)-COLUMN(#REF!)+1,FALSE)&gt;0.1,VLOOKUP($B119,#REF!,COLUMN(#REF!)-COLUMN(#REF!)+1,FALSE),"")</f>
        <v>#REF!</v>
      </c>
      <c r="CV119" s="14" t="e">
        <f>IF(VLOOKUP($B119,#REF!,COLUMN(#REF!)-COLUMN(#REF!)+1,FALSE)&gt;0.1,VLOOKUP($B119,#REF!,COLUMN(#REF!)-COLUMN(#REF!)+1,FALSE),"")</f>
        <v>#REF!</v>
      </c>
      <c r="CW119" s="14" t="e">
        <f>IF(VLOOKUP($B119,#REF!,COLUMN(#REF!)-COLUMN(#REF!)+1,FALSE)&gt;0.1,VLOOKUP($B119,#REF!,COLUMN(#REF!)-COLUMN(#REF!)+1,FALSE),"")</f>
        <v>#REF!</v>
      </c>
      <c r="CX119" s="14" t="e">
        <f>IF(VLOOKUP($B119,#REF!,COLUMN(#REF!)-COLUMN(#REF!)+1,FALSE)&gt;0.1,VLOOKUP($B119,#REF!,COLUMN(#REF!)-COLUMN(#REF!)+1,FALSE),"")</f>
        <v>#REF!</v>
      </c>
      <c r="CY119" s="14" t="e">
        <f>IF(VLOOKUP($B119,#REF!,COLUMN(#REF!)-COLUMN(#REF!)+1,FALSE)&gt;0.1,VLOOKUP($B119,#REF!,COLUMN(#REF!)-COLUMN(#REF!)+1,FALSE),"")</f>
        <v>#REF!</v>
      </c>
      <c r="CZ119" s="14" t="e">
        <f>IF(VLOOKUP($B119,#REF!,COLUMN(#REF!)-COLUMN(#REF!)+1,FALSE)&gt;0.1,VLOOKUP($B119,#REF!,COLUMN(#REF!)-COLUMN(#REF!)+1,FALSE),"")</f>
        <v>#REF!</v>
      </c>
      <c r="DA119" s="14" t="e">
        <f>IF(VLOOKUP($B119,#REF!,COLUMN(#REF!)-COLUMN(#REF!)+1,FALSE)&gt;0.1,VLOOKUP($B119,#REF!,COLUMN(#REF!)-COLUMN(#REF!)+1,FALSE),"")</f>
        <v>#REF!</v>
      </c>
      <c r="DB119" s="14" t="e">
        <f>IF(VLOOKUP($B119,#REF!,COLUMN(#REF!)-COLUMN(#REF!)+1,FALSE)&gt;0.1,VLOOKUP($B119,#REF!,COLUMN(#REF!)-COLUMN(#REF!)+1,FALSE),"")</f>
        <v>#REF!</v>
      </c>
      <c r="DC119" s="14" t="e">
        <f>IF(VLOOKUP($B119,#REF!,COLUMN(#REF!)-COLUMN(#REF!)+1,FALSE)&gt;0.1,VLOOKUP($B119,#REF!,COLUMN(#REF!)-COLUMN(#REF!)+1,FALSE),"")</f>
        <v>#REF!</v>
      </c>
      <c r="DD119" s="14" t="e">
        <f>IF(VLOOKUP($B119,#REF!,COLUMN(#REF!)-COLUMN(#REF!)+1,FALSE)&gt;0.1,VLOOKUP($B119,#REF!,COLUMN(#REF!)-COLUMN(#REF!)+1,FALSE),"")</f>
        <v>#REF!</v>
      </c>
      <c r="DE119" s="14" t="e">
        <f>IF(VLOOKUP($B119,#REF!,COLUMN(#REF!)-COLUMN(#REF!)+1,FALSE)&gt;0.1,VLOOKUP($B119,#REF!,COLUMN(#REF!)-COLUMN(#REF!)+1,FALSE),"")</f>
        <v>#REF!</v>
      </c>
      <c r="DH119" s="19" t="str">
        <f t="shared" si="52"/>
        <v/>
      </c>
      <c r="DI119" s="19" t="str">
        <f t="shared" si="52"/>
        <v/>
      </c>
      <c r="DJ119" s="19" t="str">
        <f t="shared" si="52"/>
        <v/>
      </c>
      <c r="DK119" s="19" t="str">
        <f t="shared" si="52"/>
        <v/>
      </c>
      <c r="DL119" s="19" t="str">
        <f t="shared" si="52"/>
        <v/>
      </c>
      <c r="DM119" s="19" t="str">
        <f t="shared" si="52"/>
        <v/>
      </c>
      <c r="DN119" s="19" t="str">
        <f t="shared" si="52"/>
        <v/>
      </c>
      <c r="DO119" s="19" t="str">
        <f t="shared" si="52"/>
        <v/>
      </c>
      <c r="DP119" s="19" t="str">
        <f t="shared" si="52"/>
        <v/>
      </c>
      <c r="DQ119" s="19" t="str">
        <f t="shared" si="49"/>
        <v/>
      </c>
      <c r="DR119" s="19" t="str">
        <f t="shared" si="49"/>
        <v/>
      </c>
      <c r="DS119" s="19" t="str">
        <f t="shared" si="49"/>
        <v/>
      </c>
      <c r="DV119" s="15" t="e">
        <f>IF(VLOOKUP($B119,#REF!,COLUMN(#REF!)-COLUMN(#REF!)+1,FALSE)&gt;0.1,VLOOKUP($B119,#REF!,COLUMN(#REF!)-COLUMN(#REF!)+1,FALSE),"")</f>
        <v>#REF!</v>
      </c>
      <c r="DW119" s="15" t="e">
        <f>IF(VLOOKUP($B119,#REF!,COLUMN(#REF!)-COLUMN(#REF!)+1,FALSE)&gt;0.1,VLOOKUP($B119,#REF!,COLUMN(#REF!)-COLUMN(#REF!)+1,FALSE),"")</f>
        <v>#REF!</v>
      </c>
      <c r="DX119" s="15" t="e">
        <f>IF(VLOOKUP($B119,#REF!,COLUMN(#REF!)-COLUMN(#REF!)+1,FALSE)&gt;0.1,VLOOKUP($B119,#REF!,COLUMN(#REF!)-COLUMN(#REF!)+1,FALSE),"")</f>
        <v>#REF!</v>
      </c>
      <c r="DY119" s="15" t="e">
        <f>IF(VLOOKUP($B119,#REF!,COLUMN(#REF!)-COLUMN(#REF!)+1,FALSE)&gt;0.1,VLOOKUP($B119,#REF!,COLUMN(#REF!)-COLUMN(#REF!)+1,FALSE),"")</f>
        <v>#REF!</v>
      </c>
      <c r="DZ119" s="15" t="e">
        <f>IF(VLOOKUP($B119,#REF!,COLUMN(#REF!)-COLUMN(#REF!)+1,FALSE)&gt;0.1,VLOOKUP($B119,#REF!,COLUMN(#REF!)-COLUMN(#REF!)+1,FALSE),"")</f>
        <v>#REF!</v>
      </c>
      <c r="EA119" s="15" t="e">
        <f>IF(VLOOKUP($B119,#REF!,COLUMN(#REF!)-COLUMN(#REF!)+1,FALSE)&gt;0.1,VLOOKUP($B119,#REF!,COLUMN(#REF!)-COLUMN(#REF!)+1,FALSE),"")</f>
        <v>#REF!</v>
      </c>
      <c r="EB119" s="15" t="e">
        <f>IF(VLOOKUP($B119,#REF!,COLUMN(#REF!)-COLUMN(#REF!)+1,FALSE)&gt;0.1,VLOOKUP($B119,#REF!,COLUMN(#REF!)-COLUMN(#REF!)+1,FALSE),"")</f>
        <v>#REF!</v>
      </c>
      <c r="EC119" s="15" t="e">
        <f>IF(VLOOKUP($B119,#REF!,COLUMN(#REF!)-COLUMN(#REF!)+1,FALSE)&gt;0.1,VLOOKUP($B119,#REF!,COLUMN(#REF!)-COLUMN(#REF!)+1,FALSE),"")</f>
        <v>#REF!</v>
      </c>
      <c r="ED119" s="15" t="e">
        <f>IF(VLOOKUP($B119,#REF!,COLUMN(#REF!)-COLUMN(#REF!)+1,FALSE)&gt;0.1,VLOOKUP($B119,#REF!,COLUMN(#REF!)-COLUMN(#REF!)+1,FALSE),"")</f>
        <v>#REF!</v>
      </c>
      <c r="EE119" s="15" t="e">
        <f>IF(VLOOKUP($B119,#REF!,COLUMN(#REF!)-COLUMN(#REF!)+1,FALSE)&gt;0.1,VLOOKUP($B119,#REF!,COLUMN(#REF!)-COLUMN(#REF!)+1,FALSE),"")</f>
        <v>#REF!</v>
      </c>
      <c r="EF119" s="15" t="e">
        <f>IF(VLOOKUP($B119,#REF!,COLUMN(#REF!)-COLUMN(#REF!)+1,FALSE)&gt;0.1,VLOOKUP($B119,#REF!,COLUMN(#REF!)-COLUMN(#REF!)+1,FALSE),"")</f>
        <v>#REF!</v>
      </c>
      <c r="EG119" s="15" t="e">
        <f>IF(VLOOKUP($B119,#REF!,COLUMN(#REF!)-COLUMN(#REF!)+1,FALSE)&gt;0.1,VLOOKUP($B119,#REF!,COLUMN(#REF!)-COLUMN(#REF!)+1,FALSE),"")</f>
        <v>#REF!</v>
      </c>
      <c r="EH119" s="15" t="e">
        <f>IF(VLOOKUP($B119,#REF!,COLUMN(#REF!)-COLUMN(#REF!)+1,FALSE)&gt;0.1,VLOOKUP($B119,#REF!,COLUMN(#REF!)-COLUMN(#REF!)+1,FALSE),"")</f>
        <v>#REF!</v>
      </c>
      <c r="EL119" s="20" t="str">
        <f t="shared" si="51"/>
        <v/>
      </c>
      <c r="EM119" s="20" t="str">
        <f t="shared" si="51"/>
        <v/>
      </c>
      <c r="EN119" s="20" t="str">
        <f t="shared" si="51"/>
        <v/>
      </c>
      <c r="EO119" s="20" t="str">
        <f t="shared" si="50"/>
        <v/>
      </c>
      <c r="EP119" s="20" t="str">
        <f t="shared" si="50"/>
        <v/>
      </c>
      <c r="EQ119" s="20" t="str">
        <f t="shared" si="50"/>
        <v/>
      </c>
      <c r="ER119" s="20" t="str">
        <f t="shared" si="50"/>
        <v/>
      </c>
      <c r="ES119" s="20" t="str">
        <f t="shared" si="50"/>
        <v/>
      </c>
      <c r="ET119" s="20" t="str">
        <f t="shared" si="50"/>
        <v/>
      </c>
      <c r="EU119" s="20" t="str">
        <f t="shared" si="56"/>
        <v/>
      </c>
      <c r="EV119" s="20" t="str">
        <f t="shared" si="56"/>
        <v/>
      </c>
      <c r="EW119" s="20" t="str">
        <f t="shared" si="56"/>
        <v/>
      </c>
    </row>
    <row r="120" spans="2:153">
      <c r="B120" t="s">
        <v>1441</v>
      </c>
      <c r="C120" s="18">
        <f>VLOOKUP(B120,Financ!A$3:J$157,COLUMN(Financ!$J$21),FALSE)</f>
        <v>45992</v>
      </c>
      <c r="D120" s="16">
        <f ca="1">SUMIF(Financ!$A$3:$A$157,'Full Financ'!$B120,Financ!K$3:K$156)</f>
        <v>0</v>
      </c>
      <c r="E120" s="16">
        <f ca="1">SUMIF(Financ!$A$3:$A$157,'Full Financ'!$B120,Financ!L$3:L$156)</f>
        <v>0</v>
      </c>
      <c r="F120" s="16">
        <f ca="1">SUMIF(Financ!$A$3:$A$157,'Full Financ'!$B120,Financ!M$3:M$156)</f>
        <v>0</v>
      </c>
      <c r="G120" s="16">
        <f ca="1">SUMIF(Financ!$A$3:$A$157,'Full Financ'!$B120,Financ!N$3:N$156)</f>
        <v>0</v>
      </c>
      <c r="H120" s="16">
        <f ca="1">SUMIF(Financ!$A$3:$A$157,'Full Financ'!$B120,Financ!O$3:O$156)</f>
        <v>0</v>
      </c>
      <c r="I120" s="16">
        <f ca="1">SUMIF(Financ!$A$3:$A$157,'Full Financ'!$B120,Financ!P$3:P$156)</f>
        <v>0</v>
      </c>
      <c r="J120" s="16">
        <f ca="1">SUMIF(Financ!$A$3:$A$157,'Full Financ'!$B120,Financ!Q$3:Q$156)</f>
        <v>0</v>
      </c>
      <c r="K120" s="16">
        <f ca="1">SUMIF(Financ!$A$3:$A$157,'Full Financ'!$B120,Financ!R$3:R$156)</f>
        <v>0</v>
      </c>
      <c r="L120" s="16">
        <f ca="1">SUMIF(Financ!$A$3:$A$157,'Full Financ'!$B120,Financ!S$3:S$156)</f>
        <v>0</v>
      </c>
      <c r="M120" s="16">
        <f ca="1">SUMIF(Financ!$A$3:$A$157,'Full Financ'!$B120,Financ!T$3:T$156)</f>
        <v>0</v>
      </c>
      <c r="N120" s="16">
        <f ca="1">SUMIF(Financ!$A$3:$A$157,'Full Financ'!$B120,Financ!U$3:U$156)</f>
        <v>0</v>
      </c>
      <c r="O120" s="16">
        <f ca="1">SUMIF(Financ!$A$3:$A$157,'Full Financ'!$B120,Financ!V$3:V$156)</f>
        <v>480.0772</v>
      </c>
      <c r="P120" s="16"/>
      <c r="Q120" t="e">
        <f>VLOOKUP(B120,#REF!,COLUMN(#REF!),FALSE)</f>
        <v>#REF!</v>
      </c>
      <c r="R120" s="17" t="e">
        <f>IF(AND(R$2=$Q$1,$Q120&lt;&gt;0),SUMIF(#REF!,'Full Financ'!$B120,#REF!)*0.98*(S$2-R$2)/($Q120),SUMIF(#REF!,'Full Financ'!$B120,#REF!)*0.98)</f>
        <v>#REF!</v>
      </c>
      <c r="S120" s="17" t="e">
        <f>IF(AND(S$2=$Q$1,$Q120&lt;&gt;0),SUMIF(#REF!,'Full Financ'!$B120,#REF!)*0.98*(T$2-S$2)/($Q120),SUMIF(#REF!,'Full Financ'!$B120,#REF!)*0.98)</f>
        <v>#REF!</v>
      </c>
      <c r="T120" s="17" t="e">
        <f>IF(AND(T$2=$Q$1,$Q120&lt;&gt;0),SUMIF(#REF!,'Full Financ'!$B120,#REF!)*0.98*(U$2-T$2)/($Q120),SUMIF(#REF!,'Full Financ'!$B120,#REF!)*0.98)</f>
        <v>#REF!</v>
      </c>
      <c r="U120" s="17" t="e">
        <f>IF(AND(U$2=$Q$1,$Q120&lt;&gt;0),SUMIF(#REF!,'Full Financ'!$B120,#REF!)*0.98*(V$2-U$2)/($Q120),SUMIF(#REF!,'Full Financ'!$B120,#REF!)*0.98)</f>
        <v>#REF!</v>
      </c>
      <c r="V120" s="17" t="e">
        <f>IF(AND(V$2=$Q$1,$Q120&lt;&gt;0),SUMIF(#REF!,'Full Financ'!$B120,#REF!)*0.98*(W$2-V$2)/($Q120),SUMIF(#REF!,'Full Financ'!$B120,#REF!)*0.98)</f>
        <v>#REF!</v>
      </c>
      <c r="W120" s="17" t="e">
        <f>IF(AND(W$2=$Q$1,$Q120&lt;&gt;0),SUMIF(#REF!,'Full Financ'!$B120,#REF!)*0.98*(X$2-W$2)/($Q120),SUMIF(#REF!,'Full Financ'!$B120,#REF!)*0.98)</f>
        <v>#REF!</v>
      </c>
      <c r="X120" s="17" t="e">
        <f>IF(AND(X$2=$Q$1,$Q120&lt;&gt;0),SUMIF(#REF!,'Full Financ'!$B120,#REF!)*0.98*(Y$2-X$2)/($Q120),SUMIF(#REF!,'Full Financ'!$B120,#REF!)*0.98)</f>
        <v>#REF!</v>
      </c>
      <c r="Y120" s="17" t="e">
        <f>IF(AND(Y$2=$Q$1,$Q120&lt;&gt;0),SUMIF(#REF!,'Full Financ'!$B120,#REF!)*0.98*(Z$2-Y$2)/($Q120),SUMIF(#REF!,'Full Financ'!$B120,#REF!)*0.98)</f>
        <v>#REF!</v>
      </c>
      <c r="Z120" s="17" t="e">
        <f>IF(AND(Z$2=$Q$1,$Q120&lt;&gt;0),SUMIF(#REF!,'Full Financ'!$B120,#REF!)*0.98*(AA$2-Z$2)/($Q120),SUMIF(#REF!,'Full Financ'!$B120,#REF!)*0.98)</f>
        <v>#REF!</v>
      </c>
      <c r="AA120" s="17" t="e">
        <f>IF(AND(AA$2=$Q$1,$Q120&lt;&gt;0),SUMIF(#REF!,'Full Financ'!$B120,#REF!)*0.98*(AB$2-AA$2)/($Q120),SUMIF(#REF!,'Full Financ'!$B120,#REF!)*0.98)</f>
        <v>#REF!</v>
      </c>
      <c r="AB120" s="17" t="e">
        <f>IF(AND(AB$2=$Q$1,$Q120&lt;&gt;0),SUMIF(#REF!,'Full Financ'!$B120,#REF!)*0.98*(AC$2-AB$2)/($Q120),SUMIF(#REF!,'Full Financ'!$B120,#REF!)*0.98)</f>
        <v>#REF!</v>
      </c>
      <c r="AC120" s="17" t="e">
        <f>IF(AND(AC$2=$Q$1,$Q120&lt;&gt;0),SUMIF(#REF!,'Full Financ'!$B120,#REF!)*0.98*(AD$2-AC$2)/($Q120),SUMIF(#REF!,'Full Financ'!$B120,#REF!)*0.98)</f>
        <v>#REF!</v>
      </c>
      <c r="AD120" s="17"/>
      <c r="AF120" s="17" t="e">
        <f t="shared" ca="1" si="57"/>
        <v>#REF!</v>
      </c>
      <c r="AG120" s="17" t="e">
        <f t="shared" ca="1" si="57"/>
        <v>#REF!</v>
      </c>
      <c r="AH120" s="17" t="e">
        <f t="shared" ca="1" si="57"/>
        <v>#REF!</v>
      </c>
      <c r="AI120" s="17" t="e">
        <f t="shared" ca="1" si="53"/>
        <v>#REF!</v>
      </c>
      <c r="AJ120" s="17" t="e">
        <f t="shared" ca="1" si="53"/>
        <v>#REF!</v>
      </c>
      <c r="AK120" s="17" t="e">
        <f t="shared" ca="1" si="53"/>
        <v>#REF!</v>
      </c>
      <c r="AL120" s="17" t="e">
        <f t="shared" ca="1" si="53"/>
        <v>#REF!</v>
      </c>
      <c r="AM120" s="17" t="e">
        <f t="shared" ca="1" si="53"/>
        <v>#REF!</v>
      </c>
      <c r="AN120" s="17" t="e">
        <f t="shared" ca="1" si="53"/>
        <v>#REF!</v>
      </c>
      <c r="AO120" s="17" t="e">
        <f t="shared" ca="1" si="53"/>
        <v>#REF!</v>
      </c>
      <c r="AP120" s="17" t="e">
        <f t="shared" ca="1" si="53"/>
        <v>#REF!</v>
      </c>
      <c r="AQ120" s="17" t="e">
        <f t="shared" ca="1" si="53"/>
        <v>#REF!</v>
      </c>
      <c r="AS120" s="17" t="e">
        <f>IF(SUM($R120:R120)&gt;0,MONTH(AS$2),"")</f>
        <v>#REF!</v>
      </c>
      <c r="AT120" s="17" t="e">
        <f>IF(SUM($R120:S120)&gt;0,MONTH(AT$2),"")</f>
        <v>#REF!</v>
      </c>
      <c r="AU120" s="17" t="e">
        <f>IF(SUM($R120:T120)&gt;0,MONTH(AU$2),"")</f>
        <v>#REF!</v>
      </c>
      <c r="AV120" s="17" t="e">
        <f>IF(SUM($R120:U120)&gt;0,MONTH(AV$2),"")</f>
        <v>#REF!</v>
      </c>
      <c r="AW120" s="17" t="e">
        <f>IF(SUM($R120:V120)&gt;0,MONTH(AW$2),"")</f>
        <v>#REF!</v>
      </c>
      <c r="AX120" s="17" t="e">
        <f>IF(SUM($R120:W120)&gt;0,MONTH(AX$2),"")</f>
        <v>#REF!</v>
      </c>
      <c r="AY120" s="17" t="e">
        <f>IF(SUM($R120:X120)&gt;0,MONTH(AY$2),"")</f>
        <v>#REF!</v>
      </c>
      <c r="AZ120" s="17" t="e">
        <f>IF(SUM($R120:Y120)&gt;0,MONTH(AZ$2),"")</f>
        <v>#REF!</v>
      </c>
      <c r="BA120" s="17" t="e">
        <f>IF(SUM($R120:Z120)&gt;0,MONTH(BA$2),"")</f>
        <v>#REF!</v>
      </c>
      <c r="BB120" s="17" t="e">
        <f>IF(SUM($R120:AA120)&gt;0,MONTH(BB$2),"")</f>
        <v>#REF!</v>
      </c>
      <c r="BC120" s="17" t="e">
        <f>IF(SUM($R120:AB120)&gt;0,MONTH(BC$2),"")</f>
        <v>#REF!</v>
      </c>
      <c r="BD120" s="17" t="e">
        <f>IF(SUM($R120:AC120)&gt;0,MONTH(BD$2),"")</f>
        <v>#REF!</v>
      </c>
      <c r="BE120" s="17" t="e">
        <f t="shared" si="41"/>
        <v>#REF!</v>
      </c>
      <c r="BF120" s="17" t="e">
        <f t="shared" si="58"/>
        <v>#REF!</v>
      </c>
      <c r="BG120" s="17" t="e">
        <f t="shared" si="58"/>
        <v>#REF!</v>
      </c>
      <c r="BH120" s="17" t="e">
        <f t="shared" si="58"/>
        <v>#REF!</v>
      </c>
      <c r="BI120" s="17" t="e">
        <f t="shared" si="54"/>
        <v>#REF!</v>
      </c>
      <c r="BJ120" s="17" t="e">
        <f t="shared" si="54"/>
        <v>#REF!</v>
      </c>
      <c r="BK120" s="17" t="e">
        <f t="shared" si="54"/>
        <v>#REF!</v>
      </c>
      <c r="BL120" s="17" t="e">
        <f t="shared" si="54"/>
        <v>#REF!</v>
      </c>
      <c r="BM120" s="17" t="e">
        <f t="shared" si="54"/>
        <v>#REF!</v>
      </c>
      <c r="BN120" s="17" t="e">
        <f t="shared" si="54"/>
        <v>#REF!</v>
      </c>
      <c r="BO120" s="17" t="e">
        <f t="shared" si="54"/>
        <v>#REF!</v>
      </c>
      <c r="BP120" s="17" t="e">
        <f t="shared" si="54"/>
        <v>#REF!</v>
      </c>
      <c r="BQ120" s="17" t="e">
        <f t="shared" si="54"/>
        <v>#REF!</v>
      </c>
      <c r="BS120" s="17" t="e">
        <f t="shared" si="59"/>
        <v>#REF!</v>
      </c>
      <c r="BT120" s="17" t="e">
        <f t="shared" si="59"/>
        <v>#REF!</v>
      </c>
      <c r="BU120" s="17" t="e">
        <f t="shared" si="59"/>
        <v>#REF!</v>
      </c>
      <c r="BV120" s="17" t="e">
        <f t="shared" si="55"/>
        <v>#REF!</v>
      </c>
      <c r="BW120" s="17" t="e">
        <f t="shared" si="55"/>
        <v>#REF!</v>
      </c>
      <c r="BX120" s="17" t="e">
        <f t="shared" si="55"/>
        <v>#REF!</v>
      </c>
      <c r="BY120" s="17" t="e">
        <f t="shared" si="55"/>
        <v>#REF!</v>
      </c>
      <c r="BZ120" s="17" t="e">
        <f t="shared" si="55"/>
        <v>#REF!</v>
      </c>
      <c r="CA120" s="17" t="e">
        <f t="shared" si="55"/>
        <v>#REF!</v>
      </c>
      <c r="CB120" s="17" t="e">
        <f t="shared" si="55"/>
        <v>#REF!</v>
      </c>
      <c r="CC120" s="17" t="e">
        <f t="shared" si="55"/>
        <v>#REF!</v>
      </c>
      <c r="CD120" s="17" t="e">
        <f t="shared" si="55"/>
        <v>#REF!</v>
      </c>
      <c r="CG120" s="20" t="e">
        <f>IF(AND(SUM($R120:R120)&gt;0,R120=0),AF120,0)</f>
        <v>#REF!</v>
      </c>
      <c r="CH120" s="20" t="e">
        <f>IF(AND(SUM($R120:S120)&gt;0,S120=0),AG120,0)</f>
        <v>#REF!</v>
      </c>
      <c r="CI120" s="20" t="e">
        <f>IF(AND(SUM($R120:T120)&gt;0,T120=0),AH120,0)</f>
        <v>#REF!</v>
      </c>
      <c r="CJ120" s="20" t="e">
        <f>IF(AND(SUM($R120:U120)&gt;0,U120=0),AI120,0)</f>
        <v>#REF!</v>
      </c>
      <c r="CK120" s="20" t="e">
        <f>IF(AND(SUM($R120:V120)&gt;0,V120=0),AJ120,0)</f>
        <v>#REF!</v>
      </c>
      <c r="CL120" s="20" t="e">
        <f>IF(AND(SUM($R120:W120)&gt;0,W120=0),AK120,0)</f>
        <v>#REF!</v>
      </c>
      <c r="CM120" s="20" t="e">
        <f>IF(AND(SUM($R120:X120)&gt;0,X120=0),AL120,0)</f>
        <v>#REF!</v>
      </c>
      <c r="CN120" s="20" t="e">
        <f>IF(AND(SUM($R120:Y120)&gt;0,Y120=0),AM120,0)</f>
        <v>#REF!</v>
      </c>
      <c r="CO120" s="20" t="e">
        <f>IF(AND(SUM($R120:Z120)&gt;0,Z120=0),AN120,0)</f>
        <v>#REF!</v>
      </c>
      <c r="CP120" s="20" t="e">
        <f>IF(AND(SUM($R120:AA120)&gt;0,AA120=0),AO120,0)</f>
        <v>#REF!</v>
      </c>
      <c r="CQ120" s="20" t="e">
        <f>IF(AND(SUM($R120:AB120)&gt;0,AB120=0),AP120,0)</f>
        <v>#REF!</v>
      </c>
      <c r="CR120" s="20" t="e">
        <f>IF(AND(SUM($R120:AC120)&gt;0,AC120=0),AQ120,0)</f>
        <v>#REF!</v>
      </c>
      <c r="CT120" s="14" t="e">
        <f>IF(VLOOKUP($B120,#REF!,COLUMN(#REF!)-COLUMN(#REF!)+1,FALSE)&gt;0.1,VLOOKUP($B120,#REF!,COLUMN(#REF!)-COLUMN(#REF!)+1,FALSE),"")</f>
        <v>#REF!</v>
      </c>
      <c r="CU120" s="14" t="e">
        <f>IF(VLOOKUP($B120,#REF!,COLUMN(#REF!)-COLUMN(#REF!)+1,FALSE)&gt;0.1,VLOOKUP($B120,#REF!,COLUMN(#REF!)-COLUMN(#REF!)+1,FALSE),"")</f>
        <v>#REF!</v>
      </c>
      <c r="CV120" s="14" t="e">
        <f>IF(VLOOKUP($B120,#REF!,COLUMN(#REF!)-COLUMN(#REF!)+1,FALSE)&gt;0.1,VLOOKUP($B120,#REF!,COLUMN(#REF!)-COLUMN(#REF!)+1,FALSE),"")</f>
        <v>#REF!</v>
      </c>
      <c r="CW120" s="14" t="e">
        <f>IF(VLOOKUP($B120,#REF!,COLUMN(#REF!)-COLUMN(#REF!)+1,FALSE)&gt;0.1,VLOOKUP($B120,#REF!,COLUMN(#REF!)-COLUMN(#REF!)+1,FALSE),"")</f>
        <v>#REF!</v>
      </c>
      <c r="CX120" s="14" t="e">
        <f>IF(VLOOKUP($B120,#REF!,COLUMN(#REF!)-COLUMN(#REF!)+1,FALSE)&gt;0.1,VLOOKUP($B120,#REF!,COLUMN(#REF!)-COLUMN(#REF!)+1,FALSE),"")</f>
        <v>#REF!</v>
      </c>
      <c r="CY120" s="14" t="e">
        <f>IF(VLOOKUP($B120,#REF!,COLUMN(#REF!)-COLUMN(#REF!)+1,FALSE)&gt;0.1,VLOOKUP($B120,#REF!,COLUMN(#REF!)-COLUMN(#REF!)+1,FALSE),"")</f>
        <v>#REF!</v>
      </c>
      <c r="CZ120" s="14" t="e">
        <f>IF(VLOOKUP($B120,#REF!,COLUMN(#REF!)-COLUMN(#REF!)+1,FALSE)&gt;0.1,VLOOKUP($B120,#REF!,COLUMN(#REF!)-COLUMN(#REF!)+1,FALSE),"")</f>
        <v>#REF!</v>
      </c>
      <c r="DA120" s="14" t="e">
        <f>IF(VLOOKUP($B120,#REF!,COLUMN(#REF!)-COLUMN(#REF!)+1,FALSE)&gt;0.1,VLOOKUP($B120,#REF!,COLUMN(#REF!)-COLUMN(#REF!)+1,FALSE),"")</f>
        <v>#REF!</v>
      </c>
      <c r="DB120" s="14" t="e">
        <f>IF(VLOOKUP($B120,#REF!,COLUMN(#REF!)-COLUMN(#REF!)+1,FALSE)&gt;0.1,VLOOKUP($B120,#REF!,COLUMN(#REF!)-COLUMN(#REF!)+1,FALSE),"")</f>
        <v>#REF!</v>
      </c>
      <c r="DC120" s="14" t="e">
        <f>IF(VLOOKUP($B120,#REF!,COLUMN(#REF!)-COLUMN(#REF!)+1,FALSE)&gt;0.1,VLOOKUP($B120,#REF!,COLUMN(#REF!)-COLUMN(#REF!)+1,FALSE),"")</f>
        <v>#REF!</v>
      </c>
      <c r="DD120" s="14" t="e">
        <f>IF(VLOOKUP($B120,#REF!,COLUMN(#REF!)-COLUMN(#REF!)+1,FALSE)&gt;0.1,VLOOKUP($B120,#REF!,COLUMN(#REF!)-COLUMN(#REF!)+1,FALSE),"")</f>
        <v>#REF!</v>
      </c>
      <c r="DE120" s="14" t="e">
        <f>IF(VLOOKUP($B120,#REF!,COLUMN(#REF!)-COLUMN(#REF!)+1,FALSE)&gt;0.1,VLOOKUP($B120,#REF!,COLUMN(#REF!)-COLUMN(#REF!)+1,FALSE),"")</f>
        <v>#REF!</v>
      </c>
      <c r="DH120" s="19" t="str">
        <f t="shared" si="52"/>
        <v/>
      </c>
      <c r="DI120" s="19" t="str">
        <f t="shared" si="52"/>
        <v/>
      </c>
      <c r="DJ120" s="19" t="str">
        <f t="shared" si="52"/>
        <v/>
      </c>
      <c r="DK120" s="19" t="str">
        <f t="shared" si="52"/>
        <v/>
      </c>
      <c r="DL120" s="19" t="str">
        <f t="shared" si="52"/>
        <v/>
      </c>
      <c r="DM120" s="19" t="str">
        <f t="shared" si="52"/>
        <v/>
      </c>
      <c r="DN120" s="19" t="str">
        <f t="shared" si="52"/>
        <v/>
      </c>
      <c r="DO120" s="19" t="str">
        <f t="shared" si="52"/>
        <v/>
      </c>
      <c r="DP120" s="19" t="str">
        <f t="shared" si="52"/>
        <v/>
      </c>
      <c r="DQ120" s="19" t="str">
        <f t="shared" si="49"/>
        <v/>
      </c>
      <c r="DR120" s="19" t="str">
        <f t="shared" si="49"/>
        <v/>
      </c>
      <c r="DS120" s="19" t="str">
        <f t="shared" si="49"/>
        <v/>
      </c>
      <c r="DV120" s="15" t="e">
        <f>IF(VLOOKUP($B120,#REF!,COLUMN(#REF!)-COLUMN(#REF!)+1,FALSE)&gt;0.1,VLOOKUP($B120,#REF!,COLUMN(#REF!)-COLUMN(#REF!)+1,FALSE),"")</f>
        <v>#REF!</v>
      </c>
      <c r="DW120" s="15" t="e">
        <f>IF(VLOOKUP($B120,#REF!,COLUMN(#REF!)-COLUMN(#REF!)+1,FALSE)&gt;0.1,VLOOKUP($B120,#REF!,COLUMN(#REF!)-COLUMN(#REF!)+1,FALSE),"")</f>
        <v>#REF!</v>
      </c>
      <c r="DX120" s="15" t="e">
        <f>IF(VLOOKUP($B120,#REF!,COLUMN(#REF!)-COLUMN(#REF!)+1,FALSE)&gt;0.1,VLOOKUP($B120,#REF!,COLUMN(#REF!)-COLUMN(#REF!)+1,FALSE),"")</f>
        <v>#REF!</v>
      </c>
      <c r="DY120" s="15" t="e">
        <f>IF(VLOOKUP($B120,#REF!,COLUMN(#REF!)-COLUMN(#REF!)+1,FALSE)&gt;0.1,VLOOKUP($B120,#REF!,COLUMN(#REF!)-COLUMN(#REF!)+1,FALSE),"")</f>
        <v>#REF!</v>
      </c>
      <c r="DZ120" s="15" t="e">
        <f>IF(VLOOKUP($B120,#REF!,COLUMN(#REF!)-COLUMN(#REF!)+1,FALSE)&gt;0.1,VLOOKUP($B120,#REF!,COLUMN(#REF!)-COLUMN(#REF!)+1,FALSE),"")</f>
        <v>#REF!</v>
      </c>
      <c r="EA120" s="15" t="e">
        <f>IF(VLOOKUP($B120,#REF!,COLUMN(#REF!)-COLUMN(#REF!)+1,FALSE)&gt;0.1,VLOOKUP($B120,#REF!,COLUMN(#REF!)-COLUMN(#REF!)+1,FALSE),"")</f>
        <v>#REF!</v>
      </c>
      <c r="EB120" s="15" t="e">
        <f>IF(VLOOKUP($B120,#REF!,COLUMN(#REF!)-COLUMN(#REF!)+1,FALSE)&gt;0.1,VLOOKUP($B120,#REF!,COLUMN(#REF!)-COLUMN(#REF!)+1,FALSE),"")</f>
        <v>#REF!</v>
      </c>
      <c r="EC120" s="15" t="e">
        <f>IF(VLOOKUP($B120,#REF!,COLUMN(#REF!)-COLUMN(#REF!)+1,FALSE)&gt;0.1,VLOOKUP($B120,#REF!,COLUMN(#REF!)-COLUMN(#REF!)+1,FALSE),"")</f>
        <v>#REF!</v>
      </c>
      <c r="ED120" s="15" t="e">
        <f>IF(VLOOKUP($B120,#REF!,COLUMN(#REF!)-COLUMN(#REF!)+1,FALSE)&gt;0.1,VLOOKUP($B120,#REF!,COLUMN(#REF!)-COLUMN(#REF!)+1,FALSE),"")</f>
        <v>#REF!</v>
      </c>
      <c r="EE120" s="15" t="e">
        <f>IF(VLOOKUP($B120,#REF!,COLUMN(#REF!)-COLUMN(#REF!)+1,FALSE)&gt;0.1,VLOOKUP($B120,#REF!,COLUMN(#REF!)-COLUMN(#REF!)+1,FALSE),"")</f>
        <v>#REF!</v>
      </c>
      <c r="EF120" s="15" t="e">
        <f>IF(VLOOKUP($B120,#REF!,COLUMN(#REF!)-COLUMN(#REF!)+1,FALSE)&gt;0.1,VLOOKUP($B120,#REF!,COLUMN(#REF!)-COLUMN(#REF!)+1,FALSE),"")</f>
        <v>#REF!</v>
      </c>
      <c r="EG120" s="15" t="e">
        <f>IF(VLOOKUP($B120,#REF!,COLUMN(#REF!)-COLUMN(#REF!)+1,FALSE)&gt;0.1,VLOOKUP($B120,#REF!,COLUMN(#REF!)-COLUMN(#REF!)+1,FALSE),"")</f>
        <v>#REF!</v>
      </c>
      <c r="EH120" s="15" t="e">
        <f>IF(VLOOKUP($B120,#REF!,COLUMN(#REF!)-COLUMN(#REF!)+1,FALSE)&gt;0.1,VLOOKUP($B120,#REF!,COLUMN(#REF!)-COLUMN(#REF!)+1,FALSE),"")</f>
        <v>#REF!</v>
      </c>
      <c r="EL120" s="20" t="str">
        <f t="shared" si="51"/>
        <v/>
      </c>
      <c r="EM120" s="20" t="str">
        <f t="shared" si="51"/>
        <v/>
      </c>
      <c r="EN120" s="20" t="str">
        <f t="shared" si="51"/>
        <v/>
      </c>
      <c r="EO120" s="20" t="str">
        <f t="shared" si="50"/>
        <v/>
      </c>
      <c r="EP120" s="20" t="str">
        <f t="shared" si="50"/>
        <v/>
      </c>
      <c r="EQ120" s="20" t="str">
        <f t="shared" si="50"/>
        <v/>
      </c>
      <c r="ER120" s="20" t="str">
        <f t="shared" si="50"/>
        <v/>
      </c>
      <c r="ES120" s="20" t="str">
        <f t="shared" si="50"/>
        <v/>
      </c>
      <c r="ET120" s="20" t="str">
        <f t="shared" si="50"/>
        <v/>
      </c>
      <c r="EU120" s="20" t="str">
        <f t="shared" si="56"/>
        <v/>
      </c>
      <c r="EV120" s="20" t="str">
        <f t="shared" si="56"/>
        <v/>
      </c>
      <c r="EW120" s="20" t="str">
        <f t="shared" si="56"/>
        <v/>
      </c>
    </row>
    <row r="121" spans="2:153">
      <c r="C121" s="13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AE1-7FBA-4702-A031-E38345ECB95D}">
  <dimension ref="B2:R11"/>
  <sheetViews>
    <sheetView showGridLines="0" zoomScale="110" zoomScaleNormal="110" workbookViewId="0">
      <selection activeCell="T32" sqref="S32:T32"/>
    </sheetView>
  </sheetViews>
  <sheetFormatPr defaultRowHeight="14.4"/>
  <cols>
    <col min="2" max="2" width="19.109375" bestFit="1" customWidth="1"/>
    <col min="17" max="17" width="14.44140625" bestFit="1" customWidth="1"/>
    <col min="18" max="18" width="37.44140625" bestFit="1" customWidth="1"/>
  </cols>
  <sheetData>
    <row r="2" spans="2:18" ht="15" thickBot="1">
      <c r="Q2" s="12" t="s">
        <v>1505</v>
      </c>
    </row>
    <row r="3" spans="2:18">
      <c r="Q3" s="23" t="s">
        <v>1343</v>
      </c>
      <c r="R3" s="25" t="s">
        <v>1506</v>
      </c>
    </row>
    <row r="4" spans="2:18">
      <c r="Q4" s="24" t="s">
        <v>1340</v>
      </c>
      <c r="R4" s="26" t="s">
        <v>1506</v>
      </c>
    </row>
    <row r="5" spans="2:18">
      <c r="Q5" s="24" t="s">
        <v>1261</v>
      </c>
      <c r="R5" s="26" t="s">
        <v>1507</v>
      </c>
    </row>
    <row r="6" spans="2:18">
      <c r="Q6" s="24" t="s">
        <v>1258</v>
      </c>
      <c r="R6" s="26" t="s">
        <v>1507</v>
      </c>
    </row>
    <row r="7" spans="2:18">
      <c r="Q7" s="24" t="s">
        <v>1301</v>
      </c>
      <c r="R7" s="24" t="s">
        <v>1507</v>
      </c>
    </row>
    <row r="8" spans="2:18">
      <c r="Q8" s="24" t="s">
        <v>1323</v>
      </c>
      <c r="R8" s="24" t="s">
        <v>1507</v>
      </c>
    </row>
    <row r="9" spans="2:18">
      <c r="Q9" s="27" t="s">
        <v>1335</v>
      </c>
      <c r="R9" s="27" t="s">
        <v>1508</v>
      </c>
    </row>
    <row r="10" spans="2:18">
      <c r="Q10" s="27" t="s">
        <v>1291</v>
      </c>
      <c r="R10" s="27" t="s">
        <v>1509</v>
      </c>
    </row>
    <row r="11" spans="2:18" ht="15" thickBot="1">
      <c r="B11" s="12"/>
      <c r="C11" s="15"/>
      <c r="D11" s="15"/>
      <c r="E11" s="15"/>
      <c r="F11" s="15"/>
      <c r="G11" s="15"/>
      <c r="Q11" s="28" t="s">
        <v>1264</v>
      </c>
      <c r="R11" s="28" t="s">
        <v>1509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lcf76f155ced4ddcb4097134ff3c332f xmlns="ae836115-58a4-4701-a509-51b7f29d6ef2">
      <Terms xmlns="http://schemas.microsoft.com/office/infopath/2007/PartnerControls"/>
    </lcf76f155ced4ddcb4097134ff3c332f>
    <PDF xmlns="ae836115-58a4-4701-a509-51b7f29d6ef2">
      <Url xsi:nil="true"/>
      <Description xsi:nil="true"/>
    </PDF>
    <_Flow_SignoffStatus xmlns="ae836115-58a4-4701-a509-51b7f29d6ef2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96068C-44DF-4D3B-9BC0-880D0578B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BE9B7-23E8-42B7-9C8F-385B677BCED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7907B6-0FF1-451F-9629-39A70DCF2FE4}">
  <ds:schemaRefs>
    <ds:schemaRef ds:uri="http://www.w3.org/XML/1998/namespace"/>
    <ds:schemaRef ds:uri="http://schemas.microsoft.com/office/2006/metadata/properties"/>
    <ds:schemaRef ds:uri="ae836115-58a4-4701-a509-51b7f29d6ef2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f2c58eb1-9d7f-4123-980d-e0326d949ea4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7F33EA12-7DFA-469F-83E0-B38C9EEF9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Metas</vt:lpstr>
      <vt:lpstr>GerDiaria (2)</vt:lpstr>
      <vt:lpstr>Ger. Diaria</vt:lpstr>
      <vt:lpstr>Irradiancia Diaria</vt:lpstr>
      <vt:lpstr>Disp. Diaria</vt:lpstr>
      <vt:lpstr>Check</vt:lpstr>
      <vt:lpstr>Comentários</vt:lpstr>
      <vt:lpstr>Financ</vt:lpstr>
      <vt:lpstr>Full Financ</vt:lpstr>
      <vt:lpstr>SAIDA</vt:lpstr>
      <vt:lpstr>'GerDiaria (2)'!DadosExternos_1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Metran Rosa</dc:creator>
  <cp:keywords/>
  <dc:description/>
  <cp:lastModifiedBy>Levi Maia</cp:lastModifiedBy>
  <cp:revision/>
  <dcterms:created xsi:type="dcterms:W3CDTF">2025-05-14T17:54:04Z</dcterms:created>
  <dcterms:modified xsi:type="dcterms:W3CDTF">2026-07-27T15:58:17Z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_dlc_DocIdItemGuid">
    <vt:lpwstr>1c584560-ef49-418d-8838-a1aa14599120</vt:lpwstr>
  </property>
  <property fmtid="{D5CDD505-2E9C-101B-9397-08002B2CF9AE}" pid="4" name="MediaServiceImageTags">
    <vt:lpwstr/>
  </property>
</Properties>
</file>