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365tno-my.sharepoint.com/personal/levi_vanhees_tno_nl/Documents/Attachments/Thesis/Code/Models/Analysis/"/>
    </mc:Choice>
  </mc:AlternateContent>
  <xr:revisionPtr revIDLastSave="580" documentId="11_3539B4985B20DB775FDA2511595ED87656CD67A4" xr6:coauthVersionLast="47" xr6:coauthVersionMax="47" xr10:uidLastSave="{55518B15-F2DE-4935-B33C-B3AC197CE481}"/>
  <bookViews>
    <workbookView xWindow="-120" yWindow="-120" windowWidth="51840" windowHeight="212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8" i="1" l="1" a="1"/>
  <c r="P18" i="1" s="1"/>
  <c r="O18" i="1"/>
  <c r="O23" i="1"/>
  <c r="O24" i="1"/>
  <c r="O25" i="1"/>
  <c r="O26" i="1"/>
  <c r="O27" i="1"/>
  <c r="O22" i="1"/>
  <c r="N22" i="1"/>
  <c r="K22" i="1"/>
  <c r="J22" i="1"/>
  <c r="K33" i="2"/>
  <c r="L33" i="2"/>
  <c r="X21" i="2"/>
  <c r="X22" i="2"/>
  <c r="X23" i="2"/>
  <c r="X24" i="2"/>
  <c r="X25" i="2"/>
  <c r="X20" i="2"/>
  <c r="P20" i="2"/>
  <c r="W20" i="2"/>
  <c r="W21" i="2"/>
  <c r="W22" i="2"/>
  <c r="W23" i="2"/>
  <c r="W24" i="2"/>
  <c r="W25" i="2"/>
  <c r="Q20" i="2"/>
  <c r="R20" i="2"/>
  <c r="U20" i="2"/>
  <c r="V20" i="2"/>
  <c r="Q21" i="2"/>
  <c r="R21" i="2"/>
  <c r="U21" i="2"/>
  <c r="V21" i="2"/>
  <c r="Q22" i="2"/>
  <c r="R22" i="2"/>
  <c r="U22" i="2"/>
  <c r="V22" i="2"/>
  <c r="Q23" i="2"/>
  <c r="R23" i="2"/>
  <c r="U23" i="2"/>
  <c r="V23" i="2"/>
  <c r="Q24" i="2"/>
  <c r="R24" i="2"/>
  <c r="U24" i="2"/>
  <c r="V24" i="2"/>
  <c r="Q25" i="2"/>
  <c r="R25" i="2"/>
  <c r="U25" i="2"/>
  <c r="V25" i="2"/>
  <c r="P21" i="2"/>
  <c r="P22" i="2"/>
  <c r="P23" i="2"/>
  <c r="P24" i="2"/>
  <c r="P25" i="2"/>
  <c r="R12" i="2"/>
  <c r="X13" i="2"/>
  <c r="X14" i="2"/>
  <c r="X15" i="2"/>
  <c r="X16" i="2"/>
  <c r="X17" i="2"/>
  <c r="X12" i="2"/>
  <c r="P58" i="1"/>
  <c r="Q58" i="1"/>
  <c r="R58" i="1"/>
  <c r="S58" i="1"/>
  <c r="P59" i="1"/>
  <c r="Q59" i="1"/>
  <c r="R59" i="1"/>
  <c r="S59" i="1"/>
  <c r="P60" i="1"/>
  <c r="Q60" i="1"/>
  <c r="R60" i="1"/>
  <c r="S60" i="1"/>
  <c r="P61" i="1"/>
  <c r="Q61" i="1"/>
  <c r="R61" i="1"/>
  <c r="S61" i="1"/>
  <c r="P62" i="1"/>
  <c r="Q62" i="1"/>
  <c r="R62" i="1"/>
  <c r="S62" i="1"/>
  <c r="P63" i="1"/>
  <c r="Q63" i="1"/>
  <c r="R63" i="1"/>
  <c r="S63" i="1"/>
  <c r="O59" i="1"/>
  <c r="O60" i="1"/>
  <c r="O61" i="1"/>
  <c r="O62" i="1"/>
  <c r="O63" i="1"/>
  <c r="O58" i="1"/>
  <c r="I48" i="1"/>
  <c r="I66" i="1"/>
  <c r="T59" i="1" l="1"/>
  <c r="T58" i="1"/>
  <c r="T63" i="1"/>
  <c r="T62" i="1"/>
  <c r="T61" i="1"/>
  <c r="T60" i="1"/>
  <c r="L34" i="2"/>
  <c r="L35" i="2"/>
  <c r="L36" i="2"/>
  <c r="L37" i="2"/>
  <c r="L38" i="2"/>
  <c r="P12" i="2"/>
  <c r="Q12" i="2"/>
  <c r="U12" i="2"/>
  <c r="V12" i="2"/>
  <c r="W12" i="2"/>
  <c r="P13" i="2"/>
  <c r="Q13" i="2"/>
  <c r="R13" i="2"/>
  <c r="U13" i="2"/>
  <c r="V13" i="2"/>
  <c r="W13" i="2"/>
  <c r="P14" i="2"/>
  <c r="Q14" i="2"/>
  <c r="R14" i="2"/>
  <c r="U14" i="2"/>
  <c r="V14" i="2"/>
  <c r="W14" i="2"/>
  <c r="P15" i="2"/>
  <c r="Q15" i="2"/>
  <c r="R15" i="2"/>
  <c r="U15" i="2"/>
  <c r="V15" i="2"/>
  <c r="W15" i="2"/>
  <c r="P16" i="2"/>
  <c r="Q16" i="2"/>
  <c r="R16" i="2"/>
  <c r="U16" i="2"/>
  <c r="V16" i="2"/>
  <c r="W16" i="2"/>
  <c r="P17" i="2"/>
  <c r="Q17" i="2"/>
  <c r="R17" i="2"/>
  <c r="U17" i="2"/>
  <c r="V17" i="2"/>
  <c r="W17" i="2"/>
  <c r="X4" i="2"/>
  <c r="X5" i="2"/>
  <c r="X6" i="2"/>
  <c r="X7" i="2"/>
  <c r="X8" i="2"/>
  <c r="X3" i="2"/>
  <c r="P3" i="2"/>
  <c r="Q3" i="2"/>
  <c r="R3" i="2"/>
  <c r="S3" i="2"/>
  <c r="T3" i="2"/>
  <c r="U3" i="2"/>
  <c r="V3" i="2"/>
  <c r="W3" i="2"/>
  <c r="P4" i="2"/>
  <c r="Q4" i="2"/>
  <c r="R4" i="2"/>
  <c r="S4" i="2"/>
  <c r="T4" i="2"/>
  <c r="U4" i="2"/>
  <c r="V4" i="2"/>
  <c r="W4" i="2"/>
  <c r="P5" i="2"/>
  <c r="Q5" i="2"/>
  <c r="R5" i="2"/>
  <c r="S5" i="2"/>
  <c r="T5" i="2"/>
  <c r="U5" i="2"/>
  <c r="V5" i="2"/>
  <c r="W5" i="2"/>
  <c r="P6" i="2"/>
  <c r="Q6" i="2"/>
  <c r="R6" i="2"/>
  <c r="S6" i="2"/>
  <c r="T6" i="2"/>
  <c r="U6" i="2"/>
  <c r="V6" i="2"/>
  <c r="W6" i="2"/>
  <c r="P7" i="2"/>
  <c r="Q7" i="2"/>
  <c r="R7" i="2"/>
  <c r="S7" i="2"/>
  <c r="T7" i="2"/>
  <c r="U7" i="2"/>
  <c r="V7" i="2"/>
  <c r="W7" i="2"/>
  <c r="P8" i="2"/>
  <c r="Q8" i="2"/>
  <c r="R8" i="2"/>
  <c r="S8" i="2"/>
  <c r="T8" i="2"/>
  <c r="U8" i="2"/>
  <c r="V8" i="2"/>
  <c r="W8" i="2"/>
  <c r="O4" i="2"/>
  <c r="O5" i="2"/>
  <c r="O6" i="2"/>
  <c r="O7" i="2"/>
  <c r="O8" i="2"/>
  <c r="O3" i="2"/>
  <c r="K34" i="2"/>
  <c r="K35" i="2"/>
  <c r="K36" i="2"/>
  <c r="K37" i="2"/>
  <c r="K38" i="2"/>
  <c r="L15" i="2"/>
  <c r="K15" i="2"/>
  <c r="K3" i="2"/>
  <c r="K4" i="2"/>
  <c r="K5" i="2"/>
  <c r="K6" i="2"/>
  <c r="K7" i="2"/>
  <c r="K8" i="2"/>
  <c r="K9" i="2"/>
  <c r="K10" i="2"/>
  <c r="K11" i="2"/>
  <c r="K12" i="2"/>
  <c r="K2" i="2"/>
  <c r="I39" i="2"/>
  <c r="I34" i="2"/>
  <c r="I35" i="2"/>
  <c r="I36" i="2"/>
  <c r="I37" i="2"/>
  <c r="I38" i="2"/>
  <c r="I33" i="2"/>
  <c r="K20" i="2"/>
  <c r="K21" i="2"/>
  <c r="K22" i="2"/>
  <c r="K23" i="2"/>
  <c r="K24" i="2"/>
  <c r="K25" i="2"/>
  <c r="K26" i="2"/>
  <c r="K27" i="2"/>
  <c r="K19" i="2"/>
  <c r="J20" i="2"/>
  <c r="J21" i="2"/>
  <c r="J22" i="2"/>
  <c r="J23" i="2"/>
  <c r="J24" i="2"/>
  <c r="J25" i="2"/>
  <c r="J26" i="2"/>
  <c r="J27" i="2"/>
  <c r="J19" i="2"/>
  <c r="I28" i="2"/>
  <c r="I20" i="2"/>
  <c r="I21" i="2"/>
  <c r="I22" i="2"/>
  <c r="I23" i="2"/>
  <c r="I24" i="2"/>
  <c r="I25" i="2"/>
  <c r="I26" i="2"/>
  <c r="I27" i="2"/>
  <c r="I19" i="2"/>
  <c r="J3" i="2"/>
  <c r="J4" i="2"/>
  <c r="J5" i="2"/>
  <c r="J6" i="2"/>
  <c r="J7" i="2"/>
  <c r="J8" i="2"/>
  <c r="J9" i="2"/>
  <c r="J10" i="2"/>
  <c r="J11" i="2"/>
  <c r="J12" i="2"/>
  <c r="J2" i="2"/>
  <c r="I13" i="2"/>
  <c r="I3" i="2"/>
  <c r="I4" i="2"/>
  <c r="I5" i="2"/>
  <c r="I6" i="2"/>
  <c r="I7" i="2"/>
  <c r="I8" i="2"/>
  <c r="I9" i="2"/>
  <c r="I10" i="2"/>
  <c r="I11" i="2"/>
  <c r="I12" i="2"/>
  <c r="I2" i="2"/>
  <c r="H19" i="2" a="1"/>
  <c r="H19" i="2" s="1"/>
  <c r="J16" i="2"/>
  <c r="J15" i="2"/>
  <c r="I16" i="2"/>
  <c r="H2" i="2" a="1"/>
  <c r="H2" i="2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2" i="2"/>
  <c r="J66" i="1" l="1"/>
  <c r="K66" i="1"/>
  <c r="L66" i="1"/>
  <c r="J67" i="1"/>
  <c r="K67" i="1"/>
  <c r="L67" i="1"/>
  <c r="J68" i="1"/>
  <c r="K68" i="1"/>
  <c r="L68" i="1"/>
  <c r="J69" i="1"/>
  <c r="K69" i="1"/>
  <c r="L69" i="1"/>
  <c r="J70" i="1"/>
  <c r="K70" i="1"/>
  <c r="L70" i="1"/>
  <c r="J71" i="1"/>
  <c r="K71" i="1"/>
  <c r="L71" i="1"/>
  <c r="I67" i="1"/>
  <c r="I68" i="1"/>
  <c r="I69" i="1"/>
  <c r="I70" i="1"/>
  <c r="I71" i="1"/>
  <c r="H124" i="1" l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123" i="1"/>
  <c r="N18" i="1" s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F212" i="1"/>
  <c r="G212" i="1"/>
  <c r="F213" i="1"/>
  <c r="G213" i="1"/>
  <c r="F214" i="1"/>
  <c r="G214" i="1"/>
  <c r="F215" i="1"/>
  <c r="G215" i="1"/>
  <c r="F216" i="1"/>
  <c r="G216" i="1"/>
  <c r="G2" i="1"/>
  <c r="F2" i="1"/>
  <c r="M27" i="1"/>
  <c r="M26" i="1"/>
  <c r="M25" i="1"/>
  <c r="M24" i="1"/>
  <c r="M23" i="1"/>
  <c r="I27" i="1"/>
  <c r="I26" i="1"/>
  <c r="I25" i="1"/>
  <c r="I24" i="1"/>
  <c r="I23" i="1"/>
  <c r="I22" i="1"/>
  <c r="M22" i="1"/>
  <c r="O7" i="1"/>
  <c r="O8" i="1"/>
  <c r="O9" i="1"/>
  <c r="O15" i="1"/>
  <c r="O2" i="1"/>
  <c r="M3" i="1"/>
  <c r="M4" i="1"/>
  <c r="M5" i="1"/>
  <c r="M6" i="1"/>
  <c r="O6" i="1" s="1"/>
  <c r="M7" i="1"/>
  <c r="M8" i="1"/>
  <c r="M9" i="1"/>
  <c r="M10" i="1"/>
  <c r="M11" i="1"/>
  <c r="M12" i="1"/>
  <c r="M13" i="1"/>
  <c r="O13" i="1" s="1"/>
  <c r="M14" i="1"/>
  <c r="M15" i="1"/>
  <c r="M2" i="1"/>
  <c r="O14" i="1" l="1"/>
  <c r="O12" i="1"/>
  <c r="O11" i="1"/>
  <c r="O10" i="1"/>
  <c r="O5" i="1"/>
  <c r="O4" i="1"/>
  <c r="O3" i="1"/>
  <c r="M18" i="1"/>
  <c r="M28" i="1"/>
  <c r="M16" i="1"/>
  <c r="N15" i="1" s="1"/>
  <c r="J58" i="1"/>
  <c r="K58" i="1"/>
  <c r="L58" i="1"/>
  <c r="J59" i="1"/>
  <c r="K59" i="1"/>
  <c r="L59" i="1"/>
  <c r="J60" i="1"/>
  <c r="K60" i="1"/>
  <c r="L60" i="1"/>
  <c r="J61" i="1"/>
  <c r="K61" i="1"/>
  <c r="L61" i="1"/>
  <c r="J62" i="1"/>
  <c r="K62" i="1"/>
  <c r="L62" i="1"/>
  <c r="J63" i="1"/>
  <c r="K63" i="1"/>
  <c r="L63" i="1"/>
  <c r="I59" i="1"/>
  <c r="I60" i="1"/>
  <c r="I61" i="1"/>
  <c r="I62" i="1"/>
  <c r="I63" i="1"/>
  <c r="I58" i="1"/>
  <c r="J48" i="1"/>
  <c r="K48" i="1"/>
  <c r="L48" i="1"/>
  <c r="M48" i="1"/>
  <c r="N48" i="1"/>
  <c r="O48" i="1"/>
  <c r="P48" i="1"/>
  <c r="Q48" i="1"/>
  <c r="R48" i="1"/>
  <c r="J49" i="1"/>
  <c r="K49" i="1"/>
  <c r="L49" i="1"/>
  <c r="M49" i="1"/>
  <c r="N49" i="1"/>
  <c r="O49" i="1"/>
  <c r="P49" i="1"/>
  <c r="Q49" i="1"/>
  <c r="R49" i="1"/>
  <c r="J50" i="1"/>
  <c r="K50" i="1"/>
  <c r="L50" i="1"/>
  <c r="M50" i="1"/>
  <c r="N50" i="1"/>
  <c r="O50" i="1"/>
  <c r="P50" i="1"/>
  <c r="Q50" i="1"/>
  <c r="R50" i="1"/>
  <c r="J51" i="1"/>
  <c r="K51" i="1"/>
  <c r="L51" i="1"/>
  <c r="M51" i="1"/>
  <c r="N51" i="1"/>
  <c r="O51" i="1"/>
  <c r="P51" i="1"/>
  <c r="Q51" i="1"/>
  <c r="R51" i="1"/>
  <c r="J52" i="1"/>
  <c r="K52" i="1"/>
  <c r="L52" i="1"/>
  <c r="M52" i="1"/>
  <c r="N52" i="1"/>
  <c r="O52" i="1"/>
  <c r="P52" i="1"/>
  <c r="Q52" i="1"/>
  <c r="R52" i="1"/>
  <c r="J53" i="1"/>
  <c r="K53" i="1"/>
  <c r="L53" i="1"/>
  <c r="M53" i="1"/>
  <c r="N53" i="1"/>
  <c r="O53" i="1"/>
  <c r="P53" i="1"/>
  <c r="Q53" i="1"/>
  <c r="R53" i="1"/>
  <c r="I49" i="1"/>
  <c r="I50" i="1"/>
  <c r="I51" i="1"/>
  <c r="I52" i="1"/>
  <c r="I53" i="1"/>
  <c r="H33" i="1" a="1"/>
  <c r="H33" i="1" s="1"/>
  <c r="I33" i="1" s="1"/>
  <c r="K9" i="1"/>
  <c r="K13" i="1"/>
  <c r="I15" i="1"/>
  <c r="I28" i="1"/>
  <c r="I3" i="1"/>
  <c r="K3" i="1" s="1"/>
  <c r="I4" i="1"/>
  <c r="K4" i="1" s="1"/>
  <c r="I5" i="1"/>
  <c r="K5" i="1" s="1"/>
  <c r="I6" i="1"/>
  <c r="K6" i="1" s="1"/>
  <c r="I7" i="1"/>
  <c r="K7" i="1" s="1"/>
  <c r="I8" i="1"/>
  <c r="K8" i="1" s="1"/>
  <c r="I9" i="1"/>
  <c r="I10" i="1"/>
  <c r="K10" i="1" s="1"/>
  <c r="I11" i="1"/>
  <c r="K11" i="1" s="1"/>
  <c r="I12" i="1"/>
  <c r="K12" i="1" s="1"/>
  <c r="I13" i="1"/>
  <c r="I14" i="1"/>
  <c r="K14" i="1" s="1"/>
  <c r="I2" i="1"/>
  <c r="I37" i="1" l="1"/>
  <c r="J33" i="1"/>
  <c r="I36" i="1"/>
  <c r="J42" i="1"/>
  <c r="J41" i="1"/>
  <c r="N13" i="1"/>
  <c r="I34" i="1"/>
  <c r="J40" i="1"/>
  <c r="J39" i="1"/>
  <c r="J38" i="1"/>
  <c r="N14" i="1"/>
  <c r="J37" i="1"/>
  <c r="N2" i="1"/>
  <c r="J36" i="1"/>
  <c r="N5" i="1"/>
  <c r="J35" i="1"/>
  <c r="N11" i="1"/>
  <c r="I39" i="1"/>
  <c r="I35" i="1"/>
  <c r="J34" i="1"/>
  <c r="M19" i="1"/>
  <c r="N3" i="1"/>
  <c r="M20" i="1"/>
  <c r="N7" i="1"/>
  <c r="N4" i="1"/>
  <c r="N8" i="1"/>
  <c r="N9" i="1"/>
  <c r="N6" i="1"/>
  <c r="N10" i="1"/>
  <c r="I38" i="1"/>
  <c r="N12" i="1"/>
  <c r="N23" i="1"/>
  <c r="N24" i="1"/>
  <c r="N25" i="1"/>
  <c r="N26" i="1"/>
  <c r="N27" i="1"/>
  <c r="J26" i="1"/>
  <c r="J23" i="1"/>
  <c r="J27" i="1"/>
  <c r="K2" i="1"/>
  <c r="I42" i="1"/>
  <c r="I16" i="1"/>
  <c r="J20" i="1" s="1"/>
  <c r="K15" i="1"/>
  <c r="I41" i="1"/>
  <c r="J24" i="1"/>
  <c r="J25" i="1"/>
  <c r="I40" i="1"/>
  <c r="K27" i="1"/>
  <c r="K26" i="1"/>
  <c r="K25" i="1"/>
  <c r="K24" i="1"/>
  <c r="K23" i="1"/>
  <c r="J5" i="1" l="1"/>
  <c r="J8" i="1"/>
  <c r="J12" i="1"/>
  <c r="J14" i="1"/>
  <c r="J6" i="1"/>
  <c r="J7" i="1"/>
  <c r="J9" i="1"/>
  <c r="J11" i="1"/>
  <c r="J15" i="1"/>
  <c r="J4" i="1"/>
  <c r="J10" i="1"/>
  <c r="J13" i="1"/>
  <c r="J2" i="1"/>
  <c r="J3" i="1"/>
  <c r="J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<sst xmlns="http://schemas.openxmlformats.org/spreadsheetml/2006/main" count="1843" uniqueCount="331">
  <si>
    <t>Label</t>
  </si>
  <si>
    <t>Match</t>
  </si>
  <si>
    <t>Ontology</t>
  </si>
  <si>
    <t>Model</t>
  </si>
  <si>
    <t>ready_time</t>
  </si>
  <si>
    <t>in xsd date-time-stamp</t>
  </si>
  <si>
    <t>time.txt</t>
  </si>
  <si>
    <t>predictions_GPT3.5_ec.txt</t>
  </si>
  <si>
    <t>nacelle_vane [deg]</t>
  </si>
  <si>
    <t>winddirection</t>
  </si>
  <si>
    <t>ontowind.txt</t>
  </si>
  <si>
    <t>predictions_GPT3.5_ft.txt</t>
  </si>
  <si>
    <t>inseration_date</t>
  </si>
  <si>
    <t>change_date</t>
  </si>
  <si>
    <t>use_case_name</t>
  </si>
  <si>
    <t>name</t>
  </si>
  <si>
    <t>seasgenericproperty.txt</t>
  </si>
  <si>
    <t>capital expenditure</t>
  </si>
  <si>
    <t>costpriceproperty</t>
  </si>
  <si>
    <t>enersharepriceproperty.txt</t>
  </si>
  <si>
    <t>min_delivery_pressure</t>
  </si>
  <si>
    <t>pressureproperty</t>
  </si>
  <si>
    <t>enershareproperty.txt</t>
  </si>
  <si>
    <t>max_delivery_pressure</t>
  </si>
  <si>
    <t>p_total_avg</t>
  </si>
  <si>
    <t>active power property</t>
  </si>
  <si>
    <t>q_total_avg</t>
  </si>
  <si>
    <t>reactive power property</t>
  </si>
  <si>
    <t>building total area</t>
  </si>
  <si>
    <t>areaproperty</t>
  </si>
  <si>
    <t>air exchange rate</t>
  </si>
  <si>
    <t>percentageproperty</t>
  </si>
  <si>
    <t>houshold location (region)</t>
  </si>
  <si>
    <t>hasregion</t>
  </si>
  <si>
    <t>building reference/calculation area, m2</t>
  </si>
  <si>
    <t>savings per year (euro) (it is assumed that the approximate heating costs, including amortization, amount to 60 euros per mwh)</t>
  </si>
  <si>
    <t>current costs for heating (euro)</t>
  </si>
  <si>
    <t>current costs for hot water (euro)</t>
  </si>
  <si>
    <t>planned costs for heating (euro)</t>
  </si>
  <si>
    <t>planned costs for hot water (euro)</t>
  </si>
  <si>
    <t>cost savings (euro)</t>
  </si>
  <si>
    <t>total primary energy factor - for heating</t>
  </si>
  <si>
    <t>energyconsumptionproperty</t>
  </si>
  <si>
    <t>total primary energy factor - for cooling</t>
  </si>
  <si>
    <t>co2 emissions reduction</t>
  </si>
  <si>
    <t>carbondioxidepropertyaffordance</t>
  </si>
  <si>
    <t>gearoiltemperature_val</t>
  </si>
  <si>
    <t>temperatureproperty</t>
  </si>
  <si>
    <t>platoonwindturbine.txt</t>
  </si>
  <si>
    <t>predictions_GPT3.5_ft2.txt</t>
  </si>
  <si>
    <t>gearboxoilinlettemperature_val</t>
  </si>
  <si>
    <t>hssgearbearinggensidetemperature_val</t>
  </si>
  <si>
    <t>deltaoiltemperature</t>
  </si>
  <si>
    <t>ratiooilgeartemperature</t>
  </si>
  <si>
    <t>temperature_data.nacelleambienttemp</t>
  </si>
  <si>
    <t>air temperature property</t>
  </si>
  <si>
    <t>platoonweather.txt</t>
  </si>
  <si>
    <t>fossil_brown_coal/lignite</t>
  </si>
  <si>
    <t>energyproperty</t>
  </si>
  <si>
    <t>enersharesystem.txt</t>
  </si>
  <si>
    <t>fracsec</t>
  </si>
  <si>
    <t>second</t>
  </si>
  <si>
    <t>iph1</t>
  </si>
  <si>
    <t>phase current property</t>
  </si>
  <si>
    <t>iph2</t>
  </si>
  <si>
    <t>iph3</t>
  </si>
  <si>
    <t>df</t>
  </si>
  <si>
    <t>state change frequency</t>
  </si>
  <si>
    <t>seaselectricpowersystem.txt</t>
  </si>
  <si>
    <t>charge_point</t>
  </si>
  <si>
    <t>electricalconnectionpoint</t>
  </si>
  <si>
    <t>voltages:l3_n</t>
  </si>
  <si>
    <t>phase voltage property</t>
  </si>
  <si>
    <t>energy audit number</t>
  </si>
  <si>
    <t>energy audit document</t>
  </si>
  <si>
    <t>enersharebuilding.txt</t>
  </si>
  <si>
    <t>primary non-renewable energy</t>
  </si>
  <si>
    <t>indicative savings, kwh/m</t>
  </si>
  <si>
    <t>electricenergyproperty</t>
  </si>
  <si>
    <t>net load</t>
  </si>
  <si>
    <t>electricenergyloadproperty</t>
  </si>
  <si>
    <t>predictions_GPT3.5_ft_test.txt</t>
  </si>
  <si>
    <t>c1</t>
  </si>
  <si>
    <t>gas connection point</t>
  </si>
  <si>
    <t>c2</t>
  </si>
  <si>
    <t>v_ab_avg</t>
  </si>
  <si>
    <t>v_bc_avg</t>
  </si>
  <si>
    <t>v_ca_avg</t>
  </si>
  <si>
    <t>a_an_avg</t>
  </si>
  <si>
    <t>a_bn_avg</t>
  </si>
  <si>
    <t>a_cn_avg</t>
  </si>
  <si>
    <t>max_current_offered</t>
  </si>
  <si>
    <t>current property</t>
  </si>
  <si>
    <t>platoonenergy.txt</t>
  </si>
  <si>
    <t>total energy consumption saving</t>
  </si>
  <si>
    <t>saving of heat energy</t>
  </si>
  <si>
    <t>carbon dioxide emission tons after</t>
  </si>
  <si>
    <t>carbon dioxide emission after</t>
  </si>
  <si>
    <t>ventilation heat loss coefficient</t>
  </si>
  <si>
    <t>heat coefficient property</t>
  </si>
  <si>
    <t>energy resource for cooling 2</t>
  </si>
  <si>
    <t>energyresourcetype</t>
  </si>
  <si>
    <t>primary energy factor for the part of non-renewable energy resources - heating</t>
  </si>
  <si>
    <t>primary energy factor for the part of non-renewable energy resources - hot water preparation</t>
  </si>
  <si>
    <t>primary energy factor for partial cooling of non-renewable energy resources</t>
  </si>
  <si>
    <t>primary energy factor for the share of renewable energy resources - heating</t>
  </si>
  <si>
    <t>primary energy factor for the part of renewable energy resources - hot water preparation</t>
  </si>
  <si>
    <t>primary energy factor for partial cooling of renewable energy resources</t>
  </si>
  <si>
    <t>amount of support for the installation of electricity production equipment, eur</t>
  </si>
  <si>
    <t>date</t>
  </si>
  <si>
    <t>predictions_GPT3.5_ft_vs.txt</t>
  </si>
  <si>
    <t>im1</t>
  </si>
  <si>
    <t>currentproperty</t>
  </si>
  <si>
    <t>im2</t>
  </si>
  <si>
    <t>connector_status_timestamp</t>
  </si>
  <si>
    <t>heartbeat_timestamp</t>
  </si>
  <si>
    <t>consumption for mechanical ventilation after</t>
  </si>
  <si>
    <t>consumption for lighting after</t>
  </si>
  <si>
    <t>consumption for cooling after</t>
  </si>
  <si>
    <t>energy consumption after</t>
  </si>
  <si>
    <t>renewable factor for cooling 1</t>
  </si>
  <si>
    <t>emissionconversionfactor</t>
  </si>
  <si>
    <t>renewable factor for cooling 2</t>
  </si>
  <si>
    <t>total factor for heating 1</t>
  </si>
  <si>
    <t>total factor for heating 2</t>
  </si>
  <si>
    <t>total factor for water 1</t>
  </si>
  <si>
    <t>total factor for water 2</t>
  </si>
  <si>
    <t>total factor for ventilation</t>
  </si>
  <si>
    <t>total factor for cooling 1</t>
  </si>
  <si>
    <t>total factor for cooling 2</t>
  </si>
  <si>
    <t>planned energy consumption savings (kwh/m2)</t>
  </si>
  <si>
    <t>energy efficiency class of the residential house according to the temporary energy certificate of the building</t>
  </si>
  <si>
    <t>efficienyproperty</t>
  </si>
  <si>
    <t>consumption of primary non-renewable energy, kwh/m2 per year</t>
  </si>
  <si>
    <t>primary total energy consumption, kwh/m2 per year</t>
  </si>
  <si>
    <t>energy consumption for hot water preparation, kwh/m2 per year</t>
  </si>
  <si>
    <t>total energy consumption, kwh/m2 per year</t>
  </si>
  <si>
    <t>diameter_nominal_mm</t>
  </si>
  <si>
    <t>diameterproperty</t>
  </si>
  <si>
    <t>predictions_GPT3.5_ft_vs2.txt</t>
  </si>
  <si>
    <t>external_diameter_mm</t>
  </si>
  <si>
    <t>operational expenditure</t>
  </si>
  <si>
    <t>gr_al</t>
  </si>
  <si>
    <t>flowproperty</t>
  </si>
  <si>
    <t>al_gr</t>
  </si>
  <si>
    <t>gr_bg</t>
  </si>
  <si>
    <t>bg_gr</t>
  </si>
  <si>
    <t>f</t>
  </si>
  <si>
    <t>frequency property</t>
  </si>
  <si>
    <t>target_soc</t>
  </si>
  <si>
    <t>stateofchargeratio</t>
  </si>
  <si>
    <t>region</t>
  </si>
  <si>
    <t>energy consumption before the project, kwh/m2</t>
  </si>
  <si>
    <t>energy consumption after project (kwh/m2)</t>
  </si>
  <si>
    <t>payback period of the event, in years</t>
  </si>
  <si>
    <t>years duration</t>
  </si>
  <si>
    <t>the average weighted heat transfer coefficient u average of the external enclosures, w/m2k</t>
  </si>
  <si>
    <t>the average weighted standard (maximum) heat transfer coefficient of the external enclosures u average, max, w/m2k</t>
  </si>
  <si>
    <t>the calculated specific heat loss coefficient ht/a of the building's enclosing structures, w/m2k</t>
  </si>
  <si>
    <t>specific heat loss coefficient of building,  ht max/a calculated, w/m2k</t>
  </si>
  <si>
    <t>specific heat loss coefficient of building ventilation hventilation/acalculated, w/m2k</t>
  </si>
  <si>
    <t>gearboxoilinletpressure_val</t>
  </si>
  <si>
    <t>predictions_GPT3.5_sv.txt</t>
  </si>
  <si>
    <t>fossil_gas</t>
  </si>
  <si>
    <t>gasenergyproperty</t>
  </si>
  <si>
    <t>primary energy consumption before</t>
  </si>
  <si>
    <t>electricenergyconsumptionproperty</t>
  </si>
  <si>
    <t>energy carrier for cooling</t>
  </si>
  <si>
    <t>nomatch</t>
  </si>
  <si>
    <t>nomatch.txt</t>
  </si>
  <si>
    <t>predictions_GPT3.5_zeroshot.txt</t>
  </si>
  <si>
    <t>pitchcontrol_status</t>
  </si>
  <si>
    <t>pitch control</t>
  </si>
  <si>
    <t>predictions_GPT4.txt</t>
  </si>
  <si>
    <t>type_of_grid_name</t>
  </si>
  <si>
    <t>grid</t>
  </si>
  <si>
    <t>enersharegrid.txt</t>
  </si>
  <si>
    <t>heat energy consumption savings %</t>
  </si>
  <si>
    <t>heat energy property</t>
  </si>
  <si>
    <t>pitchcontrol_accumulatorsok</t>
  </si>
  <si>
    <t>pitch accumulator</t>
  </si>
  <si>
    <t>enersharewindturbine.txt</t>
  </si>
  <si>
    <t>predictions_GPT4_zeroshot.txt</t>
  </si>
  <si>
    <t>s</t>
  </si>
  <si>
    <t>length greater than</t>
  </si>
  <si>
    <t>length smaller than</t>
  </si>
  <si>
    <t>Label with length &lt;</t>
  </si>
  <si>
    <t>Label with length &gt;=</t>
  </si>
  <si>
    <t>Pilot</t>
  </si>
  <si>
    <t>p6</t>
  </si>
  <si>
    <t>p1</t>
  </si>
  <si>
    <t>p3</t>
  </si>
  <si>
    <t>p4</t>
  </si>
  <si>
    <t>p5</t>
  </si>
  <si>
    <t>p7</t>
  </si>
  <si>
    <t>Pilot 1</t>
  </si>
  <si>
    <t>Pilot 3</t>
  </si>
  <si>
    <t>Pilot 4</t>
  </si>
  <si>
    <t>Pilot 5</t>
  </si>
  <si>
    <t>Pilot 6</t>
  </si>
  <si>
    <t>Pilot 7</t>
  </si>
  <si>
    <t>Total size dataset</t>
  </si>
  <si>
    <t>energy consumption before</t>
  </si>
  <si>
    <t>predictions_GPT3.5_fewshot.txt</t>
  </si>
  <si>
    <t>temperature_data.blade_b_temp</t>
  </si>
  <si>
    <t>temperature property</t>
  </si>
  <si>
    <t>temperature_data.blade_c_temp</t>
  </si>
  <si>
    <t>temperature_data.ctrlcabinettemp</t>
  </si>
  <si>
    <t>temperature_data.frontbearingtemp</t>
  </si>
  <si>
    <t>temperature_data.nacellectrlcabtemp</t>
  </si>
  <si>
    <t>temperature_data.nacelletemp</t>
  </si>
  <si>
    <t>temperature_data.rearbearingtemp</t>
  </si>
  <si>
    <t>temperature_data.rectifiercab_temp</t>
  </si>
  <si>
    <t>reference area</t>
  </si>
  <si>
    <t>building total area, m2</t>
  </si>
  <si>
    <t>total electricity consumption, mwh per year</t>
  </si>
  <si>
    <t>turbinecontrol_generatortorque [knm]</t>
  </si>
  <si>
    <t>torqueproperty</t>
  </si>
  <si>
    <t>temperature_data.tempinsys_1_powercab_2</t>
  </si>
  <si>
    <t>temperature_data.tempinsys_1_powercab_3</t>
  </si>
  <si>
    <t>temperature_data.temppitchctrlbox_blade_a</t>
  </si>
  <si>
    <t>temperature_data.temppitchctrlbox_blade_b</t>
  </si>
  <si>
    <t>temperature_data.temppitchctrlbox_blade_c</t>
  </si>
  <si>
    <t>temperature_data.temprectifier_1_heatsink</t>
  </si>
  <si>
    <t>temperature_data.temprectifier_2_heatsink</t>
  </si>
  <si>
    <t>temperature_data.towertemp</t>
  </si>
  <si>
    <t>temperature_data.transformertemp</t>
  </si>
  <si>
    <t>td (st. c)</t>
  </si>
  <si>
    <t>tp (st. c)</t>
  </si>
  <si>
    <t>tzun (0c)</t>
  </si>
  <si>
    <t>td (0c)</t>
  </si>
  <si>
    <t>tp (0c)</t>
  </si>
  <si>
    <t>created_at</t>
  </si>
  <si>
    <t>area of the external surface of the building, m2</t>
  </si>
  <si>
    <t>calculated indoor temperature for heating rating, oc</t>
  </si>
  <si>
    <t>calculated indoor temperature for cooling rating, oc</t>
  </si>
  <si>
    <t>reduction of primary energy, mwh per year</t>
  </si>
  <si>
    <t>predictions_GPT4_fewshot.txt</t>
  </si>
  <si>
    <t>voltagel1 [v]</t>
  </si>
  <si>
    <t>voltagel2 [v]</t>
  </si>
  <si>
    <t>voltagel3 [v]</t>
  </si>
  <si>
    <t>vph1</t>
  </si>
  <si>
    <t>vph2</t>
  </si>
  <si>
    <t>vph3</t>
  </si>
  <si>
    <t>average label length</t>
  </si>
  <si>
    <t>optimal capacity</t>
  </si>
  <si>
    <t>has energy capacity</t>
  </si>
  <si>
    <t>predictions_path_GPT3.5.txt</t>
  </si>
  <si>
    <t>energy resource for cooling 1</t>
  </si>
  <si>
    <t>has first energy resource for cooling</t>
  </si>
  <si>
    <t>turbinecontrol_enable</t>
  </si>
  <si>
    <t>wind turbine</t>
  </si>
  <si>
    <t>predictions_path_GPT3.5_ec.txt</t>
  </si>
  <si>
    <t>turbinecontrol_generatorpower [w]</t>
  </si>
  <si>
    <t>phase voltage</t>
  </si>
  <si>
    <t>position_of_pipe_system_name</t>
  </si>
  <si>
    <t>heat energy consumption before</t>
  </si>
  <si>
    <t>heating energy demand property</t>
  </si>
  <si>
    <t>average heat transfer coefficient</t>
  </si>
  <si>
    <t>has average standard heat transfer coefficient</t>
  </si>
  <si>
    <t>electricity consumption of the grid</t>
  </si>
  <si>
    <t>has electric energy consumption from grid</t>
  </si>
  <si>
    <t>heat insulation λ (w/mk)</t>
  </si>
  <si>
    <t>has heat transfer coefficient</t>
  </si>
  <si>
    <t>predictions_path_GPT3.5_fewshot.txt</t>
  </si>
  <si>
    <t>time [s]</t>
  </si>
  <si>
    <t>time instant</t>
  </si>
  <si>
    <t>predictions_path_GPT3.5_ft.txt</t>
  </si>
  <si>
    <t>voltageproperty</t>
  </si>
  <si>
    <t>predictions_path_GPT3.5_ft_vs.txt</t>
  </si>
  <si>
    <t>p4 p5 p6</t>
  </si>
  <si>
    <t>timestamp</t>
  </si>
  <si>
    <t>predictions_path_GPT3.5_sv.txt</t>
  </si>
  <si>
    <t>point_type</t>
  </si>
  <si>
    <t>average heat transfer coefficient_1</t>
  </si>
  <si>
    <t>predictions_path_GPT3.5_zeroshot.txt</t>
  </si>
  <si>
    <t>predictions_path_GPT4.txt</t>
  </si>
  <si>
    <t>wec_std.avg_bladeangleacross_a_b_c</t>
  </si>
  <si>
    <t>blade</t>
  </si>
  <si>
    <t>wec_std.rotorspeed.avg</t>
  </si>
  <si>
    <t>has nominal rotational speed</t>
  </si>
  <si>
    <t>material_type</t>
  </si>
  <si>
    <t>material</t>
  </si>
  <si>
    <t>installed capacity</t>
  </si>
  <si>
    <t>battery capacity (kwh)</t>
  </si>
  <si>
    <t>primary total energy consumption</t>
  </si>
  <si>
    <t>has primary total energy consumption</t>
  </si>
  <si>
    <t>has renewable energy</t>
  </si>
  <si>
    <t>primary energy consumption after installing the solar panel system, mwh per year</t>
  </si>
  <si>
    <t>has initial electric energy consumption</t>
  </si>
  <si>
    <t>reduction of primary energy</t>
  </si>
  <si>
    <t>has primary energy saving</t>
  </si>
  <si>
    <t>has carbon dioxide reduction</t>
  </si>
  <si>
    <t>has temperature generator side</t>
  </si>
  <si>
    <t>predictions_path_GPT4_zeroshot.txt</t>
  </si>
  <si>
    <t>turbinecontrol_pitchangles [deg](1)</t>
  </si>
  <si>
    <t>has pitch angle</t>
  </si>
  <si>
    <t>turbinecontrol_pitchangles [deg](2)</t>
  </si>
  <si>
    <t>turbinecontrol_pitchangles [deg](3)</t>
  </si>
  <si>
    <t>interval</t>
  </si>
  <si>
    <t>time interval</t>
  </si>
  <si>
    <t>min_total_load</t>
  </si>
  <si>
    <t>has week ahead forecast of minimum total electric energy load property</t>
  </si>
  <si>
    <t>enershareforecast.txt</t>
  </si>
  <si>
    <t>wind_intraday</t>
  </si>
  <si>
    <t>has intraday forecast of wind energy production property</t>
  </si>
  <si>
    <t>water_dew_point</t>
  </si>
  <si>
    <t>has water dew point</t>
  </si>
  <si>
    <t>underground floor</t>
  </si>
  <si>
    <t>has underground floor</t>
  </si>
  <si>
    <t>reconstruction of engineering systems</t>
  </si>
  <si>
    <t>has reconstruction of energeering systems</t>
  </si>
  <si>
    <t>non-renewable factor for water 1</t>
  </si>
  <si>
    <t>has first energy resource non renewable emission factor for hot water</t>
  </si>
  <si>
    <t>non-renewable factor for water 2</t>
  </si>
  <si>
    <t>has second energy resource non renewable emission factor for hot water</t>
  </si>
  <si>
    <t>carrying out construction works in the enclosing structures</t>
  </si>
  <si>
    <t>has carrying out construction works</t>
  </si>
  <si>
    <t>renovation or reconstruction of engineering systems (for example, heating and ventilation equipment)</t>
  </si>
  <si>
    <t>installation of a new water heating system</t>
  </si>
  <si>
    <t>has water heating system</t>
  </si>
  <si>
    <t>energy consumption for cooling, kwh/m2 per year</t>
  </si>
  <si>
    <t>has cooling electric energy consumption</t>
  </si>
  <si>
    <t>has calculated heat loss coefficient</t>
  </si>
  <si>
    <t>has ventilation heat loss coefficient</t>
  </si>
  <si>
    <t>Label length</t>
  </si>
  <si>
    <t>pilot</t>
  </si>
  <si>
    <t xml:space="preserve">  </t>
  </si>
  <si>
    <t>average</t>
  </si>
  <si>
    <t>median</t>
  </si>
  <si>
    <t>actual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</si>
</sst>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14999847407452621"/>
      <name val="Calibri"/>
      <family val="2"/>
    </font>
    <font>
      <sz val="11"/>
      <color theme="0" tint="-0.14999847407452621"/>
      <name val="Calibri"/>
      <family val="2"/>
      <scheme val="minor"/>
    </font>
    <font>
      <b/>
      <sz val="11"/>
      <color theme="0" tint="-4.9989318521683403E-2"/>
      <name val="Calibri"/>
      <family val="2"/>
    </font>
    <font>
      <sz val="11"/>
      <color theme="0" tint="-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3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10" fontId="0" fillId="0" borderId="0" xfId="1" applyNumberFormat="1" applyFont="1"/>
    <xf numFmtId="10" fontId="0" fillId="0" borderId="0" xfId="0" applyNumberFormat="1"/>
    <xf numFmtId="0" fontId="4" fillId="0" borderId="2" xfId="0" applyFont="1" applyBorder="1" applyAlignment="1">
      <alignment horizontal="center" vertical="top"/>
    </xf>
    <xf numFmtId="0" fontId="5" fillId="0" borderId="0" xfId="0" applyFont="1"/>
    <xf numFmtId="0" fontId="3" fillId="7" borderId="0" xfId="2"/>
    <xf numFmtId="10" fontId="3" fillId="7" borderId="0" xfId="2" applyNumberFormat="1"/>
    <xf numFmtId="10" fontId="2" fillId="9" borderId="0" xfId="4" applyNumberFormat="1"/>
    <xf numFmtId="10" fontId="2" fillId="8" borderId="0" xfId="3" applyNumberFormat="1"/>
    <xf numFmtId="0" fontId="3" fillId="0" borderId="0" xfId="2" applyFill="1"/>
    <xf numFmtId="1" fontId="0" fillId="0" borderId="0" xfId="0" applyNumberFormat="1"/>
    <xf numFmtId="164" fontId="0" fillId="0" borderId="0" xfId="0" applyNumberFormat="1"/>
    <xf numFmtId="9" fontId="0" fillId="0" borderId="0" xfId="1" applyFont="1"/>
    <xf numFmtId="0" fontId="6" fillId="0" borderId="3" xfId="0" applyFont="1" applyFill="1" applyBorder="1" applyAlignment="1">
      <alignment horizontal="center" vertical="top"/>
    </xf>
    <xf numFmtId="0" fontId="7" fillId="0" borderId="0" xfId="0" applyFont="1"/>
    <xf numFmtId="165" fontId="0" fillId="0" borderId="0" xfId="1" applyNumberFormat="1" applyFont="1"/>
    <xf numFmtId="0" fontId="2" fillId="9" borderId="0" xfId="4"/>
    <xf numFmtId="165" fontId="3" fillId="7" borderId="0" xfId="2" applyNumberFormat="1"/>
    <xf numFmtId="165" fontId="2" fillId="9" borderId="0" xfId="4" applyNumberFormat="1"/>
    <xf numFmtId="165" fontId="0" fillId="0" borderId="0" xfId="0" applyNumberFormat="1"/>
    <xf numFmtId="2" fontId="0" fillId="0" borderId="0" xfId="1" applyNumberFormat="1" applyFont="1"/>
    <xf numFmtId="2" fontId="0" fillId="0" borderId="0" xfId="0" applyNumberFormat="1"/>
  </cellXfs>
  <cellStyles count="5">
    <cellStyle name="40% - Accent3" xfId="3" builtinId="39"/>
    <cellStyle name="60% - Accent3" xfId="4" builtinId="40"/>
    <cellStyle name="Accent3" xfId="2" builtinId="37"/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Sheet1!$I$47</c:f>
              <c:strCache>
                <c:ptCount val="1"/>
                <c:pt idx="0">
                  <c:v>predictions_GPT3.5_ec.txt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Sheet1!$H$48:$H$53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Sheet1!$I$48:$I$53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0E8-4D9B-84F3-CB8AACF852F2}"/>
            </c:ext>
          </c:extLst>
        </c:ser>
        <c:ser>
          <c:idx val="1"/>
          <c:order val="1"/>
          <c:tx>
            <c:strRef>
              <c:f>Sheet1!$J$47</c:f>
              <c:strCache>
                <c:ptCount val="1"/>
                <c:pt idx="0">
                  <c:v>predictions_GPT3.5_ft.txt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Sheet1!$H$48:$H$53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Sheet1!$J$48:$J$53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0</c:v>
                </c:pt>
                <c:pt idx="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0E8-4D9B-84F3-CB8AACF852F2}"/>
            </c:ext>
          </c:extLst>
        </c:ser>
        <c:ser>
          <c:idx val="2"/>
          <c:order val="2"/>
          <c:tx>
            <c:strRef>
              <c:f>Sheet1!$K$47</c:f>
              <c:strCache>
                <c:ptCount val="1"/>
                <c:pt idx="0">
                  <c:v>predictions_GPT3.5_ft2.txt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Sheet1!$H$48:$H$53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Sheet1!$K$48:$K$53</c:f>
              <c:numCache>
                <c:formatCode>General</c:formatCode>
                <c:ptCount val="6"/>
                <c:pt idx="0">
                  <c:v>6</c:v>
                </c:pt>
                <c:pt idx="1">
                  <c:v>0</c:v>
                </c:pt>
                <c:pt idx="2">
                  <c:v>1</c:v>
                </c:pt>
                <c:pt idx="3">
                  <c:v>5</c:v>
                </c:pt>
                <c:pt idx="4">
                  <c:v>2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0E8-4D9B-84F3-CB8AACF852F2}"/>
            </c:ext>
          </c:extLst>
        </c:ser>
        <c:ser>
          <c:idx val="3"/>
          <c:order val="3"/>
          <c:tx>
            <c:strRef>
              <c:f>Sheet1!$L$47</c:f>
              <c:strCache>
                <c:ptCount val="1"/>
                <c:pt idx="0">
                  <c:v>predictions_GPT3.5_ft_test.txt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Sheet1!$H$48:$H$53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Sheet1!$L$48:$L$53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0E8-4D9B-84F3-CB8AACF852F2}"/>
            </c:ext>
          </c:extLst>
        </c:ser>
        <c:ser>
          <c:idx val="4"/>
          <c:order val="4"/>
          <c:tx>
            <c:strRef>
              <c:f>Sheet1!$M$47</c:f>
              <c:strCache>
                <c:ptCount val="1"/>
                <c:pt idx="0">
                  <c:v>predictions_GPT3.5_ft_vs.txt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Sheet1!$H$48:$H$53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Sheet1!$M$48:$M$53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0E8-4D9B-84F3-CB8AACF852F2}"/>
            </c:ext>
          </c:extLst>
        </c:ser>
        <c:ser>
          <c:idx val="5"/>
          <c:order val="5"/>
          <c:tx>
            <c:strRef>
              <c:f>Sheet1!$N$47</c:f>
              <c:strCache>
                <c:ptCount val="1"/>
                <c:pt idx="0">
                  <c:v>predictions_GPT3.5_ft_vs2.txt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Sheet1!$H$48:$H$53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Sheet1!$N$48:$N$53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0E8-4D9B-84F3-CB8AACF852F2}"/>
            </c:ext>
          </c:extLst>
        </c:ser>
        <c:ser>
          <c:idx val="6"/>
          <c:order val="6"/>
          <c:tx>
            <c:strRef>
              <c:f>Sheet1!$O$47</c:f>
              <c:strCache>
                <c:ptCount val="1"/>
                <c:pt idx="0">
                  <c:v>predictions_GPT3.5_sv.txt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Sheet1!$H$48:$H$53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Sheet1!$O$48:$O$53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0E8-4D9B-84F3-CB8AACF852F2}"/>
            </c:ext>
          </c:extLst>
        </c:ser>
        <c:ser>
          <c:idx val="7"/>
          <c:order val="7"/>
          <c:tx>
            <c:strRef>
              <c:f>Sheet1!$P$47</c:f>
              <c:strCache>
                <c:ptCount val="1"/>
                <c:pt idx="0">
                  <c:v>predictions_GPT3.5_zeroshot.txt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Sheet1!$H$48:$H$53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Sheet1!$P$48:$P$53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0E8-4D9B-84F3-CB8AACF852F2}"/>
            </c:ext>
          </c:extLst>
        </c:ser>
        <c:ser>
          <c:idx val="8"/>
          <c:order val="8"/>
          <c:tx>
            <c:strRef>
              <c:f>Sheet1!$Q$47</c:f>
              <c:strCache>
                <c:ptCount val="1"/>
                <c:pt idx="0">
                  <c:v>predictions_GPT4.txt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Sheet1!$H$48:$H$53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Sheet1!$Q$48:$Q$53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0E8-4D9B-84F3-CB8AACF852F2}"/>
            </c:ext>
          </c:extLst>
        </c:ser>
        <c:ser>
          <c:idx val="9"/>
          <c:order val="9"/>
          <c:tx>
            <c:strRef>
              <c:f>Sheet1!$R$47</c:f>
              <c:strCache>
                <c:ptCount val="1"/>
                <c:pt idx="0">
                  <c:v>predictions_GPT4_zeroshot.txt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Sheet1!$H$48:$H$53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Sheet1!$R$48:$R$53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0E8-4D9B-84F3-CB8AACF85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8586544"/>
        <c:axId val="2086519600"/>
      </c:barChart>
      <c:catAx>
        <c:axId val="208858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86519600"/>
        <c:crosses val="autoZero"/>
        <c:auto val="1"/>
        <c:lblAlgn val="ctr"/>
        <c:lblOffset val="100"/>
        <c:noMultiLvlLbl val="0"/>
      </c:catAx>
      <c:valAx>
        <c:axId val="208651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8858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71</xdr:row>
      <xdr:rowOff>119061</xdr:rowOff>
    </xdr:from>
    <xdr:to>
      <xdr:col>14</xdr:col>
      <xdr:colOff>0</xdr:colOff>
      <xdr:row>90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CA5C7B-A605-7CB4-8117-2FD7A73C8F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6"/>
  <sheetViews>
    <sheetView tabSelected="1" topLeftCell="C1" workbookViewId="0">
      <selection activeCell="Q14" sqref="Q14"/>
    </sheetView>
  </sheetViews>
  <sheetFormatPr defaultRowHeight="15" x14ac:dyDescent="0.25"/>
  <cols>
    <col min="1" max="1" width="15.7109375" customWidth="1"/>
    <col min="2" max="5" width="50.7109375" customWidth="1"/>
    <col min="6" max="7" width="9.140625" style="11"/>
    <col min="8" max="8" width="50.7109375" customWidth="1"/>
    <col min="9" max="18" width="15.7109375" customWidth="1"/>
  </cols>
  <sheetData>
    <row r="1" spans="1:16" x14ac:dyDescent="0.25">
      <c r="A1" s="1" t="s">
        <v>188</v>
      </c>
      <c r="B1" s="1" t="s">
        <v>0</v>
      </c>
      <c r="C1" s="1" t="s">
        <v>1</v>
      </c>
      <c r="D1" s="1" t="s">
        <v>2</v>
      </c>
      <c r="E1" s="1" t="s">
        <v>3</v>
      </c>
      <c r="F1" s="10" t="s">
        <v>184</v>
      </c>
      <c r="G1" s="10" t="s">
        <v>185</v>
      </c>
    </row>
    <row r="2" spans="1:16" x14ac:dyDescent="0.25">
      <c r="A2" t="s">
        <v>189</v>
      </c>
      <c r="B2" s="6" t="s">
        <v>4</v>
      </c>
      <c r="C2" s="6" t="s">
        <v>5</v>
      </c>
      <c r="D2" s="6" t="s">
        <v>6</v>
      </c>
      <c r="E2" t="s">
        <v>7</v>
      </c>
      <c r="F2" s="11">
        <f>(LEN(SUBSTITUTE($B2," ",""))&gt;=$I$19)*1</f>
        <v>0</v>
      </c>
      <c r="G2" s="11">
        <f>(LEN(SUBSTITUTE($B2, " ", ""))&lt;$I$20)*1</f>
        <v>0</v>
      </c>
      <c r="H2" s="6" t="s">
        <v>6</v>
      </c>
      <c r="I2">
        <f t="shared" ref="I2:I15" si="0">COUNTIF(D$2:D$117,H2)</f>
        <v>8</v>
      </c>
      <c r="J2" s="8">
        <f>($I2/$I$16)</f>
        <v>6.8965517241379309E-2</v>
      </c>
      <c r="K2" s="8">
        <f>($I2/$I$29)</f>
        <v>1.3937282229965157E-2</v>
      </c>
      <c r="M2">
        <f>COUNTIF($D$123:$D$216,$H2)</f>
        <v>7</v>
      </c>
      <c r="N2" s="8">
        <f>($M2/$M$16)</f>
        <v>7.4468085106382975E-2</v>
      </c>
      <c r="O2" s="8">
        <f>($M2/$I$29)</f>
        <v>1.2195121951219513E-2</v>
      </c>
      <c r="P2" s="22">
        <v>6.3829787234042548E-2</v>
      </c>
    </row>
    <row r="3" spans="1:16" x14ac:dyDescent="0.25">
      <c r="A3" t="s">
        <v>190</v>
      </c>
      <c r="B3" t="s">
        <v>8</v>
      </c>
      <c r="C3" t="s">
        <v>9</v>
      </c>
      <c r="D3" t="s">
        <v>10</v>
      </c>
      <c r="E3" t="s">
        <v>11</v>
      </c>
      <c r="F3" s="11">
        <f t="shared" ref="F3:F66" si="1">(LEN(SUBSTITUTE($B3," ",""))&gt;=$I$19)*1</f>
        <v>0</v>
      </c>
      <c r="G3" s="11">
        <f t="shared" ref="G3:G66" si="2">(LEN(SUBSTITUTE($B3, " ", ""))&lt;$I$20)*1</f>
        <v>0</v>
      </c>
      <c r="H3" t="s">
        <v>10</v>
      </c>
      <c r="I3">
        <f t="shared" si="0"/>
        <v>1</v>
      </c>
      <c r="J3" s="8">
        <f t="shared" ref="J3:J15" si="3">($I3/$I$16)</f>
        <v>8.6206896551724137E-3</v>
      </c>
      <c r="K3" s="8">
        <f t="shared" ref="K3:K15" si="4">($I3/$I$29)</f>
        <v>1.7421602787456446E-3</v>
      </c>
      <c r="M3">
        <f t="shared" ref="M3:M15" si="5">COUNTIF($D$123:$D$216,$H3)</f>
        <v>1</v>
      </c>
      <c r="N3" s="8">
        <f t="shared" ref="N3:N15" si="6">($M3/$M$16)</f>
        <v>1.0638297872340425E-2</v>
      </c>
      <c r="O3" s="8">
        <f t="shared" ref="O3:O15" si="7">($M3/$I$29)</f>
        <v>1.7421602787456446E-3</v>
      </c>
      <c r="P3" s="22">
        <v>7.0921985815602835E-3</v>
      </c>
    </row>
    <row r="4" spans="1:16" x14ac:dyDescent="0.25">
      <c r="A4" t="s">
        <v>191</v>
      </c>
      <c r="B4" s="6" t="s">
        <v>12</v>
      </c>
      <c r="C4" s="6" t="s">
        <v>5</v>
      </c>
      <c r="D4" s="6" t="s">
        <v>6</v>
      </c>
      <c r="E4" t="s">
        <v>11</v>
      </c>
      <c r="F4" s="11">
        <f t="shared" si="1"/>
        <v>0</v>
      </c>
      <c r="G4" s="11">
        <f t="shared" si="2"/>
        <v>0</v>
      </c>
      <c r="H4" t="s">
        <v>16</v>
      </c>
      <c r="I4">
        <f t="shared" si="0"/>
        <v>2</v>
      </c>
      <c r="J4" s="8">
        <f t="shared" si="3"/>
        <v>1.7241379310344827E-2</v>
      </c>
      <c r="K4" s="8">
        <f t="shared" si="4"/>
        <v>3.4843205574912892E-3</v>
      </c>
      <c r="M4">
        <f t="shared" si="5"/>
        <v>26</v>
      </c>
      <c r="N4" s="14">
        <f t="shared" si="6"/>
        <v>0.27659574468085107</v>
      </c>
      <c r="O4" s="14">
        <f t="shared" si="7"/>
        <v>4.5296167247386762E-2</v>
      </c>
      <c r="P4" s="22">
        <v>0.18439716312056736</v>
      </c>
    </row>
    <row r="5" spans="1:16" x14ac:dyDescent="0.25">
      <c r="A5" t="s">
        <v>191</v>
      </c>
      <c r="B5" s="6" t="s">
        <v>13</v>
      </c>
      <c r="C5" s="6" t="s">
        <v>5</v>
      </c>
      <c r="D5" s="6" t="s">
        <v>6</v>
      </c>
      <c r="E5" t="s">
        <v>11</v>
      </c>
      <c r="F5" s="11">
        <f t="shared" si="1"/>
        <v>0</v>
      </c>
      <c r="G5" s="11">
        <f t="shared" si="2"/>
        <v>0</v>
      </c>
      <c r="H5" s="5" t="s">
        <v>19</v>
      </c>
      <c r="I5">
        <f t="shared" si="0"/>
        <v>9</v>
      </c>
      <c r="J5" s="15">
        <f t="shared" si="3"/>
        <v>7.7586206896551727E-2</v>
      </c>
      <c r="K5" s="15">
        <f t="shared" si="4"/>
        <v>1.5679442508710801E-2</v>
      </c>
      <c r="M5">
        <f t="shared" si="5"/>
        <v>7</v>
      </c>
      <c r="N5" s="8">
        <f t="shared" si="6"/>
        <v>7.4468085106382975E-2</v>
      </c>
      <c r="O5" s="8">
        <f t="shared" si="7"/>
        <v>1.2195121951219513E-2</v>
      </c>
      <c r="P5" s="22">
        <v>4.9645390070921988E-2</v>
      </c>
    </row>
    <row r="6" spans="1:16" x14ac:dyDescent="0.25">
      <c r="A6" t="s">
        <v>192</v>
      </c>
      <c r="B6" t="s">
        <v>14</v>
      </c>
      <c r="C6" t="s">
        <v>15</v>
      </c>
      <c r="D6" t="s">
        <v>16</v>
      </c>
      <c r="E6" t="s">
        <v>11</v>
      </c>
      <c r="F6" s="11">
        <f t="shared" si="1"/>
        <v>0</v>
      </c>
      <c r="G6" s="11">
        <f t="shared" si="2"/>
        <v>0</v>
      </c>
      <c r="H6" s="2" t="s">
        <v>22</v>
      </c>
      <c r="I6">
        <f t="shared" si="0"/>
        <v>62</v>
      </c>
      <c r="J6" s="13">
        <f t="shared" si="3"/>
        <v>0.53448275862068961</v>
      </c>
      <c r="K6" s="13">
        <f t="shared" si="4"/>
        <v>0.10801393728222997</v>
      </c>
      <c r="M6">
        <f t="shared" si="5"/>
        <v>39</v>
      </c>
      <c r="N6" s="13">
        <f t="shared" si="6"/>
        <v>0.41489361702127658</v>
      </c>
      <c r="O6" s="13">
        <f t="shared" si="7"/>
        <v>6.7944250871080136E-2</v>
      </c>
      <c r="P6" s="22">
        <v>0.43971631205673761</v>
      </c>
    </row>
    <row r="7" spans="1:16" x14ac:dyDescent="0.25">
      <c r="A7" t="s">
        <v>192</v>
      </c>
      <c r="B7" s="5" t="s">
        <v>17</v>
      </c>
      <c r="C7" s="5" t="s">
        <v>18</v>
      </c>
      <c r="D7" s="5" t="s">
        <v>19</v>
      </c>
      <c r="E7" t="s">
        <v>11</v>
      </c>
      <c r="F7" s="11">
        <f t="shared" si="1"/>
        <v>0</v>
      </c>
      <c r="G7" s="11">
        <f t="shared" si="2"/>
        <v>0</v>
      </c>
      <c r="H7" s="4" t="s">
        <v>48</v>
      </c>
      <c r="I7">
        <f t="shared" si="0"/>
        <v>6</v>
      </c>
      <c r="J7" s="8">
        <f t="shared" si="3"/>
        <v>5.1724137931034482E-2</v>
      </c>
      <c r="K7" s="8">
        <f t="shared" si="4"/>
        <v>1.0452961672473868E-2</v>
      </c>
      <c r="M7">
        <f t="shared" si="5"/>
        <v>1</v>
      </c>
      <c r="N7" s="8">
        <f t="shared" si="6"/>
        <v>1.0638297872340425E-2</v>
      </c>
      <c r="O7" s="8">
        <f t="shared" si="7"/>
        <v>1.7421602787456446E-3</v>
      </c>
      <c r="P7" s="22">
        <v>5.6737588652482268E-2</v>
      </c>
    </row>
    <row r="8" spans="1:16" x14ac:dyDescent="0.25">
      <c r="A8" t="s">
        <v>192</v>
      </c>
      <c r="B8" s="2" t="s">
        <v>20</v>
      </c>
      <c r="C8" s="2" t="s">
        <v>21</v>
      </c>
      <c r="D8" s="2" t="s">
        <v>22</v>
      </c>
      <c r="E8" t="s">
        <v>11</v>
      </c>
      <c r="F8" s="11">
        <f t="shared" si="1"/>
        <v>0</v>
      </c>
      <c r="G8" s="11">
        <f t="shared" si="2"/>
        <v>0</v>
      </c>
      <c r="H8" t="s">
        <v>56</v>
      </c>
      <c r="I8">
        <f t="shared" si="0"/>
        <v>1</v>
      </c>
      <c r="J8" s="8">
        <f t="shared" si="3"/>
        <v>8.6206896551724137E-3</v>
      </c>
      <c r="K8" s="8">
        <f t="shared" si="4"/>
        <v>1.7421602787456446E-3</v>
      </c>
      <c r="M8">
        <f t="shared" si="5"/>
        <v>0</v>
      </c>
      <c r="N8" s="8">
        <f t="shared" si="6"/>
        <v>0</v>
      </c>
      <c r="O8" s="8">
        <f t="shared" si="7"/>
        <v>0</v>
      </c>
    </row>
    <row r="9" spans="1:16" x14ac:dyDescent="0.25">
      <c r="A9" t="s">
        <v>192</v>
      </c>
      <c r="B9" s="2" t="s">
        <v>23</v>
      </c>
      <c r="C9" s="2" t="s">
        <v>21</v>
      </c>
      <c r="D9" s="2" t="s">
        <v>22</v>
      </c>
      <c r="E9" t="s">
        <v>11</v>
      </c>
      <c r="F9" s="11">
        <f t="shared" si="1"/>
        <v>0</v>
      </c>
      <c r="G9" s="11">
        <f t="shared" si="2"/>
        <v>0</v>
      </c>
      <c r="H9" s="3" t="s">
        <v>59</v>
      </c>
      <c r="I9">
        <f t="shared" si="0"/>
        <v>20</v>
      </c>
      <c r="J9" s="14">
        <f t="shared" si="3"/>
        <v>0.17241379310344829</v>
      </c>
      <c r="K9" s="14">
        <f t="shared" si="4"/>
        <v>3.484320557491289E-2</v>
      </c>
      <c r="M9">
        <f t="shared" si="5"/>
        <v>10</v>
      </c>
      <c r="N9" s="15">
        <f t="shared" si="6"/>
        <v>0.10638297872340426</v>
      </c>
      <c r="O9" s="15">
        <f t="shared" si="7"/>
        <v>1.7421602787456445E-2</v>
      </c>
      <c r="P9" s="22">
        <v>0.13475177304964539</v>
      </c>
    </row>
    <row r="10" spans="1:16" x14ac:dyDescent="0.25">
      <c r="A10" t="s">
        <v>193</v>
      </c>
      <c r="B10" s="2" t="s">
        <v>24</v>
      </c>
      <c r="C10" s="2" t="s">
        <v>25</v>
      </c>
      <c r="D10" s="2" t="s">
        <v>22</v>
      </c>
      <c r="E10" t="s">
        <v>11</v>
      </c>
      <c r="F10" s="11">
        <f t="shared" si="1"/>
        <v>0</v>
      </c>
      <c r="G10" s="11">
        <f t="shared" si="2"/>
        <v>0</v>
      </c>
      <c r="H10" t="s">
        <v>68</v>
      </c>
      <c r="I10">
        <f t="shared" si="0"/>
        <v>1</v>
      </c>
      <c r="J10" s="8">
        <f t="shared" si="3"/>
        <v>8.6206896551724137E-3</v>
      </c>
      <c r="K10" s="8">
        <f t="shared" si="4"/>
        <v>1.7421602787456446E-3</v>
      </c>
      <c r="M10">
        <f t="shared" si="5"/>
        <v>0</v>
      </c>
      <c r="N10" s="8">
        <f t="shared" si="6"/>
        <v>0</v>
      </c>
      <c r="O10" s="8">
        <f t="shared" si="7"/>
        <v>0</v>
      </c>
    </row>
    <row r="11" spans="1:16" x14ac:dyDescent="0.25">
      <c r="A11" t="s">
        <v>193</v>
      </c>
      <c r="B11" s="2" t="s">
        <v>26</v>
      </c>
      <c r="C11" s="2" t="s">
        <v>27</v>
      </c>
      <c r="D11" s="2" t="s">
        <v>22</v>
      </c>
      <c r="E11" t="s">
        <v>11</v>
      </c>
      <c r="F11" s="11">
        <f t="shared" si="1"/>
        <v>0</v>
      </c>
      <c r="G11" s="11">
        <f t="shared" si="2"/>
        <v>0</v>
      </c>
      <c r="H11" t="s">
        <v>93</v>
      </c>
      <c r="I11">
        <f t="shared" si="0"/>
        <v>2</v>
      </c>
      <c r="J11" s="8">
        <f t="shared" si="3"/>
        <v>1.7241379310344827E-2</v>
      </c>
      <c r="K11" s="8">
        <f t="shared" si="4"/>
        <v>3.4843205574912892E-3</v>
      </c>
      <c r="M11">
        <f t="shared" si="5"/>
        <v>0</v>
      </c>
      <c r="N11" s="8">
        <f t="shared" si="6"/>
        <v>0</v>
      </c>
      <c r="O11" s="8">
        <f t="shared" si="7"/>
        <v>0</v>
      </c>
      <c r="P11" s="22">
        <v>7.0921985815602835E-3</v>
      </c>
    </row>
    <row r="12" spans="1:16" x14ac:dyDescent="0.25">
      <c r="A12" t="s">
        <v>194</v>
      </c>
      <c r="B12" s="2" t="s">
        <v>28</v>
      </c>
      <c r="C12" s="2" t="s">
        <v>29</v>
      </c>
      <c r="D12" s="2" t="s">
        <v>22</v>
      </c>
      <c r="E12" t="s">
        <v>11</v>
      </c>
      <c r="F12" s="11">
        <f t="shared" si="1"/>
        <v>0</v>
      </c>
      <c r="G12" s="11">
        <f t="shared" si="2"/>
        <v>0</v>
      </c>
      <c r="H12" t="s">
        <v>169</v>
      </c>
      <c r="I12">
        <f t="shared" si="0"/>
        <v>1</v>
      </c>
      <c r="J12" s="8">
        <f t="shared" si="3"/>
        <v>8.6206896551724137E-3</v>
      </c>
      <c r="K12" s="8">
        <f t="shared" si="4"/>
        <v>1.7421602787456446E-3</v>
      </c>
      <c r="M12">
        <f t="shared" si="5"/>
        <v>1</v>
      </c>
      <c r="N12" s="8">
        <f t="shared" si="6"/>
        <v>1.0638297872340425E-2</v>
      </c>
      <c r="O12" s="8">
        <f t="shared" si="7"/>
        <v>1.7421602787456446E-3</v>
      </c>
    </row>
    <row r="13" spans="1:16" x14ac:dyDescent="0.25">
      <c r="A13" t="s">
        <v>194</v>
      </c>
      <c r="B13" s="2" t="s">
        <v>30</v>
      </c>
      <c r="C13" s="2" t="s">
        <v>31</v>
      </c>
      <c r="D13" s="2" t="s">
        <v>22</v>
      </c>
      <c r="E13" t="s">
        <v>11</v>
      </c>
      <c r="F13" s="11">
        <f t="shared" si="1"/>
        <v>0</v>
      </c>
      <c r="G13" s="11">
        <f t="shared" si="2"/>
        <v>0</v>
      </c>
      <c r="H13" t="s">
        <v>176</v>
      </c>
      <c r="I13">
        <f t="shared" si="0"/>
        <v>1</v>
      </c>
      <c r="J13" s="8">
        <f t="shared" si="3"/>
        <v>8.6206896551724137E-3</v>
      </c>
      <c r="K13" s="8">
        <f t="shared" si="4"/>
        <v>1.7421602787456446E-3</v>
      </c>
      <c r="M13">
        <f t="shared" si="5"/>
        <v>1</v>
      </c>
      <c r="N13" s="8">
        <f t="shared" si="6"/>
        <v>1.0638297872340425E-2</v>
      </c>
      <c r="O13" s="8">
        <f t="shared" si="7"/>
        <v>1.7421602787456446E-3</v>
      </c>
      <c r="P13" s="22">
        <v>7.0921985815602835E-3</v>
      </c>
    </row>
    <row r="14" spans="1:16" x14ac:dyDescent="0.25">
      <c r="A14" t="s">
        <v>194</v>
      </c>
      <c r="B14" s="2" t="s">
        <v>32</v>
      </c>
      <c r="C14" s="2" t="s">
        <v>33</v>
      </c>
      <c r="D14" s="2" t="s">
        <v>22</v>
      </c>
      <c r="E14" t="s">
        <v>11</v>
      </c>
      <c r="F14" s="11">
        <f t="shared" si="1"/>
        <v>0</v>
      </c>
      <c r="G14" s="11">
        <f t="shared" si="2"/>
        <v>0</v>
      </c>
      <c r="H14" t="s">
        <v>181</v>
      </c>
      <c r="I14">
        <f t="shared" si="0"/>
        <v>1</v>
      </c>
      <c r="J14" s="8">
        <f t="shared" si="3"/>
        <v>8.6206896551724137E-3</v>
      </c>
      <c r="K14" s="8">
        <f t="shared" si="4"/>
        <v>1.7421602787456446E-3</v>
      </c>
      <c r="M14">
        <f t="shared" si="5"/>
        <v>1</v>
      </c>
      <c r="N14" s="8">
        <f t="shared" si="6"/>
        <v>1.0638297872340425E-2</v>
      </c>
      <c r="O14" s="8">
        <f t="shared" si="7"/>
        <v>1.7421602787456446E-3</v>
      </c>
    </row>
    <row r="15" spans="1:16" x14ac:dyDescent="0.25">
      <c r="A15" t="s">
        <v>194</v>
      </c>
      <c r="B15" s="2" t="s">
        <v>183</v>
      </c>
      <c r="C15" s="2" t="s">
        <v>29</v>
      </c>
      <c r="D15" s="2" t="s">
        <v>22</v>
      </c>
      <c r="E15" t="s">
        <v>11</v>
      </c>
      <c r="F15" s="11">
        <f t="shared" si="1"/>
        <v>0</v>
      </c>
      <c r="G15" s="11">
        <f t="shared" si="2"/>
        <v>1</v>
      </c>
      <c r="H15" t="s">
        <v>75</v>
      </c>
      <c r="I15">
        <f t="shared" si="0"/>
        <v>1</v>
      </c>
      <c r="J15" s="8">
        <f t="shared" si="3"/>
        <v>8.6206896551724137E-3</v>
      </c>
      <c r="K15" s="8">
        <f t="shared" si="4"/>
        <v>1.7421602787456446E-3</v>
      </c>
      <c r="M15">
        <f t="shared" si="5"/>
        <v>0</v>
      </c>
      <c r="N15" s="8">
        <f t="shared" si="6"/>
        <v>0</v>
      </c>
      <c r="O15" s="8">
        <f t="shared" si="7"/>
        <v>0</v>
      </c>
      <c r="P15" s="22">
        <v>3.5460992907801421E-2</v>
      </c>
    </row>
    <row r="16" spans="1:16" x14ac:dyDescent="0.25">
      <c r="A16" t="s">
        <v>194</v>
      </c>
      <c r="B16" s="2" t="s">
        <v>34</v>
      </c>
      <c r="C16" s="2" t="s">
        <v>29</v>
      </c>
      <c r="D16" s="2" t="s">
        <v>22</v>
      </c>
      <c r="E16" t="s">
        <v>11</v>
      </c>
      <c r="F16" s="11">
        <f t="shared" si="1"/>
        <v>1</v>
      </c>
      <c r="G16" s="11">
        <f t="shared" si="2"/>
        <v>0</v>
      </c>
      <c r="H16" t="s">
        <v>303</v>
      </c>
      <c r="I16">
        <f>SUM(I2:I15)</f>
        <v>116</v>
      </c>
      <c r="J16" s="9"/>
      <c r="M16">
        <f>SUM(M2:M15)</f>
        <v>94</v>
      </c>
      <c r="N16" s="9"/>
      <c r="P16" s="22">
        <v>1.4184397163120567E-2</v>
      </c>
    </row>
    <row r="17" spans="1:17" x14ac:dyDescent="0.25">
      <c r="A17" t="s">
        <v>194</v>
      </c>
      <c r="B17" s="5" t="s">
        <v>35</v>
      </c>
      <c r="C17" s="5" t="s">
        <v>18</v>
      </c>
      <c r="D17" s="5" t="s">
        <v>19</v>
      </c>
      <c r="E17" t="s">
        <v>11</v>
      </c>
      <c r="F17" s="11">
        <f t="shared" si="1"/>
        <v>1</v>
      </c>
      <c r="G17" s="11">
        <f t="shared" si="2"/>
        <v>0</v>
      </c>
      <c r="J17" s="9"/>
    </row>
    <row r="18" spans="1:17" x14ac:dyDescent="0.25">
      <c r="A18" t="s">
        <v>194</v>
      </c>
      <c r="B18" s="5" t="s">
        <v>36</v>
      </c>
      <c r="C18" s="5" t="s">
        <v>18</v>
      </c>
      <c r="D18" s="5" t="s">
        <v>19</v>
      </c>
      <c r="E18" t="s">
        <v>11</v>
      </c>
      <c r="F18" s="11">
        <f t="shared" si="1"/>
        <v>1</v>
      </c>
      <c r="G18" s="11">
        <f t="shared" si="2"/>
        <v>0</v>
      </c>
      <c r="H18" t="s">
        <v>244</v>
      </c>
      <c r="J18" s="9"/>
      <c r="M18" s="18">
        <f>AVERAGE($H$123:$H$216)</f>
        <v>25.872340425531913</v>
      </c>
      <c r="N18" s="17">
        <f>MEDIAN($H$123:$H$216)</f>
        <v>25.5</v>
      </c>
      <c r="O18" s="17">
        <f>AVERAGEIFS($H$123:$H$216,$C$123:$C$216,"&lt;&gt;nomatch")</f>
        <v>25.903225806451612</v>
      </c>
      <c r="P18" s="17" cm="1">
        <f t="array" ref="P18">MEDIAN(IF($C$123:$C$216&lt;&gt;"nomatch",$H$123:$H$216))</f>
        <v>26</v>
      </c>
    </row>
    <row r="19" spans="1:17" x14ac:dyDescent="0.25">
      <c r="A19" t="s">
        <v>194</v>
      </c>
      <c r="B19" s="5" t="s">
        <v>37</v>
      </c>
      <c r="C19" s="5" t="s">
        <v>18</v>
      </c>
      <c r="D19" s="5" t="s">
        <v>19</v>
      </c>
      <c r="E19" t="s">
        <v>11</v>
      </c>
      <c r="F19" s="11">
        <f t="shared" si="1"/>
        <v>1</v>
      </c>
      <c r="G19" s="11">
        <f t="shared" si="2"/>
        <v>0</v>
      </c>
      <c r="H19" t="s">
        <v>187</v>
      </c>
      <c r="I19">
        <v>26</v>
      </c>
      <c r="J19" s="8">
        <f>SUM(F$2:F$117)/$I$16</f>
        <v>0.40517241379310343</v>
      </c>
      <c r="M19" s="8">
        <f>SUM($F$123:$F$216)/$M$16</f>
        <v>0.5</v>
      </c>
    </row>
    <row r="20" spans="1:17" x14ac:dyDescent="0.25">
      <c r="A20" t="s">
        <v>194</v>
      </c>
      <c r="B20" s="5" t="s">
        <v>38</v>
      </c>
      <c r="C20" s="5" t="s">
        <v>18</v>
      </c>
      <c r="D20" s="5" t="s">
        <v>19</v>
      </c>
      <c r="E20" t="s">
        <v>11</v>
      </c>
      <c r="F20" s="11">
        <f t="shared" si="1"/>
        <v>1</v>
      </c>
      <c r="G20" s="11">
        <f t="shared" si="2"/>
        <v>0</v>
      </c>
      <c r="H20" t="s">
        <v>186</v>
      </c>
      <c r="I20">
        <v>10</v>
      </c>
      <c r="J20" s="8">
        <f>SUM(G$2:G$117)/$I$16</f>
        <v>0.21551724137931033</v>
      </c>
      <c r="M20" s="8">
        <f>SUM($G$123:$G$216)/$M$16</f>
        <v>0.1276595744680851</v>
      </c>
    </row>
    <row r="21" spans="1:17" x14ac:dyDescent="0.25">
      <c r="A21" t="s">
        <v>194</v>
      </c>
      <c r="B21" s="5" t="s">
        <v>39</v>
      </c>
      <c r="C21" s="5" t="s">
        <v>18</v>
      </c>
      <c r="D21" s="5" t="s">
        <v>19</v>
      </c>
      <c r="E21" t="s">
        <v>11</v>
      </c>
      <c r="F21" s="11">
        <f t="shared" si="1"/>
        <v>1</v>
      </c>
      <c r="G21" s="11">
        <f t="shared" si="2"/>
        <v>0</v>
      </c>
      <c r="J21" s="9"/>
    </row>
    <row r="22" spans="1:17" x14ac:dyDescent="0.25">
      <c r="A22" t="s">
        <v>194</v>
      </c>
      <c r="B22" s="5" t="s">
        <v>40</v>
      </c>
      <c r="C22" s="5" t="s">
        <v>18</v>
      </c>
      <c r="D22" s="5" t="s">
        <v>19</v>
      </c>
      <c r="E22" t="s">
        <v>11</v>
      </c>
      <c r="F22" s="11">
        <f t="shared" si="1"/>
        <v>0</v>
      </c>
      <c r="G22" s="11">
        <f t="shared" si="2"/>
        <v>0</v>
      </c>
      <c r="H22" t="s">
        <v>195</v>
      </c>
      <c r="I22">
        <f>COUNTIF($A$2:$A$117,"*1*")</f>
        <v>11</v>
      </c>
      <c r="J22" s="8">
        <f>($I22/$I$28)</f>
        <v>9.4827586206896547E-2</v>
      </c>
      <c r="K22" s="8">
        <f>($I22/$I$29)</f>
        <v>1.9163763066202089E-2</v>
      </c>
      <c r="M22">
        <f>COUNTIF($A$123:$A$216,"*1*")</f>
        <v>23</v>
      </c>
      <c r="N22" s="14">
        <f>($M22/$M$28)</f>
        <v>0.24468085106382978</v>
      </c>
      <c r="O22" s="28">
        <f>($M22/$Q22)</f>
        <v>0.21100917431192662</v>
      </c>
      <c r="Q22">
        <v>109</v>
      </c>
    </row>
    <row r="23" spans="1:17" x14ac:dyDescent="0.25">
      <c r="A23" t="s">
        <v>194</v>
      </c>
      <c r="B23" s="2" t="s">
        <v>41</v>
      </c>
      <c r="C23" s="2" t="s">
        <v>42</v>
      </c>
      <c r="D23" s="2" t="s">
        <v>22</v>
      </c>
      <c r="E23" t="s">
        <v>11</v>
      </c>
      <c r="F23" s="11">
        <f t="shared" si="1"/>
        <v>1</v>
      </c>
      <c r="G23" s="11">
        <f t="shared" si="2"/>
        <v>0</v>
      </c>
      <c r="H23" t="s">
        <v>196</v>
      </c>
      <c r="I23">
        <f>COUNTIF($A$2:$A$117,"*3*")</f>
        <v>5</v>
      </c>
      <c r="J23" s="8">
        <f t="shared" ref="J23:J27" si="8">($I23/$I$28)</f>
        <v>4.3103448275862072E-2</v>
      </c>
      <c r="K23" s="8">
        <f t="shared" ref="K23:K27" si="9">($I23/$I$29)</f>
        <v>8.7108013937282226E-3</v>
      </c>
      <c r="M23">
        <f>COUNTIF($A$123:$A$216,"*3*")</f>
        <v>11</v>
      </c>
      <c r="N23" s="15">
        <f t="shared" ref="N23:N27" si="10">($M23/$M$28)</f>
        <v>0.11702127659574468</v>
      </c>
      <c r="O23" s="28">
        <f t="shared" ref="O23:O27" si="11">($M23/$Q23)</f>
        <v>0.21153846153846154</v>
      </c>
      <c r="Q23">
        <v>52</v>
      </c>
    </row>
    <row r="24" spans="1:17" x14ac:dyDescent="0.25">
      <c r="A24" t="s">
        <v>194</v>
      </c>
      <c r="B24" s="2" t="s">
        <v>43</v>
      </c>
      <c r="C24" s="2" t="s">
        <v>42</v>
      </c>
      <c r="D24" s="2" t="s">
        <v>22</v>
      </c>
      <c r="E24" t="s">
        <v>11</v>
      </c>
      <c r="F24" s="11">
        <f t="shared" si="1"/>
        <v>1</v>
      </c>
      <c r="G24" s="11">
        <f t="shared" si="2"/>
        <v>0</v>
      </c>
      <c r="H24" t="s">
        <v>197</v>
      </c>
      <c r="I24">
        <f>COUNTIF($A$2:$A$117,"*4*")</f>
        <v>14</v>
      </c>
      <c r="J24" s="15">
        <f t="shared" si="8"/>
        <v>0.1206896551724138</v>
      </c>
      <c r="K24" s="15">
        <f t="shared" si="9"/>
        <v>2.4390243902439025E-2</v>
      </c>
      <c r="M24">
        <f>COUNTIF($A$123:$A$216,"*4*")</f>
        <v>5</v>
      </c>
      <c r="N24" s="8">
        <f t="shared" si="10"/>
        <v>5.3191489361702128E-2</v>
      </c>
      <c r="O24" s="28">
        <f t="shared" si="11"/>
        <v>4.6296296296296294E-2</v>
      </c>
      <c r="Q24">
        <v>108</v>
      </c>
    </row>
    <row r="25" spans="1:17" x14ac:dyDescent="0.25">
      <c r="A25" t="s">
        <v>194</v>
      </c>
      <c r="B25" s="2" t="s">
        <v>44</v>
      </c>
      <c r="C25" s="2" t="s">
        <v>45</v>
      </c>
      <c r="D25" s="2" t="s">
        <v>22</v>
      </c>
      <c r="E25" t="s">
        <v>11</v>
      </c>
      <c r="F25" s="11">
        <f t="shared" si="1"/>
        <v>0</v>
      </c>
      <c r="G25" s="11">
        <f t="shared" si="2"/>
        <v>0</v>
      </c>
      <c r="H25" t="s">
        <v>198</v>
      </c>
      <c r="I25">
        <f>COUNTIF($A$2:$A$117,"*5*")</f>
        <v>16</v>
      </c>
      <c r="J25" s="14">
        <f t="shared" si="8"/>
        <v>0.13793103448275862</v>
      </c>
      <c r="K25" s="14">
        <f t="shared" si="9"/>
        <v>2.7874564459930314E-2</v>
      </c>
      <c r="M25">
        <f>COUNTIF($A$123:$A$216,"*5*")</f>
        <v>7</v>
      </c>
      <c r="N25" s="8">
        <f t="shared" si="10"/>
        <v>7.4468085106382975E-2</v>
      </c>
      <c r="O25" s="28">
        <f t="shared" si="11"/>
        <v>0.15217391304347827</v>
      </c>
      <c r="Q25">
        <v>46</v>
      </c>
    </row>
    <row r="26" spans="1:17" x14ac:dyDescent="0.25">
      <c r="A26" t="s">
        <v>190</v>
      </c>
      <c r="B26" s="4" t="s">
        <v>46</v>
      </c>
      <c r="C26" s="4" t="s">
        <v>47</v>
      </c>
      <c r="D26" s="4" t="s">
        <v>48</v>
      </c>
      <c r="E26" t="s">
        <v>49</v>
      </c>
      <c r="F26" s="11">
        <f t="shared" si="1"/>
        <v>0</v>
      </c>
      <c r="G26" s="11">
        <f t="shared" si="2"/>
        <v>0</v>
      </c>
      <c r="H26" t="s">
        <v>199</v>
      </c>
      <c r="I26">
        <f>COUNTIF($A$2:$A$117,"*6*")</f>
        <v>8</v>
      </c>
      <c r="J26" s="8">
        <f t="shared" si="8"/>
        <v>6.8965517241379309E-2</v>
      </c>
      <c r="K26" s="8">
        <f t="shared" si="9"/>
        <v>1.3937282229965157E-2</v>
      </c>
      <c r="M26">
        <f>COUNTIF($A$123:$A$216,"*6*")</f>
        <v>5</v>
      </c>
      <c r="N26" s="8">
        <f t="shared" si="10"/>
        <v>5.3191489361702128E-2</v>
      </c>
      <c r="O26" s="28">
        <f t="shared" si="11"/>
        <v>8.1967213114754092E-2</v>
      </c>
      <c r="Q26">
        <v>61</v>
      </c>
    </row>
    <row r="27" spans="1:17" x14ac:dyDescent="0.25">
      <c r="A27" t="s">
        <v>190</v>
      </c>
      <c r="B27" s="4" t="s">
        <v>50</v>
      </c>
      <c r="C27" s="4" t="s">
        <v>47</v>
      </c>
      <c r="D27" s="4" t="s">
        <v>48</v>
      </c>
      <c r="E27" t="s">
        <v>49</v>
      </c>
      <c r="F27" s="11">
        <f t="shared" si="1"/>
        <v>1</v>
      </c>
      <c r="G27" s="11">
        <f t="shared" si="2"/>
        <v>0</v>
      </c>
      <c r="H27" t="s">
        <v>200</v>
      </c>
      <c r="I27">
        <f>COUNTIF($A$2:$A$117,"*7*")</f>
        <v>62</v>
      </c>
      <c r="J27" s="13">
        <f t="shared" si="8"/>
        <v>0.53448275862068961</v>
      </c>
      <c r="K27" s="13">
        <f t="shared" si="9"/>
        <v>0.10801393728222997</v>
      </c>
      <c r="M27">
        <f>COUNTIF($A$123:$A$216,"*7*")</f>
        <v>43</v>
      </c>
      <c r="N27" s="13">
        <f t="shared" si="10"/>
        <v>0.45744680851063829</v>
      </c>
      <c r="O27" s="28">
        <f t="shared" si="11"/>
        <v>0.21717171717171718</v>
      </c>
      <c r="Q27">
        <v>198</v>
      </c>
    </row>
    <row r="28" spans="1:17" x14ac:dyDescent="0.25">
      <c r="A28" t="s">
        <v>190</v>
      </c>
      <c r="B28" s="4" t="s">
        <v>51</v>
      </c>
      <c r="C28" s="4" t="s">
        <v>47</v>
      </c>
      <c r="D28" s="4" t="s">
        <v>48</v>
      </c>
      <c r="E28" t="s">
        <v>49</v>
      </c>
      <c r="F28" s="11">
        <f t="shared" si="1"/>
        <v>1</v>
      </c>
      <c r="G28" s="11">
        <f t="shared" si="2"/>
        <v>0</v>
      </c>
      <c r="I28">
        <f>SUM(I22:I27)</f>
        <v>116</v>
      </c>
      <c r="M28">
        <f>SUM(M22:M27)</f>
        <v>94</v>
      </c>
    </row>
    <row r="29" spans="1:17" x14ac:dyDescent="0.25">
      <c r="A29" t="s">
        <v>190</v>
      </c>
      <c r="B29" s="4" t="s">
        <v>52</v>
      </c>
      <c r="C29" s="4" t="s">
        <v>47</v>
      </c>
      <c r="D29" s="4" t="s">
        <v>48</v>
      </c>
      <c r="E29" t="s">
        <v>49</v>
      </c>
      <c r="F29" s="11">
        <f t="shared" si="1"/>
        <v>0</v>
      </c>
      <c r="G29" s="11">
        <f t="shared" si="2"/>
        <v>0</v>
      </c>
      <c r="H29" t="s">
        <v>201</v>
      </c>
      <c r="I29">
        <v>574</v>
      </c>
    </row>
    <row r="30" spans="1:17" x14ac:dyDescent="0.25">
      <c r="A30" t="s">
        <v>190</v>
      </c>
      <c r="B30" s="4" t="s">
        <v>53</v>
      </c>
      <c r="C30" s="4" t="s">
        <v>47</v>
      </c>
      <c r="D30" s="4" t="s">
        <v>48</v>
      </c>
      <c r="E30" t="s">
        <v>49</v>
      </c>
      <c r="F30" s="11">
        <f t="shared" si="1"/>
        <v>0</v>
      </c>
      <c r="G30" s="11">
        <f t="shared" si="2"/>
        <v>0</v>
      </c>
    </row>
    <row r="31" spans="1:17" x14ac:dyDescent="0.25">
      <c r="A31" t="s">
        <v>190</v>
      </c>
      <c r="B31" t="s">
        <v>54</v>
      </c>
      <c r="C31" t="s">
        <v>55</v>
      </c>
      <c r="D31" t="s">
        <v>56</v>
      </c>
      <c r="E31" t="s">
        <v>49</v>
      </c>
      <c r="F31" s="11">
        <f t="shared" si="1"/>
        <v>1</v>
      </c>
      <c r="G31" s="11">
        <f t="shared" si="2"/>
        <v>0</v>
      </c>
    </row>
    <row r="32" spans="1:17" x14ac:dyDescent="0.25">
      <c r="A32" t="s">
        <v>192</v>
      </c>
      <c r="B32" s="3" t="s">
        <v>57</v>
      </c>
      <c r="C32" s="3" t="s">
        <v>58</v>
      </c>
      <c r="D32" s="3" t="s">
        <v>59</v>
      </c>
      <c r="E32" t="s">
        <v>49</v>
      </c>
      <c r="F32" s="11">
        <f t="shared" si="1"/>
        <v>0</v>
      </c>
      <c r="G32" s="11">
        <f t="shared" si="2"/>
        <v>0</v>
      </c>
    </row>
    <row r="33" spans="1:18" x14ac:dyDescent="0.25">
      <c r="A33" t="s">
        <v>193</v>
      </c>
      <c r="B33" s="6" t="s">
        <v>60</v>
      </c>
      <c r="C33" s="6" t="s">
        <v>61</v>
      </c>
      <c r="D33" s="6" t="s">
        <v>6</v>
      </c>
      <c r="E33" t="s">
        <v>49</v>
      </c>
      <c r="F33" s="11">
        <f t="shared" si="1"/>
        <v>0</v>
      </c>
      <c r="G33" s="11">
        <f t="shared" si="2"/>
        <v>1</v>
      </c>
      <c r="H33" t="str" cm="1">
        <f t="array" ref="H33:H42">_xlfn.UNIQUE($E$2:$E$117)</f>
        <v>predictions_GPT3.5_ec.txt</v>
      </c>
      <c r="I33">
        <f>COUNTIF($E$2:$E$117,$H33)</f>
        <v>1</v>
      </c>
      <c r="J33">
        <f>COUNTIF($E$123:$E$216,$H33)</f>
        <v>1</v>
      </c>
    </row>
    <row r="34" spans="1:18" x14ac:dyDescent="0.25">
      <c r="A34" t="s">
        <v>193</v>
      </c>
      <c r="B34" s="2" t="s">
        <v>62</v>
      </c>
      <c r="C34" s="2" t="s">
        <v>63</v>
      </c>
      <c r="D34" s="2" t="s">
        <v>22</v>
      </c>
      <c r="E34" t="s">
        <v>49</v>
      </c>
      <c r="F34" s="11">
        <f t="shared" si="1"/>
        <v>0</v>
      </c>
      <c r="G34" s="11">
        <f t="shared" si="2"/>
        <v>1</v>
      </c>
      <c r="H34" t="str">
        <v>predictions_GPT3.5_ft.txt</v>
      </c>
      <c r="I34">
        <f t="shared" ref="I34:I42" si="12">COUNTIF($E$2:$E$117,$H34)</f>
        <v>23</v>
      </c>
      <c r="J34">
        <f t="shared" ref="J34:J42" si="13">COUNTIF($E$123:$E$216,$H34)</f>
        <v>33</v>
      </c>
    </row>
    <row r="35" spans="1:18" x14ac:dyDescent="0.25">
      <c r="A35" t="s">
        <v>193</v>
      </c>
      <c r="B35" s="2" t="s">
        <v>64</v>
      </c>
      <c r="C35" s="2" t="s">
        <v>63</v>
      </c>
      <c r="D35" s="2" t="s">
        <v>22</v>
      </c>
      <c r="E35" t="s">
        <v>49</v>
      </c>
      <c r="F35" s="11">
        <f t="shared" si="1"/>
        <v>0</v>
      </c>
      <c r="G35" s="11">
        <f t="shared" si="2"/>
        <v>1</v>
      </c>
      <c r="H35" t="str">
        <v>predictions_GPT3.5_ft2.txt</v>
      </c>
      <c r="I35">
        <f t="shared" si="12"/>
        <v>18</v>
      </c>
      <c r="J35">
        <f t="shared" si="13"/>
        <v>0</v>
      </c>
    </row>
    <row r="36" spans="1:18" x14ac:dyDescent="0.25">
      <c r="A36" t="s">
        <v>193</v>
      </c>
      <c r="B36" s="2" t="s">
        <v>65</v>
      </c>
      <c r="C36" s="2" t="s">
        <v>63</v>
      </c>
      <c r="D36" s="2" t="s">
        <v>22</v>
      </c>
      <c r="E36" t="s">
        <v>49</v>
      </c>
      <c r="F36" s="11">
        <f t="shared" si="1"/>
        <v>0</v>
      </c>
      <c r="G36" s="11">
        <f t="shared" si="2"/>
        <v>1</v>
      </c>
      <c r="H36" t="str">
        <v>predictions_GPT3.5_ft_test.txt</v>
      </c>
      <c r="I36">
        <f t="shared" si="12"/>
        <v>23</v>
      </c>
      <c r="J36">
        <f t="shared" si="13"/>
        <v>0</v>
      </c>
    </row>
    <row r="37" spans="1:18" x14ac:dyDescent="0.25">
      <c r="A37" t="s">
        <v>193</v>
      </c>
      <c r="B37" t="s">
        <v>66</v>
      </c>
      <c r="C37" t="s">
        <v>67</v>
      </c>
      <c r="D37" t="s">
        <v>68</v>
      </c>
      <c r="E37" t="s">
        <v>49</v>
      </c>
      <c r="F37" s="11">
        <f t="shared" si="1"/>
        <v>0</v>
      </c>
      <c r="G37" s="11">
        <f t="shared" si="2"/>
        <v>1</v>
      </c>
      <c r="H37" t="str">
        <v>predictions_GPT3.5_ft_vs.txt</v>
      </c>
      <c r="I37">
        <f t="shared" si="12"/>
        <v>25</v>
      </c>
      <c r="J37">
        <f t="shared" si="13"/>
        <v>45</v>
      </c>
    </row>
    <row r="38" spans="1:18" x14ac:dyDescent="0.25">
      <c r="A38" t="s">
        <v>189</v>
      </c>
      <c r="B38" s="3" t="s">
        <v>69</v>
      </c>
      <c r="C38" s="3" t="s">
        <v>70</v>
      </c>
      <c r="D38" s="3" t="s">
        <v>59</v>
      </c>
      <c r="E38" t="s">
        <v>49</v>
      </c>
      <c r="F38" s="11">
        <f t="shared" si="1"/>
        <v>0</v>
      </c>
      <c r="G38" s="11">
        <f t="shared" si="2"/>
        <v>0</v>
      </c>
      <c r="H38" t="str">
        <v>predictions_GPT3.5_ft_vs2.txt</v>
      </c>
      <c r="I38">
        <f t="shared" si="12"/>
        <v>18</v>
      </c>
      <c r="J38">
        <f t="shared" si="13"/>
        <v>0</v>
      </c>
    </row>
    <row r="39" spans="1:18" x14ac:dyDescent="0.25">
      <c r="A39" t="s">
        <v>189</v>
      </c>
      <c r="B39" s="2" t="s">
        <v>71</v>
      </c>
      <c r="C39" s="2" t="s">
        <v>72</v>
      </c>
      <c r="D39" s="2" t="s">
        <v>22</v>
      </c>
      <c r="E39" t="s">
        <v>49</v>
      </c>
      <c r="F39" s="11">
        <f t="shared" si="1"/>
        <v>0</v>
      </c>
      <c r="G39" s="11">
        <f t="shared" si="2"/>
        <v>0</v>
      </c>
      <c r="H39" t="str">
        <v>predictions_GPT3.5_sv.txt</v>
      </c>
      <c r="I39">
        <f t="shared" si="12"/>
        <v>3</v>
      </c>
      <c r="J39">
        <f t="shared" si="13"/>
        <v>3</v>
      </c>
    </row>
    <row r="40" spans="1:18" x14ac:dyDescent="0.25">
      <c r="A40" t="s">
        <v>194</v>
      </c>
      <c r="B40" s="7" t="s">
        <v>73</v>
      </c>
      <c r="C40" s="7" t="s">
        <v>74</v>
      </c>
      <c r="D40" s="7" t="s">
        <v>75</v>
      </c>
      <c r="E40" t="s">
        <v>49</v>
      </c>
      <c r="F40" s="11">
        <f t="shared" si="1"/>
        <v>0</v>
      </c>
      <c r="G40" s="11">
        <f t="shared" si="2"/>
        <v>0</v>
      </c>
      <c r="H40" t="str">
        <v>predictions_GPT3.5_zeroshot.txt</v>
      </c>
      <c r="I40">
        <f t="shared" si="12"/>
        <v>1</v>
      </c>
      <c r="J40">
        <f t="shared" si="13"/>
        <v>1</v>
      </c>
    </row>
    <row r="41" spans="1:18" x14ac:dyDescent="0.25">
      <c r="A41" t="s">
        <v>194</v>
      </c>
      <c r="B41" s="2" t="s">
        <v>76</v>
      </c>
      <c r="C41" s="2" t="s">
        <v>58</v>
      </c>
      <c r="D41" s="2" t="s">
        <v>22</v>
      </c>
      <c r="E41" t="s">
        <v>49</v>
      </c>
      <c r="F41" s="11">
        <f t="shared" si="1"/>
        <v>1</v>
      </c>
      <c r="G41" s="11">
        <f t="shared" si="2"/>
        <v>0</v>
      </c>
      <c r="H41" t="str">
        <v>predictions_GPT4.txt</v>
      </c>
      <c r="I41">
        <f t="shared" si="12"/>
        <v>3</v>
      </c>
      <c r="J41">
        <f t="shared" si="13"/>
        <v>0</v>
      </c>
    </row>
    <row r="42" spans="1:18" x14ac:dyDescent="0.25">
      <c r="A42" t="s">
        <v>194</v>
      </c>
      <c r="B42" s="2" t="s">
        <v>77</v>
      </c>
      <c r="C42" s="2" t="s">
        <v>78</v>
      </c>
      <c r="D42" s="2" t="s">
        <v>22</v>
      </c>
      <c r="E42" t="s">
        <v>49</v>
      </c>
      <c r="F42" s="11">
        <f t="shared" si="1"/>
        <v>0</v>
      </c>
      <c r="G42" s="11">
        <f t="shared" si="2"/>
        <v>0</v>
      </c>
      <c r="H42" t="str">
        <v>predictions_GPT4_zeroshot.txt</v>
      </c>
      <c r="I42">
        <f t="shared" si="12"/>
        <v>1</v>
      </c>
      <c r="J42">
        <f t="shared" si="13"/>
        <v>7</v>
      </c>
    </row>
    <row r="43" spans="1:18" x14ac:dyDescent="0.25">
      <c r="A43" t="s">
        <v>194</v>
      </c>
      <c r="B43" s="2" t="s">
        <v>77</v>
      </c>
      <c r="C43" s="2" t="s">
        <v>78</v>
      </c>
      <c r="D43" s="2" t="s">
        <v>22</v>
      </c>
      <c r="E43" t="s">
        <v>49</v>
      </c>
      <c r="F43" s="11">
        <f t="shared" si="1"/>
        <v>0</v>
      </c>
      <c r="G43" s="11">
        <f t="shared" si="2"/>
        <v>0</v>
      </c>
    </row>
    <row r="44" spans="1:18" x14ac:dyDescent="0.25">
      <c r="A44" t="s">
        <v>192</v>
      </c>
      <c r="B44" s="2" t="s">
        <v>79</v>
      </c>
      <c r="C44" s="2" t="s">
        <v>80</v>
      </c>
      <c r="D44" s="2" t="s">
        <v>22</v>
      </c>
      <c r="E44" t="s">
        <v>81</v>
      </c>
      <c r="F44" s="11">
        <f t="shared" si="1"/>
        <v>0</v>
      </c>
      <c r="G44" s="11">
        <f t="shared" si="2"/>
        <v>1</v>
      </c>
    </row>
    <row r="45" spans="1:18" x14ac:dyDescent="0.25">
      <c r="A45" t="s">
        <v>192</v>
      </c>
      <c r="B45" s="3" t="s">
        <v>82</v>
      </c>
      <c r="C45" s="3" t="s">
        <v>83</v>
      </c>
      <c r="D45" s="3" t="s">
        <v>59</v>
      </c>
      <c r="E45" t="s">
        <v>81</v>
      </c>
      <c r="F45" s="11">
        <f t="shared" si="1"/>
        <v>0</v>
      </c>
      <c r="G45" s="11">
        <f t="shared" si="2"/>
        <v>1</v>
      </c>
    </row>
    <row r="46" spans="1:18" x14ac:dyDescent="0.25">
      <c r="A46" t="s">
        <v>192</v>
      </c>
      <c r="B46" s="3" t="s">
        <v>84</v>
      </c>
      <c r="C46" s="3" t="s">
        <v>83</v>
      </c>
      <c r="D46" s="3" t="s">
        <v>59</v>
      </c>
      <c r="E46" t="s">
        <v>81</v>
      </c>
      <c r="F46" s="11">
        <f t="shared" si="1"/>
        <v>0</v>
      </c>
      <c r="G46" s="11">
        <f t="shared" si="2"/>
        <v>1</v>
      </c>
    </row>
    <row r="47" spans="1:18" x14ac:dyDescent="0.25">
      <c r="A47" t="s">
        <v>193</v>
      </c>
      <c r="B47" s="2" t="s">
        <v>85</v>
      </c>
      <c r="C47" s="2" t="s">
        <v>72</v>
      </c>
      <c r="D47" s="2" t="s">
        <v>22</v>
      </c>
      <c r="E47" t="s">
        <v>81</v>
      </c>
      <c r="F47" s="11">
        <f t="shared" si="1"/>
        <v>0</v>
      </c>
      <c r="G47" s="11">
        <f t="shared" si="2"/>
        <v>1</v>
      </c>
      <c r="I47" t="s">
        <v>7</v>
      </c>
      <c r="J47" t="s">
        <v>11</v>
      </c>
      <c r="K47" t="s">
        <v>49</v>
      </c>
      <c r="L47" t="s">
        <v>81</v>
      </c>
      <c r="M47" t="s">
        <v>110</v>
      </c>
      <c r="N47" t="s">
        <v>139</v>
      </c>
      <c r="O47" t="s">
        <v>162</v>
      </c>
      <c r="P47" t="s">
        <v>170</v>
      </c>
      <c r="Q47" t="s">
        <v>173</v>
      </c>
      <c r="R47" t="s">
        <v>182</v>
      </c>
    </row>
    <row r="48" spans="1:18" x14ac:dyDescent="0.25">
      <c r="A48" t="s">
        <v>193</v>
      </c>
      <c r="B48" s="2" t="s">
        <v>86</v>
      </c>
      <c r="C48" s="2" t="s">
        <v>72</v>
      </c>
      <c r="D48" s="2" t="s">
        <v>22</v>
      </c>
      <c r="E48" t="s">
        <v>81</v>
      </c>
      <c r="F48" s="11">
        <f t="shared" si="1"/>
        <v>0</v>
      </c>
      <c r="G48" s="11">
        <f t="shared" si="2"/>
        <v>1</v>
      </c>
      <c r="H48">
        <v>1</v>
      </c>
      <c r="I48">
        <f>COUNTIFS($E$2:$E$117,I$47,$A$2:$A$117,"*"&amp;$H48&amp;"*")</f>
        <v>0</v>
      </c>
      <c r="J48">
        <f t="shared" ref="J48:R48" si="14">COUNTIFS($E$2:$E$117,J$47,$A$2:$A$117,"*"&amp;$H48&amp;"*")</f>
        <v>1</v>
      </c>
      <c r="K48" s="12">
        <f t="shared" si="14"/>
        <v>6</v>
      </c>
      <c r="L48">
        <f t="shared" si="14"/>
        <v>0</v>
      </c>
      <c r="M48">
        <f t="shared" si="14"/>
        <v>1</v>
      </c>
      <c r="N48">
        <f t="shared" si="14"/>
        <v>0</v>
      </c>
      <c r="O48" s="12">
        <f t="shared" si="14"/>
        <v>1</v>
      </c>
      <c r="P48">
        <f t="shared" si="14"/>
        <v>0</v>
      </c>
      <c r="Q48" s="12">
        <f t="shared" si="14"/>
        <v>1</v>
      </c>
      <c r="R48" s="12">
        <f t="shared" si="14"/>
        <v>1</v>
      </c>
    </row>
    <row r="49" spans="1:20" x14ac:dyDescent="0.25">
      <c r="A49" t="s">
        <v>193</v>
      </c>
      <c r="B49" s="2" t="s">
        <v>87</v>
      </c>
      <c r="C49" s="2" t="s">
        <v>72</v>
      </c>
      <c r="D49" s="2" t="s">
        <v>22</v>
      </c>
      <c r="E49" t="s">
        <v>81</v>
      </c>
      <c r="F49" s="11">
        <f t="shared" si="1"/>
        <v>0</v>
      </c>
      <c r="G49" s="11">
        <f t="shared" si="2"/>
        <v>1</v>
      </c>
      <c r="H49">
        <v>3</v>
      </c>
      <c r="I49">
        <f t="shared" ref="I49:R53" si="15">COUNTIFS($E$2:$E$117,I$47,$A$2:$A$117,"*"&amp;$H49&amp;"*")</f>
        <v>0</v>
      </c>
      <c r="J49">
        <f t="shared" si="15"/>
        <v>2</v>
      </c>
      <c r="K49">
        <f t="shared" si="15"/>
        <v>0</v>
      </c>
      <c r="L49">
        <f t="shared" si="15"/>
        <v>0</v>
      </c>
      <c r="M49">
        <f t="shared" si="15"/>
        <v>0</v>
      </c>
      <c r="N49">
        <f t="shared" si="15"/>
        <v>2</v>
      </c>
      <c r="O49">
        <f t="shared" si="15"/>
        <v>0</v>
      </c>
      <c r="P49">
        <f t="shared" si="15"/>
        <v>0</v>
      </c>
      <c r="Q49" s="12">
        <f t="shared" si="15"/>
        <v>1</v>
      </c>
      <c r="R49">
        <f t="shared" si="15"/>
        <v>0</v>
      </c>
    </row>
    <row r="50" spans="1:20" x14ac:dyDescent="0.25">
      <c r="A50" t="s">
        <v>193</v>
      </c>
      <c r="B50" s="2" t="s">
        <v>88</v>
      </c>
      <c r="C50" s="2" t="s">
        <v>63</v>
      </c>
      <c r="D50" s="2" t="s">
        <v>22</v>
      </c>
      <c r="E50" t="s">
        <v>81</v>
      </c>
      <c r="F50" s="11">
        <f t="shared" si="1"/>
        <v>0</v>
      </c>
      <c r="G50" s="11">
        <f t="shared" si="2"/>
        <v>1</v>
      </c>
      <c r="H50">
        <v>4</v>
      </c>
      <c r="I50">
        <f t="shared" si="15"/>
        <v>0</v>
      </c>
      <c r="J50">
        <f t="shared" si="15"/>
        <v>4</v>
      </c>
      <c r="K50">
        <f t="shared" si="15"/>
        <v>1</v>
      </c>
      <c r="L50">
        <f t="shared" si="15"/>
        <v>3</v>
      </c>
      <c r="M50">
        <f t="shared" si="15"/>
        <v>0</v>
      </c>
      <c r="N50">
        <f t="shared" si="15"/>
        <v>5</v>
      </c>
      <c r="O50" s="12">
        <f t="shared" si="15"/>
        <v>1</v>
      </c>
      <c r="P50">
        <f t="shared" si="15"/>
        <v>0</v>
      </c>
      <c r="Q50">
        <f t="shared" si="15"/>
        <v>0</v>
      </c>
      <c r="R50">
        <f t="shared" si="15"/>
        <v>0</v>
      </c>
    </row>
    <row r="51" spans="1:20" x14ac:dyDescent="0.25">
      <c r="A51" t="s">
        <v>193</v>
      </c>
      <c r="B51" s="2" t="s">
        <v>89</v>
      </c>
      <c r="C51" s="2" t="s">
        <v>63</v>
      </c>
      <c r="D51" s="2" t="s">
        <v>22</v>
      </c>
      <c r="E51" t="s">
        <v>81</v>
      </c>
      <c r="F51" s="11">
        <f t="shared" si="1"/>
        <v>0</v>
      </c>
      <c r="G51" s="11">
        <f t="shared" si="2"/>
        <v>1</v>
      </c>
      <c r="H51">
        <v>5</v>
      </c>
      <c r="I51">
        <f t="shared" si="15"/>
        <v>0</v>
      </c>
      <c r="J51">
        <f t="shared" si="15"/>
        <v>2</v>
      </c>
      <c r="K51">
        <f t="shared" si="15"/>
        <v>5</v>
      </c>
      <c r="L51">
        <f t="shared" si="15"/>
        <v>6</v>
      </c>
      <c r="M51">
        <f t="shared" si="15"/>
        <v>2</v>
      </c>
      <c r="N51">
        <f t="shared" si="15"/>
        <v>1</v>
      </c>
      <c r="O51">
        <f t="shared" si="15"/>
        <v>0</v>
      </c>
      <c r="P51">
        <f t="shared" si="15"/>
        <v>0</v>
      </c>
      <c r="Q51">
        <f t="shared" si="15"/>
        <v>0</v>
      </c>
      <c r="R51">
        <f t="shared" si="15"/>
        <v>0</v>
      </c>
    </row>
    <row r="52" spans="1:20" x14ac:dyDescent="0.25">
      <c r="A52" t="s">
        <v>193</v>
      </c>
      <c r="B52" s="2" t="s">
        <v>90</v>
      </c>
      <c r="C52" s="2" t="s">
        <v>63</v>
      </c>
      <c r="D52" s="2" t="s">
        <v>22</v>
      </c>
      <c r="E52" t="s">
        <v>81</v>
      </c>
      <c r="F52" s="11">
        <f t="shared" si="1"/>
        <v>0</v>
      </c>
      <c r="G52" s="11">
        <f t="shared" si="2"/>
        <v>1</v>
      </c>
      <c r="H52">
        <v>6</v>
      </c>
      <c r="I52" s="12">
        <f t="shared" si="15"/>
        <v>1</v>
      </c>
      <c r="J52">
        <f t="shared" si="15"/>
        <v>0</v>
      </c>
      <c r="K52">
        <f t="shared" si="15"/>
        <v>2</v>
      </c>
      <c r="L52">
        <f t="shared" si="15"/>
        <v>1</v>
      </c>
      <c r="M52">
        <f t="shared" si="15"/>
        <v>3</v>
      </c>
      <c r="N52">
        <f t="shared" si="15"/>
        <v>1</v>
      </c>
      <c r="O52">
        <f t="shared" si="15"/>
        <v>0</v>
      </c>
      <c r="P52">
        <f t="shared" si="15"/>
        <v>0</v>
      </c>
      <c r="Q52">
        <f t="shared" si="15"/>
        <v>0</v>
      </c>
      <c r="R52">
        <f t="shared" si="15"/>
        <v>0</v>
      </c>
    </row>
    <row r="53" spans="1:20" x14ac:dyDescent="0.25">
      <c r="A53" t="s">
        <v>189</v>
      </c>
      <c r="B53" t="s">
        <v>91</v>
      </c>
      <c r="C53" t="s">
        <v>92</v>
      </c>
      <c r="D53" t="s">
        <v>93</v>
      </c>
      <c r="E53" t="s">
        <v>81</v>
      </c>
      <c r="F53" s="11">
        <f t="shared" si="1"/>
        <v>0</v>
      </c>
      <c r="G53" s="11">
        <f t="shared" si="2"/>
        <v>0</v>
      </c>
      <c r="H53">
        <v>7</v>
      </c>
      <c r="I53">
        <f t="shared" si="15"/>
        <v>0</v>
      </c>
      <c r="J53" s="12">
        <f t="shared" si="15"/>
        <v>14</v>
      </c>
      <c r="K53">
        <f t="shared" si="15"/>
        <v>4</v>
      </c>
      <c r="L53" s="12">
        <f t="shared" si="15"/>
        <v>13</v>
      </c>
      <c r="M53" s="12">
        <f t="shared" si="15"/>
        <v>19</v>
      </c>
      <c r="N53" s="12">
        <f t="shared" si="15"/>
        <v>9</v>
      </c>
      <c r="O53" s="12">
        <f t="shared" si="15"/>
        <v>1</v>
      </c>
      <c r="P53" s="12">
        <f t="shared" si="15"/>
        <v>1</v>
      </c>
      <c r="Q53" s="12">
        <f t="shared" si="15"/>
        <v>1</v>
      </c>
      <c r="R53">
        <f t="shared" si="15"/>
        <v>0</v>
      </c>
    </row>
    <row r="54" spans="1:20" x14ac:dyDescent="0.25">
      <c r="A54" t="s">
        <v>194</v>
      </c>
      <c r="B54" s="2" t="s">
        <v>94</v>
      </c>
      <c r="C54" s="2" t="s">
        <v>58</v>
      </c>
      <c r="D54" s="2" t="s">
        <v>22</v>
      </c>
      <c r="E54" t="s">
        <v>81</v>
      </c>
      <c r="F54" s="11">
        <f t="shared" si="1"/>
        <v>1</v>
      </c>
      <c r="G54" s="11">
        <f t="shared" si="2"/>
        <v>0</v>
      </c>
    </row>
    <row r="55" spans="1:20" x14ac:dyDescent="0.25">
      <c r="A55" t="s">
        <v>194</v>
      </c>
      <c r="B55" s="2" t="s">
        <v>95</v>
      </c>
      <c r="C55" s="2" t="s">
        <v>58</v>
      </c>
      <c r="D55" s="2" t="s">
        <v>22</v>
      </c>
      <c r="E55" t="s">
        <v>81</v>
      </c>
      <c r="F55" s="11">
        <f t="shared" si="1"/>
        <v>0</v>
      </c>
      <c r="G55" s="11">
        <f t="shared" si="2"/>
        <v>0</v>
      </c>
    </row>
    <row r="56" spans="1:20" x14ac:dyDescent="0.25">
      <c r="A56" t="s">
        <v>194</v>
      </c>
      <c r="B56" s="2" t="s">
        <v>96</v>
      </c>
      <c r="C56" s="2" t="s">
        <v>45</v>
      </c>
      <c r="D56" s="2" t="s">
        <v>22</v>
      </c>
      <c r="E56" t="s">
        <v>81</v>
      </c>
      <c r="F56" s="11">
        <f t="shared" si="1"/>
        <v>1</v>
      </c>
      <c r="G56" s="11">
        <f t="shared" si="2"/>
        <v>0</v>
      </c>
    </row>
    <row r="57" spans="1:20" x14ac:dyDescent="0.25">
      <c r="A57" t="s">
        <v>194</v>
      </c>
      <c r="B57" s="2" t="s">
        <v>97</v>
      </c>
      <c r="C57" s="2" t="s">
        <v>45</v>
      </c>
      <c r="D57" s="2" t="s">
        <v>22</v>
      </c>
      <c r="E57" t="s">
        <v>81</v>
      </c>
      <c r="F57" s="11">
        <f t="shared" si="1"/>
        <v>1</v>
      </c>
      <c r="G57" s="11">
        <f t="shared" si="2"/>
        <v>0</v>
      </c>
      <c r="I57" t="s">
        <v>7</v>
      </c>
      <c r="J57" t="s">
        <v>11</v>
      </c>
      <c r="K57" t="s">
        <v>170</v>
      </c>
      <c r="L57" t="s">
        <v>182</v>
      </c>
      <c r="O57" t="s">
        <v>7</v>
      </c>
      <c r="P57" t="s">
        <v>11</v>
      </c>
      <c r="Q57" t="s">
        <v>170</v>
      </c>
      <c r="R57" t="s">
        <v>182</v>
      </c>
      <c r="S57" t="s">
        <v>173</v>
      </c>
    </row>
    <row r="58" spans="1:20" x14ac:dyDescent="0.25">
      <c r="A58" t="s">
        <v>194</v>
      </c>
      <c r="B58" s="2" t="s">
        <v>98</v>
      </c>
      <c r="C58" s="2" t="s">
        <v>99</v>
      </c>
      <c r="D58" s="2" t="s">
        <v>22</v>
      </c>
      <c r="E58" t="s">
        <v>81</v>
      </c>
      <c r="F58" s="11">
        <f t="shared" si="1"/>
        <v>1</v>
      </c>
      <c r="G58" s="11">
        <f t="shared" si="2"/>
        <v>0</v>
      </c>
      <c r="H58">
        <v>1</v>
      </c>
      <c r="I58">
        <f t="shared" ref="I58:J63" si="16">COUNTIFS($E$123:$E$216,I$47,$A$123:$A$216,"*"&amp;$H58&amp;"*")</f>
        <v>0</v>
      </c>
      <c r="J58">
        <f t="shared" si="16"/>
        <v>9</v>
      </c>
      <c r="K58">
        <f t="shared" ref="K58:K63" si="17">COUNTIFS($E$123:$E$216,P$47,$A$123:$A$216,"*"&amp;$H58&amp;"*")</f>
        <v>0</v>
      </c>
      <c r="L58">
        <f t="shared" ref="L58:L63" si="18">COUNTIFS($E$123:$E$216,R$47,$A$123:$A$216,"*"&amp;$H58&amp;"*")</f>
        <v>1</v>
      </c>
      <c r="N58">
        <v>1</v>
      </c>
      <c r="O58" s="19">
        <f>COUNTIFS($E$123:$E$216,O$57,$A$123:$A$216,"*"&amp;$H58&amp;"*")/$Q22</f>
        <v>0</v>
      </c>
      <c r="P58" s="19">
        <f t="shared" ref="P58:S58" si="19">COUNTIFS($E$123:$E$216,P$57,$A$123:$A$216,"*"&amp;$H58&amp;"*")/$Q22</f>
        <v>8.2568807339449546E-2</v>
      </c>
      <c r="Q58" s="19">
        <f t="shared" si="19"/>
        <v>0</v>
      </c>
      <c r="R58" s="19">
        <f t="shared" si="19"/>
        <v>9.1743119266055051E-3</v>
      </c>
      <c r="S58" s="19">
        <f t="shared" si="19"/>
        <v>0</v>
      </c>
      <c r="T58" s="27">
        <f>AVERAGE(O58:S58)</f>
        <v>1.834862385321101E-2</v>
      </c>
    </row>
    <row r="59" spans="1:20" x14ac:dyDescent="0.25">
      <c r="A59" t="s">
        <v>194</v>
      </c>
      <c r="B59" s="3" t="s">
        <v>100</v>
      </c>
      <c r="C59" s="3" t="s">
        <v>101</v>
      </c>
      <c r="D59" s="3" t="s">
        <v>59</v>
      </c>
      <c r="E59" t="s">
        <v>81</v>
      </c>
      <c r="F59" s="11">
        <f t="shared" si="1"/>
        <v>0</v>
      </c>
      <c r="G59" s="11">
        <f t="shared" si="2"/>
        <v>0</v>
      </c>
      <c r="H59">
        <v>3</v>
      </c>
      <c r="I59">
        <f t="shared" si="16"/>
        <v>0</v>
      </c>
      <c r="J59">
        <f t="shared" si="16"/>
        <v>2</v>
      </c>
      <c r="K59">
        <f t="shared" si="17"/>
        <v>0</v>
      </c>
      <c r="L59" s="12">
        <f t="shared" si="18"/>
        <v>3</v>
      </c>
      <c r="N59">
        <v>3</v>
      </c>
      <c r="O59" s="19">
        <f t="shared" ref="O59:S63" si="20">COUNTIFS($E$123:$E$216,O$57,$A$123:$A$216,"*"&amp;$H59&amp;"*")/$Q23</f>
        <v>0</v>
      </c>
      <c r="P59" s="19">
        <f t="shared" si="20"/>
        <v>3.8461538461538464E-2</v>
      </c>
      <c r="Q59" s="19">
        <f t="shared" si="20"/>
        <v>0</v>
      </c>
      <c r="R59" s="19">
        <f t="shared" si="20"/>
        <v>5.7692307692307696E-2</v>
      </c>
      <c r="S59" s="19">
        <f t="shared" si="20"/>
        <v>0</v>
      </c>
      <c r="T59" s="27">
        <f t="shared" ref="T59:T63" si="21">AVERAGE(O59:S59)</f>
        <v>1.9230769230769232E-2</v>
      </c>
    </row>
    <row r="60" spans="1:20" x14ac:dyDescent="0.25">
      <c r="A60" t="s">
        <v>194</v>
      </c>
      <c r="B60" s="2" t="s">
        <v>102</v>
      </c>
      <c r="C60" s="2" t="s">
        <v>58</v>
      </c>
      <c r="D60" s="2" t="s">
        <v>22</v>
      </c>
      <c r="E60" t="s">
        <v>81</v>
      </c>
      <c r="F60" s="11">
        <f t="shared" si="1"/>
        <v>1</v>
      </c>
      <c r="G60" s="11">
        <f t="shared" si="2"/>
        <v>0</v>
      </c>
      <c r="H60">
        <v>4</v>
      </c>
      <c r="I60">
        <f t="shared" si="16"/>
        <v>0</v>
      </c>
      <c r="J60">
        <f t="shared" si="16"/>
        <v>4</v>
      </c>
      <c r="K60">
        <f t="shared" si="17"/>
        <v>0</v>
      </c>
      <c r="L60">
        <f t="shared" si="18"/>
        <v>0</v>
      </c>
      <c r="N60">
        <v>4</v>
      </c>
      <c r="O60" s="19">
        <f t="shared" si="20"/>
        <v>0</v>
      </c>
      <c r="P60" s="19">
        <f t="shared" si="20"/>
        <v>3.7037037037037035E-2</v>
      </c>
      <c r="Q60" s="19">
        <f t="shared" si="20"/>
        <v>0</v>
      </c>
      <c r="R60" s="19">
        <f t="shared" si="20"/>
        <v>0</v>
      </c>
      <c r="S60" s="19">
        <f t="shared" si="20"/>
        <v>0</v>
      </c>
      <c r="T60" s="27">
        <f t="shared" si="21"/>
        <v>7.4074074074074068E-3</v>
      </c>
    </row>
    <row r="61" spans="1:20" x14ac:dyDescent="0.25">
      <c r="A61" t="s">
        <v>194</v>
      </c>
      <c r="B61" s="2" t="s">
        <v>103</v>
      </c>
      <c r="C61" s="2" t="s">
        <v>58</v>
      </c>
      <c r="D61" s="2" t="s">
        <v>22</v>
      </c>
      <c r="E61" t="s">
        <v>81</v>
      </c>
      <c r="F61" s="11">
        <f t="shared" si="1"/>
        <v>1</v>
      </c>
      <c r="G61" s="11">
        <f t="shared" si="2"/>
        <v>0</v>
      </c>
      <c r="H61">
        <v>5</v>
      </c>
      <c r="I61">
        <f t="shared" si="16"/>
        <v>0</v>
      </c>
      <c r="J61">
        <f t="shared" si="16"/>
        <v>2</v>
      </c>
      <c r="K61">
        <f t="shared" si="17"/>
        <v>0</v>
      </c>
      <c r="L61" s="12">
        <f t="shared" si="18"/>
        <v>3</v>
      </c>
      <c r="N61">
        <v>5</v>
      </c>
      <c r="O61" s="19">
        <f t="shared" si="20"/>
        <v>0</v>
      </c>
      <c r="P61" s="19">
        <f t="shared" si="20"/>
        <v>4.3478260869565216E-2</v>
      </c>
      <c r="Q61" s="19">
        <f t="shared" si="20"/>
        <v>0</v>
      </c>
      <c r="R61" s="19">
        <f t="shared" si="20"/>
        <v>6.5217391304347824E-2</v>
      </c>
      <c r="S61" s="19">
        <f t="shared" si="20"/>
        <v>0</v>
      </c>
      <c r="T61" s="27">
        <f t="shared" si="21"/>
        <v>2.1739130434782608E-2</v>
      </c>
    </row>
    <row r="62" spans="1:20" x14ac:dyDescent="0.25">
      <c r="A62" t="s">
        <v>194</v>
      </c>
      <c r="B62" s="2" t="s">
        <v>104</v>
      </c>
      <c r="C62" s="2" t="s">
        <v>58</v>
      </c>
      <c r="D62" s="2" t="s">
        <v>22</v>
      </c>
      <c r="E62" t="s">
        <v>81</v>
      </c>
      <c r="F62" s="11">
        <f t="shared" si="1"/>
        <v>1</v>
      </c>
      <c r="G62" s="11">
        <f t="shared" si="2"/>
        <v>0</v>
      </c>
      <c r="H62">
        <v>6</v>
      </c>
      <c r="I62" s="12">
        <f t="shared" si="16"/>
        <v>1</v>
      </c>
      <c r="J62">
        <f t="shared" si="16"/>
        <v>0</v>
      </c>
      <c r="K62">
        <f t="shared" si="17"/>
        <v>0</v>
      </c>
      <c r="L62">
        <f t="shared" si="18"/>
        <v>0</v>
      </c>
      <c r="N62">
        <v>6</v>
      </c>
      <c r="O62" s="19">
        <f t="shared" si="20"/>
        <v>1.6393442622950821E-2</v>
      </c>
      <c r="P62" s="19">
        <f t="shared" si="20"/>
        <v>0</v>
      </c>
      <c r="Q62" s="19">
        <f t="shared" si="20"/>
        <v>0</v>
      </c>
      <c r="R62" s="19">
        <f t="shared" si="20"/>
        <v>0</v>
      </c>
      <c r="S62" s="19">
        <f t="shared" si="20"/>
        <v>0</v>
      </c>
      <c r="T62" s="27">
        <f t="shared" si="21"/>
        <v>3.2786885245901639E-3</v>
      </c>
    </row>
    <row r="63" spans="1:20" x14ac:dyDescent="0.25">
      <c r="A63" t="s">
        <v>194</v>
      </c>
      <c r="B63" s="2" t="s">
        <v>105</v>
      </c>
      <c r="C63" s="2" t="s">
        <v>58</v>
      </c>
      <c r="D63" s="2" t="s">
        <v>22</v>
      </c>
      <c r="E63" t="s">
        <v>81</v>
      </c>
      <c r="F63" s="11">
        <f t="shared" si="1"/>
        <v>1</v>
      </c>
      <c r="G63" s="11">
        <f t="shared" si="2"/>
        <v>0</v>
      </c>
      <c r="H63">
        <v>7</v>
      </c>
      <c r="I63">
        <f t="shared" si="16"/>
        <v>0</v>
      </c>
      <c r="J63" s="12">
        <f t="shared" si="16"/>
        <v>16</v>
      </c>
      <c r="K63" s="12">
        <f t="shared" si="17"/>
        <v>1</v>
      </c>
      <c r="L63">
        <f t="shared" si="18"/>
        <v>0</v>
      </c>
      <c r="N63">
        <v>7</v>
      </c>
      <c r="O63" s="19">
        <f t="shared" si="20"/>
        <v>0</v>
      </c>
      <c r="P63" s="19">
        <f t="shared" si="20"/>
        <v>8.0808080808080815E-2</v>
      </c>
      <c r="Q63" s="19">
        <f t="shared" si="20"/>
        <v>5.0505050505050509E-3</v>
      </c>
      <c r="R63" s="19">
        <f t="shared" si="20"/>
        <v>0</v>
      </c>
      <c r="S63" s="19">
        <f t="shared" si="20"/>
        <v>0</v>
      </c>
      <c r="T63" s="27">
        <f t="shared" si="21"/>
        <v>1.7171717171717175E-2</v>
      </c>
    </row>
    <row r="64" spans="1:20" x14ac:dyDescent="0.25">
      <c r="A64" t="s">
        <v>194</v>
      </c>
      <c r="B64" s="2" t="s">
        <v>106</v>
      </c>
      <c r="C64" s="2" t="s">
        <v>58</v>
      </c>
      <c r="D64" s="2" t="s">
        <v>22</v>
      </c>
      <c r="E64" t="s">
        <v>81</v>
      </c>
      <c r="F64" s="11">
        <f t="shared" si="1"/>
        <v>1</v>
      </c>
      <c r="G64" s="11">
        <f t="shared" si="2"/>
        <v>0</v>
      </c>
    </row>
    <row r="65" spans="1:14" x14ac:dyDescent="0.25">
      <c r="A65" t="s">
        <v>194</v>
      </c>
      <c r="B65" s="2" t="s">
        <v>107</v>
      </c>
      <c r="C65" s="2" t="s">
        <v>58</v>
      </c>
      <c r="D65" s="2" t="s">
        <v>22</v>
      </c>
      <c r="E65" t="s">
        <v>81</v>
      </c>
      <c r="F65" s="11">
        <f t="shared" si="1"/>
        <v>1</v>
      </c>
      <c r="G65" s="11">
        <f t="shared" si="2"/>
        <v>0</v>
      </c>
      <c r="H65" t="s">
        <v>168</v>
      </c>
      <c r="I65" t="s">
        <v>7</v>
      </c>
      <c r="J65" t="s">
        <v>11</v>
      </c>
      <c r="K65" t="s">
        <v>170</v>
      </c>
      <c r="L65" t="s">
        <v>182</v>
      </c>
    </row>
    <row r="66" spans="1:14" x14ac:dyDescent="0.25">
      <c r="A66" t="s">
        <v>194</v>
      </c>
      <c r="B66" s="5" t="s">
        <v>108</v>
      </c>
      <c r="C66" s="5" t="s">
        <v>18</v>
      </c>
      <c r="D66" s="5" t="s">
        <v>19</v>
      </c>
      <c r="E66" t="s">
        <v>81</v>
      </c>
      <c r="F66" s="11">
        <f t="shared" si="1"/>
        <v>1</v>
      </c>
      <c r="G66" s="11">
        <f t="shared" si="2"/>
        <v>0</v>
      </c>
      <c r="H66">
        <v>1</v>
      </c>
      <c r="I66">
        <f>COUNTIFS($E$123:$E$216,I$47,$A$123:$A$216,"*"&amp;$H66&amp;"*",$C$123:$C$216,"=nomatch")</f>
        <v>0</v>
      </c>
      <c r="J66">
        <f t="shared" ref="J66:L66" si="22">COUNTIFS($E$123:$E$216,J$47,$A$123:$A$216,"*"&amp;$H66&amp;"*",$C$123:$C$216,"=nomatch")</f>
        <v>0</v>
      </c>
      <c r="K66">
        <f t="shared" si="22"/>
        <v>0</v>
      </c>
      <c r="L66">
        <f t="shared" si="22"/>
        <v>0</v>
      </c>
      <c r="N66" s="7"/>
    </row>
    <row r="67" spans="1:14" x14ac:dyDescent="0.25">
      <c r="A67" t="s">
        <v>190</v>
      </c>
      <c r="B67" s="6" t="s">
        <v>109</v>
      </c>
      <c r="C67" s="6" t="s">
        <v>5</v>
      </c>
      <c r="D67" s="6" t="s">
        <v>6</v>
      </c>
      <c r="E67" t="s">
        <v>110</v>
      </c>
      <c r="F67" s="11">
        <f t="shared" ref="F67:F130" si="23">(LEN(SUBSTITUTE($B67," ",""))&gt;=$I$19)*1</f>
        <v>0</v>
      </c>
      <c r="G67" s="11">
        <f t="shared" ref="G67:G130" si="24">(LEN(SUBSTITUTE($B67, " ", ""))&lt;$I$20)*1</f>
        <v>1</v>
      </c>
      <c r="H67">
        <v>3</v>
      </c>
      <c r="I67">
        <f t="shared" ref="I67:L71" si="25">COUNTIFS($E$123:$E$216,I$47,$A$123:$A$216,"*"&amp;$H67&amp;"*",$C$123:$C$216,"=nomatch")</f>
        <v>0</v>
      </c>
      <c r="J67">
        <f t="shared" si="25"/>
        <v>0</v>
      </c>
      <c r="K67">
        <f t="shared" si="25"/>
        <v>0</v>
      </c>
      <c r="L67">
        <f t="shared" si="25"/>
        <v>0</v>
      </c>
      <c r="N67" s="16"/>
    </row>
    <row r="68" spans="1:14" x14ac:dyDescent="0.25">
      <c r="A68" t="s">
        <v>193</v>
      </c>
      <c r="B68" s="2" t="s">
        <v>111</v>
      </c>
      <c r="C68" s="2" t="s">
        <v>112</v>
      </c>
      <c r="D68" s="2" t="s">
        <v>22</v>
      </c>
      <c r="E68" t="s">
        <v>110</v>
      </c>
      <c r="F68" s="11">
        <f t="shared" si="23"/>
        <v>0</v>
      </c>
      <c r="G68" s="11">
        <f t="shared" si="24"/>
        <v>1</v>
      </c>
      <c r="H68">
        <v>4</v>
      </c>
      <c r="I68">
        <f t="shared" si="25"/>
        <v>0</v>
      </c>
      <c r="J68">
        <f t="shared" si="25"/>
        <v>0</v>
      </c>
      <c r="K68">
        <f t="shared" si="25"/>
        <v>0</v>
      </c>
      <c r="L68">
        <f t="shared" si="25"/>
        <v>0</v>
      </c>
      <c r="N68" s="7"/>
    </row>
    <row r="69" spans="1:14" x14ac:dyDescent="0.25">
      <c r="A69" t="s">
        <v>193</v>
      </c>
      <c r="B69" s="2" t="s">
        <v>113</v>
      </c>
      <c r="C69" s="2" t="s">
        <v>112</v>
      </c>
      <c r="D69" s="2" t="s">
        <v>22</v>
      </c>
      <c r="E69" t="s">
        <v>110</v>
      </c>
      <c r="F69" s="11">
        <f t="shared" si="23"/>
        <v>0</v>
      </c>
      <c r="G69" s="11">
        <f t="shared" si="24"/>
        <v>1</v>
      </c>
      <c r="H69">
        <v>5</v>
      </c>
      <c r="I69">
        <f t="shared" si="25"/>
        <v>0</v>
      </c>
      <c r="J69">
        <f t="shared" si="25"/>
        <v>0</v>
      </c>
      <c r="K69">
        <f t="shared" si="25"/>
        <v>0</v>
      </c>
      <c r="L69">
        <f t="shared" si="25"/>
        <v>0</v>
      </c>
      <c r="N69" s="16"/>
    </row>
    <row r="70" spans="1:14" x14ac:dyDescent="0.25">
      <c r="A70" t="s">
        <v>189</v>
      </c>
      <c r="B70" t="s">
        <v>15</v>
      </c>
      <c r="C70" t="s">
        <v>15</v>
      </c>
      <c r="D70" t="s">
        <v>16</v>
      </c>
      <c r="E70" t="s">
        <v>110</v>
      </c>
      <c r="F70" s="11">
        <f t="shared" si="23"/>
        <v>0</v>
      </c>
      <c r="G70" s="11">
        <f t="shared" si="24"/>
        <v>1</v>
      </c>
      <c r="H70">
        <v>6</v>
      </c>
      <c r="I70">
        <f t="shared" si="25"/>
        <v>0</v>
      </c>
      <c r="J70">
        <f t="shared" si="25"/>
        <v>0</v>
      </c>
      <c r="K70">
        <f t="shared" si="25"/>
        <v>0</v>
      </c>
      <c r="L70">
        <f t="shared" si="25"/>
        <v>0</v>
      </c>
    </row>
    <row r="71" spans="1:14" x14ac:dyDescent="0.25">
      <c r="A71" t="s">
        <v>189</v>
      </c>
      <c r="B71" s="6" t="s">
        <v>114</v>
      </c>
      <c r="C71" s="6" t="s">
        <v>5</v>
      </c>
      <c r="D71" s="6" t="s">
        <v>6</v>
      </c>
      <c r="E71" t="s">
        <v>110</v>
      </c>
      <c r="F71" s="11">
        <f t="shared" si="23"/>
        <v>1</v>
      </c>
      <c r="G71" s="11">
        <f t="shared" si="24"/>
        <v>0</v>
      </c>
      <c r="H71">
        <v>7</v>
      </c>
      <c r="I71">
        <f t="shared" si="25"/>
        <v>0</v>
      </c>
      <c r="J71">
        <f t="shared" si="25"/>
        <v>0</v>
      </c>
      <c r="K71">
        <f t="shared" si="25"/>
        <v>0</v>
      </c>
      <c r="L71">
        <f t="shared" si="25"/>
        <v>0</v>
      </c>
    </row>
    <row r="72" spans="1:14" x14ac:dyDescent="0.25">
      <c r="A72" t="s">
        <v>189</v>
      </c>
      <c r="B72" s="6" t="s">
        <v>115</v>
      </c>
      <c r="C72" s="6" t="s">
        <v>5</v>
      </c>
      <c r="D72" s="6" t="s">
        <v>6</v>
      </c>
      <c r="E72" t="s">
        <v>110</v>
      </c>
      <c r="F72" s="11">
        <f t="shared" si="23"/>
        <v>0</v>
      </c>
      <c r="G72" s="11">
        <f t="shared" si="24"/>
        <v>0</v>
      </c>
    </row>
    <row r="73" spans="1:14" x14ac:dyDescent="0.25">
      <c r="A73" t="s">
        <v>194</v>
      </c>
      <c r="B73" s="2" t="s">
        <v>116</v>
      </c>
      <c r="C73" s="2" t="s">
        <v>42</v>
      </c>
      <c r="D73" s="2" t="s">
        <v>22</v>
      </c>
      <c r="E73" t="s">
        <v>110</v>
      </c>
      <c r="F73" s="11">
        <f t="shared" si="23"/>
        <v>1</v>
      </c>
      <c r="G73" s="11">
        <f t="shared" si="24"/>
        <v>0</v>
      </c>
    </row>
    <row r="74" spans="1:14" x14ac:dyDescent="0.25">
      <c r="A74" t="s">
        <v>194</v>
      </c>
      <c r="B74" s="2" t="s">
        <v>117</v>
      </c>
      <c r="C74" s="2" t="s">
        <v>42</v>
      </c>
      <c r="D74" s="2" t="s">
        <v>22</v>
      </c>
      <c r="E74" t="s">
        <v>110</v>
      </c>
      <c r="F74" s="11">
        <f t="shared" si="23"/>
        <v>1</v>
      </c>
      <c r="G74" s="11">
        <f t="shared" si="24"/>
        <v>0</v>
      </c>
    </row>
    <row r="75" spans="1:14" x14ac:dyDescent="0.25">
      <c r="A75" t="s">
        <v>194</v>
      </c>
      <c r="B75" s="2" t="s">
        <v>118</v>
      </c>
      <c r="C75" s="2" t="s">
        <v>42</v>
      </c>
      <c r="D75" s="2" t="s">
        <v>22</v>
      </c>
      <c r="E75" t="s">
        <v>110</v>
      </c>
      <c r="F75" s="11">
        <f t="shared" si="23"/>
        <v>1</v>
      </c>
      <c r="G75" s="11">
        <f t="shared" si="24"/>
        <v>0</v>
      </c>
    </row>
    <row r="76" spans="1:14" x14ac:dyDescent="0.25">
      <c r="A76" t="s">
        <v>194</v>
      </c>
      <c r="B76" s="2" t="s">
        <v>119</v>
      </c>
      <c r="C76" s="2" t="s">
        <v>42</v>
      </c>
      <c r="D76" s="2" t="s">
        <v>22</v>
      </c>
      <c r="E76" t="s">
        <v>110</v>
      </c>
      <c r="F76" s="11">
        <f t="shared" si="23"/>
        <v>0</v>
      </c>
      <c r="G76" s="11">
        <f t="shared" si="24"/>
        <v>0</v>
      </c>
    </row>
    <row r="77" spans="1:14" x14ac:dyDescent="0.25">
      <c r="A77" t="s">
        <v>194</v>
      </c>
      <c r="B77" s="3" t="s">
        <v>120</v>
      </c>
      <c r="C77" s="3" t="s">
        <v>121</v>
      </c>
      <c r="D77" s="3" t="s">
        <v>59</v>
      </c>
      <c r="E77" t="s">
        <v>110</v>
      </c>
      <c r="F77" s="11">
        <f t="shared" si="23"/>
        <v>1</v>
      </c>
      <c r="G77" s="11">
        <f t="shared" si="24"/>
        <v>0</v>
      </c>
    </row>
    <row r="78" spans="1:14" x14ac:dyDescent="0.25">
      <c r="A78" t="s">
        <v>194</v>
      </c>
      <c r="B78" s="3" t="s">
        <v>122</v>
      </c>
      <c r="C78" s="3" t="s">
        <v>121</v>
      </c>
      <c r="D78" s="3" t="s">
        <v>59</v>
      </c>
      <c r="E78" t="s">
        <v>110</v>
      </c>
      <c r="F78" s="11">
        <f t="shared" si="23"/>
        <v>1</v>
      </c>
      <c r="G78" s="11">
        <f t="shared" si="24"/>
        <v>0</v>
      </c>
    </row>
    <row r="79" spans="1:14" x14ac:dyDescent="0.25">
      <c r="A79" t="s">
        <v>194</v>
      </c>
      <c r="B79" s="3" t="s">
        <v>123</v>
      </c>
      <c r="C79" s="3" t="s">
        <v>121</v>
      </c>
      <c r="D79" s="3" t="s">
        <v>59</v>
      </c>
      <c r="E79" t="s">
        <v>110</v>
      </c>
      <c r="F79" s="11">
        <f t="shared" si="23"/>
        <v>0</v>
      </c>
      <c r="G79" s="11">
        <f t="shared" si="24"/>
        <v>0</v>
      </c>
    </row>
    <row r="80" spans="1:14" x14ac:dyDescent="0.25">
      <c r="A80" t="s">
        <v>194</v>
      </c>
      <c r="B80" s="3" t="s">
        <v>124</v>
      </c>
      <c r="C80" s="3" t="s">
        <v>121</v>
      </c>
      <c r="D80" s="3" t="s">
        <v>59</v>
      </c>
      <c r="E80" t="s">
        <v>110</v>
      </c>
      <c r="F80" s="11">
        <f t="shared" si="23"/>
        <v>0</v>
      </c>
      <c r="G80" s="11">
        <f t="shared" si="24"/>
        <v>0</v>
      </c>
    </row>
    <row r="81" spans="1:7" x14ac:dyDescent="0.25">
      <c r="A81" t="s">
        <v>194</v>
      </c>
      <c r="B81" s="3" t="s">
        <v>125</v>
      </c>
      <c r="C81" s="3" t="s">
        <v>121</v>
      </c>
      <c r="D81" s="3" t="s">
        <v>59</v>
      </c>
      <c r="E81" t="s">
        <v>110</v>
      </c>
      <c r="F81" s="11">
        <f t="shared" si="23"/>
        <v>0</v>
      </c>
      <c r="G81" s="11">
        <f t="shared" si="24"/>
        <v>0</v>
      </c>
    </row>
    <row r="82" spans="1:7" x14ac:dyDescent="0.25">
      <c r="A82" t="s">
        <v>194</v>
      </c>
      <c r="B82" s="3" t="s">
        <v>126</v>
      </c>
      <c r="C82" s="3" t="s">
        <v>121</v>
      </c>
      <c r="D82" s="3" t="s">
        <v>59</v>
      </c>
      <c r="E82" t="s">
        <v>110</v>
      </c>
      <c r="F82" s="11">
        <f t="shared" si="23"/>
        <v>0</v>
      </c>
      <c r="G82" s="11">
        <f t="shared" si="24"/>
        <v>0</v>
      </c>
    </row>
    <row r="83" spans="1:7" x14ac:dyDescent="0.25">
      <c r="A83" t="s">
        <v>194</v>
      </c>
      <c r="B83" s="3" t="s">
        <v>127</v>
      </c>
      <c r="C83" s="3" t="s">
        <v>121</v>
      </c>
      <c r="D83" s="3" t="s">
        <v>59</v>
      </c>
      <c r="E83" t="s">
        <v>110</v>
      </c>
      <c r="F83" s="11">
        <f t="shared" si="23"/>
        <v>0</v>
      </c>
      <c r="G83" s="11">
        <f t="shared" si="24"/>
        <v>0</v>
      </c>
    </row>
    <row r="84" spans="1:7" x14ac:dyDescent="0.25">
      <c r="A84" t="s">
        <v>194</v>
      </c>
      <c r="B84" s="3" t="s">
        <v>128</v>
      </c>
      <c r="C84" s="3" t="s">
        <v>121</v>
      </c>
      <c r="D84" s="3" t="s">
        <v>59</v>
      </c>
      <c r="E84" t="s">
        <v>110</v>
      </c>
      <c r="F84" s="11">
        <f t="shared" si="23"/>
        <v>0</v>
      </c>
      <c r="G84" s="11">
        <f t="shared" si="24"/>
        <v>0</v>
      </c>
    </row>
    <row r="85" spans="1:7" x14ac:dyDescent="0.25">
      <c r="A85" t="s">
        <v>194</v>
      </c>
      <c r="B85" s="3" t="s">
        <v>129</v>
      </c>
      <c r="C85" s="3" t="s">
        <v>121</v>
      </c>
      <c r="D85" s="3" t="s">
        <v>59</v>
      </c>
      <c r="E85" t="s">
        <v>110</v>
      </c>
      <c r="F85" s="11">
        <f t="shared" si="23"/>
        <v>0</v>
      </c>
      <c r="G85" s="11">
        <f t="shared" si="24"/>
        <v>0</v>
      </c>
    </row>
    <row r="86" spans="1:7" x14ac:dyDescent="0.25">
      <c r="A86" t="s">
        <v>194</v>
      </c>
      <c r="B86" s="2" t="s">
        <v>130</v>
      </c>
      <c r="C86" s="2" t="s">
        <v>78</v>
      </c>
      <c r="D86" s="2" t="s">
        <v>22</v>
      </c>
      <c r="E86" t="s">
        <v>110</v>
      </c>
      <c r="F86" s="11">
        <f t="shared" si="23"/>
        <v>1</v>
      </c>
      <c r="G86" s="11">
        <f t="shared" si="24"/>
        <v>0</v>
      </c>
    </row>
    <row r="87" spans="1:7" x14ac:dyDescent="0.25">
      <c r="A87" t="s">
        <v>194</v>
      </c>
      <c r="B87" s="2" t="s">
        <v>131</v>
      </c>
      <c r="C87" s="2" t="s">
        <v>132</v>
      </c>
      <c r="D87" s="2" t="s">
        <v>22</v>
      </c>
      <c r="E87" t="s">
        <v>110</v>
      </c>
      <c r="F87" s="11">
        <f t="shared" si="23"/>
        <v>1</v>
      </c>
      <c r="G87" s="11">
        <f t="shared" si="24"/>
        <v>0</v>
      </c>
    </row>
    <row r="88" spans="1:7" x14ac:dyDescent="0.25">
      <c r="A88" t="s">
        <v>194</v>
      </c>
      <c r="B88" s="2" t="s">
        <v>133</v>
      </c>
      <c r="C88" s="2" t="s">
        <v>42</v>
      </c>
      <c r="D88" s="2" t="s">
        <v>22</v>
      </c>
      <c r="E88" t="s">
        <v>110</v>
      </c>
      <c r="F88" s="11">
        <f t="shared" si="23"/>
        <v>1</v>
      </c>
      <c r="G88" s="11">
        <f t="shared" si="24"/>
        <v>0</v>
      </c>
    </row>
    <row r="89" spans="1:7" x14ac:dyDescent="0.25">
      <c r="A89" t="s">
        <v>194</v>
      </c>
      <c r="B89" s="2" t="s">
        <v>134</v>
      </c>
      <c r="C89" s="2" t="s">
        <v>42</v>
      </c>
      <c r="D89" s="2" t="s">
        <v>22</v>
      </c>
      <c r="E89" t="s">
        <v>110</v>
      </c>
      <c r="F89" s="11">
        <f t="shared" si="23"/>
        <v>1</v>
      </c>
      <c r="G89" s="11">
        <f t="shared" si="24"/>
        <v>0</v>
      </c>
    </row>
    <row r="90" spans="1:7" x14ac:dyDescent="0.25">
      <c r="A90" t="s">
        <v>194</v>
      </c>
      <c r="B90" s="2" t="s">
        <v>135</v>
      </c>
      <c r="C90" s="2" t="s">
        <v>42</v>
      </c>
      <c r="D90" s="2" t="s">
        <v>22</v>
      </c>
      <c r="E90" t="s">
        <v>110</v>
      </c>
      <c r="F90" s="11">
        <f t="shared" si="23"/>
        <v>1</v>
      </c>
      <c r="G90" s="11">
        <f t="shared" si="24"/>
        <v>0</v>
      </c>
    </row>
    <row r="91" spans="1:7" x14ac:dyDescent="0.25">
      <c r="A91" t="s">
        <v>194</v>
      </c>
      <c r="B91" s="2" t="s">
        <v>136</v>
      </c>
      <c r="C91" s="2" t="s">
        <v>42</v>
      </c>
      <c r="D91" s="2" t="s">
        <v>22</v>
      </c>
      <c r="E91" t="s">
        <v>110</v>
      </c>
      <c r="F91" s="11">
        <f t="shared" si="23"/>
        <v>1</v>
      </c>
      <c r="G91" s="11">
        <f t="shared" si="24"/>
        <v>0</v>
      </c>
    </row>
    <row r="92" spans="1:7" x14ac:dyDescent="0.25">
      <c r="A92" t="s">
        <v>191</v>
      </c>
      <c r="B92" s="2" t="s">
        <v>137</v>
      </c>
      <c r="C92" s="2" t="s">
        <v>138</v>
      </c>
      <c r="D92" s="2" t="s">
        <v>22</v>
      </c>
      <c r="E92" t="s">
        <v>139</v>
      </c>
      <c r="F92" s="11">
        <f t="shared" si="23"/>
        <v>0</v>
      </c>
      <c r="G92" s="11">
        <f t="shared" si="24"/>
        <v>0</v>
      </c>
    </row>
    <row r="93" spans="1:7" x14ac:dyDescent="0.25">
      <c r="A93" t="s">
        <v>191</v>
      </c>
      <c r="B93" s="2" t="s">
        <v>140</v>
      </c>
      <c r="C93" s="2" t="s">
        <v>138</v>
      </c>
      <c r="D93" s="2" t="s">
        <v>22</v>
      </c>
      <c r="E93" t="s">
        <v>139</v>
      </c>
      <c r="F93" s="11">
        <f t="shared" si="23"/>
        <v>0</v>
      </c>
      <c r="G93" s="11">
        <f t="shared" si="24"/>
        <v>0</v>
      </c>
    </row>
    <row r="94" spans="1:7" x14ac:dyDescent="0.25">
      <c r="A94" t="s">
        <v>192</v>
      </c>
      <c r="B94" s="5" t="s">
        <v>141</v>
      </c>
      <c r="C94" s="5" t="s">
        <v>18</v>
      </c>
      <c r="D94" s="5" t="s">
        <v>19</v>
      </c>
      <c r="E94" t="s">
        <v>139</v>
      </c>
      <c r="F94" s="11">
        <f t="shared" si="23"/>
        <v>0</v>
      </c>
      <c r="G94" s="11">
        <f t="shared" si="24"/>
        <v>0</v>
      </c>
    </row>
    <row r="95" spans="1:7" x14ac:dyDescent="0.25">
      <c r="A95" t="s">
        <v>192</v>
      </c>
      <c r="B95" s="3" t="s">
        <v>142</v>
      </c>
      <c r="C95" s="3" t="s">
        <v>143</v>
      </c>
      <c r="D95" s="3" t="s">
        <v>59</v>
      </c>
      <c r="E95" t="s">
        <v>139</v>
      </c>
      <c r="F95" s="11">
        <f t="shared" si="23"/>
        <v>0</v>
      </c>
      <c r="G95" s="11">
        <f t="shared" si="24"/>
        <v>1</v>
      </c>
    </row>
    <row r="96" spans="1:7" x14ac:dyDescent="0.25">
      <c r="A96" t="s">
        <v>192</v>
      </c>
      <c r="B96" s="3" t="s">
        <v>144</v>
      </c>
      <c r="C96" s="3" t="s">
        <v>143</v>
      </c>
      <c r="D96" s="3" t="s">
        <v>59</v>
      </c>
      <c r="E96" t="s">
        <v>139</v>
      </c>
      <c r="F96" s="11">
        <f t="shared" si="23"/>
        <v>0</v>
      </c>
      <c r="G96" s="11">
        <f t="shared" si="24"/>
        <v>1</v>
      </c>
    </row>
    <row r="97" spans="1:7" x14ac:dyDescent="0.25">
      <c r="A97" t="s">
        <v>192</v>
      </c>
      <c r="B97" s="3" t="s">
        <v>145</v>
      </c>
      <c r="C97" s="3" t="s">
        <v>143</v>
      </c>
      <c r="D97" s="3" t="s">
        <v>59</v>
      </c>
      <c r="E97" t="s">
        <v>139</v>
      </c>
      <c r="F97" s="11">
        <f t="shared" si="23"/>
        <v>0</v>
      </c>
      <c r="G97" s="11">
        <f t="shared" si="24"/>
        <v>1</v>
      </c>
    </row>
    <row r="98" spans="1:7" x14ac:dyDescent="0.25">
      <c r="A98" t="s">
        <v>192</v>
      </c>
      <c r="B98" s="3" t="s">
        <v>146</v>
      </c>
      <c r="C98" s="3" t="s">
        <v>143</v>
      </c>
      <c r="D98" s="3" t="s">
        <v>59</v>
      </c>
      <c r="E98" t="s">
        <v>139</v>
      </c>
      <c r="F98" s="11">
        <f t="shared" si="23"/>
        <v>0</v>
      </c>
      <c r="G98" s="11">
        <f t="shared" si="24"/>
        <v>1</v>
      </c>
    </row>
    <row r="99" spans="1:7" x14ac:dyDescent="0.25">
      <c r="A99" t="s">
        <v>193</v>
      </c>
      <c r="B99" t="s">
        <v>147</v>
      </c>
      <c r="C99" t="s">
        <v>148</v>
      </c>
      <c r="D99" t="s">
        <v>93</v>
      </c>
      <c r="E99" t="s">
        <v>139</v>
      </c>
      <c r="F99" s="11">
        <f t="shared" si="23"/>
        <v>0</v>
      </c>
      <c r="G99" s="11">
        <f t="shared" si="24"/>
        <v>1</v>
      </c>
    </row>
    <row r="100" spans="1:7" x14ac:dyDescent="0.25">
      <c r="A100" t="s">
        <v>189</v>
      </c>
      <c r="B100" s="3" t="s">
        <v>149</v>
      </c>
      <c r="C100" s="3" t="s">
        <v>150</v>
      </c>
      <c r="D100" s="3" t="s">
        <v>59</v>
      </c>
      <c r="E100" t="s">
        <v>139</v>
      </c>
      <c r="F100" s="11">
        <f t="shared" si="23"/>
        <v>0</v>
      </c>
      <c r="G100" s="11">
        <f t="shared" si="24"/>
        <v>0</v>
      </c>
    </row>
    <row r="101" spans="1:7" x14ac:dyDescent="0.25">
      <c r="A101" t="s">
        <v>194</v>
      </c>
      <c r="B101" s="2" t="s">
        <v>151</v>
      </c>
      <c r="C101" s="2" t="s">
        <v>33</v>
      </c>
      <c r="D101" s="2" t="s">
        <v>22</v>
      </c>
      <c r="E101" t="s">
        <v>139</v>
      </c>
      <c r="F101" s="11">
        <f t="shared" si="23"/>
        <v>0</v>
      </c>
      <c r="G101" s="11">
        <f t="shared" si="24"/>
        <v>1</v>
      </c>
    </row>
    <row r="102" spans="1:7" x14ac:dyDescent="0.25">
      <c r="A102" t="s">
        <v>194</v>
      </c>
      <c r="B102" s="2" t="s">
        <v>152</v>
      </c>
      <c r="C102" s="2" t="s">
        <v>42</v>
      </c>
      <c r="D102" s="2" t="s">
        <v>22</v>
      </c>
      <c r="E102" t="s">
        <v>139</v>
      </c>
      <c r="F102" s="11">
        <f t="shared" si="23"/>
        <v>1</v>
      </c>
      <c r="G102" s="11">
        <f t="shared" si="24"/>
        <v>0</v>
      </c>
    </row>
    <row r="103" spans="1:7" x14ac:dyDescent="0.25">
      <c r="A103" t="s">
        <v>194</v>
      </c>
      <c r="B103" s="2" t="s">
        <v>153</v>
      </c>
      <c r="C103" s="2" t="s">
        <v>42</v>
      </c>
      <c r="D103" s="2" t="s">
        <v>22</v>
      </c>
      <c r="E103" t="s">
        <v>139</v>
      </c>
      <c r="F103" s="11">
        <f t="shared" si="23"/>
        <v>1</v>
      </c>
      <c r="G103" s="11">
        <f t="shared" si="24"/>
        <v>0</v>
      </c>
    </row>
    <row r="104" spans="1:7" x14ac:dyDescent="0.25">
      <c r="A104" t="s">
        <v>194</v>
      </c>
      <c r="B104" t="s">
        <v>154</v>
      </c>
      <c r="C104" t="s">
        <v>155</v>
      </c>
      <c r="D104" t="s">
        <v>6</v>
      </c>
      <c r="E104" t="s">
        <v>139</v>
      </c>
      <c r="F104" s="11">
        <f t="shared" si="23"/>
        <v>1</v>
      </c>
      <c r="G104" s="11">
        <f t="shared" si="24"/>
        <v>0</v>
      </c>
    </row>
    <row r="105" spans="1:7" x14ac:dyDescent="0.25">
      <c r="A105" t="s">
        <v>194</v>
      </c>
      <c r="B105" s="2" t="s">
        <v>156</v>
      </c>
      <c r="C105" s="2" t="s">
        <v>99</v>
      </c>
      <c r="D105" s="2" t="s">
        <v>22</v>
      </c>
      <c r="E105" t="s">
        <v>139</v>
      </c>
      <c r="F105" s="11">
        <f t="shared" si="23"/>
        <v>1</v>
      </c>
      <c r="G105" s="11">
        <f t="shared" si="24"/>
        <v>0</v>
      </c>
    </row>
    <row r="106" spans="1:7" x14ac:dyDescent="0.25">
      <c r="A106" t="s">
        <v>194</v>
      </c>
      <c r="B106" s="2" t="s">
        <v>157</v>
      </c>
      <c r="C106" s="2" t="s">
        <v>99</v>
      </c>
      <c r="D106" s="2" t="s">
        <v>22</v>
      </c>
      <c r="E106" t="s">
        <v>139</v>
      </c>
      <c r="F106" s="11">
        <f t="shared" si="23"/>
        <v>1</v>
      </c>
      <c r="G106" s="11">
        <f t="shared" si="24"/>
        <v>0</v>
      </c>
    </row>
    <row r="107" spans="1:7" x14ac:dyDescent="0.25">
      <c r="A107" t="s">
        <v>194</v>
      </c>
      <c r="B107" s="2" t="s">
        <v>158</v>
      </c>
      <c r="C107" s="2" t="s">
        <v>99</v>
      </c>
      <c r="D107" s="2" t="s">
        <v>22</v>
      </c>
      <c r="E107" t="s">
        <v>139</v>
      </c>
      <c r="F107" s="11">
        <f t="shared" si="23"/>
        <v>1</v>
      </c>
      <c r="G107" s="11">
        <f t="shared" si="24"/>
        <v>0</v>
      </c>
    </row>
    <row r="108" spans="1:7" x14ac:dyDescent="0.25">
      <c r="A108" t="s">
        <v>194</v>
      </c>
      <c r="B108" s="2" t="s">
        <v>159</v>
      </c>
      <c r="C108" s="2" t="s">
        <v>99</v>
      </c>
      <c r="D108" s="2" t="s">
        <v>22</v>
      </c>
      <c r="E108" t="s">
        <v>139</v>
      </c>
      <c r="F108" s="11">
        <f t="shared" si="23"/>
        <v>1</v>
      </c>
      <c r="G108" s="11">
        <f t="shared" si="24"/>
        <v>0</v>
      </c>
    </row>
    <row r="109" spans="1:7" x14ac:dyDescent="0.25">
      <c r="A109" t="s">
        <v>194</v>
      </c>
      <c r="B109" s="2" t="s">
        <v>160</v>
      </c>
      <c r="C109" s="2" t="s">
        <v>99</v>
      </c>
      <c r="D109" s="2" t="s">
        <v>22</v>
      </c>
      <c r="E109" t="s">
        <v>139</v>
      </c>
      <c r="F109" s="11">
        <f t="shared" si="23"/>
        <v>1</v>
      </c>
      <c r="G109" s="11">
        <f t="shared" si="24"/>
        <v>0</v>
      </c>
    </row>
    <row r="110" spans="1:7" x14ac:dyDescent="0.25">
      <c r="A110" t="s">
        <v>190</v>
      </c>
      <c r="B110" s="2" t="s">
        <v>161</v>
      </c>
      <c r="C110" s="2" t="s">
        <v>21</v>
      </c>
      <c r="D110" s="2" t="s">
        <v>22</v>
      </c>
      <c r="E110" t="s">
        <v>162</v>
      </c>
      <c r="F110" s="11">
        <f t="shared" si="23"/>
        <v>1</v>
      </c>
      <c r="G110" s="11">
        <f t="shared" si="24"/>
        <v>0</v>
      </c>
    </row>
    <row r="111" spans="1:7" x14ac:dyDescent="0.25">
      <c r="A111" t="s">
        <v>192</v>
      </c>
      <c r="B111" s="3" t="s">
        <v>163</v>
      </c>
      <c r="C111" s="3" t="s">
        <v>164</v>
      </c>
      <c r="D111" s="3" t="s">
        <v>59</v>
      </c>
      <c r="E111" t="s">
        <v>162</v>
      </c>
      <c r="F111" s="11">
        <f t="shared" si="23"/>
        <v>0</v>
      </c>
      <c r="G111" s="11">
        <f t="shared" si="24"/>
        <v>0</v>
      </c>
    </row>
    <row r="112" spans="1:7" x14ac:dyDescent="0.25">
      <c r="A112" t="s">
        <v>194</v>
      </c>
      <c r="B112" s="2" t="s">
        <v>165</v>
      </c>
      <c r="C112" s="2" t="s">
        <v>166</v>
      </c>
      <c r="D112" s="2" t="s">
        <v>22</v>
      </c>
      <c r="E112" t="s">
        <v>162</v>
      </c>
      <c r="F112" s="11">
        <f t="shared" si="23"/>
        <v>1</v>
      </c>
      <c r="G112" s="11">
        <f t="shared" si="24"/>
        <v>0</v>
      </c>
    </row>
    <row r="113" spans="1:8" x14ac:dyDescent="0.25">
      <c r="A113" t="s">
        <v>194</v>
      </c>
      <c r="B113" t="s">
        <v>167</v>
      </c>
      <c r="C113" t="s">
        <v>168</v>
      </c>
      <c r="D113" t="s">
        <v>169</v>
      </c>
      <c r="E113" t="s">
        <v>170</v>
      </c>
      <c r="F113" s="11">
        <f t="shared" si="23"/>
        <v>0</v>
      </c>
      <c r="G113" s="11">
        <f t="shared" si="24"/>
        <v>0</v>
      </c>
    </row>
    <row r="114" spans="1:8" x14ac:dyDescent="0.25">
      <c r="A114" t="s">
        <v>190</v>
      </c>
      <c r="B114" s="4" t="s">
        <v>171</v>
      </c>
      <c r="C114" s="4" t="s">
        <v>172</v>
      </c>
      <c r="D114" s="4" t="s">
        <v>48</v>
      </c>
      <c r="E114" t="s">
        <v>173</v>
      </c>
      <c r="F114" s="11">
        <f t="shared" si="23"/>
        <v>0</v>
      </c>
      <c r="G114" s="11">
        <f t="shared" si="24"/>
        <v>0</v>
      </c>
    </row>
    <row r="115" spans="1:8" x14ac:dyDescent="0.25">
      <c r="A115" t="s">
        <v>191</v>
      </c>
      <c r="B115" t="s">
        <v>174</v>
      </c>
      <c r="C115" t="s">
        <v>175</v>
      </c>
      <c r="D115" t="s">
        <v>176</v>
      </c>
      <c r="E115" t="s">
        <v>173</v>
      </c>
      <c r="F115" s="11">
        <f t="shared" si="23"/>
        <v>0</v>
      </c>
      <c r="G115" s="11">
        <f t="shared" si="24"/>
        <v>0</v>
      </c>
    </row>
    <row r="116" spans="1:8" x14ac:dyDescent="0.25">
      <c r="A116" t="s">
        <v>194</v>
      </c>
      <c r="B116" s="2" t="s">
        <v>177</v>
      </c>
      <c r="C116" s="2" t="s">
        <v>178</v>
      </c>
      <c r="D116" s="2" t="s">
        <v>22</v>
      </c>
      <c r="E116" t="s">
        <v>173</v>
      </c>
      <c r="F116" s="11">
        <f t="shared" si="23"/>
        <v>1</v>
      </c>
      <c r="G116" s="11">
        <f t="shared" si="24"/>
        <v>0</v>
      </c>
    </row>
    <row r="117" spans="1:8" x14ac:dyDescent="0.25">
      <c r="A117" t="s">
        <v>190</v>
      </c>
      <c r="B117" t="s">
        <v>179</v>
      </c>
      <c r="C117" t="s">
        <v>180</v>
      </c>
      <c r="D117" t="s">
        <v>181</v>
      </c>
      <c r="E117" t="s">
        <v>182</v>
      </c>
      <c r="F117" s="11">
        <f t="shared" si="23"/>
        <v>1</v>
      </c>
      <c r="G117" s="11">
        <f t="shared" si="24"/>
        <v>0</v>
      </c>
    </row>
    <row r="122" spans="1:8" x14ac:dyDescent="0.25">
      <c r="A122" s="1" t="s">
        <v>188</v>
      </c>
      <c r="B122" s="1" t="s">
        <v>0</v>
      </c>
      <c r="C122" s="1" t="s">
        <v>1</v>
      </c>
      <c r="D122" s="1" t="s">
        <v>2</v>
      </c>
      <c r="E122" s="1" t="s">
        <v>3</v>
      </c>
    </row>
    <row r="123" spans="1:8" x14ac:dyDescent="0.25">
      <c r="A123" t="s">
        <v>189</v>
      </c>
      <c r="B123" t="s">
        <v>4</v>
      </c>
      <c r="C123" t="s">
        <v>5</v>
      </c>
      <c r="D123" t="s">
        <v>6</v>
      </c>
      <c r="E123" t="s">
        <v>7</v>
      </c>
      <c r="F123" s="11">
        <f t="shared" si="23"/>
        <v>0</v>
      </c>
      <c r="G123" s="11">
        <f t="shared" si="24"/>
        <v>0</v>
      </c>
      <c r="H123">
        <f>LEN(SUBSTITUTE($B123, " ", ""))</f>
        <v>10</v>
      </c>
    </row>
    <row r="124" spans="1:8" x14ac:dyDescent="0.25">
      <c r="A124" t="s">
        <v>194</v>
      </c>
      <c r="B124" t="s">
        <v>202</v>
      </c>
      <c r="C124" t="s">
        <v>42</v>
      </c>
      <c r="D124" t="s">
        <v>22</v>
      </c>
      <c r="E124" t="s">
        <v>203</v>
      </c>
      <c r="F124" s="11">
        <f t="shared" si="23"/>
        <v>0</v>
      </c>
      <c r="G124" s="11">
        <f t="shared" si="24"/>
        <v>0</v>
      </c>
      <c r="H124">
        <f t="shared" ref="H124:H187" si="26">LEN(SUBSTITUTE($B124, " ", ""))</f>
        <v>23</v>
      </c>
    </row>
    <row r="125" spans="1:8" x14ac:dyDescent="0.25">
      <c r="A125" t="s">
        <v>190</v>
      </c>
      <c r="B125" t="s">
        <v>8</v>
      </c>
      <c r="C125" t="s">
        <v>9</v>
      </c>
      <c r="D125" t="s">
        <v>10</v>
      </c>
      <c r="E125" t="s">
        <v>11</v>
      </c>
      <c r="F125" s="11">
        <f t="shared" si="23"/>
        <v>0</v>
      </c>
      <c r="G125" s="11">
        <f t="shared" si="24"/>
        <v>0</v>
      </c>
      <c r="H125">
        <f t="shared" si="26"/>
        <v>17</v>
      </c>
    </row>
    <row r="126" spans="1:8" x14ac:dyDescent="0.25">
      <c r="A126" t="s">
        <v>190</v>
      </c>
      <c r="B126" t="s">
        <v>204</v>
      </c>
      <c r="C126" t="s">
        <v>205</v>
      </c>
      <c r="D126" t="s">
        <v>16</v>
      </c>
      <c r="E126" t="s">
        <v>11</v>
      </c>
      <c r="F126" s="11">
        <f t="shared" si="23"/>
        <v>1</v>
      </c>
      <c r="G126" s="11">
        <f t="shared" si="24"/>
        <v>0</v>
      </c>
      <c r="H126">
        <f t="shared" si="26"/>
        <v>29</v>
      </c>
    </row>
    <row r="127" spans="1:8" x14ac:dyDescent="0.25">
      <c r="A127" t="s">
        <v>190</v>
      </c>
      <c r="B127" t="s">
        <v>206</v>
      </c>
      <c r="C127" t="s">
        <v>205</v>
      </c>
      <c r="D127" t="s">
        <v>16</v>
      </c>
      <c r="E127" t="s">
        <v>11</v>
      </c>
      <c r="F127" s="11">
        <f t="shared" si="23"/>
        <v>1</v>
      </c>
      <c r="G127" s="11">
        <f t="shared" si="24"/>
        <v>0</v>
      </c>
      <c r="H127">
        <f t="shared" si="26"/>
        <v>29</v>
      </c>
    </row>
    <row r="128" spans="1:8" x14ac:dyDescent="0.25">
      <c r="A128" t="s">
        <v>190</v>
      </c>
      <c r="B128" t="s">
        <v>207</v>
      </c>
      <c r="C128" t="s">
        <v>205</v>
      </c>
      <c r="D128" t="s">
        <v>16</v>
      </c>
      <c r="E128" t="s">
        <v>11</v>
      </c>
      <c r="F128" s="11">
        <f t="shared" si="23"/>
        <v>1</v>
      </c>
      <c r="G128" s="11">
        <f t="shared" si="24"/>
        <v>0</v>
      </c>
      <c r="H128">
        <f t="shared" si="26"/>
        <v>32</v>
      </c>
    </row>
    <row r="129" spans="1:8" x14ac:dyDescent="0.25">
      <c r="A129" t="s">
        <v>190</v>
      </c>
      <c r="B129" t="s">
        <v>208</v>
      </c>
      <c r="C129" t="s">
        <v>205</v>
      </c>
      <c r="D129" t="s">
        <v>16</v>
      </c>
      <c r="E129" t="s">
        <v>11</v>
      </c>
      <c r="F129" s="11">
        <f t="shared" si="23"/>
        <v>1</v>
      </c>
      <c r="G129" s="11">
        <f t="shared" si="24"/>
        <v>0</v>
      </c>
      <c r="H129">
        <f t="shared" si="26"/>
        <v>33</v>
      </c>
    </row>
    <row r="130" spans="1:8" x14ac:dyDescent="0.25">
      <c r="A130" t="s">
        <v>190</v>
      </c>
      <c r="B130" t="s">
        <v>209</v>
      </c>
      <c r="C130" t="s">
        <v>205</v>
      </c>
      <c r="D130" t="s">
        <v>16</v>
      </c>
      <c r="E130" t="s">
        <v>11</v>
      </c>
      <c r="F130" s="11">
        <f t="shared" si="23"/>
        <v>1</v>
      </c>
      <c r="G130" s="11">
        <f t="shared" si="24"/>
        <v>0</v>
      </c>
      <c r="H130">
        <f t="shared" si="26"/>
        <v>35</v>
      </c>
    </row>
    <row r="131" spans="1:8" x14ac:dyDescent="0.25">
      <c r="A131" t="s">
        <v>190</v>
      </c>
      <c r="B131" t="s">
        <v>210</v>
      </c>
      <c r="C131" t="s">
        <v>205</v>
      </c>
      <c r="D131" t="s">
        <v>16</v>
      </c>
      <c r="E131" t="s">
        <v>11</v>
      </c>
      <c r="F131" s="11">
        <f t="shared" ref="F131:F194" si="27">(LEN(SUBSTITUTE($B131," ",""))&gt;=$I$19)*1</f>
        <v>1</v>
      </c>
      <c r="G131" s="11">
        <f t="shared" ref="G131:G194" si="28">(LEN(SUBSTITUTE($B131, " ", ""))&lt;$I$20)*1</f>
        <v>0</v>
      </c>
      <c r="H131">
        <f t="shared" si="26"/>
        <v>28</v>
      </c>
    </row>
    <row r="132" spans="1:8" x14ac:dyDescent="0.25">
      <c r="A132" t="s">
        <v>190</v>
      </c>
      <c r="B132" t="s">
        <v>211</v>
      </c>
      <c r="C132" t="s">
        <v>205</v>
      </c>
      <c r="D132" t="s">
        <v>16</v>
      </c>
      <c r="E132" t="s">
        <v>11</v>
      </c>
      <c r="F132" s="11">
        <f t="shared" si="27"/>
        <v>1</v>
      </c>
      <c r="G132" s="11">
        <f t="shared" si="28"/>
        <v>0</v>
      </c>
      <c r="H132">
        <f t="shared" si="26"/>
        <v>32</v>
      </c>
    </row>
    <row r="133" spans="1:8" x14ac:dyDescent="0.25">
      <c r="A133" t="s">
        <v>190</v>
      </c>
      <c r="B133" t="s">
        <v>212</v>
      </c>
      <c r="C133" t="s">
        <v>205</v>
      </c>
      <c r="D133" t="s">
        <v>16</v>
      </c>
      <c r="E133" t="s">
        <v>11</v>
      </c>
      <c r="F133" s="11">
        <f t="shared" si="27"/>
        <v>1</v>
      </c>
      <c r="G133" s="11">
        <f t="shared" si="28"/>
        <v>0</v>
      </c>
      <c r="H133">
        <f t="shared" si="26"/>
        <v>34</v>
      </c>
    </row>
    <row r="134" spans="1:8" x14ac:dyDescent="0.25">
      <c r="A134" t="s">
        <v>191</v>
      </c>
      <c r="B134" t="s">
        <v>12</v>
      </c>
      <c r="C134" t="s">
        <v>5</v>
      </c>
      <c r="D134" t="s">
        <v>6</v>
      </c>
      <c r="E134" t="s">
        <v>11</v>
      </c>
      <c r="F134" s="11">
        <f t="shared" si="27"/>
        <v>0</v>
      </c>
      <c r="G134" s="11">
        <f t="shared" si="28"/>
        <v>0</v>
      </c>
      <c r="H134">
        <f t="shared" si="26"/>
        <v>15</v>
      </c>
    </row>
    <row r="135" spans="1:8" x14ac:dyDescent="0.25">
      <c r="A135" t="s">
        <v>191</v>
      </c>
      <c r="B135" t="s">
        <v>13</v>
      </c>
      <c r="C135" t="s">
        <v>5</v>
      </c>
      <c r="D135" t="s">
        <v>6</v>
      </c>
      <c r="E135" t="s">
        <v>11</v>
      </c>
      <c r="F135" s="11">
        <f t="shared" si="27"/>
        <v>0</v>
      </c>
      <c r="G135" s="11">
        <f t="shared" si="28"/>
        <v>0</v>
      </c>
      <c r="H135">
        <f t="shared" si="26"/>
        <v>11</v>
      </c>
    </row>
    <row r="136" spans="1:8" x14ac:dyDescent="0.25">
      <c r="A136" t="s">
        <v>192</v>
      </c>
      <c r="B136" t="s">
        <v>14</v>
      </c>
      <c r="C136" t="s">
        <v>15</v>
      </c>
      <c r="D136" t="s">
        <v>16</v>
      </c>
      <c r="E136" t="s">
        <v>11</v>
      </c>
      <c r="F136" s="11">
        <f t="shared" si="27"/>
        <v>0</v>
      </c>
      <c r="G136" s="11">
        <f t="shared" si="28"/>
        <v>0</v>
      </c>
      <c r="H136">
        <f t="shared" si="26"/>
        <v>13</v>
      </c>
    </row>
    <row r="137" spans="1:8" x14ac:dyDescent="0.25">
      <c r="A137" t="s">
        <v>192</v>
      </c>
      <c r="B137" t="s">
        <v>17</v>
      </c>
      <c r="C137" t="s">
        <v>18</v>
      </c>
      <c r="D137" t="s">
        <v>19</v>
      </c>
      <c r="E137" t="s">
        <v>11</v>
      </c>
      <c r="F137" s="11">
        <f t="shared" si="27"/>
        <v>0</v>
      </c>
      <c r="G137" s="11">
        <f t="shared" si="28"/>
        <v>0</v>
      </c>
      <c r="H137">
        <f t="shared" si="26"/>
        <v>18</v>
      </c>
    </row>
    <row r="138" spans="1:8" x14ac:dyDescent="0.25">
      <c r="A138" t="s">
        <v>192</v>
      </c>
      <c r="B138" t="s">
        <v>20</v>
      </c>
      <c r="C138" t="s">
        <v>21</v>
      </c>
      <c r="D138" t="s">
        <v>22</v>
      </c>
      <c r="E138" t="s">
        <v>11</v>
      </c>
      <c r="F138" s="11">
        <f t="shared" si="27"/>
        <v>0</v>
      </c>
      <c r="G138" s="11">
        <f t="shared" si="28"/>
        <v>0</v>
      </c>
      <c r="H138">
        <f t="shared" si="26"/>
        <v>21</v>
      </c>
    </row>
    <row r="139" spans="1:8" x14ac:dyDescent="0.25">
      <c r="A139" t="s">
        <v>192</v>
      </c>
      <c r="B139" t="s">
        <v>23</v>
      </c>
      <c r="C139" t="s">
        <v>21</v>
      </c>
      <c r="D139" t="s">
        <v>22</v>
      </c>
      <c r="E139" t="s">
        <v>11</v>
      </c>
      <c r="F139" s="11">
        <f t="shared" si="27"/>
        <v>0</v>
      </c>
      <c r="G139" s="11">
        <f t="shared" si="28"/>
        <v>0</v>
      </c>
      <c r="H139">
        <f t="shared" si="26"/>
        <v>21</v>
      </c>
    </row>
    <row r="140" spans="1:8" x14ac:dyDescent="0.25">
      <c r="A140" t="s">
        <v>193</v>
      </c>
      <c r="B140" t="s">
        <v>24</v>
      </c>
      <c r="C140" t="s">
        <v>25</v>
      </c>
      <c r="D140" t="s">
        <v>22</v>
      </c>
      <c r="E140" t="s">
        <v>11</v>
      </c>
      <c r="F140" s="11">
        <f t="shared" si="27"/>
        <v>0</v>
      </c>
      <c r="G140" s="11">
        <f t="shared" si="28"/>
        <v>0</v>
      </c>
      <c r="H140">
        <f t="shared" si="26"/>
        <v>11</v>
      </c>
    </row>
    <row r="141" spans="1:8" x14ac:dyDescent="0.25">
      <c r="A141" t="s">
        <v>193</v>
      </c>
      <c r="B141" t="s">
        <v>26</v>
      </c>
      <c r="C141" t="s">
        <v>27</v>
      </c>
      <c r="D141" t="s">
        <v>22</v>
      </c>
      <c r="E141" t="s">
        <v>11</v>
      </c>
      <c r="F141" s="11">
        <f t="shared" si="27"/>
        <v>0</v>
      </c>
      <c r="G141" s="11">
        <f t="shared" si="28"/>
        <v>0</v>
      </c>
      <c r="H141">
        <f t="shared" si="26"/>
        <v>11</v>
      </c>
    </row>
    <row r="142" spans="1:8" x14ac:dyDescent="0.25">
      <c r="A142" t="s">
        <v>194</v>
      </c>
      <c r="B142" t="s">
        <v>28</v>
      </c>
      <c r="C142" t="s">
        <v>29</v>
      </c>
      <c r="D142" t="s">
        <v>22</v>
      </c>
      <c r="E142" t="s">
        <v>11</v>
      </c>
      <c r="F142" s="11">
        <f t="shared" si="27"/>
        <v>0</v>
      </c>
      <c r="G142" s="11">
        <f t="shared" si="28"/>
        <v>0</v>
      </c>
      <c r="H142">
        <f t="shared" si="26"/>
        <v>17</v>
      </c>
    </row>
    <row r="143" spans="1:8" x14ac:dyDescent="0.25">
      <c r="A143" t="s">
        <v>194</v>
      </c>
      <c r="B143" t="s">
        <v>213</v>
      </c>
      <c r="C143" t="s">
        <v>29</v>
      </c>
      <c r="D143" t="s">
        <v>22</v>
      </c>
      <c r="E143" t="s">
        <v>11</v>
      </c>
      <c r="F143" s="11">
        <f t="shared" si="27"/>
        <v>0</v>
      </c>
      <c r="G143" s="11">
        <f t="shared" si="28"/>
        <v>0</v>
      </c>
      <c r="H143">
        <f t="shared" si="26"/>
        <v>13</v>
      </c>
    </row>
    <row r="144" spans="1:8" x14ac:dyDescent="0.25">
      <c r="A144" t="s">
        <v>194</v>
      </c>
      <c r="B144" t="s">
        <v>30</v>
      </c>
      <c r="C144" t="s">
        <v>31</v>
      </c>
      <c r="D144" t="s">
        <v>22</v>
      </c>
      <c r="E144" t="s">
        <v>11</v>
      </c>
      <c r="F144" s="11">
        <f t="shared" si="27"/>
        <v>0</v>
      </c>
      <c r="G144" s="11">
        <f t="shared" si="28"/>
        <v>0</v>
      </c>
      <c r="H144">
        <f t="shared" si="26"/>
        <v>15</v>
      </c>
    </row>
    <row r="145" spans="1:8" x14ac:dyDescent="0.25">
      <c r="A145" t="s">
        <v>194</v>
      </c>
      <c r="B145" t="s">
        <v>32</v>
      </c>
      <c r="C145" t="s">
        <v>33</v>
      </c>
      <c r="D145" t="s">
        <v>22</v>
      </c>
      <c r="E145" t="s">
        <v>11</v>
      </c>
      <c r="F145" s="11">
        <f t="shared" si="27"/>
        <v>0</v>
      </c>
      <c r="G145" s="11">
        <f t="shared" si="28"/>
        <v>0</v>
      </c>
      <c r="H145">
        <f t="shared" si="26"/>
        <v>24</v>
      </c>
    </row>
    <row r="146" spans="1:8" x14ac:dyDescent="0.25">
      <c r="A146" t="s">
        <v>194</v>
      </c>
      <c r="B146" t="s">
        <v>214</v>
      </c>
      <c r="C146" t="s">
        <v>29</v>
      </c>
      <c r="D146" t="s">
        <v>22</v>
      </c>
      <c r="E146" t="s">
        <v>11</v>
      </c>
      <c r="F146" s="11">
        <f t="shared" si="27"/>
        <v>0</v>
      </c>
      <c r="G146" s="11">
        <f t="shared" si="28"/>
        <v>0</v>
      </c>
      <c r="H146">
        <f t="shared" si="26"/>
        <v>20</v>
      </c>
    </row>
    <row r="147" spans="1:8" x14ac:dyDescent="0.25">
      <c r="A147" t="s">
        <v>194</v>
      </c>
      <c r="B147" t="s">
        <v>34</v>
      </c>
      <c r="C147" t="s">
        <v>29</v>
      </c>
      <c r="D147" t="s">
        <v>22</v>
      </c>
      <c r="E147" t="s">
        <v>11</v>
      </c>
      <c r="F147" s="11">
        <f t="shared" si="27"/>
        <v>1</v>
      </c>
      <c r="G147" s="11">
        <f t="shared" si="28"/>
        <v>0</v>
      </c>
      <c r="H147">
        <f t="shared" si="26"/>
        <v>36</v>
      </c>
    </row>
    <row r="148" spans="1:8" x14ac:dyDescent="0.25">
      <c r="A148" t="s">
        <v>194</v>
      </c>
      <c r="B148" t="s">
        <v>35</v>
      </c>
      <c r="C148" t="s">
        <v>18</v>
      </c>
      <c r="D148" t="s">
        <v>19</v>
      </c>
      <c r="E148" t="s">
        <v>11</v>
      </c>
      <c r="F148" s="11">
        <f t="shared" si="27"/>
        <v>1</v>
      </c>
      <c r="G148" s="11">
        <f t="shared" si="28"/>
        <v>0</v>
      </c>
      <c r="H148">
        <f t="shared" si="26"/>
        <v>107</v>
      </c>
    </row>
    <row r="149" spans="1:8" x14ac:dyDescent="0.25">
      <c r="A149" t="s">
        <v>194</v>
      </c>
      <c r="B149" t="s">
        <v>36</v>
      </c>
      <c r="C149" t="s">
        <v>18</v>
      </c>
      <c r="D149" t="s">
        <v>19</v>
      </c>
      <c r="E149" t="s">
        <v>11</v>
      </c>
      <c r="F149" s="11">
        <f t="shared" si="27"/>
        <v>1</v>
      </c>
      <c r="G149" s="11">
        <f t="shared" si="28"/>
        <v>0</v>
      </c>
      <c r="H149">
        <f t="shared" si="26"/>
        <v>28</v>
      </c>
    </row>
    <row r="150" spans="1:8" x14ac:dyDescent="0.25">
      <c r="A150" t="s">
        <v>194</v>
      </c>
      <c r="B150" t="s">
        <v>37</v>
      </c>
      <c r="C150" t="s">
        <v>18</v>
      </c>
      <c r="D150" t="s">
        <v>19</v>
      </c>
      <c r="E150" t="s">
        <v>11</v>
      </c>
      <c r="F150" s="11">
        <f t="shared" si="27"/>
        <v>1</v>
      </c>
      <c r="G150" s="11">
        <f t="shared" si="28"/>
        <v>0</v>
      </c>
      <c r="H150">
        <f t="shared" si="26"/>
        <v>29</v>
      </c>
    </row>
    <row r="151" spans="1:8" x14ac:dyDescent="0.25">
      <c r="A151" t="s">
        <v>194</v>
      </c>
      <c r="B151" t="s">
        <v>38</v>
      </c>
      <c r="C151" t="s">
        <v>18</v>
      </c>
      <c r="D151" t="s">
        <v>19</v>
      </c>
      <c r="E151" t="s">
        <v>11</v>
      </c>
      <c r="F151" s="11">
        <f t="shared" si="27"/>
        <v>1</v>
      </c>
      <c r="G151" s="11">
        <f t="shared" si="28"/>
        <v>0</v>
      </c>
      <c r="H151">
        <f t="shared" si="26"/>
        <v>28</v>
      </c>
    </row>
    <row r="152" spans="1:8" x14ac:dyDescent="0.25">
      <c r="A152" t="s">
        <v>194</v>
      </c>
      <c r="B152" t="s">
        <v>39</v>
      </c>
      <c r="C152" t="s">
        <v>18</v>
      </c>
      <c r="D152" t="s">
        <v>19</v>
      </c>
      <c r="E152" t="s">
        <v>11</v>
      </c>
      <c r="F152" s="11">
        <f t="shared" si="27"/>
        <v>1</v>
      </c>
      <c r="G152" s="11">
        <f t="shared" si="28"/>
        <v>0</v>
      </c>
      <c r="H152">
        <f t="shared" si="26"/>
        <v>29</v>
      </c>
    </row>
    <row r="153" spans="1:8" x14ac:dyDescent="0.25">
      <c r="A153" t="s">
        <v>194</v>
      </c>
      <c r="B153" t="s">
        <v>40</v>
      </c>
      <c r="C153" t="s">
        <v>18</v>
      </c>
      <c r="D153" t="s">
        <v>19</v>
      </c>
      <c r="E153" t="s">
        <v>11</v>
      </c>
      <c r="F153" s="11">
        <f t="shared" si="27"/>
        <v>0</v>
      </c>
      <c r="G153" s="11">
        <f t="shared" si="28"/>
        <v>0</v>
      </c>
      <c r="H153">
        <f t="shared" si="26"/>
        <v>17</v>
      </c>
    </row>
    <row r="154" spans="1:8" x14ac:dyDescent="0.25">
      <c r="A154" t="s">
        <v>194</v>
      </c>
      <c r="B154" t="s">
        <v>41</v>
      </c>
      <c r="C154" t="s">
        <v>42</v>
      </c>
      <c r="D154" t="s">
        <v>22</v>
      </c>
      <c r="E154" t="s">
        <v>11</v>
      </c>
      <c r="F154" s="11">
        <f t="shared" si="27"/>
        <v>1</v>
      </c>
      <c r="G154" s="11">
        <f t="shared" si="28"/>
        <v>0</v>
      </c>
      <c r="H154">
        <f t="shared" si="26"/>
        <v>35</v>
      </c>
    </row>
    <row r="155" spans="1:8" x14ac:dyDescent="0.25">
      <c r="A155" t="s">
        <v>194</v>
      </c>
      <c r="B155" t="s">
        <v>43</v>
      </c>
      <c r="C155" t="s">
        <v>42</v>
      </c>
      <c r="D155" t="s">
        <v>22</v>
      </c>
      <c r="E155" t="s">
        <v>11</v>
      </c>
      <c r="F155" s="11">
        <f t="shared" si="27"/>
        <v>1</v>
      </c>
      <c r="G155" s="11">
        <f t="shared" si="28"/>
        <v>0</v>
      </c>
      <c r="H155">
        <f t="shared" si="26"/>
        <v>35</v>
      </c>
    </row>
    <row r="156" spans="1:8" x14ac:dyDescent="0.25">
      <c r="A156" t="s">
        <v>194</v>
      </c>
      <c r="B156" t="s">
        <v>215</v>
      </c>
      <c r="C156" t="s">
        <v>42</v>
      </c>
      <c r="D156" t="s">
        <v>22</v>
      </c>
      <c r="E156" t="s">
        <v>11</v>
      </c>
      <c r="F156" s="11">
        <f t="shared" si="27"/>
        <v>1</v>
      </c>
      <c r="G156" s="11">
        <f t="shared" si="28"/>
        <v>0</v>
      </c>
      <c r="H156">
        <f t="shared" si="26"/>
        <v>38</v>
      </c>
    </row>
    <row r="157" spans="1:8" x14ac:dyDescent="0.25">
      <c r="A157" t="s">
        <v>194</v>
      </c>
      <c r="B157" t="s">
        <v>44</v>
      </c>
      <c r="C157" t="s">
        <v>45</v>
      </c>
      <c r="D157" t="s">
        <v>22</v>
      </c>
      <c r="E157" t="s">
        <v>11</v>
      </c>
      <c r="F157" s="11">
        <f t="shared" si="27"/>
        <v>0</v>
      </c>
      <c r="G157" s="11">
        <f t="shared" si="28"/>
        <v>0</v>
      </c>
      <c r="H157">
        <f t="shared" si="26"/>
        <v>21</v>
      </c>
    </row>
    <row r="158" spans="1:8" x14ac:dyDescent="0.25">
      <c r="A158" t="s">
        <v>190</v>
      </c>
      <c r="B158" t="s">
        <v>216</v>
      </c>
      <c r="C158" t="s">
        <v>217</v>
      </c>
      <c r="D158" t="s">
        <v>22</v>
      </c>
      <c r="E158" t="s">
        <v>110</v>
      </c>
      <c r="F158" s="11">
        <f t="shared" si="27"/>
        <v>1</v>
      </c>
      <c r="G158" s="11">
        <f t="shared" si="28"/>
        <v>0</v>
      </c>
      <c r="H158">
        <f t="shared" si="26"/>
        <v>35</v>
      </c>
    </row>
    <row r="159" spans="1:8" x14ac:dyDescent="0.25">
      <c r="A159" t="s">
        <v>190</v>
      </c>
      <c r="B159" t="s">
        <v>109</v>
      </c>
      <c r="C159" t="s">
        <v>5</v>
      </c>
      <c r="D159" t="s">
        <v>6</v>
      </c>
      <c r="E159" t="s">
        <v>110</v>
      </c>
      <c r="F159" s="11">
        <f t="shared" si="27"/>
        <v>0</v>
      </c>
      <c r="G159" s="11">
        <f t="shared" si="28"/>
        <v>1</v>
      </c>
      <c r="H159">
        <f t="shared" si="26"/>
        <v>4</v>
      </c>
    </row>
    <row r="160" spans="1:8" x14ac:dyDescent="0.25">
      <c r="A160" t="s">
        <v>190</v>
      </c>
      <c r="B160" t="s">
        <v>218</v>
      </c>
      <c r="C160" t="s">
        <v>205</v>
      </c>
      <c r="D160" t="s">
        <v>16</v>
      </c>
      <c r="E160" t="s">
        <v>110</v>
      </c>
      <c r="F160" s="11">
        <f t="shared" si="27"/>
        <v>1</v>
      </c>
      <c r="G160" s="11">
        <f t="shared" si="28"/>
        <v>0</v>
      </c>
      <c r="H160">
        <f t="shared" si="26"/>
        <v>39</v>
      </c>
    </row>
    <row r="161" spans="1:8" x14ac:dyDescent="0.25">
      <c r="A161" t="s">
        <v>190</v>
      </c>
      <c r="B161" t="s">
        <v>219</v>
      </c>
      <c r="C161" t="s">
        <v>205</v>
      </c>
      <c r="D161" t="s">
        <v>16</v>
      </c>
      <c r="E161" t="s">
        <v>110</v>
      </c>
      <c r="F161" s="11">
        <f t="shared" si="27"/>
        <v>1</v>
      </c>
      <c r="G161" s="11">
        <f t="shared" si="28"/>
        <v>0</v>
      </c>
      <c r="H161">
        <f t="shared" si="26"/>
        <v>39</v>
      </c>
    </row>
    <row r="162" spans="1:8" x14ac:dyDescent="0.25">
      <c r="A162" t="s">
        <v>190</v>
      </c>
      <c r="B162" t="s">
        <v>220</v>
      </c>
      <c r="C162" t="s">
        <v>205</v>
      </c>
      <c r="D162" t="s">
        <v>16</v>
      </c>
      <c r="E162" t="s">
        <v>110</v>
      </c>
      <c r="F162" s="11">
        <f t="shared" si="27"/>
        <v>1</v>
      </c>
      <c r="G162" s="11">
        <f t="shared" si="28"/>
        <v>0</v>
      </c>
      <c r="H162">
        <f t="shared" si="26"/>
        <v>41</v>
      </c>
    </row>
    <row r="163" spans="1:8" x14ac:dyDescent="0.25">
      <c r="A163" t="s">
        <v>190</v>
      </c>
      <c r="B163" t="s">
        <v>221</v>
      </c>
      <c r="C163" t="s">
        <v>205</v>
      </c>
      <c r="D163" t="s">
        <v>16</v>
      </c>
      <c r="E163" t="s">
        <v>110</v>
      </c>
      <c r="F163" s="11">
        <f t="shared" si="27"/>
        <v>1</v>
      </c>
      <c r="G163" s="11">
        <f t="shared" si="28"/>
        <v>0</v>
      </c>
      <c r="H163">
        <f t="shared" si="26"/>
        <v>41</v>
      </c>
    </row>
    <row r="164" spans="1:8" x14ac:dyDescent="0.25">
      <c r="A164" t="s">
        <v>190</v>
      </c>
      <c r="B164" t="s">
        <v>222</v>
      </c>
      <c r="C164" t="s">
        <v>205</v>
      </c>
      <c r="D164" t="s">
        <v>16</v>
      </c>
      <c r="E164" t="s">
        <v>110</v>
      </c>
      <c r="F164" s="11">
        <f t="shared" si="27"/>
        <v>1</v>
      </c>
      <c r="G164" s="11">
        <f t="shared" si="28"/>
        <v>0</v>
      </c>
      <c r="H164">
        <f t="shared" si="26"/>
        <v>41</v>
      </c>
    </row>
    <row r="165" spans="1:8" x14ac:dyDescent="0.25">
      <c r="A165" t="s">
        <v>190</v>
      </c>
      <c r="B165" t="s">
        <v>223</v>
      </c>
      <c r="C165" t="s">
        <v>205</v>
      </c>
      <c r="D165" t="s">
        <v>16</v>
      </c>
      <c r="E165" t="s">
        <v>110</v>
      </c>
      <c r="F165" s="11">
        <f t="shared" si="27"/>
        <v>1</v>
      </c>
      <c r="G165" s="11">
        <f t="shared" si="28"/>
        <v>0</v>
      </c>
      <c r="H165">
        <f t="shared" si="26"/>
        <v>41</v>
      </c>
    </row>
    <row r="166" spans="1:8" x14ac:dyDescent="0.25">
      <c r="A166" t="s">
        <v>190</v>
      </c>
      <c r="B166" t="s">
        <v>224</v>
      </c>
      <c r="C166" t="s">
        <v>205</v>
      </c>
      <c r="D166" t="s">
        <v>16</v>
      </c>
      <c r="E166" t="s">
        <v>110</v>
      </c>
      <c r="F166" s="11">
        <f t="shared" si="27"/>
        <v>1</v>
      </c>
      <c r="G166" s="11">
        <f t="shared" si="28"/>
        <v>0</v>
      </c>
      <c r="H166">
        <f t="shared" si="26"/>
        <v>41</v>
      </c>
    </row>
    <row r="167" spans="1:8" x14ac:dyDescent="0.25">
      <c r="A167" t="s">
        <v>190</v>
      </c>
      <c r="B167" t="s">
        <v>225</v>
      </c>
      <c r="C167" t="s">
        <v>205</v>
      </c>
      <c r="D167" t="s">
        <v>16</v>
      </c>
      <c r="E167" t="s">
        <v>110</v>
      </c>
      <c r="F167" s="11">
        <f t="shared" si="27"/>
        <v>1</v>
      </c>
      <c r="G167" s="11">
        <f t="shared" si="28"/>
        <v>0</v>
      </c>
      <c r="H167">
        <f t="shared" si="26"/>
        <v>26</v>
      </c>
    </row>
    <row r="168" spans="1:8" x14ac:dyDescent="0.25">
      <c r="A168" t="s">
        <v>190</v>
      </c>
      <c r="B168" t="s">
        <v>226</v>
      </c>
      <c r="C168" t="s">
        <v>205</v>
      </c>
      <c r="D168" t="s">
        <v>16</v>
      </c>
      <c r="E168" t="s">
        <v>110</v>
      </c>
      <c r="F168" s="11">
        <f t="shared" si="27"/>
        <v>1</v>
      </c>
      <c r="G168" s="11">
        <f t="shared" si="28"/>
        <v>0</v>
      </c>
      <c r="H168">
        <f t="shared" si="26"/>
        <v>32</v>
      </c>
    </row>
    <row r="169" spans="1:8" x14ac:dyDescent="0.25">
      <c r="A169" t="s">
        <v>191</v>
      </c>
      <c r="B169" t="s">
        <v>227</v>
      </c>
      <c r="C169" t="s">
        <v>205</v>
      </c>
      <c r="D169" t="s">
        <v>16</v>
      </c>
      <c r="E169" t="s">
        <v>110</v>
      </c>
      <c r="F169" s="11">
        <f t="shared" si="27"/>
        <v>0</v>
      </c>
      <c r="G169" s="11">
        <f t="shared" si="28"/>
        <v>1</v>
      </c>
      <c r="H169">
        <f t="shared" si="26"/>
        <v>8</v>
      </c>
    </row>
    <row r="170" spans="1:8" x14ac:dyDescent="0.25">
      <c r="A170" t="s">
        <v>191</v>
      </c>
      <c r="B170" t="s">
        <v>228</v>
      </c>
      <c r="C170" t="s">
        <v>205</v>
      </c>
      <c r="D170" t="s">
        <v>16</v>
      </c>
      <c r="E170" t="s">
        <v>110</v>
      </c>
      <c r="F170" s="11">
        <f t="shared" si="27"/>
        <v>0</v>
      </c>
      <c r="G170" s="11">
        <f t="shared" si="28"/>
        <v>1</v>
      </c>
      <c r="H170">
        <f t="shared" si="26"/>
        <v>8</v>
      </c>
    </row>
    <row r="171" spans="1:8" x14ac:dyDescent="0.25">
      <c r="A171" t="s">
        <v>191</v>
      </c>
      <c r="B171" t="s">
        <v>229</v>
      </c>
      <c r="C171" t="s">
        <v>205</v>
      </c>
      <c r="D171" t="s">
        <v>16</v>
      </c>
      <c r="E171" t="s">
        <v>110</v>
      </c>
      <c r="F171" s="11">
        <f t="shared" si="27"/>
        <v>0</v>
      </c>
      <c r="G171" s="11">
        <f t="shared" si="28"/>
        <v>1</v>
      </c>
      <c r="H171">
        <f t="shared" si="26"/>
        <v>8</v>
      </c>
    </row>
    <row r="172" spans="1:8" x14ac:dyDescent="0.25">
      <c r="A172" t="s">
        <v>191</v>
      </c>
      <c r="B172" t="s">
        <v>230</v>
      </c>
      <c r="C172" t="s">
        <v>205</v>
      </c>
      <c r="D172" t="s">
        <v>16</v>
      </c>
      <c r="E172" t="s">
        <v>110</v>
      </c>
      <c r="F172" s="11">
        <f t="shared" si="27"/>
        <v>0</v>
      </c>
      <c r="G172" s="11">
        <f t="shared" si="28"/>
        <v>1</v>
      </c>
      <c r="H172">
        <f t="shared" si="26"/>
        <v>6</v>
      </c>
    </row>
    <row r="173" spans="1:8" x14ac:dyDescent="0.25">
      <c r="A173" t="s">
        <v>191</v>
      </c>
      <c r="B173" t="s">
        <v>231</v>
      </c>
      <c r="C173" t="s">
        <v>205</v>
      </c>
      <c r="D173" t="s">
        <v>16</v>
      </c>
      <c r="E173" t="s">
        <v>110</v>
      </c>
      <c r="F173" s="11">
        <f t="shared" si="27"/>
        <v>0</v>
      </c>
      <c r="G173" s="11">
        <f t="shared" si="28"/>
        <v>1</v>
      </c>
      <c r="H173">
        <f t="shared" si="26"/>
        <v>6</v>
      </c>
    </row>
    <row r="174" spans="1:8" x14ac:dyDescent="0.25">
      <c r="A174" t="s">
        <v>193</v>
      </c>
      <c r="B174" t="s">
        <v>111</v>
      </c>
      <c r="C174" t="s">
        <v>112</v>
      </c>
      <c r="D174" t="s">
        <v>22</v>
      </c>
      <c r="E174" t="s">
        <v>110</v>
      </c>
      <c r="F174" s="11">
        <f t="shared" si="27"/>
        <v>0</v>
      </c>
      <c r="G174" s="11">
        <f t="shared" si="28"/>
        <v>1</v>
      </c>
      <c r="H174">
        <f t="shared" si="26"/>
        <v>3</v>
      </c>
    </row>
    <row r="175" spans="1:8" x14ac:dyDescent="0.25">
      <c r="A175" t="s">
        <v>193</v>
      </c>
      <c r="B175" t="s">
        <v>113</v>
      </c>
      <c r="C175" t="s">
        <v>112</v>
      </c>
      <c r="D175" t="s">
        <v>22</v>
      </c>
      <c r="E175" t="s">
        <v>110</v>
      </c>
      <c r="F175" s="11">
        <f t="shared" si="27"/>
        <v>0</v>
      </c>
      <c r="G175" s="11">
        <f t="shared" si="28"/>
        <v>1</v>
      </c>
      <c r="H175">
        <f t="shared" si="26"/>
        <v>3</v>
      </c>
    </row>
    <row r="176" spans="1:8" x14ac:dyDescent="0.25">
      <c r="A176" t="s">
        <v>189</v>
      </c>
      <c r="B176" t="s">
        <v>232</v>
      </c>
      <c r="C176" t="s">
        <v>5</v>
      </c>
      <c r="D176" t="s">
        <v>6</v>
      </c>
      <c r="E176" t="s">
        <v>110</v>
      </c>
      <c r="F176" s="11">
        <f t="shared" si="27"/>
        <v>0</v>
      </c>
      <c r="G176" s="11">
        <f t="shared" si="28"/>
        <v>0</v>
      </c>
      <c r="H176">
        <f t="shared" si="26"/>
        <v>10</v>
      </c>
    </row>
    <row r="177" spans="1:8" x14ac:dyDescent="0.25">
      <c r="A177" t="s">
        <v>189</v>
      </c>
      <c r="B177" t="s">
        <v>15</v>
      </c>
      <c r="C177" t="s">
        <v>15</v>
      </c>
      <c r="D177" t="s">
        <v>16</v>
      </c>
      <c r="E177" t="s">
        <v>110</v>
      </c>
      <c r="F177" s="11">
        <f t="shared" si="27"/>
        <v>0</v>
      </c>
      <c r="G177" s="11">
        <f t="shared" si="28"/>
        <v>1</v>
      </c>
      <c r="H177">
        <f t="shared" si="26"/>
        <v>4</v>
      </c>
    </row>
    <row r="178" spans="1:8" x14ac:dyDescent="0.25">
      <c r="A178" t="s">
        <v>189</v>
      </c>
      <c r="B178" t="s">
        <v>114</v>
      </c>
      <c r="C178" t="s">
        <v>5</v>
      </c>
      <c r="D178" t="s">
        <v>6</v>
      </c>
      <c r="E178" t="s">
        <v>110</v>
      </c>
      <c r="F178" s="11">
        <f t="shared" si="27"/>
        <v>1</v>
      </c>
      <c r="G178" s="11">
        <f t="shared" si="28"/>
        <v>0</v>
      </c>
      <c r="H178">
        <f t="shared" si="26"/>
        <v>26</v>
      </c>
    </row>
    <row r="179" spans="1:8" x14ac:dyDescent="0.25">
      <c r="A179" t="s">
        <v>189</v>
      </c>
      <c r="B179" t="s">
        <v>115</v>
      </c>
      <c r="C179" t="s">
        <v>5</v>
      </c>
      <c r="D179" t="s">
        <v>6</v>
      </c>
      <c r="E179" t="s">
        <v>110</v>
      </c>
      <c r="F179" s="11">
        <f t="shared" si="27"/>
        <v>0</v>
      </c>
      <c r="G179" s="11">
        <f t="shared" si="28"/>
        <v>0</v>
      </c>
      <c r="H179">
        <f t="shared" si="26"/>
        <v>19</v>
      </c>
    </row>
    <row r="180" spans="1:8" x14ac:dyDescent="0.25">
      <c r="A180" t="s">
        <v>194</v>
      </c>
      <c r="B180" t="s">
        <v>116</v>
      </c>
      <c r="C180" t="s">
        <v>42</v>
      </c>
      <c r="D180" t="s">
        <v>22</v>
      </c>
      <c r="E180" t="s">
        <v>110</v>
      </c>
      <c r="F180" s="11">
        <f t="shared" si="27"/>
        <v>1</v>
      </c>
      <c r="G180" s="11">
        <f t="shared" si="28"/>
        <v>0</v>
      </c>
      <c r="H180">
        <f t="shared" si="26"/>
        <v>40</v>
      </c>
    </row>
    <row r="181" spans="1:8" x14ac:dyDescent="0.25">
      <c r="A181" t="s">
        <v>194</v>
      </c>
      <c r="B181" t="s">
        <v>117</v>
      </c>
      <c r="C181" t="s">
        <v>42</v>
      </c>
      <c r="D181" t="s">
        <v>22</v>
      </c>
      <c r="E181" t="s">
        <v>110</v>
      </c>
      <c r="F181" s="11">
        <f t="shared" si="27"/>
        <v>1</v>
      </c>
      <c r="G181" s="11">
        <f t="shared" si="28"/>
        <v>0</v>
      </c>
      <c r="H181">
        <f t="shared" si="26"/>
        <v>27</v>
      </c>
    </row>
    <row r="182" spans="1:8" x14ac:dyDescent="0.25">
      <c r="A182" t="s">
        <v>194</v>
      </c>
      <c r="B182" t="s">
        <v>118</v>
      </c>
      <c r="C182" t="s">
        <v>42</v>
      </c>
      <c r="D182" t="s">
        <v>22</v>
      </c>
      <c r="E182" t="s">
        <v>110</v>
      </c>
      <c r="F182" s="11">
        <f t="shared" si="27"/>
        <v>1</v>
      </c>
      <c r="G182" s="11">
        <f t="shared" si="28"/>
        <v>0</v>
      </c>
      <c r="H182">
        <f t="shared" si="26"/>
        <v>26</v>
      </c>
    </row>
    <row r="183" spans="1:8" x14ac:dyDescent="0.25">
      <c r="A183" t="s">
        <v>194</v>
      </c>
      <c r="B183" t="s">
        <v>119</v>
      </c>
      <c r="C183" t="s">
        <v>42</v>
      </c>
      <c r="D183" t="s">
        <v>22</v>
      </c>
      <c r="E183" t="s">
        <v>110</v>
      </c>
      <c r="F183" s="11">
        <f t="shared" si="27"/>
        <v>0</v>
      </c>
      <c r="G183" s="11">
        <f t="shared" si="28"/>
        <v>0</v>
      </c>
      <c r="H183">
        <f t="shared" si="26"/>
        <v>22</v>
      </c>
    </row>
    <row r="184" spans="1:8" x14ac:dyDescent="0.25">
      <c r="A184" t="s">
        <v>194</v>
      </c>
      <c r="B184" t="s">
        <v>120</v>
      </c>
      <c r="C184" t="s">
        <v>121</v>
      </c>
      <c r="D184" t="s">
        <v>59</v>
      </c>
      <c r="E184" t="s">
        <v>110</v>
      </c>
      <c r="F184" s="11">
        <f t="shared" si="27"/>
        <v>1</v>
      </c>
      <c r="G184" s="11">
        <f t="shared" si="28"/>
        <v>0</v>
      </c>
      <c r="H184">
        <f t="shared" si="26"/>
        <v>26</v>
      </c>
    </row>
    <row r="185" spans="1:8" x14ac:dyDescent="0.25">
      <c r="A185" t="s">
        <v>194</v>
      </c>
      <c r="B185" t="s">
        <v>122</v>
      </c>
      <c r="C185" t="s">
        <v>121</v>
      </c>
      <c r="D185" t="s">
        <v>59</v>
      </c>
      <c r="E185" t="s">
        <v>110</v>
      </c>
      <c r="F185" s="11">
        <f t="shared" si="27"/>
        <v>1</v>
      </c>
      <c r="G185" s="11">
        <f t="shared" si="28"/>
        <v>0</v>
      </c>
      <c r="H185">
        <f t="shared" si="26"/>
        <v>26</v>
      </c>
    </row>
    <row r="186" spans="1:8" x14ac:dyDescent="0.25">
      <c r="A186" t="s">
        <v>194</v>
      </c>
      <c r="B186" t="s">
        <v>123</v>
      </c>
      <c r="C186" t="s">
        <v>121</v>
      </c>
      <c r="D186" t="s">
        <v>59</v>
      </c>
      <c r="E186" t="s">
        <v>110</v>
      </c>
      <c r="F186" s="11">
        <f t="shared" si="27"/>
        <v>0</v>
      </c>
      <c r="G186" s="11">
        <f t="shared" si="28"/>
        <v>0</v>
      </c>
      <c r="H186">
        <f t="shared" si="26"/>
        <v>22</v>
      </c>
    </row>
    <row r="187" spans="1:8" x14ac:dyDescent="0.25">
      <c r="A187" t="s">
        <v>194</v>
      </c>
      <c r="B187" t="s">
        <v>124</v>
      </c>
      <c r="C187" t="s">
        <v>121</v>
      </c>
      <c r="D187" t="s">
        <v>59</v>
      </c>
      <c r="E187" t="s">
        <v>110</v>
      </c>
      <c r="F187" s="11">
        <f t="shared" si="27"/>
        <v>0</v>
      </c>
      <c r="G187" s="11">
        <f t="shared" si="28"/>
        <v>0</v>
      </c>
      <c r="H187">
        <f t="shared" si="26"/>
        <v>22</v>
      </c>
    </row>
    <row r="188" spans="1:8" x14ac:dyDescent="0.25">
      <c r="A188" t="s">
        <v>194</v>
      </c>
      <c r="B188" t="s">
        <v>125</v>
      </c>
      <c r="C188" t="s">
        <v>121</v>
      </c>
      <c r="D188" t="s">
        <v>59</v>
      </c>
      <c r="E188" t="s">
        <v>110</v>
      </c>
      <c r="F188" s="11">
        <f t="shared" si="27"/>
        <v>0</v>
      </c>
      <c r="G188" s="11">
        <f t="shared" si="28"/>
        <v>0</v>
      </c>
      <c r="H188">
        <f t="shared" ref="H188:H216" si="29">LEN(SUBSTITUTE($B188, " ", ""))</f>
        <v>20</v>
      </c>
    </row>
    <row r="189" spans="1:8" x14ac:dyDescent="0.25">
      <c r="A189" t="s">
        <v>194</v>
      </c>
      <c r="B189" t="s">
        <v>126</v>
      </c>
      <c r="C189" t="s">
        <v>121</v>
      </c>
      <c r="D189" t="s">
        <v>59</v>
      </c>
      <c r="E189" t="s">
        <v>110</v>
      </c>
      <c r="F189" s="11">
        <f t="shared" si="27"/>
        <v>0</v>
      </c>
      <c r="G189" s="11">
        <f t="shared" si="28"/>
        <v>0</v>
      </c>
      <c r="H189">
        <f t="shared" si="29"/>
        <v>20</v>
      </c>
    </row>
    <row r="190" spans="1:8" x14ac:dyDescent="0.25">
      <c r="A190" t="s">
        <v>194</v>
      </c>
      <c r="B190" t="s">
        <v>127</v>
      </c>
      <c r="C190" t="s">
        <v>121</v>
      </c>
      <c r="D190" t="s">
        <v>59</v>
      </c>
      <c r="E190" t="s">
        <v>110</v>
      </c>
      <c r="F190" s="11">
        <f t="shared" si="27"/>
        <v>0</v>
      </c>
      <c r="G190" s="11">
        <f t="shared" si="28"/>
        <v>0</v>
      </c>
      <c r="H190">
        <f t="shared" si="29"/>
        <v>25</v>
      </c>
    </row>
    <row r="191" spans="1:8" x14ac:dyDescent="0.25">
      <c r="A191" t="s">
        <v>194</v>
      </c>
      <c r="B191" t="s">
        <v>128</v>
      </c>
      <c r="C191" t="s">
        <v>121</v>
      </c>
      <c r="D191" t="s">
        <v>59</v>
      </c>
      <c r="E191" t="s">
        <v>110</v>
      </c>
      <c r="F191" s="11">
        <f t="shared" si="27"/>
        <v>0</v>
      </c>
      <c r="G191" s="11">
        <f t="shared" si="28"/>
        <v>0</v>
      </c>
      <c r="H191">
        <f t="shared" si="29"/>
        <v>22</v>
      </c>
    </row>
    <row r="192" spans="1:8" x14ac:dyDescent="0.25">
      <c r="A192" t="s">
        <v>194</v>
      </c>
      <c r="B192" t="s">
        <v>129</v>
      </c>
      <c r="C192" t="s">
        <v>121</v>
      </c>
      <c r="D192" t="s">
        <v>59</v>
      </c>
      <c r="E192" t="s">
        <v>110</v>
      </c>
      <c r="F192" s="11">
        <f t="shared" si="27"/>
        <v>0</v>
      </c>
      <c r="G192" s="11">
        <f t="shared" si="28"/>
        <v>0</v>
      </c>
      <c r="H192">
        <f t="shared" si="29"/>
        <v>22</v>
      </c>
    </row>
    <row r="193" spans="1:8" x14ac:dyDescent="0.25">
      <c r="A193" t="s">
        <v>194</v>
      </c>
      <c r="B193" t="s">
        <v>130</v>
      </c>
      <c r="C193" t="s">
        <v>78</v>
      </c>
      <c r="D193" t="s">
        <v>22</v>
      </c>
      <c r="E193" t="s">
        <v>110</v>
      </c>
      <c r="F193" s="11">
        <f t="shared" si="27"/>
        <v>1</v>
      </c>
      <c r="G193" s="11">
        <f t="shared" si="28"/>
        <v>0</v>
      </c>
      <c r="H193">
        <f t="shared" si="29"/>
        <v>39</v>
      </c>
    </row>
    <row r="194" spans="1:8" x14ac:dyDescent="0.25">
      <c r="A194" t="s">
        <v>194</v>
      </c>
      <c r="B194" t="s">
        <v>131</v>
      </c>
      <c r="C194" t="s">
        <v>132</v>
      </c>
      <c r="D194" t="s">
        <v>22</v>
      </c>
      <c r="E194" t="s">
        <v>110</v>
      </c>
      <c r="F194" s="11">
        <f t="shared" si="27"/>
        <v>1</v>
      </c>
      <c r="G194" s="11">
        <f t="shared" si="28"/>
        <v>0</v>
      </c>
      <c r="H194">
        <f t="shared" si="29"/>
        <v>95</v>
      </c>
    </row>
    <row r="195" spans="1:8" x14ac:dyDescent="0.25">
      <c r="A195" t="s">
        <v>194</v>
      </c>
      <c r="B195" t="s">
        <v>133</v>
      </c>
      <c r="C195" t="s">
        <v>42</v>
      </c>
      <c r="D195" t="s">
        <v>22</v>
      </c>
      <c r="E195" t="s">
        <v>110</v>
      </c>
      <c r="F195" s="11">
        <f t="shared" ref="F195:F216" si="30">(LEN(SUBSTITUTE($B195," ",""))&gt;=$I$19)*1</f>
        <v>1</v>
      </c>
      <c r="G195" s="11">
        <f t="shared" ref="G195:G216" si="31">(LEN(SUBSTITUTE($B195, " ", ""))&lt;$I$20)*1</f>
        <v>0</v>
      </c>
      <c r="H195">
        <f t="shared" si="29"/>
        <v>53</v>
      </c>
    </row>
    <row r="196" spans="1:8" x14ac:dyDescent="0.25">
      <c r="A196" t="s">
        <v>194</v>
      </c>
      <c r="B196" t="s">
        <v>134</v>
      </c>
      <c r="C196" t="s">
        <v>42</v>
      </c>
      <c r="D196" t="s">
        <v>22</v>
      </c>
      <c r="E196" t="s">
        <v>110</v>
      </c>
      <c r="F196" s="11">
        <f t="shared" si="30"/>
        <v>1</v>
      </c>
      <c r="G196" s="11">
        <f t="shared" si="31"/>
        <v>0</v>
      </c>
      <c r="H196">
        <f t="shared" si="29"/>
        <v>43</v>
      </c>
    </row>
    <row r="197" spans="1:8" x14ac:dyDescent="0.25">
      <c r="A197" t="s">
        <v>194</v>
      </c>
      <c r="B197" t="s">
        <v>135</v>
      </c>
      <c r="C197" t="s">
        <v>42</v>
      </c>
      <c r="D197" t="s">
        <v>22</v>
      </c>
      <c r="E197" t="s">
        <v>110</v>
      </c>
      <c r="F197" s="11">
        <f t="shared" si="30"/>
        <v>1</v>
      </c>
      <c r="G197" s="11">
        <f t="shared" si="31"/>
        <v>0</v>
      </c>
      <c r="H197">
        <f t="shared" si="29"/>
        <v>53</v>
      </c>
    </row>
    <row r="198" spans="1:8" x14ac:dyDescent="0.25">
      <c r="A198" t="s">
        <v>194</v>
      </c>
      <c r="B198" t="s">
        <v>136</v>
      </c>
      <c r="C198" t="s">
        <v>42</v>
      </c>
      <c r="D198" t="s">
        <v>22</v>
      </c>
      <c r="E198" t="s">
        <v>110</v>
      </c>
      <c r="F198" s="11">
        <f t="shared" si="30"/>
        <v>1</v>
      </c>
      <c r="G198" s="11">
        <f t="shared" si="31"/>
        <v>0</v>
      </c>
      <c r="H198">
        <f t="shared" si="29"/>
        <v>36</v>
      </c>
    </row>
    <row r="199" spans="1:8" x14ac:dyDescent="0.25">
      <c r="A199" t="s">
        <v>194</v>
      </c>
      <c r="B199" t="s">
        <v>233</v>
      </c>
      <c r="C199" t="s">
        <v>29</v>
      </c>
      <c r="D199" t="s">
        <v>22</v>
      </c>
      <c r="E199" t="s">
        <v>110</v>
      </c>
      <c r="F199" s="11">
        <f t="shared" si="30"/>
        <v>1</v>
      </c>
      <c r="G199" s="11">
        <f t="shared" si="31"/>
        <v>0</v>
      </c>
      <c r="H199">
        <f t="shared" si="29"/>
        <v>40</v>
      </c>
    </row>
    <row r="200" spans="1:8" x14ac:dyDescent="0.25">
      <c r="A200" t="s">
        <v>194</v>
      </c>
      <c r="B200" t="s">
        <v>234</v>
      </c>
      <c r="C200" t="s">
        <v>205</v>
      </c>
      <c r="D200" t="s">
        <v>16</v>
      </c>
      <c r="E200" t="s">
        <v>110</v>
      </c>
      <c r="F200" s="11">
        <f t="shared" si="30"/>
        <v>1</v>
      </c>
      <c r="G200" s="11">
        <f t="shared" si="31"/>
        <v>0</v>
      </c>
      <c r="H200">
        <f t="shared" si="29"/>
        <v>46</v>
      </c>
    </row>
    <row r="201" spans="1:8" x14ac:dyDescent="0.25">
      <c r="A201" t="s">
        <v>194</v>
      </c>
      <c r="B201" t="s">
        <v>235</v>
      </c>
      <c r="C201" t="s">
        <v>205</v>
      </c>
      <c r="D201" t="s">
        <v>16</v>
      </c>
      <c r="E201" t="s">
        <v>110</v>
      </c>
      <c r="F201" s="11">
        <f t="shared" si="30"/>
        <v>1</v>
      </c>
      <c r="G201" s="11">
        <f t="shared" si="31"/>
        <v>0</v>
      </c>
      <c r="H201">
        <f t="shared" si="29"/>
        <v>46</v>
      </c>
    </row>
    <row r="202" spans="1:8" x14ac:dyDescent="0.25">
      <c r="A202" t="s">
        <v>194</v>
      </c>
      <c r="B202" t="s">
        <v>236</v>
      </c>
      <c r="C202" t="s">
        <v>58</v>
      </c>
      <c r="D202" t="s">
        <v>22</v>
      </c>
      <c r="E202" t="s">
        <v>110</v>
      </c>
      <c r="F202" s="11">
        <f t="shared" si="30"/>
        <v>1</v>
      </c>
      <c r="G202" s="11">
        <f t="shared" si="31"/>
        <v>0</v>
      </c>
      <c r="H202">
        <f t="shared" si="29"/>
        <v>35</v>
      </c>
    </row>
    <row r="203" spans="1:8" x14ac:dyDescent="0.25">
      <c r="A203" t="s">
        <v>190</v>
      </c>
      <c r="B203" t="s">
        <v>161</v>
      </c>
      <c r="C203" t="s">
        <v>21</v>
      </c>
      <c r="D203" t="s">
        <v>22</v>
      </c>
      <c r="E203" t="s">
        <v>162</v>
      </c>
      <c r="F203" s="11">
        <f t="shared" si="30"/>
        <v>1</v>
      </c>
      <c r="G203" s="11">
        <f t="shared" si="31"/>
        <v>0</v>
      </c>
      <c r="H203">
        <f t="shared" si="29"/>
        <v>27</v>
      </c>
    </row>
    <row r="204" spans="1:8" x14ac:dyDescent="0.25">
      <c r="A204" t="s">
        <v>192</v>
      </c>
      <c r="B204" t="s">
        <v>163</v>
      </c>
      <c r="C204" t="s">
        <v>164</v>
      </c>
      <c r="D204" t="s">
        <v>59</v>
      </c>
      <c r="E204" t="s">
        <v>162</v>
      </c>
      <c r="F204" s="11">
        <f t="shared" si="30"/>
        <v>0</v>
      </c>
      <c r="G204" s="11">
        <f t="shared" si="31"/>
        <v>0</v>
      </c>
      <c r="H204">
        <f t="shared" si="29"/>
        <v>10</v>
      </c>
    </row>
    <row r="205" spans="1:8" x14ac:dyDescent="0.25">
      <c r="A205" t="s">
        <v>194</v>
      </c>
      <c r="B205" t="s">
        <v>165</v>
      </c>
      <c r="C205" t="s">
        <v>166</v>
      </c>
      <c r="D205" t="s">
        <v>22</v>
      </c>
      <c r="E205" t="s">
        <v>162</v>
      </c>
      <c r="F205" s="11">
        <f t="shared" si="30"/>
        <v>1</v>
      </c>
      <c r="G205" s="11">
        <f t="shared" si="31"/>
        <v>0</v>
      </c>
      <c r="H205">
        <f t="shared" si="29"/>
        <v>30</v>
      </c>
    </row>
    <row r="206" spans="1:8" x14ac:dyDescent="0.25">
      <c r="A206" t="s">
        <v>194</v>
      </c>
      <c r="B206" t="s">
        <v>167</v>
      </c>
      <c r="C206" t="s">
        <v>168</v>
      </c>
      <c r="D206" t="s">
        <v>169</v>
      </c>
      <c r="E206" t="s">
        <v>170</v>
      </c>
      <c r="F206" s="11">
        <f t="shared" si="30"/>
        <v>0</v>
      </c>
      <c r="G206" s="11">
        <f t="shared" si="31"/>
        <v>0</v>
      </c>
      <c r="H206">
        <f t="shared" si="29"/>
        <v>23</v>
      </c>
    </row>
    <row r="207" spans="1:8" x14ac:dyDescent="0.25">
      <c r="A207" t="s">
        <v>190</v>
      </c>
      <c r="B207" t="s">
        <v>171</v>
      </c>
      <c r="C207" t="s">
        <v>172</v>
      </c>
      <c r="D207" t="s">
        <v>48</v>
      </c>
      <c r="E207" t="s">
        <v>237</v>
      </c>
      <c r="F207" s="11">
        <f t="shared" si="30"/>
        <v>0</v>
      </c>
      <c r="G207" s="11">
        <f t="shared" si="31"/>
        <v>0</v>
      </c>
      <c r="H207">
        <f t="shared" si="29"/>
        <v>19</v>
      </c>
    </row>
    <row r="208" spans="1:8" x14ac:dyDescent="0.25">
      <c r="A208" t="s">
        <v>191</v>
      </c>
      <c r="B208" t="s">
        <v>174</v>
      </c>
      <c r="C208" t="s">
        <v>175</v>
      </c>
      <c r="D208" t="s">
        <v>176</v>
      </c>
      <c r="E208" t="s">
        <v>237</v>
      </c>
      <c r="F208" s="11">
        <f t="shared" si="30"/>
        <v>0</v>
      </c>
      <c r="G208" s="11">
        <f t="shared" si="31"/>
        <v>0</v>
      </c>
      <c r="H208">
        <f t="shared" si="29"/>
        <v>17</v>
      </c>
    </row>
    <row r="209" spans="1:8" x14ac:dyDescent="0.25">
      <c r="A209" t="s">
        <v>194</v>
      </c>
      <c r="B209" t="s">
        <v>177</v>
      </c>
      <c r="C209" t="s">
        <v>178</v>
      </c>
      <c r="D209" t="s">
        <v>22</v>
      </c>
      <c r="E209" t="s">
        <v>237</v>
      </c>
      <c r="F209" s="11">
        <f t="shared" si="30"/>
        <v>1</v>
      </c>
      <c r="G209" s="11">
        <f t="shared" si="31"/>
        <v>0</v>
      </c>
      <c r="H209">
        <f t="shared" si="29"/>
        <v>29</v>
      </c>
    </row>
    <row r="210" spans="1:8" x14ac:dyDescent="0.25">
      <c r="A210" t="s">
        <v>190</v>
      </c>
      <c r="B210" t="s">
        <v>179</v>
      </c>
      <c r="C210" t="s">
        <v>180</v>
      </c>
      <c r="D210" t="s">
        <v>181</v>
      </c>
      <c r="E210" t="s">
        <v>182</v>
      </c>
      <c r="F210" s="11">
        <f t="shared" si="30"/>
        <v>1</v>
      </c>
      <c r="G210" s="11">
        <f t="shared" si="31"/>
        <v>0</v>
      </c>
      <c r="H210">
        <f t="shared" si="29"/>
        <v>27</v>
      </c>
    </row>
    <row r="211" spans="1:8" x14ac:dyDescent="0.25">
      <c r="A211" t="s">
        <v>191</v>
      </c>
      <c r="B211" t="s">
        <v>238</v>
      </c>
      <c r="C211" t="s">
        <v>72</v>
      </c>
      <c r="D211" t="s">
        <v>22</v>
      </c>
      <c r="E211" t="s">
        <v>182</v>
      </c>
      <c r="F211" s="11">
        <f t="shared" si="30"/>
        <v>0</v>
      </c>
      <c r="G211" s="11">
        <f t="shared" si="31"/>
        <v>0</v>
      </c>
      <c r="H211">
        <f t="shared" si="29"/>
        <v>12</v>
      </c>
    </row>
    <row r="212" spans="1:8" x14ac:dyDescent="0.25">
      <c r="A212" t="s">
        <v>191</v>
      </c>
      <c r="B212" t="s">
        <v>239</v>
      </c>
      <c r="C212" t="s">
        <v>72</v>
      </c>
      <c r="D212" t="s">
        <v>22</v>
      </c>
      <c r="E212" t="s">
        <v>182</v>
      </c>
      <c r="F212" s="11">
        <f t="shared" si="30"/>
        <v>0</v>
      </c>
      <c r="G212" s="11">
        <f t="shared" si="31"/>
        <v>0</v>
      </c>
      <c r="H212">
        <f t="shared" si="29"/>
        <v>12</v>
      </c>
    </row>
    <row r="213" spans="1:8" x14ac:dyDescent="0.25">
      <c r="A213" t="s">
        <v>191</v>
      </c>
      <c r="B213" t="s">
        <v>240</v>
      </c>
      <c r="C213" t="s">
        <v>72</v>
      </c>
      <c r="D213" t="s">
        <v>22</v>
      </c>
      <c r="E213" t="s">
        <v>182</v>
      </c>
      <c r="F213" s="11">
        <f t="shared" si="30"/>
        <v>0</v>
      </c>
      <c r="G213" s="11">
        <f t="shared" si="31"/>
        <v>0</v>
      </c>
      <c r="H213">
        <f t="shared" si="29"/>
        <v>12</v>
      </c>
    </row>
    <row r="214" spans="1:8" x14ac:dyDescent="0.25">
      <c r="A214" t="s">
        <v>193</v>
      </c>
      <c r="B214" t="s">
        <v>241</v>
      </c>
      <c r="C214" t="s">
        <v>72</v>
      </c>
      <c r="D214" t="s">
        <v>22</v>
      </c>
      <c r="E214" t="s">
        <v>182</v>
      </c>
      <c r="F214" s="11">
        <f t="shared" si="30"/>
        <v>0</v>
      </c>
      <c r="G214" s="11">
        <f t="shared" si="31"/>
        <v>1</v>
      </c>
      <c r="H214">
        <f t="shared" si="29"/>
        <v>4</v>
      </c>
    </row>
    <row r="215" spans="1:8" x14ac:dyDescent="0.25">
      <c r="A215" t="s">
        <v>193</v>
      </c>
      <c r="B215" t="s">
        <v>242</v>
      </c>
      <c r="C215" t="s">
        <v>72</v>
      </c>
      <c r="D215" t="s">
        <v>22</v>
      </c>
      <c r="E215" t="s">
        <v>182</v>
      </c>
      <c r="F215" s="11">
        <f t="shared" si="30"/>
        <v>0</v>
      </c>
      <c r="G215" s="11">
        <f t="shared" si="31"/>
        <v>1</v>
      </c>
      <c r="H215">
        <f t="shared" si="29"/>
        <v>4</v>
      </c>
    </row>
    <row r="216" spans="1:8" x14ac:dyDescent="0.25">
      <c r="A216" t="s">
        <v>193</v>
      </c>
      <c r="B216" t="s">
        <v>243</v>
      </c>
      <c r="C216" t="s">
        <v>72</v>
      </c>
      <c r="D216" t="s">
        <v>22</v>
      </c>
      <c r="E216" t="s">
        <v>182</v>
      </c>
      <c r="F216" s="11">
        <f t="shared" si="30"/>
        <v>0</v>
      </c>
      <c r="G216" s="11">
        <f t="shared" si="31"/>
        <v>1</v>
      </c>
      <c r="H216">
        <f t="shared" si="29"/>
        <v>4</v>
      </c>
    </row>
  </sheetData>
  <pageMargins left="0.75" right="0.75" top="1" bottom="1" header="0.5" footer="0.5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7D5CC-7E27-4EFD-A052-60F75910F474}">
  <dimension ref="A1:X142"/>
  <sheetViews>
    <sheetView workbookViewId="0">
      <selection activeCell="H2" sqref="H2:H12"/>
    </sheetView>
  </sheetViews>
  <sheetFormatPr defaultRowHeight="15" x14ac:dyDescent="0.25"/>
  <cols>
    <col min="1" max="1" width="10.7109375" customWidth="1"/>
    <col min="2" max="5" width="25.7109375" customWidth="1"/>
    <col min="6" max="6" width="9.140625" style="21"/>
    <col min="8" max="8" width="25.7109375" customWidth="1"/>
    <col min="15" max="23" width="15.7109375" customWidth="1"/>
  </cols>
  <sheetData>
    <row r="1" spans="1:24" x14ac:dyDescent="0.25">
      <c r="A1" s="1" t="s">
        <v>188</v>
      </c>
      <c r="B1" s="1" t="s">
        <v>0</v>
      </c>
      <c r="C1" s="1" t="s">
        <v>1</v>
      </c>
      <c r="D1" s="1" t="s">
        <v>2</v>
      </c>
      <c r="E1" s="1" t="s">
        <v>3</v>
      </c>
      <c r="F1" s="20" t="s">
        <v>325</v>
      </c>
    </row>
    <row r="2" spans="1:24" x14ac:dyDescent="0.25">
      <c r="A2" t="s">
        <v>192</v>
      </c>
      <c r="B2" t="s">
        <v>245</v>
      </c>
      <c r="C2" t="s">
        <v>246</v>
      </c>
      <c r="D2" t="s">
        <v>59</v>
      </c>
      <c r="E2" t="s">
        <v>247</v>
      </c>
      <c r="F2" s="21">
        <f>LEN(SUBSTITUTE($B2," ",""))</f>
        <v>15</v>
      </c>
      <c r="H2" t="str" cm="1">
        <f t="array" ref="H2:H12">_xlfn.UNIQUE($D$2:$D$142)</f>
        <v>enersharesystem.txt</v>
      </c>
      <c r="I2">
        <f>COUNTIF($D$2:$D$142,$H2)</f>
        <v>19</v>
      </c>
      <c r="J2" s="22">
        <f>$I2/$I$13</f>
        <v>0.13475177304964539</v>
      </c>
      <c r="K2" s="22">
        <f>$I2/$I$29</f>
        <v>3.3101045296167246E-2</v>
      </c>
      <c r="O2" t="s">
        <v>247</v>
      </c>
      <c r="P2" t="s">
        <v>252</v>
      </c>
      <c r="Q2" t="s">
        <v>264</v>
      </c>
      <c r="R2" t="s">
        <v>267</v>
      </c>
      <c r="S2" t="s">
        <v>269</v>
      </c>
      <c r="T2" t="s">
        <v>272</v>
      </c>
      <c r="U2" t="s">
        <v>275</v>
      </c>
      <c r="V2" t="s">
        <v>276</v>
      </c>
      <c r="W2" t="s">
        <v>294</v>
      </c>
    </row>
    <row r="3" spans="1:24" x14ac:dyDescent="0.25">
      <c r="A3" t="s">
        <v>194</v>
      </c>
      <c r="B3" t="s">
        <v>202</v>
      </c>
      <c r="C3" t="s">
        <v>42</v>
      </c>
      <c r="D3" t="s">
        <v>22</v>
      </c>
      <c r="E3" t="s">
        <v>247</v>
      </c>
      <c r="F3" s="21">
        <f t="shared" ref="F3:F66" si="0">LEN(SUBSTITUTE($B3," ",""))</f>
        <v>23</v>
      </c>
      <c r="H3" t="str">
        <v>enershareproperty.txt</v>
      </c>
      <c r="I3">
        <f t="shared" ref="I3:I12" si="1">COUNTIF($D$2:$D$142,$H3)</f>
        <v>62</v>
      </c>
      <c r="J3" s="22">
        <f t="shared" ref="J3:J12" si="2">$I3/$I$13</f>
        <v>0.43971631205673761</v>
      </c>
      <c r="K3" s="22">
        <f t="shared" ref="K3:K12" si="3">$I3/$I$29</f>
        <v>0.10801393728222997</v>
      </c>
      <c r="N3">
        <v>1</v>
      </c>
      <c r="O3">
        <f>COUNTIFS($E$2:$E$142,O$2,$A$2:$A$142,"*"&amp;$N3&amp;"*")</f>
        <v>0</v>
      </c>
      <c r="P3">
        <f t="shared" ref="P3:W3" si="4">COUNTIFS($E$2:$E$142,P$2,$A$2:$A$142,"*"&amp;$N3&amp;"*")</f>
        <v>2</v>
      </c>
      <c r="Q3">
        <f t="shared" si="4"/>
        <v>0</v>
      </c>
      <c r="R3">
        <f t="shared" si="4"/>
        <v>10</v>
      </c>
      <c r="S3">
        <f t="shared" si="4"/>
        <v>10</v>
      </c>
      <c r="T3" s="23">
        <f t="shared" si="4"/>
        <v>1</v>
      </c>
      <c r="U3">
        <f t="shared" si="4"/>
        <v>0</v>
      </c>
      <c r="V3">
        <f t="shared" si="4"/>
        <v>3</v>
      </c>
      <c r="W3">
        <f t="shared" si="4"/>
        <v>4</v>
      </c>
      <c r="X3">
        <f>SUM(O3:W3)</f>
        <v>30</v>
      </c>
    </row>
    <row r="4" spans="1:24" x14ac:dyDescent="0.25">
      <c r="A4" t="s">
        <v>194</v>
      </c>
      <c r="B4" t="s">
        <v>248</v>
      </c>
      <c r="C4" t="s">
        <v>249</v>
      </c>
      <c r="D4" t="s">
        <v>59</v>
      </c>
      <c r="E4" t="s">
        <v>247</v>
      </c>
      <c r="F4" s="21">
        <f t="shared" si="0"/>
        <v>25</v>
      </c>
      <c r="H4" t="str">
        <v>platoonwindturbine.txt</v>
      </c>
      <c r="I4">
        <f t="shared" si="1"/>
        <v>8</v>
      </c>
      <c r="J4" s="22">
        <f t="shared" si="2"/>
        <v>5.6737588652482268E-2</v>
      </c>
      <c r="K4" s="22">
        <f t="shared" si="3"/>
        <v>1.3937282229965157E-2</v>
      </c>
      <c r="N4">
        <v>3</v>
      </c>
      <c r="O4">
        <f t="shared" ref="O4:W8" si="5">COUNTIFS($E$2:$E$142,O$2,$A$2:$A$142,"*"&amp;$N4&amp;"*")</f>
        <v>0</v>
      </c>
      <c r="P4" s="12">
        <f t="shared" si="5"/>
        <v>4</v>
      </c>
      <c r="Q4">
        <f t="shared" si="5"/>
        <v>0</v>
      </c>
      <c r="R4">
        <f t="shared" si="5"/>
        <v>5</v>
      </c>
      <c r="S4">
        <f t="shared" si="5"/>
        <v>5</v>
      </c>
      <c r="T4">
        <f t="shared" si="5"/>
        <v>0</v>
      </c>
      <c r="U4">
        <f t="shared" si="5"/>
        <v>0</v>
      </c>
      <c r="V4">
        <f t="shared" si="5"/>
        <v>2</v>
      </c>
      <c r="W4">
        <f t="shared" si="5"/>
        <v>5</v>
      </c>
      <c r="X4">
        <f t="shared" ref="X4:X8" si="6">SUM(O4:W4)</f>
        <v>21</v>
      </c>
    </row>
    <row r="5" spans="1:24" x14ac:dyDescent="0.25">
      <c r="A5" t="s">
        <v>190</v>
      </c>
      <c r="B5" t="s">
        <v>250</v>
      </c>
      <c r="C5" t="s">
        <v>251</v>
      </c>
      <c r="D5" t="s">
        <v>48</v>
      </c>
      <c r="E5" t="s">
        <v>252</v>
      </c>
      <c r="F5" s="21">
        <f t="shared" si="0"/>
        <v>21</v>
      </c>
      <c r="H5" t="str">
        <v>time.txt</v>
      </c>
      <c r="I5">
        <f t="shared" si="1"/>
        <v>9</v>
      </c>
      <c r="J5" s="22">
        <f t="shared" si="2"/>
        <v>6.3829787234042548E-2</v>
      </c>
      <c r="K5" s="22">
        <f t="shared" si="3"/>
        <v>1.5679442508710801E-2</v>
      </c>
      <c r="N5">
        <v>4</v>
      </c>
      <c r="O5" s="23">
        <f t="shared" si="5"/>
        <v>1</v>
      </c>
      <c r="P5">
        <f t="shared" si="5"/>
        <v>0</v>
      </c>
      <c r="Q5">
        <f t="shared" si="5"/>
        <v>0</v>
      </c>
      <c r="R5">
        <f t="shared" si="5"/>
        <v>4</v>
      </c>
      <c r="S5">
        <f t="shared" si="5"/>
        <v>1</v>
      </c>
      <c r="T5" s="12">
        <f t="shared" si="5"/>
        <v>2</v>
      </c>
      <c r="U5">
        <f t="shared" si="5"/>
        <v>0</v>
      </c>
      <c r="V5">
        <f t="shared" si="5"/>
        <v>1</v>
      </c>
      <c r="W5">
        <f t="shared" si="5"/>
        <v>3</v>
      </c>
      <c r="X5">
        <f t="shared" si="6"/>
        <v>12</v>
      </c>
    </row>
    <row r="6" spans="1:24" x14ac:dyDescent="0.25">
      <c r="A6" t="s">
        <v>190</v>
      </c>
      <c r="B6" t="s">
        <v>253</v>
      </c>
      <c r="C6" t="s">
        <v>251</v>
      </c>
      <c r="D6" t="s">
        <v>48</v>
      </c>
      <c r="E6" t="s">
        <v>252</v>
      </c>
      <c r="F6" s="21">
        <f t="shared" si="0"/>
        <v>32</v>
      </c>
      <c r="H6" t="str">
        <v>ontowind.txt</v>
      </c>
      <c r="I6">
        <f t="shared" si="1"/>
        <v>1</v>
      </c>
      <c r="J6" s="22">
        <f t="shared" si="2"/>
        <v>7.0921985815602835E-3</v>
      </c>
      <c r="K6" s="22">
        <f t="shared" si="3"/>
        <v>1.7421602787456446E-3</v>
      </c>
      <c r="N6">
        <v>5</v>
      </c>
      <c r="O6">
        <f t="shared" si="5"/>
        <v>0</v>
      </c>
      <c r="P6">
        <f t="shared" si="5"/>
        <v>0</v>
      </c>
      <c r="Q6">
        <f t="shared" si="5"/>
        <v>0</v>
      </c>
      <c r="R6">
        <f t="shared" si="5"/>
        <v>2</v>
      </c>
      <c r="S6">
        <f t="shared" si="5"/>
        <v>3</v>
      </c>
      <c r="T6">
        <f t="shared" si="5"/>
        <v>0</v>
      </c>
      <c r="U6">
        <f t="shared" si="5"/>
        <v>0</v>
      </c>
      <c r="V6">
        <f t="shared" si="5"/>
        <v>1</v>
      </c>
      <c r="W6">
        <f t="shared" si="5"/>
        <v>3</v>
      </c>
      <c r="X6">
        <f t="shared" si="6"/>
        <v>9</v>
      </c>
    </row>
    <row r="7" spans="1:24" x14ac:dyDescent="0.25">
      <c r="A7" t="s">
        <v>191</v>
      </c>
      <c r="B7" t="s">
        <v>238</v>
      </c>
      <c r="C7" t="s">
        <v>254</v>
      </c>
      <c r="D7" t="s">
        <v>22</v>
      </c>
      <c r="E7" t="s">
        <v>252</v>
      </c>
      <c r="F7" s="21">
        <f t="shared" si="0"/>
        <v>12</v>
      </c>
      <c r="H7" t="str">
        <v>seasgenericproperty.txt</v>
      </c>
      <c r="I7">
        <f t="shared" si="1"/>
        <v>26</v>
      </c>
      <c r="J7" s="22">
        <f t="shared" si="2"/>
        <v>0.18439716312056736</v>
      </c>
      <c r="K7" s="22">
        <f t="shared" si="3"/>
        <v>4.5296167247386762E-2</v>
      </c>
      <c r="N7">
        <v>6</v>
      </c>
      <c r="O7">
        <f t="shared" si="5"/>
        <v>0</v>
      </c>
      <c r="P7">
        <f t="shared" si="5"/>
        <v>0</v>
      </c>
      <c r="Q7">
        <f t="shared" si="5"/>
        <v>0</v>
      </c>
      <c r="R7">
        <f t="shared" si="5"/>
        <v>0</v>
      </c>
      <c r="S7">
        <f t="shared" si="5"/>
        <v>5</v>
      </c>
      <c r="T7">
        <f t="shared" si="5"/>
        <v>0</v>
      </c>
      <c r="U7">
        <f t="shared" si="5"/>
        <v>0</v>
      </c>
      <c r="V7">
        <f t="shared" si="5"/>
        <v>0</v>
      </c>
      <c r="W7">
        <f t="shared" si="5"/>
        <v>0</v>
      </c>
      <c r="X7">
        <f t="shared" si="6"/>
        <v>5</v>
      </c>
    </row>
    <row r="8" spans="1:24" x14ac:dyDescent="0.25">
      <c r="A8" t="s">
        <v>191</v>
      </c>
      <c r="B8" t="s">
        <v>239</v>
      </c>
      <c r="C8" t="s">
        <v>254</v>
      </c>
      <c r="D8" t="s">
        <v>22</v>
      </c>
      <c r="E8" t="s">
        <v>252</v>
      </c>
      <c r="F8" s="21">
        <f t="shared" si="0"/>
        <v>12</v>
      </c>
      <c r="H8" t="str">
        <v>enersharepriceproperty.txt</v>
      </c>
      <c r="I8">
        <f t="shared" si="1"/>
        <v>7</v>
      </c>
      <c r="J8" s="22">
        <f t="shared" si="2"/>
        <v>4.9645390070921988E-2</v>
      </c>
      <c r="K8" s="22">
        <f t="shared" si="3"/>
        <v>1.2195121951219513E-2</v>
      </c>
      <c r="N8">
        <v>7</v>
      </c>
      <c r="O8" s="12">
        <f t="shared" si="5"/>
        <v>2</v>
      </c>
      <c r="P8" s="23">
        <f t="shared" si="5"/>
        <v>3</v>
      </c>
      <c r="Q8" s="12">
        <f t="shared" si="5"/>
        <v>1</v>
      </c>
      <c r="R8" s="12">
        <f t="shared" si="5"/>
        <v>16</v>
      </c>
      <c r="S8" s="12">
        <f t="shared" si="5"/>
        <v>22</v>
      </c>
      <c r="T8" s="23">
        <f t="shared" si="5"/>
        <v>1</v>
      </c>
      <c r="U8" s="12">
        <f t="shared" si="5"/>
        <v>1</v>
      </c>
      <c r="V8" s="12">
        <f t="shared" si="5"/>
        <v>9</v>
      </c>
      <c r="W8" s="12">
        <f t="shared" si="5"/>
        <v>11</v>
      </c>
      <c r="X8">
        <f t="shared" si="6"/>
        <v>66</v>
      </c>
    </row>
    <row r="9" spans="1:24" x14ac:dyDescent="0.25">
      <c r="A9" t="s">
        <v>191</v>
      </c>
      <c r="B9" t="s">
        <v>240</v>
      </c>
      <c r="C9" t="s">
        <v>254</v>
      </c>
      <c r="D9" t="s">
        <v>22</v>
      </c>
      <c r="E9" t="s">
        <v>252</v>
      </c>
      <c r="F9" s="21">
        <f t="shared" si="0"/>
        <v>12</v>
      </c>
      <c r="H9" t="str">
        <v>enersharegrid.txt</v>
      </c>
      <c r="I9">
        <f t="shared" si="1"/>
        <v>1</v>
      </c>
      <c r="J9" s="22">
        <f t="shared" si="2"/>
        <v>7.0921985815602835E-3</v>
      </c>
      <c r="K9" s="22">
        <f t="shared" si="3"/>
        <v>1.7421602787456446E-3</v>
      </c>
    </row>
    <row r="10" spans="1:24" x14ac:dyDescent="0.25">
      <c r="A10" t="s">
        <v>191</v>
      </c>
      <c r="B10" t="s">
        <v>255</v>
      </c>
      <c r="C10" t="s">
        <v>83</v>
      </c>
      <c r="D10" t="s">
        <v>59</v>
      </c>
      <c r="E10" t="s">
        <v>252</v>
      </c>
      <c r="F10" s="21">
        <f t="shared" si="0"/>
        <v>28</v>
      </c>
      <c r="H10" t="str">
        <v>enershareforecast.txt</v>
      </c>
      <c r="I10">
        <f t="shared" si="1"/>
        <v>2</v>
      </c>
      <c r="J10" s="22">
        <f t="shared" si="2"/>
        <v>1.4184397163120567E-2</v>
      </c>
      <c r="K10" s="22">
        <f t="shared" si="3"/>
        <v>3.4843205574912892E-3</v>
      </c>
      <c r="L10" t="s">
        <v>327</v>
      </c>
    </row>
    <row r="11" spans="1:24" x14ac:dyDescent="0.25">
      <c r="A11" t="s">
        <v>194</v>
      </c>
      <c r="B11" t="s">
        <v>256</v>
      </c>
      <c r="C11" t="s">
        <v>257</v>
      </c>
      <c r="D11" t="s">
        <v>22</v>
      </c>
      <c r="E11" t="s">
        <v>252</v>
      </c>
      <c r="F11" s="21">
        <f t="shared" si="0"/>
        <v>27</v>
      </c>
      <c r="H11" t="str">
        <v>enersharebuilding.txt</v>
      </c>
      <c r="I11">
        <f t="shared" si="1"/>
        <v>5</v>
      </c>
      <c r="J11" s="22">
        <f t="shared" si="2"/>
        <v>3.5460992907801421E-2</v>
      </c>
      <c r="K11" s="22">
        <f t="shared" si="3"/>
        <v>8.7108013937282226E-3</v>
      </c>
      <c r="P11" t="s">
        <v>252</v>
      </c>
      <c r="Q11" t="s">
        <v>264</v>
      </c>
      <c r="R11" t="s">
        <v>267</v>
      </c>
      <c r="U11" t="s">
        <v>275</v>
      </c>
      <c r="V11" t="s">
        <v>276</v>
      </c>
      <c r="W11" t="s">
        <v>294</v>
      </c>
    </row>
    <row r="12" spans="1:24" x14ac:dyDescent="0.25">
      <c r="A12" t="s">
        <v>194</v>
      </c>
      <c r="B12" t="s">
        <v>258</v>
      </c>
      <c r="C12" t="s">
        <v>259</v>
      </c>
      <c r="D12" t="s">
        <v>22</v>
      </c>
      <c r="E12" t="s">
        <v>252</v>
      </c>
      <c r="F12" s="21">
        <f t="shared" si="0"/>
        <v>30</v>
      </c>
      <c r="H12" t="str">
        <v>platoonenergy.txt</v>
      </c>
      <c r="I12">
        <f t="shared" si="1"/>
        <v>1</v>
      </c>
      <c r="J12" s="22">
        <f t="shared" si="2"/>
        <v>7.0921985815602835E-3</v>
      </c>
      <c r="K12" s="22">
        <f t="shared" si="3"/>
        <v>1.7421602787456446E-3</v>
      </c>
      <c r="N12">
        <v>1</v>
      </c>
      <c r="O12" s="22"/>
      <c r="P12" s="22">
        <f t="shared" ref="P12:W12" si="7">COUNTIFS($E$2:$E$142,P$2,$A$2:$A$142,"*"&amp;$N12&amp;"*")/$J33</f>
        <v>1.834862385321101E-2</v>
      </c>
      <c r="Q12" s="22">
        <f t="shared" si="7"/>
        <v>0</v>
      </c>
      <c r="R12" s="25">
        <f>COUNTIFS($E$2:$E$142,R$2,$A$2:$A$142,"*"&amp;$N12&amp;"*")/$J33</f>
        <v>9.1743119266055051E-2</v>
      </c>
      <c r="S12" s="25"/>
      <c r="T12" s="25"/>
      <c r="U12" s="22">
        <f t="shared" si="7"/>
        <v>0</v>
      </c>
      <c r="V12" s="25">
        <f t="shared" si="7"/>
        <v>2.7522935779816515E-2</v>
      </c>
      <c r="W12" s="22">
        <f t="shared" si="7"/>
        <v>3.669724770642202E-2</v>
      </c>
      <c r="X12" s="26">
        <f>AVERAGE(P12:R12,U12:W12)</f>
        <v>2.9051987767584098E-2</v>
      </c>
    </row>
    <row r="13" spans="1:24" x14ac:dyDescent="0.25">
      <c r="A13" t="s">
        <v>194</v>
      </c>
      <c r="B13" t="s">
        <v>260</v>
      </c>
      <c r="C13" t="s">
        <v>261</v>
      </c>
      <c r="D13" t="s">
        <v>22</v>
      </c>
      <c r="E13" t="s">
        <v>252</v>
      </c>
      <c r="F13" s="21">
        <f t="shared" si="0"/>
        <v>31</v>
      </c>
      <c r="I13">
        <f>SUM(I2:I12)</f>
        <v>141</v>
      </c>
      <c r="N13">
        <v>3</v>
      </c>
      <c r="O13" s="22"/>
      <c r="P13" s="24">
        <f t="shared" ref="P13:W17" si="8">COUNTIFS($E$2:$E$142,P$2,$A$2:$A$142,"*"&amp;$N13&amp;"*")/$J34</f>
        <v>7.6923076923076927E-2</v>
      </c>
      <c r="Q13" s="22">
        <f t="shared" si="8"/>
        <v>0</v>
      </c>
      <c r="R13" s="24">
        <f t="shared" si="8"/>
        <v>9.6153846153846159E-2</v>
      </c>
      <c r="S13" s="25"/>
      <c r="T13" s="22"/>
      <c r="U13" s="22">
        <f t="shared" si="8"/>
        <v>0</v>
      </c>
      <c r="V13" s="25">
        <f t="shared" si="8"/>
        <v>3.8461538461538464E-2</v>
      </c>
      <c r="W13" s="24">
        <f t="shared" si="8"/>
        <v>9.6153846153846159E-2</v>
      </c>
      <c r="X13" s="26">
        <f t="shared" ref="X13:X17" si="9">AVERAGE(P13:R13,U13:W13)</f>
        <v>5.1282051282051287E-2</v>
      </c>
    </row>
    <row r="14" spans="1:24" x14ac:dyDescent="0.25">
      <c r="A14" t="s">
        <v>194</v>
      </c>
      <c r="B14" t="s">
        <v>262</v>
      </c>
      <c r="C14" t="s">
        <v>263</v>
      </c>
      <c r="D14" t="s">
        <v>22</v>
      </c>
      <c r="E14" t="s">
        <v>264</v>
      </c>
      <c r="F14" s="21">
        <f t="shared" si="0"/>
        <v>21</v>
      </c>
      <c r="K14" t="s">
        <v>328</v>
      </c>
      <c r="L14" t="s">
        <v>329</v>
      </c>
      <c r="N14">
        <v>4</v>
      </c>
      <c r="O14" s="25"/>
      <c r="P14" s="22">
        <f t="shared" si="8"/>
        <v>0</v>
      </c>
      <c r="Q14" s="22">
        <f t="shared" si="8"/>
        <v>0</v>
      </c>
      <c r="R14" s="22">
        <f t="shared" si="8"/>
        <v>3.7037037037037035E-2</v>
      </c>
      <c r="S14" s="22"/>
      <c r="T14" s="24"/>
      <c r="U14" s="22">
        <f t="shared" si="8"/>
        <v>0</v>
      </c>
      <c r="V14" s="22">
        <f t="shared" si="8"/>
        <v>9.2592592592592587E-3</v>
      </c>
      <c r="W14" s="22">
        <f t="shared" si="8"/>
        <v>2.7777777777777776E-2</v>
      </c>
      <c r="X14" s="26">
        <f t="shared" si="9"/>
        <v>1.2345679012345678E-2</v>
      </c>
    </row>
    <row r="15" spans="1:24" x14ac:dyDescent="0.25">
      <c r="A15" t="s">
        <v>190</v>
      </c>
      <c r="B15" t="s">
        <v>265</v>
      </c>
      <c r="C15" t="s">
        <v>266</v>
      </c>
      <c r="D15" t="s">
        <v>6</v>
      </c>
      <c r="E15" t="s">
        <v>267</v>
      </c>
      <c r="F15" s="21">
        <f t="shared" si="0"/>
        <v>7</v>
      </c>
      <c r="H15" t="s">
        <v>325</v>
      </c>
      <c r="I15">
        <v>26</v>
      </c>
      <c r="J15" s="19">
        <f>COUNTIF($F$2:$F$142,"&gt;="&amp;$I$15)/$I$16</f>
        <v>0.51063829787234039</v>
      </c>
      <c r="K15" s="17">
        <f>AVERAGE($F$2:$F$142)</f>
        <v>28.042553191489361</v>
      </c>
      <c r="L15">
        <f>MEDIAN($F$2:$F$142)</f>
        <v>26</v>
      </c>
      <c r="N15">
        <v>5</v>
      </c>
      <c r="O15" s="22"/>
      <c r="P15" s="22">
        <f t="shared" si="8"/>
        <v>0</v>
      </c>
      <c r="Q15" s="22">
        <f t="shared" si="8"/>
        <v>0</v>
      </c>
      <c r="R15" s="22">
        <f t="shared" si="8"/>
        <v>4.3478260869565216E-2</v>
      </c>
      <c r="S15" s="22"/>
      <c r="T15" s="22"/>
      <c r="U15" s="22">
        <f t="shared" si="8"/>
        <v>0</v>
      </c>
      <c r="V15" s="22">
        <f t="shared" si="8"/>
        <v>2.1739130434782608E-2</v>
      </c>
      <c r="W15" s="22">
        <f t="shared" si="8"/>
        <v>6.5217391304347824E-2</v>
      </c>
      <c r="X15" s="26">
        <f t="shared" si="9"/>
        <v>2.1739130434782608E-2</v>
      </c>
    </row>
    <row r="16" spans="1:24" x14ac:dyDescent="0.25">
      <c r="A16" t="s">
        <v>190</v>
      </c>
      <c r="B16" t="s">
        <v>8</v>
      </c>
      <c r="C16" t="s">
        <v>9</v>
      </c>
      <c r="D16" t="s">
        <v>10</v>
      </c>
      <c r="E16" t="s">
        <v>267</v>
      </c>
      <c r="F16" s="21">
        <f t="shared" si="0"/>
        <v>17</v>
      </c>
      <c r="I16">
        <f>COUNT($F$2:$F$142)</f>
        <v>141</v>
      </c>
      <c r="J16" s="19">
        <f>COUNTIF($F$2:$F$142,"&lt;"&amp;$I$15)/$I$16</f>
        <v>0.48936170212765956</v>
      </c>
      <c r="N16">
        <v>6</v>
      </c>
      <c r="O16" s="22"/>
      <c r="P16" s="22">
        <f t="shared" si="8"/>
        <v>0</v>
      </c>
      <c r="Q16" s="22">
        <f t="shared" si="8"/>
        <v>0</v>
      </c>
      <c r="R16" s="22">
        <f t="shared" si="8"/>
        <v>0</v>
      </c>
      <c r="S16" s="22"/>
      <c r="T16" s="22"/>
      <c r="U16" s="22">
        <f t="shared" si="8"/>
        <v>0</v>
      </c>
      <c r="V16" s="22">
        <f t="shared" si="8"/>
        <v>0</v>
      </c>
      <c r="W16" s="22">
        <f t="shared" si="8"/>
        <v>0</v>
      </c>
      <c r="X16" s="26">
        <f t="shared" si="9"/>
        <v>0</v>
      </c>
    </row>
    <row r="17" spans="1:24" x14ac:dyDescent="0.25">
      <c r="A17" t="s">
        <v>190</v>
      </c>
      <c r="B17" t="s">
        <v>204</v>
      </c>
      <c r="C17" t="s">
        <v>205</v>
      </c>
      <c r="D17" t="s">
        <v>16</v>
      </c>
      <c r="E17" t="s">
        <v>267</v>
      </c>
      <c r="F17" s="21">
        <f t="shared" si="0"/>
        <v>29</v>
      </c>
      <c r="N17">
        <v>7</v>
      </c>
      <c r="O17" s="24"/>
      <c r="P17" s="22">
        <f t="shared" si="8"/>
        <v>1.5151515151515152E-2</v>
      </c>
      <c r="Q17" s="24">
        <f t="shared" si="8"/>
        <v>5.0505050505050509E-3</v>
      </c>
      <c r="R17" s="25">
        <f t="shared" si="8"/>
        <v>8.0808080808080815E-2</v>
      </c>
      <c r="S17" s="24"/>
      <c r="T17" s="25"/>
      <c r="U17" s="24">
        <f t="shared" si="8"/>
        <v>5.0505050505050509E-3</v>
      </c>
      <c r="V17" s="24">
        <f t="shared" si="8"/>
        <v>4.5454545454545456E-2</v>
      </c>
      <c r="W17" s="22">
        <f t="shared" si="8"/>
        <v>5.5555555555555552E-2</v>
      </c>
      <c r="X17" s="26">
        <f t="shared" si="9"/>
        <v>3.4511784511784514E-2</v>
      </c>
    </row>
    <row r="18" spans="1:24" x14ac:dyDescent="0.25">
      <c r="A18" t="s">
        <v>190</v>
      </c>
      <c r="B18" t="s">
        <v>206</v>
      </c>
      <c r="C18" t="s">
        <v>205</v>
      </c>
      <c r="D18" t="s">
        <v>16</v>
      </c>
      <c r="E18" t="s">
        <v>267</v>
      </c>
      <c r="F18" s="21">
        <f t="shared" si="0"/>
        <v>29</v>
      </c>
    </row>
    <row r="19" spans="1:24" x14ac:dyDescent="0.25">
      <c r="A19" t="s">
        <v>190</v>
      </c>
      <c r="B19" t="s">
        <v>207</v>
      </c>
      <c r="C19" t="s">
        <v>205</v>
      </c>
      <c r="D19" t="s">
        <v>16</v>
      </c>
      <c r="E19" t="s">
        <v>267</v>
      </c>
      <c r="F19" s="21">
        <f t="shared" si="0"/>
        <v>32</v>
      </c>
      <c r="H19" t="str" cm="1">
        <f t="array" ref="H19:H27">_xlfn.UNIQUE($E$2:$E$142)</f>
        <v>predictions_path_GPT3.5.txt</v>
      </c>
      <c r="I19">
        <f>COUNTIF($E$2:$E$142,$H19)</f>
        <v>3</v>
      </c>
      <c r="J19" s="22">
        <f>$I19/$I$28</f>
        <v>2.1276595744680851E-2</v>
      </c>
      <c r="K19" s="22">
        <f>$I19/$I$29</f>
        <v>5.2264808362369342E-3</v>
      </c>
    </row>
    <row r="20" spans="1:24" x14ac:dyDescent="0.25">
      <c r="A20" t="s">
        <v>190</v>
      </c>
      <c r="B20" t="s">
        <v>208</v>
      </c>
      <c r="C20" t="s">
        <v>205</v>
      </c>
      <c r="D20" t="s">
        <v>16</v>
      </c>
      <c r="E20" t="s">
        <v>267</v>
      </c>
      <c r="F20" s="21">
        <f t="shared" si="0"/>
        <v>33</v>
      </c>
      <c r="H20" t="str">
        <v>predictions_path_GPT3.5_ec.txt</v>
      </c>
      <c r="I20">
        <f t="shared" ref="I20:I27" si="10">COUNTIF($E$2:$E$142,$H20)</f>
        <v>9</v>
      </c>
      <c r="J20" s="22">
        <f t="shared" ref="J20:J27" si="11">$I20/$I$28</f>
        <v>6.3829787234042548E-2</v>
      </c>
      <c r="K20" s="22">
        <f t="shared" ref="K20:K27" si="12">$I20/$I$29</f>
        <v>1.5679442508710801E-2</v>
      </c>
      <c r="N20">
        <v>1</v>
      </c>
      <c r="P20" s="27">
        <f>COUNTIFS($E$2:$E$142,P$2,$A$2:$A$142,"*"&amp;$N20&amp;"*")/J33</f>
        <v>1.834862385321101E-2</v>
      </c>
      <c r="Q20" s="27">
        <f t="shared" ref="Q20:V20" si="13">COUNTIFS($E$2:$E$142,Q$2,$A$2:$A$142,"*"&amp;$N20&amp;"*")/$I33</f>
        <v>0</v>
      </c>
      <c r="R20" s="27">
        <f t="shared" si="13"/>
        <v>0.33333333333333331</v>
      </c>
      <c r="S20" s="27"/>
      <c r="T20" s="27"/>
      <c r="U20" s="27">
        <f t="shared" si="13"/>
        <v>0</v>
      </c>
      <c r="V20" s="27">
        <f t="shared" si="13"/>
        <v>0.1</v>
      </c>
      <c r="W20" s="27">
        <f t="shared" ref="W20" si="14">COUNTIFS($E$2:$E$142,W$2,$A$2:$A$142,"*"&amp;$N20&amp;"*")/$I33</f>
        <v>0.13333333333333333</v>
      </c>
      <c r="X20" s="28">
        <f>AVERAGE(P20:R20,U20:W20)</f>
        <v>9.7502548419979615E-2</v>
      </c>
    </row>
    <row r="21" spans="1:24" x14ac:dyDescent="0.25">
      <c r="A21" t="s">
        <v>190</v>
      </c>
      <c r="B21" t="s">
        <v>209</v>
      </c>
      <c r="C21" t="s">
        <v>205</v>
      </c>
      <c r="D21" t="s">
        <v>16</v>
      </c>
      <c r="E21" t="s">
        <v>267</v>
      </c>
      <c r="F21" s="21">
        <f t="shared" si="0"/>
        <v>35</v>
      </c>
      <c r="H21" t="str">
        <v>predictions_path_GPT3.5_fewshot.txt</v>
      </c>
      <c r="I21">
        <f t="shared" si="10"/>
        <v>1</v>
      </c>
      <c r="J21" s="22">
        <f t="shared" si="11"/>
        <v>7.0921985815602835E-3</v>
      </c>
      <c r="K21" s="22">
        <f t="shared" si="12"/>
        <v>1.7421602787456446E-3</v>
      </c>
      <c r="N21">
        <v>3</v>
      </c>
      <c r="P21" s="27">
        <f t="shared" ref="P21:V25" si="15">COUNTIFS($E$2:$E$142,P$2,$A$2:$A$142,"*"&amp;$N21&amp;"*")/$I34</f>
        <v>0.19047619047619047</v>
      </c>
      <c r="Q21" s="27">
        <f t="shared" si="15"/>
        <v>0</v>
      </c>
      <c r="R21" s="27">
        <f t="shared" si="15"/>
        <v>0.23809523809523808</v>
      </c>
      <c r="S21" s="27"/>
      <c r="T21" s="27"/>
      <c r="U21" s="27">
        <f t="shared" si="15"/>
        <v>0</v>
      </c>
      <c r="V21" s="27">
        <f t="shared" si="15"/>
        <v>9.5238095238095233E-2</v>
      </c>
      <c r="W21" s="27">
        <f t="shared" ref="W21" si="16">COUNTIFS($E$2:$E$142,W$2,$A$2:$A$142,"*"&amp;$N21&amp;"*")/$I34</f>
        <v>0.23809523809523808</v>
      </c>
      <c r="X21" s="28">
        <f t="shared" ref="X21:X25" si="17">AVERAGE(P21:R21,U21:W21)</f>
        <v>0.12698412698412698</v>
      </c>
    </row>
    <row r="22" spans="1:24" x14ac:dyDescent="0.25">
      <c r="A22" t="s">
        <v>190</v>
      </c>
      <c r="B22" t="s">
        <v>210</v>
      </c>
      <c r="C22" t="s">
        <v>205</v>
      </c>
      <c r="D22" t="s">
        <v>16</v>
      </c>
      <c r="E22" t="s">
        <v>267</v>
      </c>
      <c r="F22" s="21">
        <f t="shared" si="0"/>
        <v>28</v>
      </c>
      <c r="H22" t="str">
        <v>predictions_path_GPT3.5_ft.txt</v>
      </c>
      <c r="I22">
        <f t="shared" si="10"/>
        <v>37</v>
      </c>
      <c r="J22" s="22">
        <f t="shared" si="11"/>
        <v>0.26241134751773049</v>
      </c>
      <c r="K22" s="22">
        <f t="shared" si="12"/>
        <v>6.4459930313588848E-2</v>
      </c>
      <c r="N22">
        <v>4</v>
      </c>
      <c r="P22" s="27">
        <f t="shared" si="15"/>
        <v>0</v>
      </c>
      <c r="Q22" s="27">
        <f t="shared" si="15"/>
        <v>0</v>
      </c>
      <c r="R22" s="27">
        <f t="shared" si="15"/>
        <v>0.33333333333333331</v>
      </c>
      <c r="S22" s="27"/>
      <c r="T22" s="27"/>
      <c r="U22" s="27">
        <f t="shared" si="15"/>
        <v>0</v>
      </c>
      <c r="V22" s="27">
        <f t="shared" si="15"/>
        <v>8.3333333333333329E-2</v>
      </c>
      <c r="W22" s="27">
        <f t="shared" ref="W22" si="18">COUNTIFS($E$2:$E$142,W$2,$A$2:$A$142,"*"&amp;$N22&amp;"*")/$I35</f>
        <v>0.25</v>
      </c>
      <c r="X22" s="28">
        <f t="shared" si="17"/>
        <v>0.1111111111111111</v>
      </c>
    </row>
    <row r="23" spans="1:24" x14ac:dyDescent="0.25">
      <c r="A23" t="s">
        <v>190</v>
      </c>
      <c r="B23" t="s">
        <v>211</v>
      </c>
      <c r="C23" t="s">
        <v>205</v>
      </c>
      <c r="D23" t="s">
        <v>16</v>
      </c>
      <c r="E23" t="s">
        <v>267</v>
      </c>
      <c r="F23" s="21">
        <f t="shared" si="0"/>
        <v>32</v>
      </c>
      <c r="H23" t="str">
        <v>predictions_path_GPT3.5_ft_vs.txt</v>
      </c>
      <c r="I23">
        <f t="shared" si="10"/>
        <v>44</v>
      </c>
      <c r="J23" s="22">
        <f t="shared" si="11"/>
        <v>0.31205673758865249</v>
      </c>
      <c r="K23" s="22">
        <f t="shared" si="12"/>
        <v>7.6655052264808357E-2</v>
      </c>
      <c r="N23">
        <v>5</v>
      </c>
      <c r="P23" s="27">
        <f t="shared" si="15"/>
        <v>0</v>
      </c>
      <c r="Q23" s="27">
        <f t="shared" si="15"/>
        <v>0</v>
      </c>
      <c r="R23" s="27">
        <f t="shared" si="15"/>
        <v>0.22222222222222221</v>
      </c>
      <c r="S23" s="27"/>
      <c r="T23" s="27"/>
      <c r="U23" s="27">
        <f t="shared" si="15"/>
        <v>0</v>
      </c>
      <c r="V23" s="27">
        <f t="shared" si="15"/>
        <v>0.1111111111111111</v>
      </c>
      <c r="W23" s="27">
        <f t="shared" ref="W23" si="19">COUNTIFS($E$2:$E$142,W$2,$A$2:$A$142,"*"&amp;$N23&amp;"*")/$I36</f>
        <v>0.33333333333333331</v>
      </c>
      <c r="X23" s="28">
        <f t="shared" si="17"/>
        <v>0.1111111111111111</v>
      </c>
    </row>
    <row r="24" spans="1:24" x14ac:dyDescent="0.25">
      <c r="A24" t="s">
        <v>190</v>
      </c>
      <c r="B24" t="s">
        <v>212</v>
      </c>
      <c r="C24" t="s">
        <v>205</v>
      </c>
      <c r="D24" t="s">
        <v>16</v>
      </c>
      <c r="E24" t="s">
        <v>267</v>
      </c>
      <c r="F24" s="21">
        <f t="shared" si="0"/>
        <v>34</v>
      </c>
      <c r="H24" t="str">
        <v>predictions_path_GPT3.5_sv.txt</v>
      </c>
      <c r="I24">
        <f t="shared" si="10"/>
        <v>4</v>
      </c>
      <c r="J24" s="22">
        <f t="shared" si="11"/>
        <v>2.8368794326241134E-2</v>
      </c>
      <c r="K24" s="22">
        <f t="shared" si="12"/>
        <v>6.9686411149825784E-3</v>
      </c>
      <c r="N24">
        <v>6</v>
      </c>
      <c r="P24" s="27">
        <f t="shared" si="15"/>
        <v>0</v>
      </c>
      <c r="Q24" s="27">
        <f t="shared" si="15"/>
        <v>0</v>
      </c>
      <c r="R24" s="27">
        <f t="shared" si="15"/>
        <v>0</v>
      </c>
      <c r="S24" s="27"/>
      <c r="T24" s="27"/>
      <c r="U24" s="27">
        <f t="shared" si="15"/>
        <v>0</v>
      </c>
      <c r="V24" s="27">
        <f t="shared" si="15"/>
        <v>0</v>
      </c>
      <c r="W24" s="27">
        <f t="shared" ref="W24" si="20">COUNTIFS($E$2:$E$142,W$2,$A$2:$A$142,"*"&amp;$N24&amp;"*")/$I37</f>
        <v>0</v>
      </c>
      <c r="X24" s="28">
        <f t="shared" si="17"/>
        <v>0</v>
      </c>
    </row>
    <row r="25" spans="1:24" x14ac:dyDescent="0.25">
      <c r="A25" t="s">
        <v>191</v>
      </c>
      <c r="B25" t="s">
        <v>238</v>
      </c>
      <c r="C25" t="s">
        <v>268</v>
      </c>
      <c r="D25" t="s">
        <v>22</v>
      </c>
      <c r="E25" t="s">
        <v>267</v>
      </c>
      <c r="F25" s="21">
        <f t="shared" si="0"/>
        <v>12</v>
      </c>
      <c r="H25" t="str">
        <v>predictions_path_GPT3.5_zeroshot.txt</v>
      </c>
      <c r="I25">
        <f t="shared" si="10"/>
        <v>1</v>
      </c>
      <c r="J25" s="22">
        <f t="shared" si="11"/>
        <v>7.0921985815602835E-3</v>
      </c>
      <c r="K25" s="22">
        <f t="shared" si="12"/>
        <v>1.7421602787456446E-3</v>
      </c>
      <c r="N25">
        <v>7</v>
      </c>
      <c r="P25" s="27">
        <f t="shared" si="15"/>
        <v>4.5454545454545456E-2</v>
      </c>
      <c r="Q25" s="27">
        <f t="shared" si="15"/>
        <v>1.5151515151515152E-2</v>
      </c>
      <c r="R25" s="27">
        <f t="shared" si="15"/>
        <v>0.24242424242424243</v>
      </c>
      <c r="S25" s="27"/>
      <c r="T25" s="27"/>
      <c r="U25" s="27">
        <f t="shared" si="15"/>
        <v>1.5151515151515152E-2</v>
      </c>
      <c r="V25" s="27">
        <f t="shared" si="15"/>
        <v>0.13636363636363635</v>
      </c>
      <c r="W25" s="27">
        <f t="shared" ref="W25" si="21">COUNTIFS($E$2:$E$142,W$2,$A$2:$A$142,"*"&amp;$N25&amp;"*")/$I38</f>
        <v>0.16666666666666666</v>
      </c>
      <c r="X25" s="28">
        <f t="shared" si="17"/>
        <v>0.10353535353535354</v>
      </c>
    </row>
    <row r="26" spans="1:24" x14ac:dyDescent="0.25">
      <c r="A26" t="s">
        <v>191</v>
      </c>
      <c r="B26" t="s">
        <v>239</v>
      </c>
      <c r="C26" t="s">
        <v>268</v>
      </c>
      <c r="D26" t="s">
        <v>22</v>
      </c>
      <c r="E26" t="s">
        <v>267</v>
      </c>
      <c r="F26" s="21">
        <f t="shared" si="0"/>
        <v>12</v>
      </c>
      <c r="H26" t="str">
        <v>predictions_path_GPT4.txt</v>
      </c>
      <c r="I26">
        <f t="shared" si="10"/>
        <v>16</v>
      </c>
      <c r="J26" s="22">
        <f t="shared" si="11"/>
        <v>0.11347517730496454</v>
      </c>
      <c r="K26" s="22">
        <f t="shared" si="12"/>
        <v>2.7874564459930314E-2</v>
      </c>
    </row>
    <row r="27" spans="1:24" x14ac:dyDescent="0.25">
      <c r="A27" t="s">
        <v>191</v>
      </c>
      <c r="B27" t="s">
        <v>240</v>
      </c>
      <c r="C27" t="s">
        <v>268</v>
      </c>
      <c r="D27" t="s">
        <v>22</v>
      </c>
      <c r="E27" t="s">
        <v>267</v>
      </c>
      <c r="F27" s="21">
        <f t="shared" si="0"/>
        <v>12</v>
      </c>
      <c r="H27" t="str">
        <v>predictions_path_GPT4_zeroshot.txt</v>
      </c>
      <c r="I27">
        <f t="shared" si="10"/>
        <v>26</v>
      </c>
      <c r="J27" s="22">
        <f t="shared" si="11"/>
        <v>0.18439716312056736</v>
      </c>
      <c r="K27" s="22">
        <f t="shared" si="12"/>
        <v>4.5296167247386762E-2</v>
      </c>
    </row>
    <row r="28" spans="1:24" x14ac:dyDescent="0.25">
      <c r="A28" t="s">
        <v>191</v>
      </c>
      <c r="B28" t="s">
        <v>12</v>
      </c>
      <c r="C28" t="s">
        <v>5</v>
      </c>
      <c r="D28" t="s">
        <v>6</v>
      </c>
      <c r="E28" t="s">
        <v>267</v>
      </c>
      <c r="F28" s="21">
        <f t="shared" si="0"/>
        <v>15</v>
      </c>
      <c r="I28">
        <f>SUM(I19:I27)</f>
        <v>141</v>
      </c>
    </row>
    <row r="29" spans="1:24" x14ac:dyDescent="0.25">
      <c r="A29" t="s">
        <v>191</v>
      </c>
      <c r="B29" t="s">
        <v>13</v>
      </c>
      <c r="C29" t="s">
        <v>5</v>
      </c>
      <c r="D29" t="s">
        <v>6</v>
      </c>
      <c r="E29" t="s">
        <v>267</v>
      </c>
      <c r="F29" s="21">
        <f t="shared" si="0"/>
        <v>11</v>
      </c>
      <c r="I29">
        <v>574</v>
      </c>
    </row>
    <row r="30" spans="1:24" x14ac:dyDescent="0.25">
      <c r="A30" t="s">
        <v>192</v>
      </c>
      <c r="B30" t="s">
        <v>14</v>
      </c>
      <c r="C30" t="s">
        <v>15</v>
      </c>
      <c r="D30" t="s">
        <v>16</v>
      </c>
      <c r="E30" t="s">
        <v>267</v>
      </c>
      <c r="F30" s="21">
        <f t="shared" si="0"/>
        <v>13</v>
      </c>
    </row>
    <row r="31" spans="1:24" x14ac:dyDescent="0.25">
      <c r="A31" t="s">
        <v>192</v>
      </c>
      <c r="B31" t="s">
        <v>17</v>
      </c>
      <c r="C31" t="s">
        <v>18</v>
      </c>
      <c r="D31" t="s">
        <v>19</v>
      </c>
      <c r="E31" t="s">
        <v>267</v>
      </c>
      <c r="F31" s="21">
        <f t="shared" si="0"/>
        <v>18</v>
      </c>
    </row>
    <row r="32" spans="1:24" x14ac:dyDescent="0.25">
      <c r="A32" t="s">
        <v>192</v>
      </c>
      <c r="B32" t="s">
        <v>20</v>
      </c>
      <c r="C32" t="s">
        <v>21</v>
      </c>
      <c r="D32" t="s">
        <v>22</v>
      </c>
      <c r="E32" t="s">
        <v>267</v>
      </c>
      <c r="F32" s="21">
        <f t="shared" si="0"/>
        <v>21</v>
      </c>
      <c r="H32" t="s">
        <v>326</v>
      </c>
      <c r="J32" t="s">
        <v>330</v>
      </c>
    </row>
    <row r="33" spans="1:12" x14ac:dyDescent="0.25">
      <c r="A33" t="s">
        <v>192</v>
      </c>
      <c r="B33" t="s">
        <v>23</v>
      </c>
      <c r="C33" t="s">
        <v>21</v>
      </c>
      <c r="D33" t="s">
        <v>22</v>
      </c>
      <c r="E33" t="s">
        <v>267</v>
      </c>
      <c r="F33" s="21">
        <f t="shared" si="0"/>
        <v>21</v>
      </c>
      <c r="H33">
        <v>1</v>
      </c>
      <c r="I33">
        <f>COUNTIF($A$2:$A$142,"*"&amp;$H33&amp;"*")</f>
        <v>30</v>
      </c>
      <c r="J33">
        <v>109</v>
      </c>
      <c r="K33" s="27">
        <f>$I33/$J33</f>
        <v>0.27522935779816515</v>
      </c>
      <c r="L33" s="19">
        <f>$I33/$I$39</f>
        <v>0.20979020979020979</v>
      </c>
    </row>
    <row r="34" spans="1:12" x14ac:dyDescent="0.25">
      <c r="A34" t="s">
        <v>193</v>
      </c>
      <c r="B34" t="s">
        <v>24</v>
      </c>
      <c r="C34" t="s">
        <v>25</v>
      </c>
      <c r="D34" t="s">
        <v>22</v>
      </c>
      <c r="E34" t="s">
        <v>267</v>
      </c>
      <c r="F34" s="21">
        <f t="shared" si="0"/>
        <v>11</v>
      </c>
      <c r="H34">
        <v>3</v>
      </c>
      <c r="I34">
        <f t="shared" ref="I34:I38" si="22">COUNTIF($A$2:$A$142,"*"&amp;$H34&amp;"*")</f>
        <v>21</v>
      </c>
      <c r="J34">
        <v>52</v>
      </c>
      <c r="K34" s="27">
        <f t="shared" ref="K34:K38" si="23">$I34/$J34</f>
        <v>0.40384615384615385</v>
      </c>
      <c r="L34" s="19">
        <f t="shared" ref="L34:L38" si="24">$I34/$I$39</f>
        <v>0.14685314685314685</v>
      </c>
    </row>
    <row r="35" spans="1:12" x14ac:dyDescent="0.25">
      <c r="A35" t="s">
        <v>193</v>
      </c>
      <c r="B35" t="s">
        <v>26</v>
      </c>
      <c r="C35" t="s">
        <v>27</v>
      </c>
      <c r="D35" t="s">
        <v>22</v>
      </c>
      <c r="E35" t="s">
        <v>267</v>
      </c>
      <c r="F35" s="21">
        <f t="shared" si="0"/>
        <v>11</v>
      </c>
      <c r="H35">
        <v>4</v>
      </c>
      <c r="I35">
        <f t="shared" si="22"/>
        <v>12</v>
      </c>
      <c r="J35">
        <v>108</v>
      </c>
      <c r="K35" s="27">
        <f t="shared" si="23"/>
        <v>0.1111111111111111</v>
      </c>
      <c r="L35" s="19">
        <f t="shared" si="24"/>
        <v>8.3916083916083919E-2</v>
      </c>
    </row>
    <row r="36" spans="1:12" x14ac:dyDescent="0.25">
      <c r="A36" t="s">
        <v>194</v>
      </c>
      <c r="B36" t="s">
        <v>28</v>
      </c>
      <c r="C36" t="s">
        <v>29</v>
      </c>
      <c r="D36" t="s">
        <v>22</v>
      </c>
      <c r="E36" t="s">
        <v>267</v>
      </c>
      <c r="F36" s="21">
        <f t="shared" si="0"/>
        <v>17</v>
      </c>
      <c r="H36">
        <v>5</v>
      </c>
      <c r="I36">
        <f t="shared" si="22"/>
        <v>9</v>
      </c>
      <c r="J36">
        <v>46</v>
      </c>
      <c r="K36" s="27">
        <f t="shared" si="23"/>
        <v>0.19565217391304349</v>
      </c>
      <c r="L36" s="19">
        <f t="shared" si="24"/>
        <v>6.2937062937062943E-2</v>
      </c>
    </row>
    <row r="37" spans="1:12" x14ac:dyDescent="0.25">
      <c r="A37" t="s">
        <v>194</v>
      </c>
      <c r="B37" t="s">
        <v>213</v>
      </c>
      <c r="C37" t="s">
        <v>29</v>
      </c>
      <c r="D37" t="s">
        <v>22</v>
      </c>
      <c r="E37" t="s">
        <v>267</v>
      </c>
      <c r="F37" s="21">
        <f t="shared" si="0"/>
        <v>13</v>
      </c>
      <c r="H37">
        <v>6</v>
      </c>
      <c r="I37">
        <f t="shared" si="22"/>
        <v>5</v>
      </c>
      <c r="J37">
        <v>61</v>
      </c>
      <c r="K37" s="27">
        <f t="shared" si="23"/>
        <v>8.1967213114754092E-2</v>
      </c>
      <c r="L37" s="19">
        <f t="shared" si="24"/>
        <v>3.4965034965034968E-2</v>
      </c>
    </row>
    <row r="38" spans="1:12" x14ac:dyDescent="0.25">
      <c r="A38" t="s">
        <v>194</v>
      </c>
      <c r="B38" t="s">
        <v>30</v>
      </c>
      <c r="C38" t="s">
        <v>31</v>
      </c>
      <c r="D38" t="s">
        <v>22</v>
      </c>
      <c r="E38" t="s">
        <v>267</v>
      </c>
      <c r="F38" s="21">
        <f t="shared" si="0"/>
        <v>15</v>
      </c>
      <c r="H38">
        <v>7</v>
      </c>
      <c r="I38">
        <f t="shared" si="22"/>
        <v>66</v>
      </c>
      <c r="J38">
        <v>198</v>
      </c>
      <c r="K38" s="27">
        <f t="shared" si="23"/>
        <v>0.33333333333333331</v>
      </c>
      <c r="L38" s="19">
        <f t="shared" si="24"/>
        <v>0.46153846153846156</v>
      </c>
    </row>
    <row r="39" spans="1:12" x14ac:dyDescent="0.25">
      <c r="A39" t="s">
        <v>194</v>
      </c>
      <c r="B39" t="s">
        <v>32</v>
      </c>
      <c r="C39" t="s">
        <v>33</v>
      </c>
      <c r="D39" t="s">
        <v>22</v>
      </c>
      <c r="E39" t="s">
        <v>267</v>
      </c>
      <c r="F39" s="21">
        <f t="shared" si="0"/>
        <v>24</v>
      </c>
      <c r="I39">
        <f>SUM(I33:I38)</f>
        <v>143</v>
      </c>
    </row>
    <row r="40" spans="1:12" x14ac:dyDescent="0.25">
      <c r="A40" t="s">
        <v>194</v>
      </c>
      <c r="B40" t="s">
        <v>214</v>
      </c>
      <c r="C40" t="s">
        <v>29</v>
      </c>
      <c r="D40" t="s">
        <v>22</v>
      </c>
      <c r="E40" t="s">
        <v>267</v>
      </c>
      <c r="F40" s="21">
        <f t="shared" si="0"/>
        <v>20</v>
      </c>
    </row>
    <row r="41" spans="1:12" x14ac:dyDescent="0.25">
      <c r="A41" t="s">
        <v>194</v>
      </c>
      <c r="B41" t="s">
        <v>34</v>
      </c>
      <c r="C41" t="s">
        <v>29</v>
      </c>
      <c r="D41" t="s">
        <v>22</v>
      </c>
      <c r="E41" t="s">
        <v>267</v>
      </c>
      <c r="F41" s="21">
        <f t="shared" si="0"/>
        <v>36</v>
      </c>
    </row>
    <row r="42" spans="1:12" x14ac:dyDescent="0.25">
      <c r="A42" t="s">
        <v>194</v>
      </c>
      <c r="B42" t="s">
        <v>35</v>
      </c>
      <c r="C42" t="s">
        <v>18</v>
      </c>
      <c r="D42" t="s">
        <v>19</v>
      </c>
      <c r="E42" t="s">
        <v>267</v>
      </c>
      <c r="F42" s="21">
        <f t="shared" si="0"/>
        <v>107</v>
      </c>
    </row>
    <row r="43" spans="1:12" x14ac:dyDescent="0.25">
      <c r="A43" t="s">
        <v>194</v>
      </c>
      <c r="B43" t="s">
        <v>36</v>
      </c>
      <c r="C43" t="s">
        <v>18</v>
      </c>
      <c r="D43" t="s">
        <v>19</v>
      </c>
      <c r="E43" t="s">
        <v>267</v>
      </c>
      <c r="F43" s="21">
        <f t="shared" si="0"/>
        <v>28</v>
      </c>
    </row>
    <row r="44" spans="1:12" x14ac:dyDescent="0.25">
      <c r="A44" t="s">
        <v>194</v>
      </c>
      <c r="B44" t="s">
        <v>37</v>
      </c>
      <c r="C44" t="s">
        <v>18</v>
      </c>
      <c r="D44" t="s">
        <v>19</v>
      </c>
      <c r="E44" t="s">
        <v>267</v>
      </c>
      <c r="F44" s="21">
        <f t="shared" si="0"/>
        <v>29</v>
      </c>
    </row>
    <row r="45" spans="1:12" x14ac:dyDescent="0.25">
      <c r="A45" t="s">
        <v>194</v>
      </c>
      <c r="B45" t="s">
        <v>38</v>
      </c>
      <c r="C45" t="s">
        <v>18</v>
      </c>
      <c r="D45" t="s">
        <v>19</v>
      </c>
      <c r="E45" t="s">
        <v>267</v>
      </c>
      <c r="F45" s="21">
        <f t="shared" si="0"/>
        <v>28</v>
      </c>
    </row>
    <row r="46" spans="1:12" x14ac:dyDescent="0.25">
      <c r="A46" t="s">
        <v>194</v>
      </c>
      <c r="B46" t="s">
        <v>39</v>
      </c>
      <c r="C46" t="s">
        <v>18</v>
      </c>
      <c r="D46" t="s">
        <v>19</v>
      </c>
      <c r="E46" t="s">
        <v>267</v>
      </c>
      <c r="F46" s="21">
        <f t="shared" si="0"/>
        <v>29</v>
      </c>
    </row>
    <row r="47" spans="1:12" x14ac:dyDescent="0.25">
      <c r="A47" t="s">
        <v>194</v>
      </c>
      <c r="B47" t="s">
        <v>40</v>
      </c>
      <c r="C47" t="s">
        <v>18</v>
      </c>
      <c r="D47" t="s">
        <v>19</v>
      </c>
      <c r="E47" t="s">
        <v>267</v>
      </c>
      <c r="F47" s="21">
        <f t="shared" si="0"/>
        <v>17</v>
      </c>
    </row>
    <row r="48" spans="1:12" x14ac:dyDescent="0.25">
      <c r="A48" t="s">
        <v>194</v>
      </c>
      <c r="B48" t="s">
        <v>41</v>
      </c>
      <c r="C48" t="s">
        <v>42</v>
      </c>
      <c r="D48" t="s">
        <v>22</v>
      </c>
      <c r="E48" t="s">
        <v>267</v>
      </c>
      <c r="F48" s="21">
        <f t="shared" si="0"/>
        <v>35</v>
      </c>
    </row>
    <row r="49" spans="1:6" x14ac:dyDescent="0.25">
      <c r="A49" t="s">
        <v>194</v>
      </c>
      <c r="B49" t="s">
        <v>43</v>
      </c>
      <c r="C49" t="s">
        <v>42</v>
      </c>
      <c r="D49" t="s">
        <v>22</v>
      </c>
      <c r="E49" t="s">
        <v>267</v>
      </c>
      <c r="F49" s="21">
        <f t="shared" si="0"/>
        <v>35</v>
      </c>
    </row>
    <row r="50" spans="1:6" x14ac:dyDescent="0.25">
      <c r="A50" t="s">
        <v>194</v>
      </c>
      <c r="B50" t="s">
        <v>215</v>
      </c>
      <c r="C50" t="s">
        <v>42</v>
      </c>
      <c r="D50" t="s">
        <v>22</v>
      </c>
      <c r="E50" t="s">
        <v>267</v>
      </c>
      <c r="F50" s="21">
        <f t="shared" si="0"/>
        <v>38</v>
      </c>
    </row>
    <row r="51" spans="1:6" x14ac:dyDescent="0.25">
      <c r="A51" t="s">
        <v>194</v>
      </c>
      <c r="B51" t="s">
        <v>44</v>
      </c>
      <c r="C51" t="s">
        <v>45</v>
      </c>
      <c r="D51" t="s">
        <v>22</v>
      </c>
      <c r="E51" t="s">
        <v>267</v>
      </c>
      <c r="F51" s="21">
        <f t="shared" si="0"/>
        <v>21</v>
      </c>
    </row>
    <row r="52" spans="1:6" x14ac:dyDescent="0.25">
      <c r="A52" t="s">
        <v>190</v>
      </c>
      <c r="B52" t="s">
        <v>216</v>
      </c>
      <c r="C52" t="s">
        <v>217</v>
      </c>
      <c r="D52" t="s">
        <v>22</v>
      </c>
      <c r="E52" t="s">
        <v>269</v>
      </c>
      <c r="F52" s="21">
        <f t="shared" si="0"/>
        <v>35</v>
      </c>
    </row>
    <row r="53" spans="1:6" x14ac:dyDescent="0.25">
      <c r="A53" t="s">
        <v>190</v>
      </c>
      <c r="B53" t="s">
        <v>218</v>
      </c>
      <c r="C53" t="s">
        <v>205</v>
      </c>
      <c r="D53" t="s">
        <v>16</v>
      </c>
      <c r="E53" t="s">
        <v>269</v>
      </c>
      <c r="F53" s="21">
        <f t="shared" si="0"/>
        <v>39</v>
      </c>
    </row>
    <row r="54" spans="1:6" x14ac:dyDescent="0.25">
      <c r="A54" t="s">
        <v>190</v>
      </c>
      <c r="B54" t="s">
        <v>219</v>
      </c>
      <c r="C54" t="s">
        <v>205</v>
      </c>
      <c r="D54" t="s">
        <v>16</v>
      </c>
      <c r="E54" t="s">
        <v>269</v>
      </c>
      <c r="F54" s="21">
        <f t="shared" si="0"/>
        <v>39</v>
      </c>
    </row>
    <row r="55" spans="1:6" x14ac:dyDescent="0.25">
      <c r="A55" t="s">
        <v>190</v>
      </c>
      <c r="B55" t="s">
        <v>220</v>
      </c>
      <c r="C55" t="s">
        <v>205</v>
      </c>
      <c r="D55" t="s">
        <v>16</v>
      </c>
      <c r="E55" t="s">
        <v>269</v>
      </c>
      <c r="F55" s="21">
        <f t="shared" si="0"/>
        <v>41</v>
      </c>
    </row>
    <row r="56" spans="1:6" x14ac:dyDescent="0.25">
      <c r="A56" t="s">
        <v>190</v>
      </c>
      <c r="B56" t="s">
        <v>221</v>
      </c>
      <c r="C56" t="s">
        <v>205</v>
      </c>
      <c r="D56" t="s">
        <v>16</v>
      </c>
      <c r="E56" t="s">
        <v>269</v>
      </c>
      <c r="F56" s="21">
        <f t="shared" si="0"/>
        <v>41</v>
      </c>
    </row>
    <row r="57" spans="1:6" x14ac:dyDescent="0.25">
      <c r="A57" t="s">
        <v>190</v>
      </c>
      <c r="B57" t="s">
        <v>222</v>
      </c>
      <c r="C57" t="s">
        <v>205</v>
      </c>
      <c r="D57" t="s">
        <v>16</v>
      </c>
      <c r="E57" t="s">
        <v>269</v>
      </c>
      <c r="F57" s="21">
        <f t="shared" si="0"/>
        <v>41</v>
      </c>
    </row>
    <row r="58" spans="1:6" x14ac:dyDescent="0.25">
      <c r="A58" t="s">
        <v>190</v>
      </c>
      <c r="B58" t="s">
        <v>223</v>
      </c>
      <c r="C58" t="s">
        <v>205</v>
      </c>
      <c r="D58" t="s">
        <v>16</v>
      </c>
      <c r="E58" t="s">
        <v>269</v>
      </c>
      <c r="F58" s="21">
        <f t="shared" si="0"/>
        <v>41</v>
      </c>
    </row>
    <row r="59" spans="1:6" x14ac:dyDescent="0.25">
      <c r="A59" t="s">
        <v>190</v>
      </c>
      <c r="B59" t="s">
        <v>224</v>
      </c>
      <c r="C59" t="s">
        <v>205</v>
      </c>
      <c r="D59" t="s">
        <v>16</v>
      </c>
      <c r="E59" t="s">
        <v>269</v>
      </c>
      <c r="F59" s="21">
        <f t="shared" si="0"/>
        <v>41</v>
      </c>
    </row>
    <row r="60" spans="1:6" x14ac:dyDescent="0.25">
      <c r="A60" t="s">
        <v>190</v>
      </c>
      <c r="B60" t="s">
        <v>225</v>
      </c>
      <c r="C60" t="s">
        <v>205</v>
      </c>
      <c r="D60" t="s">
        <v>16</v>
      </c>
      <c r="E60" t="s">
        <v>269</v>
      </c>
      <c r="F60" s="21">
        <f t="shared" si="0"/>
        <v>26</v>
      </c>
    </row>
    <row r="61" spans="1:6" x14ac:dyDescent="0.25">
      <c r="A61" t="s">
        <v>190</v>
      </c>
      <c r="B61" t="s">
        <v>226</v>
      </c>
      <c r="C61" t="s">
        <v>205</v>
      </c>
      <c r="D61" t="s">
        <v>16</v>
      </c>
      <c r="E61" t="s">
        <v>269</v>
      </c>
      <c r="F61" s="21">
        <f t="shared" si="0"/>
        <v>32</v>
      </c>
    </row>
    <row r="62" spans="1:6" x14ac:dyDescent="0.25">
      <c r="A62" t="s">
        <v>191</v>
      </c>
      <c r="B62" t="s">
        <v>227</v>
      </c>
      <c r="C62" t="s">
        <v>205</v>
      </c>
      <c r="D62" t="s">
        <v>16</v>
      </c>
      <c r="E62" t="s">
        <v>269</v>
      </c>
      <c r="F62" s="21">
        <f t="shared" si="0"/>
        <v>8</v>
      </c>
    </row>
    <row r="63" spans="1:6" x14ac:dyDescent="0.25">
      <c r="A63" t="s">
        <v>191</v>
      </c>
      <c r="B63" t="s">
        <v>228</v>
      </c>
      <c r="C63" t="s">
        <v>205</v>
      </c>
      <c r="D63" t="s">
        <v>16</v>
      </c>
      <c r="E63" t="s">
        <v>269</v>
      </c>
      <c r="F63" s="21">
        <f t="shared" si="0"/>
        <v>8</v>
      </c>
    </row>
    <row r="64" spans="1:6" x14ac:dyDescent="0.25">
      <c r="A64" t="s">
        <v>191</v>
      </c>
      <c r="B64" t="s">
        <v>229</v>
      </c>
      <c r="C64" t="s">
        <v>205</v>
      </c>
      <c r="D64" t="s">
        <v>16</v>
      </c>
      <c r="E64" t="s">
        <v>269</v>
      </c>
      <c r="F64" s="21">
        <f t="shared" si="0"/>
        <v>8</v>
      </c>
    </row>
    <row r="65" spans="1:6" x14ac:dyDescent="0.25">
      <c r="A65" t="s">
        <v>191</v>
      </c>
      <c r="B65" t="s">
        <v>230</v>
      </c>
      <c r="C65" t="s">
        <v>205</v>
      </c>
      <c r="D65" t="s">
        <v>16</v>
      </c>
      <c r="E65" t="s">
        <v>269</v>
      </c>
      <c r="F65" s="21">
        <f t="shared" si="0"/>
        <v>6</v>
      </c>
    </row>
    <row r="66" spans="1:6" x14ac:dyDescent="0.25">
      <c r="A66" t="s">
        <v>191</v>
      </c>
      <c r="B66" t="s">
        <v>231</v>
      </c>
      <c r="C66" t="s">
        <v>205</v>
      </c>
      <c r="D66" t="s">
        <v>16</v>
      </c>
      <c r="E66" t="s">
        <v>269</v>
      </c>
      <c r="F66" s="21">
        <f t="shared" si="0"/>
        <v>6</v>
      </c>
    </row>
    <row r="67" spans="1:6" x14ac:dyDescent="0.25">
      <c r="A67" t="s">
        <v>270</v>
      </c>
      <c r="B67" t="s">
        <v>271</v>
      </c>
      <c r="C67" t="s">
        <v>266</v>
      </c>
      <c r="D67" t="s">
        <v>6</v>
      </c>
      <c r="E67" t="s">
        <v>269</v>
      </c>
      <c r="F67" s="21">
        <f t="shared" ref="F67:F130" si="25">LEN(SUBSTITUTE($B67," ",""))</f>
        <v>9</v>
      </c>
    </row>
    <row r="68" spans="1:6" x14ac:dyDescent="0.25">
      <c r="A68" t="s">
        <v>193</v>
      </c>
      <c r="B68" t="s">
        <v>111</v>
      </c>
      <c r="C68" t="s">
        <v>112</v>
      </c>
      <c r="D68" t="s">
        <v>22</v>
      </c>
      <c r="E68" t="s">
        <v>269</v>
      </c>
      <c r="F68" s="21">
        <f t="shared" si="25"/>
        <v>3</v>
      </c>
    </row>
    <row r="69" spans="1:6" x14ac:dyDescent="0.25">
      <c r="A69" t="s">
        <v>193</v>
      </c>
      <c r="B69" t="s">
        <v>113</v>
      </c>
      <c r="C69" t="s">
        <v>112</v>
      </c>
      <c r="D69" t="s">
        <v>22</v>
      </c>
      <c r="E69" t="s">
        <v>269</v>
      </c>
      <c r="F69" s="21">
        <f t="shared" si="25"/>
        <v>3</v>
      </c>
    </row>
    <row r="70" spans="1:6" x14ac:dyDescent="0.25">
      <c r="A70" t="s">
        <v>189</v>
      </c>
      <c r="B70" t="s">
        <v>232</v>
      </c>
      <c r="C70" t="s">
        <v>5</v>
      </c>
      <c r="D70" t="s">
        <v>6</v>
      </c>
      <c r="E70" t="s">
        <v>269</v>
      </c>
      <c r="F70" s="21">
        <f t="shared" si="25"/>
        <v>10</v>
      </c>
    </row>
    <row r="71" spans="1:6" x14ac:dyDescent="0.25">
      <c r="A71" t="s">
        <v>189</v>
      </c>
      <c r="B71" t="s">
        <v>15</v>
      </c>
      <c r="C71" t="s">
        <v>15</v>
      </c>
      <c r="D71" t="s">
        <v>16</v>
      </c>
      <c r="E71" t="s">
        <v>269</v>
      </c>
      <c r="F71" s="21">
        <f t="shared" si="25"/>
        <v>4</v>
      </c>
    </row>
    <row r="72" spans="1:6" x14ac:dyDescent="0.25">
      <c r="A72" t="s">
        <v>189</v>
      </c>
      <c r="B72" t="s">
        <v>114</v>
      </c>
      <c r="C72" t="s">
        <v>5</v>
      </c>
      <c r="D72" t="s">
        <v>6</v>
      </c>
      <c r="E72" t="s">
        <v>269</v>
      </c>
      <c r="F72" s="21">
        <f t="shared" si="25"/>
        <v>26</v>
      </c>
    </row>
    <row r="73" spans="1:6" x14ac:dyDescent="0.25">
      <c r="A73" t="s">
        <v>189</v>
      </c>
      <c r="B73" t="s">
        <v>115</v>
      </c>
      <c r="C73" t="s">
        <v>5</v>
      </c>
      <c r="D73" t="s">
        <v>6</v>
      </c>
      <c r="E73" t="s">
        <v>269</v>
      </c>
      <c r="F73" s="21">
        <f t="shared" si="25"/>
        <v>19</v>
      </c>
    </row>
    <row r="74" spans="1:6" x14ac:dyDescent="0.25">
      <c r="A74" t="s">
        <v>194</v>
      </c>
      <c r="B74" t="s">
        <v>116</v>
      </c>
      <c r="C74" t="s">
        <v>42</v>
      </c>
      <c r="D74" t="s">
        <v>22</v>
      </c>
      <c r="E74" t="s">
        <v>269</v>
      </c>
      <c r="F74" s="21">
        <f t="shared" si="25"/>
        <v>40</v>
      </c>
    </row>
    <row r="75" spans="1:6" x14ac:dyDescent="0.25">
      <c r="A75" t="s">
        <v>194</v>
      </c>
      <c r="B75" t="s">
        <v>117</v>
      </c>
      <c r="C75" t="s">
        <v>42</v>
      </c>
      <c r="D75" t="s">
        <v>22</v>
      </c>
      <c r="E75" t="s">
        <v>269</v>
      </c>
      <c r="F75" s="21">
        <f t="shared" si="25"/>
        <v>27</v>
      </c>
    </row>
    <row r="76" spans="1:6" x14ac:dyDescent="0.25">
      <c r="A76" t="s">
        <v>194</v>
      </c>
      <c r="B76" t="s">
        <v>118</v>
      </c>
      <c r="C76" t="s">
        <v>42</v>
      </c>
      <c r="D76" t="s">
        <v>22</v>
      </c>
      <c r="E76" t="s">
        <v>269</v>
      </c>
      <c r="F76" s="21">
        <f t="shared" si="25"/>
        <v>26</v>
      </c>
    </row>
    <row r="77" spans="1:6" x14ac:dyDescent="0.25">
      <c r="A77" t="s">
        <v>194</v>
      </c>
      <c r="B77" t="s">
        <v>119</v>
      </c>
      <c r="C77" t="s">
        <v>42</v>
      </c>
      <c r="D77" t="s">
        <v>22</v>
      </c>
      <c r="E77" t="s">
        <v>269</v>
      </c>
      <c r="F77" s="21">
        <f t="shared" si="25"/>
        <v>22</v>
      </c>
    </row>
    <row r="78" spans="1:6" x14ac:dyDescent="0.25">
      <c r="A78" t="s">
        <v>194</v>
      </c>
      <c r="B78" t="s">
        <v>120</v>
      </c>
      <c r="C78" t="s">
        <v>121</v>
      </c>
      <c r="D78" t="s">
        <v>59</v>
      </c>
      <c r="E78" t="s">
        <v>269</v>
      </c>
      <c r="F78" s="21">
        <f t="shared" si="25"/>
        <v>26</v>
      </c>
    </row>
    <row r="79" spans="1:6" x14ac:dyDescent="0.25">
      <c r="A79" t="s">
        <v>194</v>
      </c>
      <c r="B79" t="s">
        <v>122</v>
      </c>
      <c r="C79" t="s">
        <v>121</v>
      </c>
      <c r="D79" t="s">
        <v>59</v>
      </c>
      <c r="E79" t="s">
        <v>269</v>
      </c>
      <c r="F79" s="21">
        <f t="shared" si="25"/>
        <v>26</v>
      </c>
    </row>
    <row r="80" spans="1:6" x14ac:dyDescent="0.25">
      <c r="A80" t="s">
        <v>194</v>
      </c>
      <c r="B80" t="s">
        <v>123</v>
      </c>
      <c r="C80" t="s">
        <v>121</v>
      </c>
      <c r="D80" t="s">
        <v>59</v>
      </c>
      <c r="E80" t="s">
        <v>269</v>
      </c>
      <c r="F80" s="21">
        <f t="shared" si="25"/>
        <v>22</v>
      </c>
    </row>
    <row r="81" spans="1:6" x14ac:dyDescent="0.25">
      <c r="A81" t="s">
        <v>194</v>
      </c>
      <c r="B81" t="s">
        <v>124</v>
      </c>
      <c r="C81" t="s">
        <v>121</v>
      </c>
      <c r="D81" t="s">
        <v>59</v>
      </c>
      <c r="E81" t="s">
        <v>269</v>
      </c>
      <c r="F81" s="21">
        <f t="shared" si="25"/>
        <v>22</v>
      </c>
    </row>
    <row r="82" spans="1:6" x14ac:dyDescent="0.25">
      <c r="A82" t="s">
        <v>194</v>
      </c>
      <c r="B82" t="s">
        <v>125</v>
      </c>
      <c r="C82" t="s">
        <v>121</v>
      </c>
      <c r="D82" t="s">
        <v>59</v>
      </c>
      <c r="E82" t="s">
        <v>269</v>
      </c>
      <c r="F82" s="21">
        <f t="shared" si="25"/>
        <v>20</v>
      </c>
    </row>
    <row r="83" spans="1:6" x14ac:dyDescent="0.25">
      <c r="A83" t="s">
        <v>194</v>
      </c>
      <c r="B83" t="s">
        <v>126</v>
      </c>
      <c r="C83" t="s">
        <v>121</v>
      </c>
      <c r="D83" t="s">
        <v>59</v>
      </c>
      <c r="E83" t="s">
        <v>269</v>
      </c>
      <c r="F83" s="21">
        <f t="shared" si="25"/>
        <v>20</v>
      </c>
    </row>
    <row r="84" spans="1:6" x14ac:dyDescent="0.25">
      <c r="A84" t="s">
        <v>194</v>
      </c>
      <c r="B84" t="s">
        <v>127</v>
      </c>
      <c r="C84" t="s">
        <v>121</v>
      </c>
      <c r="D84" t="s">
        <v>59</v>
      </c>
      <c r="E84" t="s">
        <v>269</v>
      </c>
      <c r="F84" s="21">
        <f t="shared" si="25"/>
        <v>25</v>
      </c>
    </row>
    <row r="85" spans="1:6" x14ac:dyDescent="0.25">
      <c r="A85" t="s">
        <v>194</v>
      </c>
      <c r="B85" t="s">
        <v>128</v>
      </c>
      <c r="C85" t="s">
        <v>121</v>
      </c>
      <c r="D85" t="s">
        <v>59</v>
      </c>
      <c r="E85" t="s">
        <v>269</v>
      </c>
      <c r="F85" s="21">
        <f t="shared" si="25"/>
        <v>22</v>
      </c>
    </row>
    <row r="86" spans="1:6" x14ac:dyDescent="0.25">
      <c r="A86" t="s">
        <v>194</v>
      </c>
      <c r="B86" t="s">
        <v>129</v>
      </c>
      <c r="C86" t="s">
        <v>121</v>
      </c>
      <c r="D86" t="s">
        <v>59</v>
      </c>
      <c r="E86" t="s">
        <v>269</v>
      </c>
      <c r="F86" s="21">
        <f t="shared" si="25"/>
        <v>22</v>
      </c>
    </row>
    <row r="87" spans="1:6" x14ac:dyDescent="0.25">
      <c r="A87" t="s">
        <v>194</v>
      </c>
      <c r="B87" t="s">
        <v>130</v>
      </c>
      <c r="C87" t="s">
        <v>78</v>
      </c>
      <c r="D87" t="s">
        <v>22</v>
      </c>
      <c r="E87" t="s">
        <v>269</v>
      </c>
      <c r="F87" s="21">
        <f t="shared" si="25"/>
        <v>39</v>
      </c>
    </row>
    <row r="88" spans="1:6" x14ac:dyDescent="0.25">
      <c r="A88" t="s">
        <v>194</v>
      </c>
      <c r="B88" t="s">
        <v>131</v>
      </c>
      <c r="C88" t="s">
        <v>132</v>
      </c>
      <c r="D88" t="s">
        <v>22</v>
      </c>
      <c r="E88" t="s">
        <v>269</v>
      </c>
      <c r="F88" s="21">
        <f t="shared" si="25"/>
        <v>95</v>
      </c>
    </row>
    <row r="89" spans="1:6" x14ac:dyDescent="0.25">
      <c r="A89" t="s">
        <v>194</v>
      </c>
      <c r="B89" t="s">
        <v>133</v>
      </c>
      <c r="C89" t="s">
        <v>42</v>
      </c>
      <c r="D89" t="s">
        <v>22</v>
      </c>
      <c r="E89" t="s">
        <v>269</v>
      </c>
      <c r="F89" s="21">
        <f t="shared" si="25"/>
        <v>53</v>
      </c>
    </row>
    <row r="90" spans="1:6" x14ac:dyDescent="0.25">
      <c r="A90" t="s">
        <v>194</v>
      </c>
      <c r="B90" t="s">
        <v>134</v>
      </c>
      <c r="C90" t="s">
        <v>42</v>
      </c>
      <c r="D90" t="s">
        <v>22</v>
      </c>
      <c r="E90" t="s">
        <v>269</v>
      </c>
      <c r="F90" s="21">
        <f t="shared" si="25"/>
        <v>43</v>
      </c>
    </row>
    <row r="91" spans="1:6" x14ac:dyDescent="0.25">
      <c r="A91" t="s">
        <v>194</v>
      </c>
      <c r="B91" t="s">
        <v>135</v>
      </c>
      <c r="C91" t="s">
        <v>42</v>
      </c>
      <c r="D91" t="s">
        <v>22</v>
      </c>
      <c r="E91" t="s">
        <v>269</v>
      </c>
      <c r="F91" s="21">
        <f t="shared" si="25"/>
        <v>53</v>
      </c>
    </row>
    <row r="92" spans="1:6" x14ac:dyDescent="0.25">
      <c r="A92" t="s">
        <v>194</v>
      </c>
      <c r="B92" t="s">
        <v>136</v>
      </c>
      <c r="C92" t="s">
        <v>42</v>
      </c>
      <c r="D92" t="s">
        <v>22</v>
      </c>
      <c r="E92" t="s">
        <v>269</v>
      </c>
      <c r="F92" s="21">
        <f t="shared" si="25"/>
        <v>36</v>
      </c>
    </row>
    <row r="93" spans="1:6" x14ac:dyDescent="0.25">
      <c r="A93" t="s">
        <v>194</v>
      </c>
      <c r="B93" t="s">
        <v>233</v>
      </c>
      <c r="C93" t="s">
        <v>29</v>
      </c>
      <c r="D93" t="s">
        <v>22</v>
      </c>
      <c r="E93" t="s">
        <v>269</v>
      </c>
      <c r="F93" s="21">
        <f t="shared" si="25"/>
        <v>40</v>
      </c>
    </row>
    <row r="94" spans="1:6" x14ac:dyDescent="0.25">
      <c r="A94" t="s">
        <v>194</v>
      </c>
      <c r="B94" t="s">
        <v>234</v>
      </c>
      <c r="C94" t="s">
        <v>205</v>
      </c>
      <c r="D94" t="s">
        <v>16</v>
      </c>
      <c r="E94" t="s">
        <v>269</v>
      </c>
      <c r="F94" s="21">
        <f t="shared" si="25"/>
        <v>46</v>
      </c>
    </row>
    <row r="95" spans="1:6" x14ac:dyDescent="0.25">
      <c r="A95" t="s">
        <v>194</v>
      </c>
      <c r="B95" t="s">
        <v>235</v>
      </c>
      <c r="C95" t="s">
        <v>205</v>
      </c>
      <c r="D95" t="s">
        <v>16</v>
      </c>
      <c r="E95" t="s">
        <v>269</v>
      </c>
      <c r="F95" s="21">
        <f t="shared" si="25"/>
        <v>46</v>
      </c>
    </row>
    <row r="96" spans="1:6" x14ac:dyDescent="0.25">
      <c r="A96" t="s">
        <v>190</v>
      </c>
      <c r="B96" t="s">
        <v>161</v>
      </c>
      <c r="C96" t="s">
        <v>21</v>
      </c>
      <c r="D96" t="s">
        <v>22</v>
      </c>
      <c r="E96" t="s">
        <v>272</v>
      </c>
      <c r="F96" s="21">
        <f t="shared" si="25"/>
        <v>27</v>
      </c>
    </row>
    <row r="97" spans="1:6" x14ac:dyDescent="0.25">
      <c r="A97" t="s">
        <v>192</v>
      </c>
      <c r="B97" t="s">
        <v>163</v>
      </c>
      <c r="C97" t="s">
        <v>164</v>
      </c>
      <c r="D97" t="s">
        <v>59</v>
      </c>
      <c r="E97" t="s">
        <v>272</v>
      </c>
      <c r="F97" s="21">
        <f t="shared" si="25"/>
        <v>10</v>
      </c>
    </row>
    <row r="98" spans="1:6" x14ac:dyDescent="0.25">
      <c r="A98" t="s">
        <v>192</v>
      </c>
      <c r="B98" t="s">
        <v>273</v>
      </c>
      <c r="C98" t="s">
        <v>83</v>
      </c>
      <c r="D98" t="s">
        <v>59</v>
      </c>
      <c r="E98" t="s">
        <v>272</v>
      </c>
      <c r="F98" s="21">
        <f t="shared" si="25"/>
        <v>10</v>
      </c>
    </row>
    <row r="99" spans="1:6" x14ac:dyDescent="0.25">
      <c r="A99" t="s">
        <v>194</v>
      </c>
      <c r="B99" t="s">
        <v>165</v>
      </c>
      <c r="C99" t="s">
        <v>166</v>
      </c>
      <c r="D99" t="s">
        <v>22</v>
      </c>
      <c r="E99" t="s">
        <v>272</v>
      </c>
      <c r="F99" s="21">
        <f t="shared" si="25"/>
        <v>30</v>
      </c>
    </row>
    <row r="100" spans="1:6" x14ac:dyDescent="0.25">
      <c r="A100" t="s">
        <v>194</v>
      </c>
      <c r="B100" t="s">
        <v>274</v>
      </c>
      <c r="C100" t="s">
        <v>259</v>
      </c>
      <c r="D100" t="s">
        <v>22</v>
      </c>
      <c r="E100" t="s">
        <v>275</v>
      </c>
      <c r="F100" s="21">
        <f t="shared" si="25"/>
        <v>32</v>
      </c>
    </row>
    <row r="101" spans="1:6" x14ac:dyDescent="0.25">
      <c r="A101" t="s">
        <v>190</v>
      </c>
      <c r="B101" t="s">
        <v>171</v>
      </c>
      <c r="C101" t="s">
        <v>172</v>
      </c>
      <c r="D101" t="s">
        <v>48</v>
      </c>
      <c r="E101" t="s">
        <v>276</v>
      </c>
      <c r="F101" s="21">
        <f t="shared" si="25"/>
        <v>19</v>
      </c>
    </row>
    <row r="102" spans="1:6" x14ac:dyDescent="0.25">
      <c r="A102" t="s">
        <v>190</v>
      </c>
      <c r="B102" t="s">
        <v>277</v>
      </c>
      <c r="C102" t="s">
        <v>278</v>
      </c>
      <c r="D102" t="s">
        <v>48</v>
      </c>
      <c r="E102" t="s">
        <v>276</v>
      </c>
      <c r="F102" s="21">
        <f t="shared" si="25"/>
        <v>34</v>
      </c>
    </row>
    <row r="103" spans="1:6" x14ac:dyDescent="0.25">
      <c r="A103" t="s">
        <v>190</v>
      </c>
      <c r="B103" t="s">
        <v>279</v>
      </c>
      <c r="C103" t="s">
        <v>280</v>
      </c>
      <c r="D103" t="s">
        <v>22</v>
      </c>
      <c r="E103" t="s">
        <v>276</v>
      </c>
      <c r="F103" s="21">
        <f t="shared" si="25"/>
        <v>22</v>
      </c>
    </row>
    <row r="104" spans="1:6" x14ac:dyDescent="0.25">
      <c r="A104" t="s">
        <v>191</v>
      </c>
      <c r="B104" t="s">
        <v>174</v>
      </c>
      <c r="C104" t="s">
        <v>175</v>
      </c>
      <c r="D104" t="s">
        <v>176</v>
      </c>
      <c r="E104" t="s">
        <v>276</v>
      </c>
      <c r="F104" s="21">
        <f t="shared" si="25"/>
        <v>17</v>
      </c>
    </row>
    <row r="105" spans="1:6" x14ac:dyDescent="0.25">
      <c r="A105" t="s">
        <v>191</v>
      </c>
      <c r="B105" t="s">
        <v>281</v>
      </c>
      <c r="C105" t="s">
        <v>282</v>
      </c>
      <c r="D105" t="s">
        <v>59</v>
      </c>
      <c r="E105" t="s">
        <v>276</v>
      </c>
      <c r="F105" s="21">
        <f t="shared" si="25"/>
        <v>13</v>
      </c>
    </row>
    <row r="106" spans="1:6" x14ac:dyDescent="0.25">
      <c r="A106" t="s">
        <v>192</v>
      </c>
      <c r="B106" t="s">
        <v>283</v>
      </c>
      <c r="C106" t="s">
        <v>246</v>
      </c>
      <c r="D106" t="s">
        <v>59</v>
      </c>
      <c r="E106" t="s">
        <v>276</v>
      </c>
      <c r="F106" s="21">
        <f t="shared" si="25"/>
        <v>17</v>
      </c>
    </row>
    <row r="107" spans="1:6" x14ac:dyDescent="0.25">
      <c r="A107" t="s">
        <v>193</v>
      </c>
      <c r="B107" t="s">
        <v>284</v>
      </c>
      <c r="C107" t="s">
        <v>246</v>
      </c>
      <c r="D107" t="s">
        <v>59</v>
      </c>
      <c r="E107" t="s">
        <v>276</v>
      </c>
      <c r="F107" s="21">
        <f t="shared" si="25"/>
        <v>20</v>
      </c>
    </row>
    <row r="108" spans="1:6" x14ac:dyDescent="0.25">
      <c r="A108" t="s">
        <v>194</v>
      </c>
      <c r="B108" t="s">
        <v>285</v>
      </c>
      <c r="C108" t="s">
        <v>286</v>
      </c>
      <c r="D108" t="s">
        <v>22</v>
      </c>
      <c r="E108" t="s">
        <v>276</v>
      </c>
      <c r="F108" s="21">
        <f t="shared" si="25"/>
        <v>29</v>
      </c>
    </row>
    <row r="109" spans="1:6" x14ac:dyDescent="0.25">
      <c r="A109" t="s">
        <v>194</v>
      </c>
      <c r="B109" t="s">
        <v>177</v>
      </c>
      <c r="C109" t="s">
        <v>178</v>
      </c>
      <c r="D109" t="s">
        <v>22</v>
      </c>
      <c r="E109" t="s">
        <v>276</v>
      </c>
      <c r="F109" s="21">
        <f t="shared" si="25"/>
        <v>29</v>
      </c>
    </row>
    <row r="110" spans="1:6" x14ac:dyDescent="0.25">
      <c r="A110" t="s">
        <v>194</v>
      </c>
      <c r="B110" t="s">
        <v>105</v>
      </c>
      <c r="C110" t="s">
        <v>287</v>
      </c>
      <c r="D110" t="s">
        <v>22</v>
      </c>
      <c r="E110" t="s">
        <v>276</v>
      </c>
      <c r="F110" s="21">
        <f t="shared" si="25"/>
        <v>64</v>
      </c>
    </row>
    <row r="111" spans="1:6" x14ac:dyDescent="0.25">
      <c r="A111" t="s">
        <v>194</v>
      </c>
      <c r="B111" t="s">
        <v>106</v>
      </c>
      <c r="C111" t="s">
        <v>287</v>
      </c>
      <c r="D111" t="s">
        <v>22</v>
      </c>
      <c r="E111" t="s">
        <v>276</v>
      </c>
      <c r="F111" s="21">
        <f t="shared" si="25"/>
        <v>75</v>
      </c>
    </row>
    <row r="112" spans="1:6" x14ac:dyDescent="0.25">
      <c r="A112" t="s">
        <v>194</v>
      </c>
      <c r="B112" t="s">
        <v>107</v>
      </c>
      <c r="C112" t="s">
        <v>287</v>
      </c>
      <c r="D112" t="s">
        <v>22</v>
      </c>
      <c r="E112" t="s">
        <v>276</v>
      </c>
      <c r="F112" s="21">
        <f t="shared" si="25"/>
        <v>62</v>
      </c>
    </row>
    <row r="113" spans="1:6" x14ac:dyDescent="0.25">
      <c r="A113" t="s">
        <v>194</v>
      </c>
      <c r="B113" t="s">
        <v>288</v>
      </c>
      <c r="C113" t="s">
        <v>286</v>
      </c>
      <c r="D113" t="s">
        <v>22</v>
      </c>
      <c r="E113" t="s">
        <v>276</v>
      </c>
      <c r="F113" s="21">
        <f t="shared" si="25"/>
        <v>69</v>
      </c>
    </row>
    <row r="114" spans="1:6" x14ac:dyDescent="0.25">
      <c r="A114" t="s">
        <v>194</v>
      </c>
      <c r="B114" t="s">
        <v>165</v>
      </c>
      <c r="C114" t="s">
        <v>289</v>
      </c>
      <c r="D114" t="s">
        <v>22</v>
      </c>
      <c r="E114" t="s">
        <v>276</v>
      </c>
      <c r="F114" s="21">
        <f t="shared" si="25"/>
        <v>30</v>
      </c>
    </row>
    <row r="115" spans="1:6" x14ac:dyDescent="0.25">
      <c r="A115" t="s">
        <v>194</v>
      </c>
      <c r="B115" t="s">
        <v>290</v>
      </c>
      <c r="C115" t="s">
        <v>291</v>
      </c>
      <c r="D115" t="s">
        <v>22</v>
      </c>
      <c r="E115" t="s">
        <v>276</v>
      </c>
      <c r="F115" s="21">
        <f t="shared" si="25"/>
        <v>24</v>
      </c>
    </row>
    <row r="116" spans="1:6" x14ac:dyDescent="0.25">
      <c r="A116" t="s">
        <v>194</v>
      </c>
      <c r="B116" t="s">
        <v>44</v>
      </c>
      <c r="C116" t="s">
        <v>292</v>
      </c>
      <c r="D116" t="s">
        <v>22</v>
      </c>
      <c r="E116" t="s">
        <v>276</v>
      </c>
      <c r="F116" s="21">
        <f t="shared" si="25"/>
        <v>21</v>
      </c>
    </row>
    <row r="117" spans="1:6" x14ac:dyDescent="0.25">
      <c r="A117" t="s">
        <v>190</v>
      </c>
      <c r="B117" t="s">
        <v>51</v>
      </c>
      <c r="C117" t="s">
        <v>293</v>
      </c>
      <c r="D117" t="s">
        <v>48</v>
      </c>
      <c r="E117" t="s">
        <v>294</v>
      </c>
      <c r="F117" s="21">
        <f t="shared" si="25"/>
        <v>36</v>
      </c>
    </row>
    <row r="118" spans="1:6" x14ac:dyDescent="0.25">
      <c r="A118" t="s">
        <v>190</v>
      </c>
      <c r="B118" t="s">
        <v>295</v>
      </c>
      <c r="C118" t="s">
        <v>296</v>
      </c>
      <c r="D118" t="s">
        <v>48</v>
      </c>
      <c r="E118" t="s">
        <v>294</v>
      </c>
      <c r="F118" s="21">
        <f t="shared" si="25"/>
        <v>34</v>
      </c>
    </row>
    <row r="119" spans="1:6" x14ac:dyDescent="0.25">
      <c r="A119" t="s">
        <v>190</v>
      </c>
      <c r="B119" t="s">
        <v>297</v>
      </c>
      <c r="C119" t="s">
        <v>296</v>
      </c>
      <c r="D119" t="s">
        <v>48</v>
      </c>
      <c r="E119" t="s">
        <v>294</v>
      </c>
      <c r="F119" s="21">
        <f t="shared" si="25"/>
        <v>34</v>
      </c>
    </row>
    <row r="120" spans="1:6" x14ac:dyDescent="0.25">
      <c r="A120" t="s">
        <v>190</v>
      </c>
      <c r="B120" t="s">
        <v>298</v>
      </c>
      <c r="C120" t="s">
        <v>296</v>
      </c>
      <c r="D120" t="s">
        <v>48</v>
      </c>
      <c r="E120" t="s">
        <v>294</v>
      </c>
      <c r="F120" s="21">
        <f t="shared" si="25"/>
        <v>34</v>
      </c>
    </row>
    <row r="121" spans="1:6" x14ac:dyDescent="0.25">
      <c r="A121" t="s">
        <v>191</v>
      </c>
      <c r="B121" t="s">
        <v>238</v>
      </c>
      <c r="C121" t="s">
        <v>72</v>
      </c>
      <c r="D121" t="s">
        <v>22</v>
      </c>
      <c r="E121" t="s">
        <v>294</v>
      </c>
      <c r="F121" s="21">
        <f t="shared" si="25"/>
        <v>12</v>
      </c>
    </row>
    <row r="122" spans="1:6" x14ac:dyDescent="0.25">
      <c r="A122" t="s">
        <v>191</v>
      </c>
      <c r="B122" t="s">
        <v>239</v>
      </c>
      <c r="C122" t="s">
        <v>72</v>
      </c>
      <c r="D122" t="s">
        <v>22</v>
      </c>
      <c r="E122" t="s">
        <v>294</v>
      </c>
      <c r="F122" s="21">
        <f t="shared" si="25"/>
        <v>12</v>
      </c>
    </row>
    <row r="123" spans="1:6" x14ac:dyDescent="0.25">
      <c r="A123" t="s">
        <v>191</v>
      </c>
      <c r="B123" t="s">
        <v>240</v>
      </c>
      <c r="C123" t="s">
        <v>72</v>
      </c>
      <c r="D123" t="s">
        <v>22</v>
      </c>
      <c r="E123" t="s">
        <v>294</v>
      </c>
      <c r="F123" s="21">
        <f t="shared" si="25"/>
        <v>12</v>
      </c>
    </row>
    <row r="124" spans="1:6" x14ac:dyDescent="0.25">
      <c r="A124" t="s">
        <v>191</v>
      </c>
      <c r="B124" t="s">
        <v>299</v>
      </c>
      <c r="C124" t="s">
        <v>300</v>
      </c>
      <c r="D124" t="s">
        <v>6</v>
      </c>
      <c r="E124" t="s">
        <v>294</v>
      </c>
      <c r="F124" s="21">
        <f t="shared" si="25"/>
        <v>8</v>
      </c>
    </row>
    <row r="125" spans="1:6" x14ac:dyDescent="0.25">
      <c r="A125" t="s">
        <v>191</v>
      </c>
      <c r="B125" t="s">
        <v>299</v>
      </c>
      <c r="C125" t="s">
        <v>300</v>
      </c>
      <c r="D125" t="s">
        <v>6</v>
      </c>
      <c r="E125" t="s">
        <v>294</v>
      </c>
      <c r="F125" s="21">
        <f t="shared" si="25"/>
        <v>8</v>
      </c>
    </row>
    <row r="126" spans="1:6" x14ac:dyDescent="0.25">
      <c r="A126" t="s">
        <v>192</v>
      </c>
      <c r="B126" t="s">
        <v>301</v>
      </c>
      <c r="C126" t="s">
        <v>302</v>
      </c>
      <c r="D126" t="s">
        <v>303</v>
      </c>
      <c r="E126" t="s">
        <v>294</v>
      </c>
      <c r="F126" s="21">
        <f t="shared" si="25"/>
        <v>14</v>
      </c>
    </row>
    <row r="127" spans="1:6" x14ac:dyDescent="0.25">
      <c r="A127" t="s">
        <v>192</v>
      </c>
      <c r="B127" t="s">
        <v>304</v>
      </c>
      <c r="C127" t="s">
        <v>305</v>
      </c>
      <c r="D127" t="s">
        <v>303</v>
      </c>
      <c r="E127" t="s">
        <v>294</v>
      </c>
      <c r="F127" s="21">
        <f t="shared" si="25"/>
        <v>13</v>
      </c>
    </row>
    <row r="128" spans="1:6" x14ac:dyDescent="0.25">
      <c r="A128" t="s">
        <v>192</v>
      </c>
      <c r="B128" t="s">
        <v>306</v>
      </c>
      <c r="C128" t="s">
        <v>307</v>
      </c>
      <c r="D128" t="s">
        <v>22</v>
      </c>
      <c r="E128" t="s">
        <v>294</v>
      </c>
      <c r="F128" s="21">
        <f t="shared" si="25"/>
        <v>15</v>
      </c>
    </row>
    <row r="129" spans="1:6" x14ac:dyDescent="0.25">
      <c r="A129" t="s">
        <v>193</v>
      </c>
      <c r="B129" t="s">
        <v>241</v>
      </c>
      <c r="C129" t="s">
        <v>72</v>
      </c>
      <c r="D129" t="s">
        <v>22</v>
      </c>
      <c r="E129" t="s">
        <v>294</v>
      </c>
      <c r="F129" s="21">
        <f t="shared" si="25"/>
        <v>4</v>
      </c>
    </row>
    <row r="130" spans="1:6" x14ac:dyDescent="0.25">
      <c r="A130" t="s">
        <v>193</v>
      </c>
      <c r="B130" t="s">
        <v>242</v>
      </c>
      <c r="C130" t="s">
        <v>72</v>
      </c>
      <c r="D130" t="s">
        <v>22</v>
      </c>
      <c r="E130" t="s">
        <v>294</v>
      </c>
      <c r="F130" s="21">
        <f t="shared" si="25"/>
        <v>4</v>
      </c>
    </row>
    <row r="131" spans="1:6" x14ac:dyDescent="0.25">
      <c r="A131" t="s">
        <v>193</v>
      </c>
      <c r="B131" t="s">
        <v>243</v>
      </c>
      <c r="C131" t="s">
        <v>72</v>
      </c>
      <c r="D131" t="s">
        <v>22</v>
      </c>
      <c r="E131" t="s">
        <v>294</v>
      </c>
      <c r="F131" s="21">
        <f t="shared" ref="F131:F142" si="26">LEN(SUBSTITUTE($B131," ",""))</f>
        <v>4</v>
      </c>
    </row>
    <row r="132" spans="1:6" x14ac:dyDescent="0.25">
      <c r="A132" t="s">
        <v>194</v>
      </c>
      <c r="B132" t="s">
        <v>308</v>
      </c>
      <c r="C132" t="s">
        <v>309</v>
      </c>
      <c r="D132" t="s">
        <v>75</v>
      </c>
      <c r="E132" t="s">
        <v>294</v>
      </c>
      <c r="F132" s="21">
        <f t="shared" si="26"/>
        <v>16</v>
      </c>
    </row>
    <row r="133" spans="1:6" x14ac:dyDescent="0.25">
      <c r="A133" t="s">
        <v>194</v>
      </c>
      <c r="B133" t="s">
        <v>310</v>
      </c>
      <c r="C133" t="s">
        <v>311</v>
      </c>
      <c r="D133" t="s">
        <v>75</v>
      </c>
      <c r="E133" t="s">
        <v>294</v>
      </c>
      <c r="F133" s="21">
        <f t="shared" si="26"/>
        <v>34</v>
      </c>
    </row>
    <row r="134" spans="1:6" x14ac:dyDescent="0.25">
      <c r="A134" t="s">
        <v>194</v>
      </c>
      <c r="B134" t="s">
        <v>312</v>
      </c>
      <c r="C134" t="s">
        <v>313</v>
      </c>
      <c r="D134" t="s">
        <v>59</v>
      </c>
      <c r="E134" t="s">
        <v>294</v>
      </c>
      <c r="F134" s="21">
        <f t="shared" si="26"/>
        <v>28</v>
      </c>
    </row>
    <row r="135" spans="1:6" x14ac:dyDescent="0.25">
      <c r="A135" t="s">
        <v>194</v>
      </c>
      <c r="B135" t="s">
        <v>314</v>
      </c>
      <c r="C135" t="s">
        <v>315</v>
      </c>
      <c r="D135" t="s">
        <v>59</v>
      </c>
      <c r="E135" t="s">
        <v>294</v>
      </c>
      <c r="F135" s="21">
        <f t="shared" si="26"/>
        <v>28</v>
      </c>
    </row>
    <row r="136" spans="1:6" x14ac:dyDescent="0.25">
      <c r="A136" t="s">
        <v>194</v>
      </c>
      <c r="B136" t="s">
        <v>316</v>
      </c>
      <c r="C136" t="s">
        <v>317</v>
      </c>
      <c r="D136" t="s">
        <v>75</v>
      </c>
      <c r="E136" t="s">
        <v>294</v>
      </c>
      <c r="F136" s="21">
        <f t="shared" si="26"/>
        <v>52</v>
      </c>
    </row>
    <row r="137" spans="1:6" x14ac:dyDescent="0.25">
      <c r="A137" t="s">
        <v>194</v>
      </c>
      <c r="B137" t="s">
        <v>318</v>
      </c>
      <c r="C137" t="s">
        <v>311</v>
      </c>
      <c r="D137" t="s">
        <v>75</v>
      </c>
      <c r="E137" t="s">
        <v>294</v>
      </c>
      <c r="F137" s="21">
        <f t="shared" si="26"/>
        <v>89</v>
      </c>
    </row>
    <row r="138" spans="1:6" x14ac:dyDescent="0.25">
      <c r="A138" t="s">
        <v>194</v>
      </c>
      <c r="B138" t="s">
        <v>319</v>
      </c>
      <c r="C138" t="s">
        <v>320</v>
      </c>
      <c r="D138" t="s">
        <v>75</v>
      </c>
      <c r="E138" t="s">
        <v>294</v>
      </c>
      <c r="F138" s="21">
        <f t="shared" si="26"/>
        <v>36</v>
      </c>
    </row>
    <row r="139" spans="1:6" x14ac:dyDescent="0.25">
      <c r="A139" t="s">
        <v>194</v>
      </c>
      <c r="B139" t="s">
        <v>321</v>
      </c>
      <c r="C139" t="s">
        <v>322</v>
      </c>
      <c r="D139" t="s">
        <v>93</v>
      </c>
      <c r="E139" t="s">
        <v>294</v>
      </c>
      <c r="F139" s="21">
        <f t="shared" si="26"/>
        <v>41</v>
      </c>
    </row>
    <row r="140" spans="1:6" x14ac:dyDescent="0.25">
      <c r="A140" t="s">
        <v>194</v>
      </c>
      <c r="B140" t="s">
        <v>157</v>
      </c>
      <c r="C140" t="s">
        <v>259</v>
      </c>
      <c r="D140" t="s">
        <v>22</v>
      </c>
      <c r="E140" t="s">
        <v>294</v>
      </c>
      <c r="F140" s="21">
        <f t="shared" si="26"/>
        <v>99</v>
      </c>
    </row>
    <row r="141" spans="1:6" x14ac:dyDescent="0.25">
      <c r="A141" t="s">
        <v>194</v>
      </c>
      <c r="B141" t="s">
        <v>158</v>
      </c>
      <c r="C141" t="s">
        <v>323</v>
      </c>
      <c r="D141" t="s">
        <v>22</v>
      </c>
      <c r="E141" t="s">
        <v>294</v>
      </c>
      <c r="F141" s="21">
        <f t="shared" si="26"/>
        <v>84</v>
      </c>
    </row>
    <row r="142" spans="1:6" x14ac:dyDescent="0.25">
      <c r="A142" t="s">
        <v>194</v>
      </c>
      <c r="B142" t="s">
        <v>160</v>
      </c>
      <c r="C142" t="s">
        <v>324</v>
      </c>
      <c r="D142" t="s">
        <v>22</v>
      </c>
      <c r="E142" t="s">
        <v>294</v>
      </c>
      <c r="F142" s="21">
        <f t="shared" si="26"/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 Hees, L.A. (Levi)</cp:lastModifiedBy>
  <dcterms:created xsi:type="dcterms:W3CDTF">2024-07-10T09:45:19Z</dcterms:created>
  <dcterms:modified xsi:type="dcterms:W3CDTF">2024-08-28T13:48:22Z</dcterms:modified>
</cp:coreProperties>
</file>