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yan\Desktop\"/>
    </mc:Choice>
  </mc:AlternateContent>
  <xr:revisionPtr revIDLastSave="0" documentId="13_ncr:1_{3BD5ACD7-2A0A-4852-93EA-E25C9ADA45D8}" xr6:coauthVersionLast="36" xr6:coauthVersionMax="36" xr10:uidLastSave="{00000000-0000-0000-0000-000000000000}"/>
  <bookViews>
    <workbookView xWindow="0" yWindow="4200" windowWidth="28800" windowHeight="12120" activeTab="2" xr2:uid="{5EF19110-27CB-453F-B281-0934ACEC5676}"/>
  </bookViews>
  <sheets>
    <sheet name="成交金额优先" sheetId="1" r:id="rId1"/>
    <sheet name="数量取整" sheetId="3" r:id="rId2"/>
    <sheet name="新能车-数量取整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 s="1"/>
  <c r="F3" i="4" l="1"/>
  <c r="C4" i="4"/>
  <c r="F2" i="4"/>
  <c r="E2" i="4"/>
  <c r="D2" i="4" s="1"/>
  <c r="C2" i="3"/>
  <c r="E2" i="3" s="1"/>
  <c r="E3" i="4" l="1"/>
  <c r="D3" i="4" s="1"/>
  <c r="C5" i="4"/>
  <c r="F4" i="4"/>
  <c r="G2" i="4"/>
  <c r="H2" i="4" s="1"/>
  <c r="K2" i="4" s="1"/>
  <c r="L2" i="4" s="1"/>
  <c r="C3" i="3"/>
  <c r="C4" i="3" s="1"/>
  <c r="F2" i="3"/>
  <c r="D2" i="3"/>
  <c r="E3" i="3"/>
  <c r="F3" i="3"/>
  <c r="H2" i="1"/>
  <c r="E4" i="4" l="1"/>
  <c r="D4" i="4" s="1"/>
  <c r="G4" i="4" s="1"/>
  <c r="F5" i="4"/>
  <c r="E5" i="4"/>
  <c r="D5" i="4" s="1"/>
  <c r="C6" i="4"/>
  <c r="G3" i="4"/>
  <c r="H3" i="4" s="1"/>
  <c r="K3" i="4" s="1"/>
  <c r="L3" i="4" s="1"/>
  <c r="I2" i="4"/>
  <c r="J2" i="4" s="1"/>
  <c r="G2" i="3"/>
  <c r="H2" i="3" s="1"/>
  <c r="K2" i="3" s="1"/>
  <c r="L2" i="3" s="1"/>
  <c r="E4" i="3"/>
  <c r="E5" i="3" s="1"/>
  <c r="C5" i="3"/>
  <c r="F4" i="3"/>
  <c r="D3" i="3"/>
  <c r="D2" i="1"/>
  <c r="E3" i="1"/>
  <c r="E2" i="1"/>
  <c r="I3" i="4" l="1"/>
  <c r="J3" i="4" s="1"/>
  <c r="I4" i="4"/>
  <c r="J4" i="4" s="1"/>
  <c r="H4" i="4"/>
  <c r="K4" i="4" s="1"/>
  <c r="L4" i="4" s="1"/>
  <c r="G5" i="4"/>
  <c r="I5" i="4" s="1"/>
  <c r="J5" i="4" s="1"/>
  <c r="C7" i="4"/>
  <c r="E6" i="4"/>
  <c r="D6" i="4" s="1"/>
  <c r="F6" i="4"/>
  <c r="G3" i="3"/>
  <c r="H3" i="3" s="1"/>
  <c r="K3" i="3" s="1"/>
  <c r="L3" i="3" s="1"/>
  <c r="I2" i="3"/>
  <c r="J2" i="3" s="1"/>
  <c r="D4" i="3"/>
  <c r="F5" i="3"/>
  <c r="C6" i="3"/>
  <c r="E6" i="3" s="1"/>
  <c r="D3" i="1"/>
  <c r="H3" i="1"/>
  <c r="E4" i="1"/>
  <c r="H4" i="1" s="1"/>
  <c r="C2" i="1"/>
  <c r="F2" i="1" s="1"/>
  <c r="G2" i="1" s="1"/>
  <c r="I2" i="1" s="1"/>
  <c r="H5" i="4" l="1"/>
  <c r="K5" i="4" s="1"/>
  <c r="L5" i="4" s="1"/>
  <c r="F7" i="4"/>
  <c r="C8" i="4"/>
  <c r="E7" i="4"/>
  <c r="D7" i="4" s="1"/>
  <c r="G6" i="4"/>
  <c r="I6" i="4" s="1"/>
  <c r="J6" i="4" s="1"/>
  <c r="I3" i="3"/>
  <c r="J3" i="3" s="1"/>
  <c r="G4" i="3"/>
  <c r="H4" i="3" s="1"/>
  <c r="K4" i="3" s="1"/>
  <c r="L4" i="3" s="1"/>
  <c r="C7" i="3"/>
  <c r="E7" i="3" s="1"/>
  <c r="F6" i="3"/>
  <c r="D5" i="3"/>
  <c r="I4" i="3"/>
  <c r="J4" i="3" s="1"/>
  <c r="E5" i="1"/>
  <c r="H5" i="1" s="1"/>
  <c r="D4" i="1"/>
  <c r="C3" i="1"/>
  <c r="F3" i="1" s="1"/>
  <c r="H6" i="4" l="1"/>
  <c r="K6" i="4" s="1"/>
  <c r="L6" i="4" s="1"/>
  <c r="G7" i="4"/>
  <c r="I7" i="4" s="1"/>
  <c r="J7" i="4" s="1"/>
  <c r="C9" i="4"/>
  <c r="E8" i="4"/>
  <c r="D8" i="4" s="1"/>
  <c r="F8" i="4"/>
  <c r="G5" i="3"/>
  <c r="H5" i="3" s="1"/>
  <c r="K5" i="3" s="1"/>
  <c r="L5" i="3" s="1"/>
  <c r="D6" i="3"/>
  <c r="F7" i="3"/>
  <c r="C8" i="3"/>
  <c r="E8" i="3" s="1"/>
  <c r="E6" i="1"/>
  <c r="H6" i="1" s="1"/>
  <c r="D5" i="1"/>
  <c r="C4" i="1"/>
  <c r="C5" i="1" s="1"/>
  <c r="C6" i="1" s="1"/>
  <c r="C7" i="1" s="1"/>
  <c r="C8" i="1" s="1"/>
  <c r="C9" i="1" s="1"/>
  <c r="C10" i="1" s="1"/>
  <c r="C11" i="1" s="1"/>
  <c r="K2" i="1"/>
  <c r="L2" i="1" s="1"/>
  <c r="J2" i="1"/>
  <c r="H7" i="4" l="1"/>
  <c r="K7" i="4" s="1"/>
  <c r="L7" i="4" s="1"/>
  <c r="G8" i="4"/>
  <c r="I8" i="4" s="1"/>
  <c r="J8" i="4" s="1"/>
  <c r="F9" i="4"/>
  <c r="C10" i="4"/>
  <c r="E9" i="4"/>
  <c r="D9" i="4" s="1"/>
  <c r="G6" i="3"/>
  <c r="H6" i="3" s="1"/>
  <c r="K6" i="3" s="1"/>
  <c r="L6" i="3" s="1"/>
  <c r="I5" i="3"/>
  <c r="J5" i="3" s="1"/>
  <c r="D7" i="3"/>
  <c r="I6" i="3"/>
  <c r="J6" i="3" s="1"/>
  <c r="C9" i="3"/>
  <c r="E9" i="3" s="1"/>
  <c r="F8" i="3"/>
  <c r="E7" i="1"/>
  <c r="H7" i="1" s="1"/>
  <c r="D6" i="1"/>
  <c r="F4" i="1"/>
  <c r="F5" i="1"/>
  <c r="F6" i="1"/>
  <c r="H8" i="4" l="1"/>
  <c r="K8" i="4" s="1"/>
  <c r="L8" i="4" s="1"/>
  <c r="F10" i="4"/>
  <c r="C11" i="4"/>
  <c r="E10" i="4"/>
  <c r="D10" i="4" s="1"/>
  <c r="G9" i="4"/>
  <c r="H9" i="4" s="1"/>
  <c r="K9" i="4" s="1"/>
  <c r="L9" i="4" s="1"/>
  <c r="G7" i="3"/>
  <c r="H7" i="3" s="1"/>
  <c r="K7" i="3" s="1"/>
  <c r="L7" i="3" s="1"/>
  <c r="D8" i="3"/>
  <c r="F9" i="3"/>
  <c r="C10" i="3"/>
  <c r="E10" i="3" s="1"/>
  <c r="E8" i="1"/>
  <c r="H8" i="1" s="1"/>
  <c r="D7" i="1"/>
  <c r="I9" i="4" l="1"/>
  <c r="J9" i="4" s="1"/>
  <c r="G10" i="4"/>
  <c r="I10" i="4" s="1"/>
  <c r="J10" i="4" s="1"/>
  <c r="F11" i="4"/>
  <c r="E11" i="4"/>
  <c r="D11" i="4" s="1"/>
  <c r="G8" i="3"/>
  <c r="H8" i="3" s="1"/>
  <c r="K8" i="3" s="1"/>
  <c r="L8" i="3" s="1"/>
  <c r="I7" i="3"/>
  <c r="J7" i="3" s="1"/>
  <c r="D9" i="3"/>
  <c r="C11" i="3"/>
  <c r="F11" i="3" s="1"/>
  <c r="F10" i="3"/>
  <c r="E9" i="1"/>
  <c r="H9" i="1" s="1"/>
  <c r="D8" i="1"/>
  <c r="F8" i="1"/>
  <c r="F7" i="1"/>
  <c r="F9" i="1"/>
  <c r="G11" i="4" l="1"/>
  <c r="I11" i="4" s="1"/>
  <c r="J11" i="4" s="1"/>
  <c r="H10" i="4"/>
  <c r="K10" i="4" s="1"/>
  <c r="L10" i="4" s="1"/>
  <c r="I8" i="3"/>
  <c r="J8" i="3" s="1"/>
  <c r="G9" i="3"/>
  <c r="H9" i="3" s="1"/>
  <c r="K9" i="3" s="1"/>
  <c r="L9" i="3" s="1"/>
  <c r="E11" i="3"/>
  <c r="D10" i="3"/>
  <c r="E10" i="1"/>
  <c r="H10" i="1" s="1"/>
  <c r="D9" i="1"/>
  <c r="F10" i="1"/>
  <c r="H11" i="4" l="1"/>
  <c r="K11" i="4" s="1"/>
  <c r="L11" i="4" s="1"/>
  <c r="I9" i="3"/>
  <c r="J9" i="3" s="1"/>
  <c r="G10" i="3"/>
  <c r="H10" i="3" s="1"/>
  <c r="K10" i="3" s="1"/>
  <c r="L10" i="3" s="1"/>
  <c r="D11" i="3"/>
  <c r="E11" i="1"/>
  <c r="D10" i="1"/>
  <c r="F11" i="1"/>
  <c r="K3" i="1"/>
  <c r="L3" i="1" s="1"/>
  <c r="K5" i="1"/>
  <c r="L5" i="1" s="1"/>
  <c r="K7" i="1"/>
  <c r="L7" i="1" s="1"/>
  <c r="K10" i="1"/>
  <c r="L10" i="1" s="1"/>
  <c r="K8" i="1"/>
  <c r="L8" i="1" s="1"/>
  <c r="G3" i="1"/>
  <c r="I3" i="1" s="1"/>
  <c r="J3" i="1" s="1"/>
  <c r="G5" i="1"/>
  <c r="I5" i="1" s="1"/>
  <c r="J5" i="1" s="1"/>
  <c r="G8" i="1"/>
  <c r="I8" i="1" s="1"/>
  <c r="J8" i="1" s="1"/>
  <c r="G7" i="1"/>
  <c r="I7" i="1" s="1"/>
  <c r="J7" i="1" s="1"/>
  <c r="G10" i="1"/>
  <c r="I10" i="1" s="1"/>
  <c r="J10" i="1" s="1"/>
  <c r="G4" i="1"/>
  <c r="I4" i="1" s="1"/>
  <c r="J4" i="1" s="1"/>
  <c r="K4" i="1"/>
  <c r="L4" i="1" s="1"/>
  <c r="G6" i="1"/>
  <c r="I6" i="1" s="1"/>
  <c r="J6" i="1" s="1"/>
  <c r="K6" i="1"/>
  <c r="L6" i="1" s="1"/>
  <c r="G9" i="1"/>
  <c r="I9" i="1" s="1"/>
  <c r="J9" i="1" s="1"/>
  <c r="K9" i="1"/>
  <c r="L9" i="1" s="1"/>
  <c r="G11" i="3" l="1"/>
  <c r="H11" i="3" s="1"/>
  <c r="K11" i="3" s="1"/>
  <c r="L11" i="3" s="1"/>
  <c r="I10" i="3"/>
  <c r="J10" i="3" s="1"/>
  <c r="D11" i="1"/>
  <c r="H11" i="1"/>
  <c r="K11" i="1" s="1"/>
  <c r="L11" i="1" s="1"/>
  <c r="I11" i="3" l="1"/>
  <c r="J11" i="3" s="1"/>
  <c r="G11" i="1"/>
  <c r="I11" i="1" s="1"/>
  <c r="J11" i="1" s="1"/>
</calcChain>
</file>

<file path=xl/sharedStrings.xml><?xml version="1.0" encoding="utf-8"?>
<sst xmlns="http://schemas.openxmlformats.org/spreadsheetml/2006/main" count="139" uniqueCount="37">
  <si>
    <t>序号</t>
    <phoneticPr fontId="1" type="noConversion"/>
  </si>
  <si>
    <t>档位</t>
    <phoneticPr fontId="1" type="noConversion"/>
  </si>
  <si>
    <t>买入价格</t>
    <phoneticPr fontId="1" type="noConversion"/>
  </si>
  <si>
    <t>卖出价格</t>
    <phoneticPr fontId="1" type="noConversion"/>
  </si>
  <si>
    <t>买入数量</t>
    <phoneticPr fontId="1" type="noConversion"/>
  </si>
  <si>
    <t>卖出数量</t>
    <phoneticPr fontId="1" type="noConversion"/>
  </si>
  <si>
    <t>买入成交金额</t>
    <phoneticPr fontId="1" type="noConversion"/>
  </si>
  <si>
    <t>卖出成交金额</t>
    <phoneticPr fontId="1" type="noConversion"/>
  </si>
  <si>
    <t>盈利金额</t>
    <phoneticPr fontId="1" type="noConversion"/>
  </si>
  <si>
    <t>盈利比例</t>
    <phoneticPr fontId="1" type="noConversion"/>
  </si>
  <si>
    <t>留存股数</t>
    <phoneticPr fontId="1" type="noConversion"/>
  </si>
  <si>
    <t>留存比例</t>
    <phoneticPr fontId="1" type="noConversion"/>
  </si>
  <si>
    <t>网格间隔</t>
    <phoneticPr fontId="1" type="noConversion"/>
  </si>
  <si>
    <t>网格间隔比例</t>
    <phoneticPr fontId="1" type="noConversion"/>
  </si>
  <si>
    <t>起始档位买入价</t>
    <phoneticPr fontId="1" type="noConversion"/>
  </si>
  <si>
    <t>留存数量</t>
    <phoneticPr fontId="1" type="noConversion"/>
  </si>
  <si>
    <t>留存利润</t>
    <phoneticPr fontId="1" type="noConversion"/>
  </si>
  <si>
    <t>参数区</t>
    <phoneticPr fontId="1" type="noConversion"/>
  </si>
  <si>
    <t>启动参数</t>
    <phoneticPr fontId="1" type="noConversion"/>
  </si>
  <si>
    <t>卖出价差</t>
    <phoneticPr fontId="1" type="noConversion"/>
  </si>
  <si>
    <t>卖出价差比例</t>
    <phoneticPr fontId="1" type="noConversion"/>
  </si>
  <si>
    <t>1表示启动，0表示关闭</t>
    <phoneticPr fontId="1" type="noConversion"/>
  </si>
  <si>
    <t>1表示启动，0表示关闭，"买入数量倍增数量"与"买入数量倍增比例"同时只能有一个生效；若都生效，优先数量倍增方案</t>
    <phoneticPr fontId="1" type="noConversion"/>
  </si>
  <si>
    <t>1表示启动，0表示关闭，"卖出价差"与"卖出价差比例"同时只能有一个生效；若都生效，优先"卖出价差"方案</t>
    <phoneticPr fontId="1" type="noConversion"/>
  </si>
  <si>
    <t>1表示启动，0表示关闭，"买入数量倍增数量"与"买入数量倍增比例"同时只能有一个生效；若都生效，优先数量倍增方案。此方案生成的买入数量向上取整</t>
    <phoneticPr fontId="1" type="noConversion"/>
  </si>
  <si>
    <t>1表示启动，0表示关闭，"卖出价差"与"卖出价差比例"同时只能有一个生效；若都生效，优先"卖出价差"方案。此方案生成的卖出价格保留三位小数（四舍五入）</t>
    <phoneticPr fontId="1" type="noConversion"/>
  </si>
  <si>
    <t>1表示启动，0表示关闭，"留存股数"与"留存比例"同时只能有一个生效；若都生效，优先"留存股数"方案</t>
    <phoneticPr fontId="1" type="noConversion"/>
  </si>
  <si>
    <t>1表示启动，0表示关闭，"留存股数"与"留存比例"同时只能有一个生效；若都生效，优先"留存股数"方案。此方案生成的卖出数量向下取整</t>
    <phoneticPr fontId="1" type="noConversion"/>
  </si>
  <si>
    <t>1表示启动，0表示关闭，"网格间隔"与"网格间隔比例"同时只能有一个生效；若都生效，优先"网格间隔"方案</t>
    <phoneticPr fontId="1" type="noConversion"/>
  </si>
  <si>
    <t>1表示启动，0表示关闭，"网格间隔"与"网格间隔比例"同时只能有一个生效；若都生效，优先"网格间隔"方案。此方案生成的网格间隔保留三位小数（四舍五入）</t>
    <phoneticPr fontId="1" type="noConversion"/>
  </si>
  <si>
    <t>逐格加码</t>
    <phoneticPr fontId="1" type="noConversion"/>
  </si>
  <si>
    <t>买入数量加码序号</t>
    <phoneticPr fontId="1" type="noConversion"/>
  </si>
  <si>
    <t>买入数量加码数量</t>
    <phoneticPr fontId="1" type="noConversion"/>
  </si>
  <si>
    <t>买入数量加码比例</t>
    <phoneticPr fontId="1" type="noConversion"/>
  </si>
  <si>
    <t>网格设置</t>
    <phoneticPr fontId="1" type="noConversion"/>
  </si>
  <si>
    <t>起始买入金额(元)</t>
    <phoneticPr fontId="1" type="noConversion"/>
  </si>
  <si>
    <t>股票代码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</si>
</sst>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00_);[Red]\(0.000\)"/>
    <numFmt numFmtId="179" formatCode="0_);[Red]\(0\)"/>
    <numFmt numFmtId="180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4"/>
      <color theme="1"/>
      <name val="黑体"/>
      <family val="3"/>
      <charset val="134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9" fontId="0" fillId="5" borderId="0" xfId="0" applyNumberFormat="1" applyFill="1">
      <alignment vertical="center"/>
    </xf>
    <xf numFmtId="178" fontId="3" fillId="2" borderId="3" xfId="0" applyNumberFormat="1" applyFont="1" applyFill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5" borderId="0" xfId="0" applyNumberFormat="1" applyFill="1">
      <alignment vertical="center"/>
    </xf>
    <xf numFmtId="178" fontId="0" fillId="4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9" fontId="0" fillId="4" borderId="0" xfId="0" applyNumberFormat="1" applyFill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176" fontId="0" fillId="5" borderId="0" xfId="0" applyNumberForma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177" fontId="0" fillId="6" borderId="0" xfId="0" applyNumberFormat="1" applyFill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9" fontId="3" fillId="2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624F-3D23-4DB2-9528-D85D24E2B180}">
  <dimension ref="A1:R32"/>
  <sheetViews>
    <sheetView workbookViewId="0">
      <selection activeCell="D14" sqref="D14"/>
    </sheetView>
  </sheetViews>
  <sheetFormatPr defaultRowHeight="14.25" x14ac:dyDescent="0.2"/>
  <cols>
    <col min="1" max="1" width="6.75" bestFit="1" customWidth="1"/>
    <col min="2" max="2" width="17.25" bestFit="1" customWidth="1"/>
    <col min="3" max="3" width="11.875" style="17" bestFit="1" customWidth="1"/>
    <col min="4" max="4" width="11.875" bestFit="1" customWidth="1"/>
    <col min="5" max="5" width="17.5" style="23" bestFit="1" customWidth="1"/>
    <col min="6" max="6" width="11.875" style="17" bestFit="1" customWidth="1"/>
    <col min="7" max="7" width="11.875" bestFit="1" customWidth="1"/>
    <col min="8" max="8" width="17.5" style="17" bestFit="1" customWidth="1"/>
    <col min="9" max="11" width="11.875" bestFit="1" customWidth="1"/>
    <col min="12" max="12" width="11.875" style="2" bestFit="1" customWidth="1"/>
    <col min="15" max="15" width="17.25" style="1" bestFit="1" customWidth="1"/>
    <col min="16" max="16" width="9" style="1"/>
    <col min="17" max="17" width="17.25" bestFit="1" customWidth="1"/>
    <col min="18" max="18" width="6.875" style="1" bestFit="1" customWidth="1"/>
  </cols>
  <sheetData>
    <row r="1" spans="1:12" ht="19.5" thickBot="1" x14ac:dyDescent="0.25">
      <c r="A1" s="3" t="s">
        <v>0</v>
      </c>
      <c r="B1" s="4" t="s">
        <v>1</v>
      </c>
      <c r="C1" s="15" t="s">
        <v>2</v>
      </c>
      <c r="D1" s="4" t="s">
        <v>4</v>
      </c>
      <c r="E1" s="22" t="s">
        <v>6</v>
      </c>
      <c r="F1" s="15" t="s">
        <v>3</v>
      </c>
      <c r="G1" s="4" t="s">
        <v>5</v>
      </c>
      <c r="H1" s="15" t="s">
        <v>7</v>
      </c>
      <c r="I1" s="4" t="s">
        <v>15</v>
      </c>
      <c r="J1" s="4" t="s">
        <v>16</v>
      </c>
      <c r="K1" s="4" t="s">
        <v>8</v>
      </c>
      <c r="L1" s="5" t="s">
        <v>9</v>
      </c>
    </row>
    <row r="2" spans="1:12" ht="15.75" x14ac:dyDescent="0.2">
      <c r="A2" s="6">
        <v>1</v>
      </c>
      <c r="B2" s="7">
        <v>1</v>
      </c>
      <c r="C2" s="16">
        <f>C17</f>
        <v>1</v>
      </c>
      <c r="D2" s="7">
        <f>CEILING(E2/C2,1)</f>
        <v>10000</v>
      </c>
      <c r="E2" s="26">
        <f>$C$19</f>
        <v>10000</v>
      </c>
      <c r="F2" s="16">
        <f t="shared" ref="F2:F11" si="0">IF($E$25=1,C2+$C$25,IF($E$26=1,ROUND(C2*(1+$C$26),3)))</f>
        <v>1.05</v>
      </c>
      <c r="G2" s="7">
        <f>CEILING(H2/F2,1)</f>
        <v>9048</v>
      </c>
      <c r="H2" s="7">
        <f t="shared" ref="H2:H11" si="1">IF($E$28=1,E2-$C$28,IF($E$29=1,INT(E2*(1-$C$29)),E2))</f>
        <v>9500</v>
      </c>
      <c r="I2" s="7">
        <f>D2-G2</f>
        <v>952</v>
      </c>
      <c r="J2" s="7">
        <f>I2*F2</f>
        <v>999.6</v>
      </c>
      <c r="K2" s="7">
        <f>H2-E2</f>
        <v>-500</v>
      </c>
      <c r="L2" s="8">
        <f>K2/E2</f>
        <v>-0.05</v>
      </c>
    </row>
    <row r="3" spans="1:12" ht="15.75" x14ac:dyDescent="0.2">
      <c r="A3" s="6">
        <v>2</v>
      </c>
      <c r="B3" s="7">
        <v>2</v>
      </c>
      <c r="C3" s="16">
        <f t="shared" ref="C3:C11" si="2">IF($E$31=1,C2-$C$31,IF($E$32=1,ROUND(C2*(1-$C$32),3)))</f>
        <v>0.95</v>
      </c>
      <c r="D3" s="7">
        <f t="shared" ref="D3:D11" si="3">CEILING(E3/C3,1)</f>
        <v>10527</v>
      </c>
      <c r="E3" s="7">
        <f t="shared" ref="E3:E11" si="4">IF($E$21=1,IF(B3&gt;=$C$21,IF($E$22=1,E2+$C$22,IF($E$23=1,CEILING(E2*(1+$C$23),1),E2)),E2),E2)</f>
        <v>10000</v>
      </c>
      <c r="F3" s="16">
        <f t="shared" si="0"/>
        <v>1</v>
      </c>
      <c r="G3" s="7">
        <f t="shared" ref="G3:G11" si="5">CEILING(H3/F3,1)</f>
        <v>9500</v>
      </c>
      <c r="H3" s="7">
        <f t="shared" si="1"/>
        <v>9500</v>
      </c>
      <c r="I3" s="7">
        <f t="shared" ref="I3:I11" si="6">D3-G3</f>
        <v>1027</v>
      </c>
      <c r="J3" s="7">
        <f t="shared" ref="J3:J11" si="7">I3*F3</f>
        <v>1027</v>
      </c>
      <c r="K3" s="7">
        <f t="shared" ref="K3:K11" si="8">H3-E3</f>
        <v>-500</v>
      </c>
      <c r="L3" s="8">
        <f t="shared" ref="L3:L11" si="9">K3/E3</f>
        <v>-0.05</v>
      </c>
    </row>
    <row r="4" spans="1:12" ht="15.75" x14ac:dyDescent="0.2">
      <c r="A4" s="6">
        <v>3</v>
      </c>
      <c r="B4" s="7">
        <v>3</v>
      </c>
      <c r="C4" s="16">
        <f t="shared" si="2"/>
        <v>0.89999999999999991</v>
      </c>
      <c r="D4" s="7">
        <f t="shared" si="3"/>
        <v>11112</v>
      </c>
      <c r="E4" s="7">
        <f t="shared" si="4"/>
        <v>10000</v>
      </c>
      <c r="F4" s="16">
        <f t="shared" si="0"/>
        <v>0.95</v>
      </c>
      <c r="G4" s="7">
        <f t="shared" si="5"/>
        <v>10000</v>
      </c>
      <c r="H4" s="7">
        <f t="shared" si="1"/>
        <v>9500</v>
      </c>
      <c r="I4" s="7">
        <f t="shared" si="6"/>
        <v>1112</v>
      </c>
      <c r="J4" s="7">
        <f t="shared" si="7"/>
        <v>1056.3999999999999</v>
      </c>
      <c r="K4" s="7">
        <f t="shared" si="8"/>
        <v>-500</v>
      </c>
      <c r="L4" s="8">
        <f t="shared" si="9"/>
        <v>-0.05</v>
      </c>
    </row>
    <row r="5" spans="1:12" ht="15.75" x14ac:dyDescent="0.2">
      <c r="A5" s="6">
        <v>4</v>
      </c>
      <c r="B5" s="7">
        <v>4</v>
      </c>
      <c r="C5" s="16">
        <f t="shared" si="2"/>
        <v>0.84999999999999987</v>
      </c>
      <c r="D5" s="7">
        <f t="shared" si="3"/>
        <v>11765</v>
      </c>
      <c r="E5" s="7">
        <f t="shared" si="4"/>
        <v>10000</v>
      </c>
      <c r="F5" s="16">
        <f t="shared" si="0"/>
        <v>0.89999999999999991</v>
      </c>
      <c r="G5" s="7">
        <f t="shared" si="5"/>
        <v>10556</v>
      </c>
      <c r="H5" s="7">
        <f t="shared" si="1"/>
        <v>9500</v>
      </c>
      <c r="I5" s="7">
        <f t="shared" si="6"/>
        <v>1209</v>
      </c>
      <c r="J5" s="7">
        <f t="shared" si="7"/>
        <v>1088.0999999999999</v>
      </c>
      <c r="K5" s="7">
        <f t="shared" si="8"/>
        <v>-500</v>
      </c>
      <c r="L5" s="8">
        <f t="shared" si="9"/>
        <v>-0.05</v>
      </c>
    </row>
    <row r="6" spans="1:12" ht="15.75" x14ac:dyDescent="0.2">
      <c r="A6" s="6">
        <v>5</v>
      </c>
      <c r="B6" s="7">
        <v>5</v>
      </c>
      <c r="C6" s="16">
        <f t="shared" si="2"/>
        <v>0.79999999999999982</v>
      </c>
      <c r="D6" s="7">
        <f t="shared" si="3"/>
        <v>12500</v>
      </c>
      <c r="E6" s="7">
        <f t="shared" si="4"/>
        <v>10000</v>
      </c>
      <c r="F6" s="16">
        <f t="shared" si="0"/>
        <v>0.84999999999999987</v>
      </c>
      <c r="G6" s="7">
        <f t="shared" si="5"/>
        <v>11177</v>
      </c>
      <c r="H6" s="7">
        <f t="shared" si="1"/>
        <v>9500</v>
      </c>
      <c r="I6" s="7">
        <f t="shared" si="6"/>
        <v>1323</v>
      </c>
      <c r="J6" s="7">
        <f t="shared" si="7"/>
        <v>1124.5499999999997</v>
      </c>
      <c r="K6" s="7">
        <f t="shared" si="8"/>
        <v>-500</v>
      </c>
      <c r="L6" s="8">
        <f t="shared" si="9"/>
        <v>-0.05</v>
      </c>
    </row>
    <row r="7" spans="1:12" ht="15.75" x14ac:dyDescent="0.2">
      <c r="A7" s="6">
        <v>6</v>
      </c>
      <c r="B7" s="7">
        <v>6</v>
      </c>
      <c r="C7" s="16">
        <f t="shared" si="2"/>
        <v>0.74999999999999978</v>
      </c>
      <c r="D7" s="7">
        <f t="shared" si="3"/>
        <v>13334</v>
      </c>
      <c r="E7" s="7">
        <f t="shared" si="4"/>
        <v>10000</v>
      </c>
      <c r="F7" s="16">
        <f t="shared" si="0"/>
        <v>0.79999999999999982</v>
      </c>
      <c r="G7" s="7">
        <f t="shared" si="5"/>
        <v>11875</v>
      </c>
      <c r="H7" s="7">
        <f t="shared" si="1"/>
        <v>9500</v>
      </c>
      <c r="I7" s="7">
        <f t="shared" si="6"/>
        <v>1459</v>
      </c>
      <c r="J7" s="7">
        <f t="shared" si="7"/>
        <v>1167.1999999999998</v>
      </c>
      <c r="K7" s="7">
        <f t="shared" si="8"/>
        <v>-500</v>
      </c>
      <c r="L7" s="8">
        <f t="shared" si="9"/>
        <v>-0.05</v>
      </c>
    </row>
    <row r="8" spans="1:12" ht="15.75" x14ac:dyDescent="0.2">
      <c r="A8" s="6">
        <v>7</v>
      </c>
      <c r="B8" s="7">
        <v>7</v>
      </c>
      <c r="C8" s="16">
        <f t="shared" si="2"/>
        <v>0.69999999999999973</v>
      </c>
      <c r="D8" s="7">
        <f t="shared" si="3"/>
        <v>14286</v>
      </c>
      <c r="E8" s="7">
        <f t="shared" si="4"/>
        <v>10000</v>
      </c>
      <c r="F8" s="16">
        <f t="shared" si="0"/>
        <v>0.74999999999999978</v>
      </c>
      <c r="G8" s="7">
        <f t="shared" si="5"/>
        <v>12667</v>
      </c>
      <c r="H8" s="7">
        <f t="shared" si="1"/>
        <v>9500</v>
      </c>
      <c r="I8" s="7">
        <f t="shared" si="6"/>
        <v>1619</v>
      </c>
      <c r="J8" s="7">
        <f t="shared" si="7"/>
        <v>1214.2499999999995</v>
      </c>
      <c r="K8" s="7">
        <f t="shared" si="8"/>
        <v>-500</v>
      </c>
      <c r="L8" s="8">
        <f t="shared" si="9"/>
        <v>-0.05</v>
      </c>
    </row>
    <row r="9" spans="1:12" ht="15.75" x14ac:dyDescent="0.2">
      <c r="A9" s="6">
        <v>8</v>
      </c>
      <c r="B9" s="7">
        <v>8</v>
      </c>
      <c r="C9" s="16">
        <f t="shared" si="2"/>
        <v>0.64999999999999969</v>
      </c>
      <c r="D9" s="7">
        <f t="shared" si="3"/>
        <v>15385</v>
      </c>
      <c r="E9" s="7">
        <f t="shared" si="4"/>
        <v>10000</v>
      </c>
      <c r="F9" s="16">
        <f t="shared" si="0"/>
        <v>0.69999999999999973</v>
      </c>
      <c r="G9" s="7">
        <f t="shared" si="5"/>
        <v>13572</v>
      </c>
      <c r="H9" s="7">
        <f t="shared" si="1"/>
        <v>9500</v>
      </c>
      <c r="I9" s="7">
        <f t="shared" si="6"/>
        <v>1813</v>
      </c>
      <c r="J9" s="7">
        <f t="shared" si="7"/>
        <v>1269.0999999999995</v>
      </c>
      <c r="K9" s="7">
        <f t="shared" si="8"/>
        <v>-500</v>
      </c>
      <c r="L9" s="8">
        <f t="shared" si="9"/>
        <v>-0.05</v>
      </c>
    </row>
    <row r="10" spans="1:12" ht="15.75" x14ac:dyDescent="0.2">
      <c r="A10" s="6">
        <v>9</v>
      </c>
      <c r="B10" s="7">
        <v>9</v>
      </c>
      <c r="C10" s="16">
        <f t="shared" si="2"/>
        <v>0.59999999999999964</v>
      </c>
      <c r="D10" s="7">
        <f t="shared" si="3"/>
        <v>16667</v>
      </c>
      <c r="E10" s="7">
        <f t="shared" si="4"/>
        <v>10000</v>
      </c>
      <c r="F10" s="16">
        <f t="shared" si="0"/>
        <v>0.64999999999999969</v>
      </c>
      <c r="G10" s="7">
        <f t="shared" si="5"/>
        <v>14616</v>
      </c>
      <c r="H10" s="7">
        <f t="shared" si="1"/>
        <v>9500</v>
      </c>
      <c r="I10" s="7">
        <f t="shared" si="6"/>
        <v>2051</v>
      </c>
      <c r="J10" s="7">
        <f t="shared" si="7"/>
        <v>1333.1499999999994</v>
      </c>
      <c r="K10" s="7">
        <f t="shared" si="8"/>
        <v>-500</v>
      </c>
      <c r="L10" s="8">
        <f t="shared" si="9"/>
        <v>-0.05</v>
      </c>
    </row>
    <row r="11" spans="1:12" ht="15.75" x14ac:dyDescent="0.2">
      <c r="A11" s="6">
        <v>10</v>
      </c>
      <c r="B11" s="7">
        <v>10</v>
      </c>
      <c r="C11" s="16">
        <f t="shared" si="2"/>
        <v>0.5499999999999996</v>
      </c>
      <c r="D11" s="7">
        <f t="shared" si="3"/>
        <v>18182</v>
      </c>
      <c r="E11" s="7">
        <f t="shared" si="4"/>
        <v>10000</v>
      </c>
      <c r="F11" s="16">
        <f t="shared" si="0"/>
        <v>0.59999999999999964</v>
      </c>
      <c r="G11" s="7">
        <f t="shared" si="5"/>
        <v>15834</v>
      </c>
      <c r="H11" s="7">
        <f t="shared" si="1"/>
        <v>9500</v>
      </c>
      <c r="I11" s="7">
        <f t="shared" si="6"/>
        <v>2348</v>
      </c>
      <c r="J11" s="7">
        <f t="shared" si="7"/>
        <v>1408.7999999999993</v>
      </c>
      <c r="K11" s="7">
        <f t="shared" si="8"/>
        <v>-500</v>
      </c>
      <c r="L11" s="8">
        <f t="shared" si="9"/>
        <v>-0.05</v>
      </c>
    </row>
    <row r="15" spans="1:12" ht="15" thickBot="1" x14ac:dyDescent="0.25"/>
    <row r="16" spans="1:12" ht="19.5" thickBot="1" x14ac:dyDescent="0.25">
      <c r="B16" s="33" t="s">
        <v>17</v>
      </c>
      <c r="C16" s="34"/>
      <c r="D16" s="34"/>
      <c r="E16" s="34"/>
    </row>
    <row r="17" spans="2:16" x14ac:dyDescent="0.2">
      <c r="B17" s="9" t="s">
        <v>14</v>
      </c>
      <c r="C17" s="19">
        <v>1</v>
      </c>
      <c r="D17" s="9"/>
      <c r="E17" s="10"/>
      <c r="F17" s="32"/>
      <c r="G17" s="31"/>
      <c r="H17" s="31"/>
      <c r="I17" s="31"/>
      <c r="J17" s="31"/>
      <c r="K17" s="31"/>
      <c r="L17" s="31"/>
    </row>
    <row r="18" spans="2:16" x14ac:dyDescent="0.2">
      <c r="B18" s="12"/>
      <c r="C18" s="20"/>
      <c r="D18" s="12"/>
      <c r="E18" s="24"/>
    </row>
    <row r="19" spans="2:16" x14ac:dyDescent="0.2">
      <c r="B19" s="9" t="s">
        <v>35</v>
      </c>
      <c r="C19" s="21">
        <v>10000</v>
      </c>
      <c r="D19" s="9"/>
      <c r="E19" s="10"/>
      <c r="F19" s="30"/>
      <c r="G19" s="30"/>
      <c r="H19" s="30"/>
      <c r="I19" s="30"/>
      <c r="J19" s="30"/>
      <c r="K19" s="30"/>
      <c r="L19" s="30"/>
      <c r="M19" s="31"/>
      <c r="N19" s="31"/>
      <c r="O19" s="31"/>
      <c r="P19" s="31"/>
    </row>
    <row r="20" spans="2:16" ht="15.75" x14ac:dyDescent="0.2">
      <c r="B20" s="25" t="s">
        <v>30</v>
      </c>
      <c r="C20" s="20"/>
      <c r="D20" s="12"/>
      <c r="E20" s="24"/>
    </row>
    <row r="21" spans="2:16" x14ac:dyDescent="0.2">
      <c r="B21" s="9" t="s">
        <v>31</v>
      </c>
      <c r="C21" s="21">
        <v>2</v>
      </c>
      <c r="D21" s="9" t="s">
        <v>18</v>
      </c>
      <c r="E21" s="10">
        <v>0</v>
      </c>
      <c r="F21" s="30" t="s">
        <v>21</v>
      </c>
      <c r="G21" s="30"/>
      <c r="H21" s="30"/>
      <c r="I21" s="30"/>
      <c r="J21" s="30"/>
      <c r="K21" s="30"/>
      <c r="L21" s="30"/>
      <c r="M21" s="31"/>
      <c r="N21" s="31"/>
      <c r="O21" s="31"/>
      <c r="P21" s="31"/>
    </row>
    <row r="22" spans="2:16" x14ac:dyDescent="0.2">
      <c r="B22" s="9" t="s">
        <v>32</v>
      </c>
      <c r="C22" s="21">
        <v>100</v>
      </c>
      <c r="D22" s="9" t="s">
        <v>18</v>
      </c>
      <c r="E22" s="10">
        <v>0</v>
      </c>
      <c r="F22" s="30" t="s">
        <v>22</v>
      </c>
      <c r="G22" s="30"/>
      <c r="H22" s="30"/>
      <c r="I22" s="30"/>
      <c r="J22" s="30"/>
      <c r="K22" s="30"/>
      <c r="L22" s="30"/>
      <c r="M22" s="31"/>
      <c r="N22" s="31"/>
      <c r="O22" s="31"/>
      <c r="P22" s="31"/>
    </row>
    <row r="23" spans="2:16" x14ac:dyDescent="0.2">
      <c r="B23" s="9" t="s">
        <v>33</v>
      </c>
      <c r="C23" s="11">
        <v>0.05</v>
      </c>
      <c r="D23" s="9" t="s">
        <v>18</v>
      </c>
      <c r="E23" s="10">
        <v>1</v>
      </c>
      <c r="F23" s="30" t="s">
        <v>24</v>
      </c>
      <c r="G23" s="30"/>
      <c r="H23" s="30"/>
      <c r="I23" s="30"/>
      <c r="J23" s="30"/>
      <c r="K23" s="30"/>
      <c r="L23" s="30"/>
      <c r="M23" s="31"/>
      <c r="N23" s="31"/>
      <c r="O23" s="31"/>
      <c r="P23" s="31"/>
    </row>
    <row r="24" spans="2:16" ht="15.75" x14ac:dyDescent="0.2">
      <c r="B24" s="25" t="s">
        <v>3</v>
      </c>
      <c r="C24" s="20"/>
      <c r="D24" s="12"/>
      <c r="E24" s="24"/>
      <c r="F24" s="18"/>
      <c r="G24" s="12"/>
      <c r="H24" s="20"/>
      <c r="I24" s="12"/>
      <c r="J24" s="12"/>
      <c r="K24" s="13"/>
      <c r="L24" s="12"/>
    </row>
    <row r="25" spans="2:16" x14ac:dyDescent="0.2">
      <c r="B25" s="9" t="s">
        <v>19</v>
      </c>
      <c r="C25" s="19">
        <v>0.05</v>
      </c>
      <c r="D25" s="9" t="s">
        <v>18</v>
      </c>
      <c r="E25" s="10">
        <v>1</v>
      </c>
      <c r="F25" s="30" t="s">
        <v>23</v>
      </c>
      <c r="G25" s="30"/>
      <c r="H25" s="30"/>
      <c r="I25" s="30"/>
      <c r="J25" s="30"/>
      <c r="K25" s="30"/>
      <c r="L25" s="30"/>
      <c r="M25" s="31"/>
      <c r="N25" s="31"/>
      <c r="O25" s="31"/>
      <c r="P25" s="31"/>
    </row>
    <row r="26" spans="2:16" x14ac:dyDescent="0.2">
      <c r="B26" s="9" t="s">
        <v>20</v>
      </c>
      <c r="C26" s="11">
        <v>0.05</v>
      </c>
      <c r="D26" s="9" t="s">
        <v>18</v>
      </c>
      <c r="E26" s="10">
        <v>0</v>
      </c>
      <c r="F26" s="30" t="s">
        <v>25</v>
      </c>
      <c r="G26" s="30"/>
      <c r="H26" s="30"/>
      <c r="I26" s="30"/>
      <c r="J26" s="30"/>
      <c r="K26" s="30"/>
      <c r="L26" s="30"/>
      <c r="M26" s="31"/>
      <c r="N26" s="31"/>
      <c r="O26" s="31"/>
      <c r="P26" s="31"/>
    </row>
    <row r="27" spans="2:16" ht="15.75" x14ac:dyDescent="0.2">
      <c r="B27" s="25" t="s">
        <v>16</v>
      </c>
      <c r="C27" s="20"/>
      <c r="D27" s="12"/>
      <c r="E27" s="24"/>
      <c r="F27" s="18"/>
      <c r="G27" s="13"/>
      <c r="H27" s="18"/>
      <c r="I27" s="13"/>
      <c r="J27" s="13"/>
      <c r="K27" s="13"/>
      <c r="L27" s="14"/>
    </row>
    <row r="28" spans="2:16" x14ac:dyDescent="0.2">
      <c r="B28" s="9" t="s">
        <v>10</v>
      </c>
      <c r="C28" s="21">
        <v>50</v>
      </c>
      <c r="D28" s="9" t="s">
        <v>18</v>
      </c>
      <c r="E28" s="10">
        <v>0</v>
      </c>
      <c r="F28" s="30" t="s">
        <v>26</v>
      </c>
      <c r="G28" s="30"/>
      <c r="H28" s="30"/>
      <c r="I28" s="30"/>
      <c r="J28" s="30"/>
      <c r="K28" s="30"/>
      <c r="L28" s="30"/>
      <c r="M28" s="31"/>
      <c r="N28" s="31"/>
      <c r="O28" s="31"/>
      <c r="P28" s="31"/>
    </row>
    <row r="29" spans="2:16" x14ac:dyDescent="0.2">
      <c r="B29" s="9" t="s">
        <v>11</v>
      </c>
      <c r="C29" s="11">
        <v>0.05</v>
      </c>
      <c r="D29" s="9" t="s">
        <v>18</v>
      </c>
      <c r="E29" s="10">
        <v>1</v>
      </c>
      <c r="F29" s="30" t="s">
        <v>27</v>
      </c>
      <c r="G29" s="30"/>
      <c r="H29" s="30"/>
      <c r="I29" s="30"/>
      <c r="J29" s="30"/>
      <c r="K29" s="30"/>
      <c r="L29" s="30"/>
      <c r="M29" s="31"/>
      <c r="N29" s="31"/>
      <c r="O29" s="31"/>
      <c r="P29" s="31"/>
    </row>
    <row r="30" spans="2:16" ht="15.75" x14ac:dyDescent="0.2">
      <c r="B30" s="25" t="s">
        <v>34</v>
      </c>
      <c r="C30" s="20"/>
      <c r="D30" s="12"/>
      <c r="E30" s="24"/>
      <c r="F30" s="18"/>
      <c r="G30" s="13"/>
      <c r="H30" s="18"/>
      <c r="I30" s="13"/>
      <c r="J30" s="13"/>
      <c r="K30" s="13"/>
      <c r="L30" s="14"/>
    </row>
    <row r="31" spans="2:16" x14ac:dyDescent="0.2">
      <c r="B31" s="9" t="s">
        <v>12</v>
      </c>
      <c r="C31" s="19">
        <v>0.05</v>
      </c>
      <c r="D31" s="9" t="s">
        <v>18</v>
      </c>
      <c r="E31" s="10">
        <v>1</v>
      </c>
      <c r="F31" s="30" t="s">
        <v>28</v>
      </c>
      <c r="G31" s="30"/>
      <c r="H31" s="30"/>
      <c r="I31" s="30"/>
      <c r="J31" s="30"/>
      <c r="K31" s="30"/>
      <c r="L31" s="30"/>
      <c r="M31" s="31"/>
      <c r="N31" s="31"/>
      <c r="O31" s="31"/>
      <c r="P31" s="31"/>
    </row>
    <row r="32" spans="2:16" x14ac:dyDescent="0.2">
      <c r="B32" s="9" t="s">
        <v>13</v>
      </c>
      <c r="C32" s="11">
        <v>0.05</v>
      </c>
      <c r="D32" s="9" t="s">
        <v>18</v>
      </c>
      <c r="E32" s="10">
        <v>0</v>
      </c>
      <c r="F32" s="30" t="s">
        <v>29</v>
      </c>
      <c r="G32" s="30"/>
      <c r="H32" s="30"/>
      <c r="I32" s="30"/>
      <c r="J32" s="30"/>
      <c r="K32" s="30"/>
      <c r="L32" s="30"/>
      <c r="M32" s="31"/>
      <c r="N32" s="31"/>
      <c r="O32" s="31"/>
      <c r="P32" s="31"/>
    </row>
  </sheetData>
  <mergeCells count="12">
    <mergeCell ref="F32:P32"/>
    <mergeCell ref="F31:P31"/>
    <mergeCell ref="F23:P23"/>
    <mergeCell ref="F26:P26"/>
    <mergeCell ref="F29:P29"/>
    <mergeCell ref="F22:P22"/>
    <mergeCell ref="F25:P25"/>
    <mergeCell ref="F28:P28"/>
    <mergeCell ref="F17:L17"/>
    <mergeCell ref="B16:E16"/>
    <mergeCell ref="F19:P19"/>
    <mergeCell ref="F21:P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C2D3-05FC-4A5A-93B1-B1D13C22B91E}">
  <dimension ref="A1:R32"/>
  <sheetViews>
    <sheetView workbookViewId="0">
      <selection activeCell="F2" sqref="F2"/>
    </sheetView>
  </sheetViews>
  <sheetFormatPr defaultRowHeight="14.25" x14ac:dyDescent="0.2"/>
  <cols>
    <col min="1" max="1" width="6.75" bestFit="1" customWidth="1"/>
    <col min="2" max="2" width="17.25" bestFit="1" customWidth="1"/>
    <col min="3" max="3" width="11.875" style="17" bestFit="1" customWidth="1"/>
    <col min="4" max="4" width="11.875" bestFit="1" customWidth="1"/>
    <col min="5" max="5" width="17.5" style="28" bestFit="1" customWidth="1"/>
    <col min="6" max="6" width="11.875" style="17" bestFit="1" customWidth="1"/>
    <col min="7" max="7" width="11.875" bestFit="1" customWidth="1"/>
    <col min="8" max="8" width="17.5" style="17" bestFit="1" customWidth="1"/>
    <col min="9" max="11" width="11.875" bestFit="1" customWidth="1"/>
    <col min="12" max="12" width="11.875" style="2" bestFit="1" customWidth="1"/>
    <col min="15" max="15" width="17.25" style="1" bestFit="1" customWidth="1"/>
    <col min="16" max="16" width="9" style="1"/>
    <col min="17" max="17" width="17.25" bestFit="1" customWidth="1"/>
    <col min="18" max="18" width="6.875" style="1" bestFit="1" customWidth="1"/>
  </cols>
  <sheetData>
    <row r="1" spans="1:12" ht="19.5" thickBot="1" x14ac:dyDescent="0.25">
      <c r="A1" s="3" t="s">
        <v>0</v>
      </c>
      <c r="B1" s="4" t="s">
        <v>1</v>
      </c>
      <c r="C1" s="15" t="s">
        <v>2</v>
      </c>
      <c r="D1" s="4" t="s">
        <v>4</v>
      </c>
      <c r="E1" s="22" t="s">
        <v>6</v>
      </c>
      <c r="F1" s="15" t="s">
        <v>3</v>
      </c>
      <c r="G1" s="4" t="s">
        <v>5</v>
      </c>
      <c r="H1" s="15" t="s">
        <v>7</v>
      </c>
      <c r="I1" s="4" t="s">
        <v>15</v>
      </c>
      <c r="J1" s="4" t="s">
        <v>16</v>
      </c>
      <c r="K1" s="4" t="s">
        <v>8</v>
      </c>
      <c r="L1" s="27" t="s">
        <v>9</v>
      </c>
    </row>
    <row r="2" spans="1:12" ht="15.75" x14ac:dyDescent="0.2">
      <c r="A2" s="6">
        <v>1</v>
      </c>
      <c r="B2" s="7">
        <v>1</v>
      </c>
      <c r="C2" s="16">
        <f>$C$17</f>
        <v>0.97</v>
      </c>
      <c r="D2" s="7">
        <f>E2/C2</f>
        <v>10400</v>
      </c>
      <c r="E2" s="26">
        <f>CEILING($C$19/($C$2*100),1)*100*C2</f>
        <v>10088</v>
      </c>
      <c r="F2" s="16">
        <f t="shared" ref="F2:F11" si="0">IF($E$25=1,C2+$C$25,IF($E$26=1,ROUND(C2*(1+$C$26),3)))</f>
        <v>1.02</v>
      </c>
      <c r="G2" s="7">
        <f>IF($E$28=1,D2-$C$28,IF($E$29=1,CEILING(D2*(1-$C$29)/100,1)*100,D2))</f>
        <v>10000</v>
      </c>
      <c r="H2" s="7">
        <f>F2*G2</f>
        <v>10200</v>
      </c>
      <c r="I2" s="7">
        <f>D2-G2</f>
        <v>400</v>
      </c>
      <c r="J2" s="7">
        <f>I2*F2</f>
        <v>408</v>
      </c>
      <c r="K2" s="7">
        <f>H2-E2</f>
        <v>112</v>
      </c>
      <c r="L2" s="8">
        <f>K2/E2</f>
        <v>1.1102299762093577E-2</v>
      </c>
    </row>
    <row r="3" spans="1:12" ht="15.75" x14ac:dyDescent="0.2">
      <c r="A3" s="6">
        <v>2</v>
      </c>
      <c r="B3" s="7">
        <v>2</v>
      </c>
      <c r="C3" s="16">
        <f t="shared" ref="C3:C11" si="1">IF($E$31=1,C2-$C$31,IF($E$32=1,ROUND(C2*(1-$C$32),3)))</f>
        <v>0.94</v>
      </c>
      <c r="D3" s="7">
        <f t="shared" ref="D3:D11" si="2">CEILING(E3/C3,1)</f>
        <v>10800</v>
      </c>
      <c r="E3" s="7">
        <f>CEILING(IF($E$21=1,IF(B3&gt;=$C$21,IF($E$22=1,E2+$C$22,IF($E$23=1,CEILING(E2*(1+$C$23),1),E2)),E2),E2)/(C3*100),1)*100*C3</f>
        <v>10152</v>
      </c>
      <c r="F3" s="16">
        <f t="shared" si="0"/>
        <v>0.99</v>
      </c>
      <c r="G3" s="7">
        <f t="shared" ref="G3:G11" si="3">IF($E$28=1,D3-$C$28,IF($E$29=1,CEILING(D3*(1-$C$29)/100,1)*100,D3))</f>
        <v>10400</v>
      </c>
      <c r="H3" s="7">
        <f t="shared" ref="H3:H11" si="4">F3*G3</f>
        <v>10296</v>
      </c>
      <c r="I3" s="7">
        <f t="shared" ref="I3:I11" si="5">D3-G3</f>
        <v>400</v>
      </c>
      <c r="J3" s="7">
        <f t="shared" ref="J3:J11" si="6">I3*F3</f>
        <v>396</v>
      </c>
      <c r="K3" s="7">
        <f t="shared" ref="K3:K11" si="7">H3-E3</f>
        <v>144</v>
      </c>
      <c r="L3" s="8">
        <f t="shared" ref="L3:L11" si="8">K3/E3</f>
        <v>1.4184397163120567E-2</v>
      </c>
    </row>
    <row r="4" spans="1:12" ht="15.75" x14ac:dyDescent="0.2">
      <c r="A4" s="6">
        <v>3</v>
      </c>
      <c r="B4" s="7">
        <v>3</v>
      </c>
      <c r="C4" s="16">
        <f t="shared" si="1"/>
        <v>0.90999999999999992</v>
      </c>
      <c r="D4" s="7">
        <f t="shared" si="2"/>
        <v>11200</v>
      </c>
      <c r="E4" s="7">
        <f t="shared" ref="E4:E11" si="9">CEILING(IF($E$21=1,IF(B4&gt;=$C$21,IF($E$22=1,E3+$C$22,IF($E$23=1,CEILING(E3*(1+$C$23),1),E3)),E3),E3)/(C4*100),1)*100*C4</f>
        <v>10192</v>
      </c>
      <c r="F4" s="16">
        <f t="shared" si="0"/>
        <v>0.96</v>
      </c>
      <c r="G4" s="7">
        <f t="shared" si="3"/>
        <v>10800</v>
      </c>
      <c r="H4" s="7">
        <f t="shared" si="4"/>
        <v>10368</v>
      </c>
      <c r="I4" s="7">
        <f t="shared" si="5"/>
        <v>400</v>
      </c>
      <c r="J4" s="7">
        <f t="shared" si="6"/>
        <v>384</v>
      </c>
      <c r="K4" s="7">
        <f t="shared" si="7"/>
        <v>176</v>
      </c>
      <c r="L4" s="8">
        <f t="shared" si="8"/>
        <v>1.726844583987441E-2</v>
      </c>
    </row>
    <row r="5" spans="1:12" ht="15.75" x14ac:dyDescent="0.2">
      <c r="A5" s="6">
        <v>4</v>
      </c>
      <c r="B5" s="7">
        <v>4</v>
      </c>
      <c r="C5" s="16">
        <f t="shared" si="1"/>
        <v>0.87999999999999989</v>
      </c>
      <c r="D5" s="7">
        <f t="shared" si="2"/>
        <v>11600</v>
      </c>
      <c r="E5" s="7">
        <f t="shared" si="9"/>
        <v>10207.999999999998</v>
      </c>
      <c r="F5" s="16">
        <f t="shared" si="0"/>
        <v>0.92999999999999994</v>
      </c>
      <c r="G5" s="7">
        <f t="shared" si="3"/>
        <v>11200</v>
      </c>
      <c r="H5" s="7">
        <f t="shared" si="4"/>
        <v>10416</v>
      </c>
      <c r="I5" s="7">
        <f t="shared" si="5"/>
        <v>400</v>
      </c>
      <c r="J5" s="7">
        <f t="shared" si="6"/>
        <v>372</v>
      </c>
      <c r="K5" s="7">
        <f t="shared" si="7"/>
        <v>208.00000000000182</v>
      </c>
      <c r="L5" s="8">
        <f t="shared" si="8"/>
        <v>2.0376175548589524E-2</v>
      </c>
    </row>
    <row r="6" spans="1:12" ht="15.75" x14ac:dyDescent="0.2">
      <c r="A6" s="6">
        <v>5</v>
      </c>
      <c r="B6" s="7">
        <v>5</v>
      </c>
      <c r="C6" s="16">
        <f t="shared" si="1"/>
        <v>0.84999999999999987</v>
      </c>
      <c r="D6" s="7">
        <f t="shared" si="2"/>
        <v>12100</v>
      </c>
      <c r="E6" s="7">
        <f t="shared" si="9"/>
        <v>10284.999999999998</v>
      </c>
      <c r="F6" s="16">
        <f t="shared" si="0"/>
        <v>0.89999999999999991</v>
      </c>
      <c r="G6" s="7">
        <f t="shared" si="3"/>
        <v>11700</v>
      </c>
      <c r="H6" s="7">
        <f t="shared" si="4"/>
        <v>10529.999999999998</v>
      </c>
      <c r="I6" s="7">
        <f t="shared" si="5"/>
        <v>400</v>
      </c>
      <c r="J6" s="7">
        <f t="shared" si="6"/>
        <v>359.99999999999994</v>
      </c>
      <c r="K6" s="7">
        <f t="shared" si="7"/>
        <v>245</v>
      </c>
      <c r="L6" s="8">
        <f t="shared" si="8"/>
        <v>2.3821098687408851E-2</v>
      </c>
    </row>
    <row r="7" spans="1:12" ht="15.75" x14ac:dyDescent="0.2">
      <c r="A7" s="6">
        <v>6</v>
      </c>
      <c r="B7" s="7">
        <v>6</v>
      </c>
      <c r="C7" s="16">
        <f t="shared" si="1"/>
        <v>0.81999999999999984</v>
      </c>
      <c r="D7" s="7">
        <f t="shared" si="2"/>
        <v>12600</v>
      </c>
      <c r="E7" s="7">
        <f t="shared" si="9"/>
        <v>10331.999999999998</v>
      </c>
      <c r="F7" s="16">
        <f t="shared" si="0"/>
        <v>0.86999999999999988</v>
      </c>
      <c r="G7" s="7">
        <f t="shared" si="3"/>
        <v>12100</v>
      </c>
      <c r="H7" s="7">
        <f t="shared" si="4"/>
        <v>10526.999999999998</v>
      </c>
      <c r="I7" s="7">
        <f t="shared" si="5"/>
        <v>500</v>
      </c>
      <c r="J7" s="7">
        <f t="shared" si="6"/>
        <v>434.99999999999994</v>
      </c>
      <c r="K7" s="7">
        <f t="shared" si="7"/>
        <v>195</v>
      </c>
      <c r="L7" s="8">
        <f t="shared" si="8"/>
        <v>1.8873403019744488E-2</v>
      </c>
    </row>
    <row r="8" spans="1:12" ht="15.75" x14ac:dyDescent="0.2">
      <c r="A8" s="6">
        <v>7</v>
      </c>
      <c r="B8" s="7">
        <v>7</v>
      </c>
      <c r="C8" s="16">
        <f t="shared" si="1"/>
        <v>0.78999999999999981</v>
      </c>
      <c r="D8" s="7">
        <f t="shared" si="2"/>
        <v>13100</v>
      </c>
      <c r="E8" s="7">
        <f t="shared" si="9"/>
        <v>10348.999999999998</v>
      </c>
      <c r="F8" s="16">
        <f t="shared" si="0"/>
        <v>0.83999999999999986</v>
      </c>
      <c r="G8" s="7">
        <f t="shared" si="3"/>
        <v>12600</v>
      </c>
      <c r="H8" s="7">
        <f t="shared" si="4"/>
        <v>10583.999999999998</v>
      </c>
      <c r="I8" s="7">
        <f t="shared" si="5"/>
        <v>500</v>
      </c>
      <c r="J8" s="7">
        <f t="shared" si="6"/>
        <v>419.99999999999994</v>
      </c>
      <c r="K8" s="7">
        <f t="shared" si="7"/>
        <v>235</v>
      </c>
      <c r="L8" s="8">
        <f t="shared" si="8"/>
        <v>2.2707507971784717E-2</v>
      </c>
    </row>
    <row r="9" spans="1:12" ht="15.75" x14ac:dyDescent="0.2">
      <c r="A9" s="6">
        <v>8</v>
      </c>
      <c r="B9" s="7">
        <v>8</v>
      </c>
      <c r="C9" s="16">
        <f t="shared" si="1"/>
        <v>0.75999999999999979</v>
      </c>
      <c r="D9" s="7">
        <f t="shared" si="2"/>
        <v>13700</v>
      </c>
      <c r="E9" s="7">
        <f t="shared" si="9"/>
        <v>10411.999999999996</v>
      </c>
      <c r="F9" s="16">
        <f t="shared" si="0"/>
        <v>0.80999999999999983</v>
      </c>
      <c r="G9" s="7">
        <f t="shared" si="3"/>
        <v>13200</v>
      </c>
      <c r="H9" s="7">
        <f t="shared" si="4"/>
        <v>10691.999999999998</v>
      </c>
      <c r="I9" s="7">
        <f t="shared" si="5"/>
        <v>500</v>
      </c>
      <c r="J9" s="7">
        <f t="shared" si="6"/>
        <v>404.99999999999994</v>
      </c>
      <c r="K9" s="7">
        <f t="shared" si="7"/>
        <v>280.00000000000182</v>
      </c>
      <c r="L9" s="8">
        <f t="shared" si="8"/>
        <v>2.6892047637341713E-2</v>
      </c>
    </row>
    <row r="10" spans="1:12" ht="15.75" x14ac:dyDescent="0.2">
      <c r="A10" s="6">
        <v>9</v>
      </c>
      <c r="B10" s="7">
        <v>9</v>
      </c>
      <c r="C10" s="16">
        <f t="shared" si="1"/>
        <v>0.72999999999999976</v>
      </c>
      <c r="D10" s="7">
        <f t="shared" si="2"/>
        <v>14300</v>
      </c>
      <c r="E10" s="7">
        <f t="shared" si="9"/>
        <v>10438.999999999996</v>
      </c>
      <c r="F10" s="16">
        <f t="shared" si="0"/>
        <v>0.7799999999999998</v>
      </c>
      <c r="G10" s="7">
        <f t="shared" si="3"/>
        <v>13800</v>
      </c>
      <c r="H10" s="7">
        <f t="shared" si="4"/>
        <v>10763.999999999998</v>
      </c>
      <c r="I10" s="7">
        <f t="shared" si="5"/>
        <v>500</v>
      </c>
      <c r="J10" s="7">
        <f t="shared" si="6"/>
        <v>389.99999999999989</v>
      </c>
      <c r="K10" s="7">
        <f t="shared" si="7"/>
        <v>325.00000000000182</v>
      </c>
      <c r="L10" s="8">
        <f t="shared" si="8"/>
        <v>3.1133250311332687E-2</v>
      </c>
    </row>
    <row r="11" spans="1:12" ht="15.75" x14ac:dyDescent="0.2">
      <c r="A11" s="6">
        <v>10</v>
      </c>
      <c r="B11" s="7">
        <v>10</v>
      </c>
      <c r="C11" s="16">
        <f t="shared" si="1"/>
        <v>0.69999999999999973</v>
      </c>
      <c r="D11" s="7">
        <f t="shared" si="2"/>
        <v>15000</v>
      </c>
      <c r="E11" s="7">
        <f t="shared" si="9"/>
        <v>10499.999999999996</v>
      </c>
      <c r="F11" s="16">
        <f t="shared" si="0"/>
        <v>0.74999999999999978</v>
      </c>
      <c r="G11" s="7">
        <f t="shared" si="3"/>
        <v>14400</v>
      </c>
      <c r="H11" s="7">
        <f t="shared" si="4"/>
        <v>10799.999999999996</v>
      </c>
      <c r="I11" s="7">
        <f t="shared" si="5"/>
        <v>600</v>
      </c>
      <c r="J11" s="7">
        <f t="shared" si="6"/>
        <v>449.99999999999989</v>
      </c>
      <c r="K11" s="7">
        <f t="shared" si="7"/>
        <v>300</v>
      </c>
      <c r="L11" s="8">
        <f t="shared" si="8"/>
        <v>2.8571428571428581E-2</v>
      </c>
    </row>
    <row r="15" spans="1:12" ht="15" thickBot="1" x14ac:dyDescent="0.25"/>
    <row r="16" spans="1:12" ht="19.5" thickBot="1" x14ac:dyDescent="0.25">
      <c r="B16" s="33" t="s">
        <v>17</v>
      </c>
      <c r="C16" s="34"/>
      <c r="D16" s="34"/>
      <c r="E16" s="34"/>
    </row>
    <row r="17" spans="2:16" x14ac:dyDescent="0.2">
      <c r="B17" s="9" t="s">
        <v>14</v>
      </c>
      <c r="C17" s="19">
        <v>0.97</v>
      </c>
      <c r="D17" s="9"/>
      <c r="E17" s="10"/>
      <c r="F17" s="32"/>
      <c r="G17" s="31"/>
      <c r="H17" s="31"/>
      <c r="I17" s="31"/>
      <c r="J17" s="31"/>
      <c r="K17" s="31"/>
      <c r="L17" s="31"/>
    </row>
    <row r="18" spans="2:16" x14ac:dyDescent="0.2">
      <c r="B18" s="12"/>
      <c r="C18" s="20"/>
      <c r="D18" s="12"/>
      <c r="E18" s="24"/>
    </row>
    <row r="19" spans="2:16" x14ac:dyDescent="0.2">
      <c r="B19" s="9" t="s">
        <v>35</v>
      </c>
      <c r="C19" s="21">
        <v>10000</v>
      </c>
      <c r="D19" s="9"/>
      <c r="E19" s="10"/>
      <c r="F19" s="30"/>
      <c r="G19" s="30"/>
      <c r="H19" s="30"/>
      <c r="I19" s="30"/>
      <c r="J19" s="30"/>
      <c r="K19" s="30"/>
      <c r="L19" s="30"/>
      <c r="M19" s="31"/>
      <c r="N19" s="31"/>
      <c r="O19" s="31"/>
      <c r="P19" s="31"/>
    </row>
    <row r="20" spans="2:16" ht="15.75" x14ac:dyDescent="0.2">
      <c r="B20" s="25" t="s">
        <v>30</v>
      </c>
      <c r="C20" s="20"/>
      <c r="D20" s="12"/>
      <c r="E20" s="24"/>
    </row>
    <row r="21" spans="2:16" x14ac:dyDescent="0.2">
      <c r="B21" s="9" t="s">
        <v>31</v>
      </c>
      <c r="C21" s="21">
        <v>2</v>
      </c>
      <c r="D21" s="9" t="s">
        <v>18</v>
      </c>
      <c r="E21" s="10">
        <v>0</v>
      </c>
      <c r="F21" s="30" t="s">
        <v>21</v>
      </c>
      <c r="G21" s="30"/>
      <c r="H21" s="30"/>
      <c r="I21" s="30"/>
      <c r="J21" s="30"/>
      <c r="K21" s="30"/>
      <c r="L21" s="30"/>
      <c r="M21" s="31"/>
      <c r="N21" s="31"/>
      <c r="O21" s="31"/>
      <c r="P21" s="31"/>
    </row>
    <row r="22" spans="2:16" x14ac:dyDescent="0.2">
      <c r="B22" s="9" t="s">
        <v>32</v>
      </c>
      <c r="C22" s="21">
        <v>100</v>
      </c>
      <c r="D22" s="9" t="s">
        <v>18</v>
      </c>
      <c r="E22" s="10">
        <v>0</v>
      </c>
      <c r="F22" s="30" t="s">
        <v>22</v>
      </c>
      <c r="G22" s="30"/>
      <c r="H22" s="30"/>
      <c r="I22" s="30"/>
      <c r="J22" s="30"/>
      <c r="K22" s="30"/>
      <c r="L22" s="30"/>
      <c r="M22" s="31"/>
      <c r="N22" s="31"/>
      <c r="O22" s="31"/>
      <c r="P22" s="31"/>
    </row>
    <row r="23" spans="2:16" x14ac:dyDescent="0.2">
      <c r="B23" s="9" t="s">
        <v>33</v>
      </c>
      <c r="C23" s="11">
        <v>0.05</v>
      </c>
      <c r="D23" s="9" t="s">
        <v>18</v>
      </c>
      <c r="E23" s="10">
        <v>1</v>
      </c>
      <c r="F23" s="30" t="s">
        <v>24</v>
      </c>
      <c r="G23" s="30"/>
      <c r="H23" s="30"/>
      <c r="I23" s="30"/>
      <c r="J23" s="30"/>
      <c r="K23" s="30"/>
      <c r="L23" s="30"/>
      <c r="M23" s="31"/>
      <c r="N23" s="31"/>
      <c r="O23" s="31"/>
      <c r="P23" s="31"/>
    </row>
    <row r="24" spans="2:16" ht="15.75" x14ac:dyDescent="0.2">
      <c r="B24" s="25" t="s">
        <v>3</v>
      </c>
      <c r="C24" s="20"/>
      <c r="D24" s="12"/>
      <c r="E24" s="24"/>
      <c r="F24" s="18"/>
      <c r="G24" s="12"/>
      <c r="H24" s="20"/>
      <c r="I24" s="12"/>
      <c r="J24" s="12"/>
      <c r="K24" s="13"/>
      <c r="L24" s="12"/>
    </row>
    <row r="25" spans="2:16" x14ac:dyDescent="0.2">
      <c r="B25" s="9" t="s">
        <v>19</v>
      </c>
      <c r="C25" s="19">
        <v>0.05</v>
      </c>
      <c r="D25" s="9" t="s">
        <v>18</v>
      </c>
      <c r="E25" s="10">
        <v>1</v>
      </c>
      <c r="F25" s="30" t="s">
        <v>23</v>
      </c>
      <c r="G25" s="30"/>
      <c r="H25" s="30"/>
      <c r="I25" s="30"/>
      <c r="J25" s="30"/>
      <c r="K25" s="30"/>
      <c r="L25" s="30"/>
      <c r="M25" s="31"/>
      <c r="N25" s="31"/>
      <c r="O25" s="31"/>
      <c r="P25" s="31"/>
    </row>
    <row r="26" spans="2:16" x14ac:dyDescent="0.2">
      <c r="B26" s="9" t="s">
        <v>20</v>
      </c>
      <c r="C26" s="11">
        <v>0.05</v>
      </c>
      <c r="D26" s="9" t="s">
        <v>18</v>
      </c>
      <c r="E26" s="10">
        <v>0</v>
      </c>
      <c r="F26" s="30" t="s">
        <v>25</v>
      </c>
      <c r="G26" s="30"/>
      <c r="H26" s="30"/>
      <c r="I26" s="30"/>
      <c r="J26" s="30"/>
      <c r="K26" s="30"/>
      <c r="L26" s="30"/>
      <c r="M26" s="31"/>
      <c r="N26" s="31"/>
      <c r="O26" s="31"/>
      <c r="P26" s="31"/>
    </row>
    <row r="27" spans="2:16" ht="15.75" x14ac:dyDescent="0.2">
      <c r="B27" s="25" t="s">
        <v>16</v>
      </c>
      <c r="C27" s="20"/>
      <c r="D27" s="12"/>
      <c r="E27" s="24"/>
      <c r="F27" s="18"/>
      <c r="G27" s="13"/>
      <c r="H27" s="18"/>
      <c r="I27" s="13"/>
      <c r="J27" s="13"/>
      <c r="K27" s="13"/>
      <c r="L27" s="14"/>
    </row>
    <row r="28" spans="2:16" x14ac:dyDescent="0.2">
      <c r="B28" s="9" t="s">
        <v>10</v>
      </c>
      <c r="C28" s="21">
        <v>100</v>
      </c>
      <c r="D28" s="9" t="s">
        <v>18</v>
      </c>
      <c r="E28" s="10">
        <v>0</v>
      </c>
      <c r="F28" s="30" t="s">
        <v>26</v>
      </c>
      <c r="G28" s="30"/>
      <c r="H28" s="30"/>
      <c r="I28" s="30"/>
      <c r="J28" s="30"/>
      <c r="K28" s="30"/>
      <c r="L28" s="30"/>
      <c r="M28" s="31"/>
      <c r="N28" s="31"/>
      <c r="O28" s="31"/>
      <c r="P28" s="31"/>
    </row>
    <row r="29" spans="2:16" x14ac:dyDescent="0.2">
      <c r="B29" s="9" t="s">
        <v>11</v>
      </c>
      <c r="C29" s="11">
        <v>0.04</v>
      </c>
      <c r="D29" s="9" t="s">
        <v>18</v>
      </c>
      <c r="E29" s="10">
        <v>1</v>
      </c>
      <c r="F29" s="30" t="s">
        <v>27</v>
      </c>
      <c r="G29" s="30"/>
      <c r="H29" s="30"/>
      <c r="I29" s="30"/>
      <c r="J29" s="30"/>
      <c r="K29" s="30"/>
      <c r="L29" s="30"/>
      <c r="M29" s="31"/>
      <c r="N29" s="31"/>
      <c r="O29" s="31"/>
      <c r="P29" s="31"/>
    </row>
    <row r="30" spans="2:16" ht="15.75" x14ac:dyDescent="0.2">
      <c r="B30" s="25" t="s">
        <v>34</v>
      </c>
      <c r="C30" s="20"/>
      <c r="D30" s="12"/>
      <c r="E30" s="24"/>
      <c r="F30" s="18"/>
      <c r="G30" s="13"/>
      <c r="H30" s="18"/>
      <c r="I30" s="13"/>
      <c r="J30" s="13"/>
      <c r="K30" s="13"/>
      <c r="L30" s="14"/>
    </row>
    <row r="31" spans="2:16" x14ac:dyDescent="0.2">
      <c r="B31" s="9" t="s">
        <v>12</v>
      </c>
      <c r="C31" s="19">
        <v>0.03</v>
      </c>
      <c r="D31" s="9" t="s">
        <v>18</v>
      </c>
      <c r="E31" s="10">
        <v>1</v>
      </c>
      <c r="F31" s="30" t="s">
        <v>28</v>
      </c>
      <c r="G31" s="30"/>
      <c r="H31" s="30"/>
      <c r="I31" s="30"/>
      <c r="J31" s="30"/>
      <c r="K31" s="30"/>
      <c r="L31" s="30"/>
      <c r="M31" s="31"/>
      <c r="N31" s="31"/>
      <c r="O31" s="31"/>
      <c r="P31" s="31"/>
    </row>
    <row r="32" spans="2:16" x14ac:dyDescent="0.2">
      <c r="B32" s="9" t="s">
        <v>13</v>
      </c>
      <c r="C32" s="11">
        <v>0.05</v>
      </c>
      <c r="D32" s="9" t="s">
        <v>18</v>
      </c>
      <c r="E32" s="10">
        <v>0</v>
      </c>
      <c r="F32" s="30" t="s">
        <v>29</v>
      </c>
      <c r="G32" s="30"/>
      <c r="H32" s="30"/>
      <c r="I32" s="30"/>
      <c r="J32" s="30"/>
      <c r="K32" s="30"/>
      <c r="L32" s="30"/>
      <c r="M32" s="31"/>
      <c r="N32" s="31"/>
      <c r="O32" s="31"/>
      <c r="P32" s="31"/>
    </row>
  </sheetData>
  <mergeCells count="12">
    <mergeCell ref="F32:P32"/>
    <mergeCell ref="B16:E16"/>
    <mergeCell ref="F17:L17"/>
    <mergeCell ref="F19:P19"/>
    <mergeCell ref="F21:P21"/>
    <mergeCell ref="F22:P22"/>
    <mergeCell ref="F23:P23"/>
    <mergeCell ref="F25:P25"/>
    <mergeCell ref="F26:P26"/>
    <mergeCell ref="F28:P28"/>
    <mergeCell ref="F29:P29"/>
    <mergeCell ref="F31:P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A364-748D-4400-9A1C-784AFF6433E4}">
  <dimension ref="A1:R32"/>
  <sheetViews>
    <sheetView tabSelected="1" workbookViewId="0">
      <selection activeCell="G6" sqref="G6"/>
    </sheetView>
  </sheetViews>
  <sheetFormatPr defaultRowHeight="14.25" x14ac:dyDescent="0.2"/>
  <cols>
    <col min="1" max="1" width="6.75" bestFit="1" customWidth="1"/>
    <col min="2" max="2" width="17.25" bestFit="1" customWidth="1"/>
    <col min="3" max="3" width="11.875" style="17" bestFit="1" customWidth="1"/>
    <col min="4" max="4" width="11.875" bestFit="1" customWidth="1"/>
    <col min="5" max="5" width="17.5" style="28" bestFit="1" customWidth="1"/>
    <col min="6" max="6" width="11.875" style="17" bestFit="1" customWidth="1"/>
    <col min="7" max="7" width="11.875" bestFit="1" customWidth="1"/>
    <col min="8" max="8" width="17.5" style="17" bestFit="1" customWidth="1"/>
    <col min="9" max="11" width="11.875" bestFit="1" customWidth="1"/>
    <col min="12" max="12" width="11.875" style="2" bestFit="1" customWidth="1"/>
    <col min="15" max="15" width="17.25" style="1" bestFit="1" customWidth="1"/>
    <col min="16" max="16" width="9" style="1"/>
    <col min="17" max="17" width="17.25" bestFit="1" customWidth="1"/>
    <col min="18" max="18" width="6.875" style="1" bestFit="1" customWidth="1"/>
  </cols>
  <sheetData>
    <row r="1" spans="1:12" ht="19.5" thickBot="1" x14ac:dyDescent="0.25">
      <c r="A1" s="3" t="s">
        <v>0</v>
      </c>
      <c r="B1" s="4" t="s">
        <v>1</v>
      </c>
      <c r="C1" s="15" t="s">
        <v>2</v>
      </c>
      <c r="D1" s="4" t="s">
        <v>4</v>
      </c>
      <c r="E1" s="22" t="s">
        <v>6</v>
      </c>
      <c r="F1" s="15" t="s">
        <v>3</v>
      </c>
      <c r="G1" s="4" t="s">
        <v>5</v>
      </c>
      <c r="H1" s="15" t="s">
        <v>7</v>
      </c>
      <c r="I1" s="4" t="s">
        <v>15</v>
      </c>
      <c r="J1" s="4" t="s">
        <v>16</v>
      </c>
      <c r="K1" s="4" t="s">
        <v>8</v>
      </c>
      <c r="L1" s="29" t="s">
        <v>9</v>
      </c>
    </row>
    <row r="2" spans="1:12" ht="15.75" x14ac:dyDescent="0.2">
      <c r="A2" s="6">
        <v>1</v>
      </c>
      <c r="B2" s="7">
        <v>1</v>
      </c>
      <c r="C2" s="16">
        <f>$C$17</f>
        <v>1.1599999999999999</v>
      </c>
      <c r="D2" s="7">
        <f>E2/C2</f>
        <v>1800.0000000000002</v>
      </c>
      <c r="E2" s="26">
        <f>CEILING($C$19/($C$2*100),1)*100*C2</f>
        <v>2088</v>
      </c>
      <c r="F2" s="16">
        <f t="shared" ref="F2:F11" si="0">IF($E$25=1,C2+$C$25,IF($E$26=1,ROUND(C2*(1+$C$26),3)))</f>
        <v>1.18</v>
      </c>
      <c r="G2" s="7">
        <f>IF($E$28=1,D2-$C$28,IF($E$29=1,CEILING(D2*(1-$C$29)/100,1)*100,D2))</f>
        <v>1800.0000000000002</v>
      </c>
      <c r="H2" s="7">
        <f>F2*G2</f>
        <v>2124</v>
      </c>
      <c r="I2" s="7">
        <f>D2-G2</f>
        <v>0</v>
      </c>
      <c r="J2" s="7">
        <f>I2*F2</f>
        <v>0</v>
      </c>
      <c r="K2" s="7">
        <f>H2-E2</f>
        <v>36</v>
      </c>
      <c r="L2" s="8">
        <f>K2/E2</f>
        <v>1.7241379310344827E-2</v>
      </c>
    </row>
    <row r="3" spans="1:12" ht="15.75" x14ac:dyDescent="0.2">
      <c r="A3" s="6">
        <v>2</v>
      </c>
      <c r="B3" s="7">
        <v>2</v>
      </c>
      <c r="C3" s="16">
        <f t="shared" ref="C3:C11" si="1">IF($E$31=1,C2-$C$31,IF($E$32=1,ROUND(C2*(1-$C$32),3)))</f>
        <v>1.1499999999999999</v>
      </c>
      <c r="D3" s="7">
        <f t="shared" ref="D3:D11" si="2">CEILING(E3/C3,1)</f>
        <v>1900</v>
      </c>
      <c r="E3" s="7">
        <f>CEILING(IF($E$21=1,IF(B3&gt;=$C$21,IF($E$22=1,E2+$C$22,IF($E$23=1,CEILING(E2*(1+$C$23),1),E2)),E2),E2)/(C3*100),1)*100*C3</f>
        <v>2185</v>
      </c>
      <c r="F3" s="16">
        <f t="shared" si="0"/>
        <v>1.17</v>
      </c>
      <c r="G3" s="7">
        <f t="shared" ref="G3:G11" si="3">IF($E$28=1,D3-$C$28,IF($E$29=1,CEILING(D3*(1-$C$29)/100,1)*100,D3))</f>
        <v>1900</v>
      </c>
      <c r="H3" s="7">
        <f t="shared" ref="H3:H11" si="4">F3*G3</f>
        <v>2223</v>
      </c>
      <c r="I3" s="7">
        <f t="shared" ref="I3:I11" si="5">D3-G3</f>
        <v>0</v>
      </c>
      <c r="J3" s="7">
        <f t="shared" ref="J3:J11" si="6">I3*F3</f>
        <v>0</v>
      </c>
      <c r="K3" s="7">
        <f t="shared" ref="K3:K11" si="7">H3-E3</f>
        <v>38</v>
      </c>
      <c r="L3" s="8">
        <f t="shared" ref="L3:L11" si="8">K3/E3</f>
        <v>1.7391304347826087E-2</v>
      </c>
    </row>
    <row r="4" spans="1:12" ht="15.75" x14ac:dyDescent="0.2">
      <c r="A4" s="6">
        <v>3</v>
      </c>
      <c r="B4" s="7">
        <v>3</v>
      </c>
      <c r="C4" s="16">
        <f t="shared" si="1"/>
        <v>1.1399999999999999</v>
      </c>
      <c r="D4" s="7">
        <f t="shared" si="2"/>
        <v>2000</v>
      </c>
      <c r="E4" s="7">
        <f t="shared" ref="E4:E11" si="9">CEILING(IF($E$21=1,IF(B4&gt;=$C$21,IF($E$22=1,E3+$C$22,IF($E$23=1,CEILING(E3*(1+$C$23),1),E3)),E3),E3)/(C4*100),1)*100*C4</f>
        <v>2280</v>
      </c>
      <c r="F4" s="16">
        <f t="shared" si="0"/>
        <v>1.1599999999999999</v>
      </c>
      <c r="G4" s="7">
        <f t="shared" si="3"/>
        <v>2000</v>
      </c>
      <c r="H4" s="7">
        <f t="shared" si="4"/>
        <v>2320</v>
      </c>
      <c r="I4" s="7">
        <f t="shared" si="5"/>
        <v>0</v>
      </c>
      <c r="J4" s="7">
        <f t="shared" si="6"/>
        <v>0</v>
      </c>
      <c r="K4" s="7">
        <f t="shared" si="7"/>
        <v>40</v>
      </c>
      <c r="L4" s="8">
        <f t="shared" si="8"/>
        <v>1.7543859649122806E-2</v>
      </c>
    </row>
    <row r="5" spans="1:12" ht="15.75" x14ac:dyDescent="0.2">
      <c r="A5" s="6">
        <v>4</v>
      </c>
      <c r="B5" s="7">
        <v>4</v>
      </c>
      <c r="C5" s="16">
        <f t="shared" si="1"/>
        <v>1.1299999999999999</v>
      </c>
      <c r="D5" s="7">
        <f t="shared" si="2"/>
        <v>2100</v>
      </c>
      <c r="E5" s="7">
        <f t="shared" si="9"/>
        <v>2373</v>
      </c>
      <c r="F5" s="16">
        <f t="shared" si="0"/>
        <v>1.1499999999999999</v>
      </c>
      <c r="G5" s="7">
        <f t="shared" si="3"/>
        <v>2100</v>
      </c>
      <c r="H5" s="7">
        <f t="shared" si="4"/>
        <v>2415</v>
      </c>
      <c r="I5" s="7">
        <f t="shared" si="5"/>
        <v>0</v>
      </c>
      <c r="J5" s="7">
        <f t="shared" si="6"/>
        <v>0</v>
      </c>
      <c r="K5" s="7">
        <f t="shared" si="7"/>
        <v>42</v>
      </c>
      <c r="L5" s="8">
        <f t="shared" si="8"/>
        <v>1.7699115044247787E-2</v>
      </c>
    </row>
    <row r="6" spans="1:12" ht="15.75" x14ac:dyDescent="0.2">
      <c r="A6" s="6">
        <v>5</v>
      </c>
      <c r="B6" s="7">
        <v>5</v>
      </c>
      <c r="C6" s="16">
        <f t="shared" si="1"/>
        <v>1.1199999999999999</v>
      </c>
      <c r="D6" s="7">
        <f t="shared" si="2"/>
        <v>2200</v>
      </c>
      <c r="E6" s="7">
        <f t="shared" si="9"/>
        <v>2463.9999999999995</v>
      </c>
      <c r="F6" s="16">
        <f t="shared" si="0"/>
        <v>1.1399999999999999</v>
      </c>
      <c r="G6" s="7">
        <f t="shared" si="3"/>
        <v>2200</v>
      </c>
      <c r="H6" s="7">
        <f t="shared" si="4"/>
        <v>2508</v>
      </c>
      <c r="I6" s="7">
        <f t="shared" si="5"/>
        <v>0</v>
      </c>
      <c r="J6" s="7">
        <f t="shared" si="6"/>
        <v>0</v>
      </c>
      <c r="K6" s="7">
        <f t="shared" si="7"/>
        <v>44.000000000000455</v>
      </c>
      <c r="L6" s="8">
        <f t="shared" si="8"/>
        <v>1.7857142857143044E-2</v>
      </c>
    </row>
    <row r="7" spans="1:12" ht="15.75" x14ac:dyDescent="0.2">
      <c r="A7" s="6">
        <v>6</v>
      </c>
      <c r="B7" s="7">
        <v>6</v>
      </c>
      <c r="C7" s="16">
        <f t="shared" si="1"/>
        <v>1.1099999999999999</v>
      </c>
      <c r="D7" s="7">
        <f t="shared" si="2"/>
        <v>2300</v>
      </c>
      <c r="E7" s="7">
        <f t="shared" si="9"/>
        <v>2552.9999999999995</v>
      </c>
      <c r="F7" s="16">
        <f t="shared" si="0"/>
        <v>1.1299999999999999</v>
      </c>
      <c r="G7" s="7">
        <f t="shared" si="3"/>
        <v>2300</v>
      </c>
      <c r="H7" s="7">
        <f t="shared" si="4"/>
        <v>2598.9999999999995</v>
      </c>
      <c r="I7" s="7">
        <f t="shared" si="5"/>
        <v>0</v>
      </c>
      <c r="J7" s="7">
        <f t="shared" si="6"/>
        <v>0</v>
      </c>
      <c r="K7" s="7">
        <f t="shared" si="7"/>
        <v>46</v>
      </c>
      <c r="L7" s="8">
        <f t="shared" si="8"/>
        <v>1.8018018018018021E-2</v>
      </c>
    </row>
    <row r="8" spans="1:12" ht="15.75" x14ac:dyDescent="0.2">
      <c r="A8" s="6">
        <v>7</v>
      </c>
      <c r="B8" s="7">
        <v>7</v>
      </c>
      <c r="C8" s="16">
        <f t="shared" si="1"/>
        <v>1.0999999999999999</v>
      </c>
      <c r="D8" s="7">
        <f t="shared" si="2"/>
        <v>2400</v>
      </c>
      <c r="E8" s="7">
        <f t="shared" si="9"/>
        <v>2639.9999999999995</v>
      </c>
      <c r="F8" s="16">
        <f t="shared" si="0"/>
        <v>1.1199999999999999</v>
      </c>
      <c r="G8" s="7">
        <f t="shared" si="3"/>
        <v>2400</v>
      </c>
      <c r="H8" s="7">
        <f t="shared" si="4"/>
        <v>2687.9999999999995</v>
      </c>
      <c r="I8" s="7">
        <f t="shared" si="5"/>
        <v>0</v>
      </c>
      <c r="J8" s="7">
        <f t="shared" si="6"/>
        <v>0</v>
      </c>
      <c r="K8" s="7">
        <f t="shared" si="7"/>
        <v>48</v>
      </c>
      <c r="L8" s="8">
        <f t="shared" si="8"/>
        <v>1.8181818181818184E-2</v>
      </c>
    </row>
    <row r="9" spans="1:12" ht="15.75" x14ac:dyDescent="0.2">
      <c r="A9" s="6">
        <v>8</v>
      </c>
      <c r="B9" s="7">
        <v>8</v>
      </c>
      <c r="C9" s="16">
        <f t="shared" si="1"/>
        <v>1.0899999999999999</v>
      </c>
      <c r="D9" s="7">
        <f t="shared" si="2"/>
        <v>2500</v>
      </c>
      <c r="E9" s="7">
        <f t="shared" si="9"/>
        <v>2724.9999999999995</v>
      </c>
      <c r="F9" s="16">
        <f t="shared" si="0"/>
        <v>1.1099999999999999</v>
      </c>
      <c r="G9" s="7">
        <f t="shared" si="3"/>
        <v>2500</v>
      </c>
      <c r="H9" s="7">
        <f t="shared" si="4"/>
        <v>2774.9999999999995</v>
      </c>
      <c r="I9" s="7">
        <f t="shared" si="5"/>
        <v>0</v>
      </c>
      <c r="J9" s="7">
        <f t="shared" si="6"/>
        <v>0</v>
      </c>
      <c r="K9" s="7">
        <f t="shared" si="7"/>
        <v>50</v>
      </c>
      <c r="L9" s="8">
        <f t="shared" si="8"/>
        <v>1.8348623853211014E-2</v>
      </c>
    </row>
    <row r="10" spans="1:12" ht="15.75" x14ac:dyDescent="0.2">
      <c r="A10" s="6">
        <v>9</v>
      </c>
      <c r="B10" s="7">
        <v>9</v>
      </c>
      <c r="C10" s="16">
        <f t="shared" si="1"/>
        <v>1.0799999999999998</v>
      </c>
      <c r="D10" s="7">
        <f t="shared" si="2"/>
        <v>2600</v>
      </c>
      <c r="E10" s="7">
        <f t="shared" si="9"/>
        <v>2807.9999999999995</v>
      </c>
      <c r="F10" s="16">
        <f t="shared" si="0"/>
        <v>1.0999999999999999</v>
      </c>
      <c r="G10" s="7">
        <f t="shared" si="3"/>
        <v>2600</v>
      </c>
      <c r="H10" s="7">
        <f t="shared" si="4"/>
        <v>2859.9999999999995</v>
      </c>
      <c r="I10" s="7">
        <f t="shared" si="5"/>
        <v>0</v>
      </c>
      <c r="J10" s="7">
        <f t="shared" si="6"/>
        <v>0</v>
      </c>
      <c r="K10" s="7">
        <f t="shared" si="7"/>
        <v>52</v>
      </c>
      <c r="L10" s="8">
        <f t="shared" si="8"/>
        <v>1.8518518518518521E-2</v>
      </c>
    </row>
    <row r="11" spans="1:12" ht="15.75" x14ac:dyDescent="0.2">
      <c r="A11" s="6">
        <v>10</v>
      </c>
      <c r="B11" s="7">
        <v>10</v>
      </c>
      <c r="C11" s="16">
        <f t="shared" si="1"/>
        <v>1.0699999999999998</v>
      </c>
      <c r="D11" s="7">
        <f t="shared" si="2"/>
        <v>2700</v>
      </c>
      <c r="E11" s="7">
        <f t="shared" si="9"/>
        <v>2888.9999999999995</v>
      </c>
      <c r="F11" s="16">
        <f t="shared" si="0"/>
        <v>1.0899999999999999</v>
      </c>
      <c r="G11" s="7">
        <f t="shared" si="3"/>
        <v>2700</v>
      </c>
      <c r="H11" s="7">
        <f t="shared" si="4"/>
        <v>2942.9999999999995</v>
      </c>
      <c r="I11" s="7">
        <f t="shared" si="5"/>
        <v>0</v>
      </c>
      <c r="J11" s="7">
        <f t="shared" si="6"/>
        <v>0</v>
      </c>
      <c r="K11" s="7">
        <f t="shared" si="7"/>
        <v>54</v>
      </c>
      <c r="L11" s="8">
        <f t="shared" si="8"/>
        <v>1.8691588785046731E-2</v>
      </c>
    </row>
    <row r="15" spans="1:12" ht="15" thickBot="1" x14ac:dyDescent="0.25"/>
    <row r="16" spans="1:12" ht="19.5" thickBot="1" x14ac:dyDescent="0.25">
      <c r="B16" s="33" t="s">
        <v>17</v>
      </c>
      <c r="C16" s="34"/>
      <c r="D16" s="34"/>
      <c r="E16" s="34"/>
    </row>
    <row r="17" spans="2:16" x14ac:dyDescent="0.2">
      <c r="B17" s="9" t="s">
        <v>14</v>
      </c>
      <c r="C17" s="19">
        <v>1.1599999999999999</v>
      </c>
      <c r="D17" s="9" t="s">
        <v>36</v>
      </c>
      <c r="E17" s="10">
        <v>515700</v>
      </c>
      <c r="F17" s="32"/>
      <c r="G17" s="31"/>
      <c r="H17" s="31"/>
      <c r="I17" s="31"/>
      <c r="J17" s="31"/>
      <c r="K17" s="31"/>
      <c r="L17" s="31"/>
    </row>
    <row r="18" spans="2:16" x14ac:dyDescent="0.2">
      <c r="B18" s="12"/>
      <c r="C18" s="20"/>
      <c r="D18" s="12"/>
      <c r="E18" s="24"/>
    </row>
    <row r="19" spans="2:16" x14ac:dyDescent="0.2">
      <c r="B19" s="9" t="s">
        <v>35</v>
      </c>
      <c r="C19" s="21">
        <v>2000</v>
      </c>
      <c r="D19" s="9"/>
      <c r="E19" s="10"/>
      <c r="F19" s="30"/>
      <c r="G19" s="30"/>
      <c r="H19" s="30"/>
      <c r="I19" s="30"/>
      <c r="J19" s="30"/>
      <c r="K19" s="30"/>
      <c r="L19" s="30"/>
      <c r="M19" s="31"/>
      <c r="N19" s="31"/>
      <c r="O19" s="31"/>
      <c r="P19" s="31"/>
    </row>
    <row r="20" spans="2:16" ht="15.75" x14ac:dyDescent="0.2">
      <c r="B20" s="25" t="s">
        <v>30</v>
      </c>
      <c r="C20" s="20"/>
      <c r="D20" s="12"/>
      <c r="E20" s="24"/>
    </row>
    <row r="21" spans="2:16" x14ac:dyDescent="0.2">
      <c r="B21" s="9" t="s">
        <v>31</v>
      </c>
      <c r="C21" s="21">
        <v>2</v>
      </c>
      <c r="D21" s="9" t="s">
        <v>18</v>
      </c>
      <c r="E21" s="10">
        <v>0</v>
      </c>
      <c r="F21" s="30" t="s">
        <v>21</v>
      </c>
      <c r="G21" s="30"/>
      <c r="H21" s="30"/>
      <c r="I21" s="30"/>
      <c r="J21" s="30"/>
      <c r="K21" s="30"/>
      <c r="L21" s="30"/>
      <c r="M21" s="31"/>
      <c r="N21" s="31"/>
      <c r="O21" s="31"/>
      <c r="P21" s="31"/>
    </row>
    <row r="22" spans="2:16" x14ac:dyDescent="0.2">
      <c r="B22" s="9" t="s">
        <v>32</v>
      </c>
      <c r="C22" s="21">
        <v>100</v>
      </c>
      <c r="D22" s="9" t="s">
        <v>18</v>
      </c>
      <c r="E22" s="10">
        <v>0</v>
      </c>
      <c r="F22" s="30" t="s">
        <v>22</v>
      </c>
      <c r="G22" s="30"/>
      <c r="H22" s="30"/>
      <c r="I22" s="30"/>
      <c r="J22" s="30"/>
      <c r="K22" s="30"/>
      <c r="L22" s="30"/>
      <c r="M22" s="31"/>
      <c r="N22" s="31"/>
      <c r="O22" s="31"/>
      <c r="P22" s="31"/>
    </row>
    <row r="23" spans="2:16" x14ac:dyDescent="0.2">
      <c r="B23" s="9" t="s">
        <v>33</v>
      </c>
      <c r="C23" s="11">
        <v>0.05</v>
      </c>
      <c r="D23" s="9" t="s">
        <v>18</v>
      </c>
      <c r="E23" s="10">
        <v>0</v>
      </c>
      <c r="F23" s="30" t="s">
        <v>24</v>
      </c>
      <c r="G23" s="30"/>
      <c r="H23" s="30"/>
      <c r="I23" s="30"/>
      <c r="J23" s="30"/>
      <c r="K23" s="30"/>
      <c r="L23" s="30"/>
      <c r="M23" s="31"/>
      <c r="N23" s="31"/>
      <c r="O23" s="31"/>
      <c r="P23" s="31"/>
    </row>
    <row r="24" spans="2:16" ht="15.75" x14ac:dyDescent="0.2">
      <c r="B24" s="25" t="s">
        <v>3</v>
      </c>
      <c r="C24" s="20"/>
      <c r="D24" s="12"/>
      <c r="E24" s="24"/>
      <c r="F24" s="18"/>
      <c r="G24" s="12"/>
      <c r="H24" s="20"/>
      <c r="I24" s="12"/>
      <c r="J24" s="12"/>
      <c r="K24" s="13"/>
      <c r="L24" s="12"/>
    </row>
    <row r="25" spans="2:16" x14ac:dyDescent="0.2">
      <c r="B25" s="9" t="s">
        <v>19</v>
      </c>
      <c r="C25" s="19">
        <v>0.02</v>
      </c>
      <c r="D25" s="9" t="s">
        <v>18</v>
      </c>
      <c r="E25" s="10">
        <v>1</v>
      </c>
      <c r="F25" s="30" t="s">
        <v>23</v>
      </c>
      <c r="G25" s="30"/>
      <c r="H25" s="30"/>
      <c r="I25" s="30"/>
      <c r="J25" s="30"/>
      <c r="K25" s="30"/>
      <c r="L25" s="30"/>
      <c r="M25" s="31"/>
      <c r="N25" s="31"/>
      <c r="O25" s="31"/>
      <c r="P25" s="31"/>
    </row>
    <row r="26" spans="2:16" x14ac:dyDescent="0.2">
      <c r="B26" s="9" t="s">
        <v>20</v>
      </c>
      <c r="C26" s="11">
        <v>0.05</v>
      </c>
      <c r="D26" s="9" t="s">
        <v>18</v>
      </c>
      <c r="E26" s="10">
        <v>0</v>
      </c>
      <c r="F26" s="30" t="s">
        <v>25</v>
      </c>
      <c r="G26" s="30"/>
      <c r="H26" s="30"/>
      <c r="I26" s="30"/>
      <c r="J26" s="30"/>
      <c r="K26" s="30"/>
      <c r="L26" s="30"/>
      <c r="M26" s="31"/>
      <c r="N26" s="31"/>
      <c r="O26" s="31"/>
      <c r="P26" s="31"/>
    </row>
    <row r="27" spans="2:16" ht="15.75" x14ac:dyDescent="0.2">
      <c r="B27" s="25" t="s">
        <v>16</v>
      </c>
      <c r="C27" s="20"/>
      <c r="D27" s="12"/>
      <c r="E27" s="24"/>
      <c r="F27" s="18"/>
      <c r="G27" s="13"/>
      <c r="H27" s="18"/>
      <c r="I27" s="13"/>
      <c r="J27" s="13"/>
      <c r="K27" s="13"/>
      <c r="L27" s="14"/>
    </row>
    <row r="28" spans="2:16" x14ac:dyDescent="0.2">
      <c r="B28" s="9" t="s">
        <v>10</v>
      </c>
      <c r="C28" s="21">
        <v>100</v>
      </c>
      <c r="D28" s="9" t="s">
        <v>18</v>
      </c>
      <c r="E28" s="10">
        <v>0</v>
      </c>
      <c r="F28" s="30" t="s">
        <v>26</v>
      </c>
      <c r="G28" s="30"/>
      <c r="H28" s="30"/>
      <c r="I28" s="30"/>
      <c r="J28" s="30"/>
      <c r="K28" s="30"/>
      <c r="L28" s="30"/>
      <c r="M28" s="31"/>
      <c r="N28" s="31"/>
      <c r="O28" s="31"/>
      <c r="P28" s="31"/>
    </row>
    <row r="29" spans="2:16" x14ac:dyDescent="0.2">
      <c r="B29" s="9" t="s">
        <v>11</v>
      </c>
      <c r="C29" s="11">
        <v>0.04</v>
      </c>
      <c r="D29" s="9" t="s">
        <v>18</v>
      </c>
      <c r="E29" s="10">
        <v>0</v>
      </c>
      <c r="F29" s="30" t="s">
        <v>27</v>
      </c>
      <c r="G29" s="30"/>
      <c r="H29" s="30"/>
      <c r="I29" s="30"/>
      <c r="J29" s="30"/>
      <c r="K29" s="30"/>
      <c r="L29" s="30"/>
      <c r="M29" s="31"/>
      <c r="N29" s="31"/>
      <c r="O29" s="31"/>
      <c r="P29" s="31"/>
    </row>
    <row r="30" spans="2:16" ht="15.75" x14ac:dyDescent="0.2">
      <c r="B30" s="25" t="s">
        <v>34</v>
      </c>
      <c r="C30" s="20"/>
      <c r="D30" s="12"/>
      <c r="E30" s="24"/>
      <c r="F30" s="18"/>
      <c r="G30" s="13"/>
      <c r="H30" s="18"/>
      <c r="I30" s="13"/>
      <c r="J30" s="13"/>
      <c r="K30" s="13"/>
      <c r="L30" s="14"/>
    </row>
    <row r="31" spans="2:16" x14ac:dyDescent="0.2">
      <c r="B31" s="9" t="s">
        <v>12</v>
      </c>
      <c r="C31" s="19">
        <v>0.01</v>
      </c>
      <c r="D31" s="9" t="s">
        <v>18</v>
      </c>
      <c r="E31" s="10">
        <v>1</v>
      </c>
      <c r="F31" s="30" t="s">
        <v>28</v>
      </c>
      <c r="G31" s="30"/>
      <c r="H31" s="30"/>
      <c r="I31" s="30"/>
      <c r="J31" s="30"/>
      <c r="K31" s="30"/>
      <c r="L31" s="30"/>
      <c r="M31" s="31"/>
      <c r="N31" s="31"/>
      <c r="O31" s="31"/>
      <c r="P31" s="31"/>
    </row>
    <row r="32" spans="2:16" x14ac:dyDescent="0.2">
      <c r="B32" s="9" t="s">
        <v>13</v>
      </c>
      <c r="C32" s="11">
        <v>0.05</v>
      </c>
      <c r="D32" s="9" t="s">
        <v>18</v>
      </c>
      <c r="E32" s="10">
        <v>0</v>
      </c>
      <c r="F32" s="30" t="s">
        <v>29</v>
      </c>
      <c r="G32" s="30"/>
      <c r="H32" s="30"/>
      <c r="I32" s="30"/>
      <c r="J32" s="30"/>
      <c r="K32" s="30"/>
      <c r="L32" s="30"/>
      <c r="M32" s="31"/>
      <c r="N32" s="31"/>
      <c r="O32" s="31"/>
      <c r="P32" s="31"/>
    </row>
  </sheetData>
  <mergeCells count="12">
    <mergeCell ref="F25:P25"/>
    <mergeCell ref="F26:P26"/>
    <mergeCell ref="F28:P28"/>
    <mergeCell ref="F29:P29"/>
    <mergeCell ref="F31:P31"/>
    <mergeCell ref="F32:P32"/>
    <mergeCell ref="B16:E16"/>
    <mergeCell ref="F17:L17"/>
    <mergeCell ref="F19:P19"/>
    <mergeCell ref="F21:P21"/>
    <mergeCell ref="F22:P22"/>
    <mergeCell ref="F23:P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成交金额优先</vt:lpstr>
      <vt:lpstr>数量取整</vt:lpstr>
      <vt:lpstr>新能车-数量取整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leibin wang</dc:creator>
  <cp:lastModifiedBy>leibin wang</cp:lastModifiedBy>
  <dcterms:created xsi:type="dcterms:W3CDTF">2020-02-08T09:23:43Z</dcterms:created>
  <dcterms:modified xsi:type="dcterms:W3CDTF">2020-02-11T02:03:48Z</dcterms:modified>
</cp:coreProperties>
</file>