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</sheets>
  <definedNames/>
  <calcPr/>
</workbook>
</file>

<file path=xl/sharedStrings.xml><?xml version="1.0" encoding="utf-8"?>
<sst xmlns="http://schemas.openxmlformats.org/spreadsheetml/2006/main" count="44" uniqueCount="42">
  <si>
    <t>Test Case</t>
  </si>
  <si>
    <t>Setup</t>
  </si>
  <si>
    <t>Calculation</t>
  </si>
  <si>
    <t>Results</t>
  </si>
  <si>
    <t>Previous Position</t>
  </si>
  <si>
    <t>Current Position</t>
  </si>
  <si>
    <t>Position</t>
  </si>
  <si>
    <t>Angle</t>
  </si>
  <si>
    <t>Course</t>
  </si>
  <si>
    <t>Velocity m/s</t>
  </si>
  <si>
    <t>X</t>
  </si>
  <si>
    <t>Y</t>
  </si>
  <si>
    <t>ΔX</t>
  </si>
  <si>
    <t>ΔY</t>
  </si>
  <si>
    <t>Distance (m)</t>
  </si>
  <si>
    <t>atan(ΔX/ΔY)</t>
  </si>
  <si>
    <t>Degrees</t>
  </si>
  <si>
    <t>Δt = 1.000s</t>
  </si>
  <si>
    <t>Δt = 0.999s</t>
  </si>
  <si>
    <t>Δt = 1.001s</t>
  </si>
  <si>
    <t>Δt = 1.378s</t>
  </si>
  <si>
    <t>Δt = 0.579s</t>
  </si>
  <si>
    <t>North 1</t>
  </si>
  <si>
    <t>North 2 (straight)</t>
  </si>
  <si>
    <t>North 3</t>
  </si>
  <si>
    <t>Northeast 1</t>
  </si>
  <si>
    <t>Northeast 2</t>
  </si>
  <si>
    <t>East 1</t>
  </si>
  <si>
    <t>East 2 (straight)</t>
  </si>
  <si>
    <t>East 3</t>
  </si>
  <si>
    <t>Southeast 1</t>
  </si>
  <si>
    <t>Southeast 2</t>
  </si>
  <si>
    <t>South 1</t>
  </si>
  <si>
    <t>South 2 (straight)</t>
  </si>
  <si>
    <t>South 3</t>
  </si>
  <si>
    <t>Southwest 1</t>
  </si>
  <si>
    <t>Southwest 2</t>
  </si>
  <si>
    <t>West 1</t>
  </si>
  <si>
    <t>West 2 (straight)</t>
  </si>
  <si>
    <t>West 3</t>
  </si>
  <si>
    <t>Northwest 1</t>
  </si>
  <si>
    <t>Northwest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</si>
</sst>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sz val="12.0"/>
      <color rgb="FF000000"/>
      <name val="Arial"/>
    </font>
    <font>
      <b/>
      <sz val="11.0"/>
      <color rgb="FF000000"/>
      <name val="Arial"/>
    </font>
    <font/>
    <font>
      <b/>
      <sz val="11.0"/>
    </font>
    <font>
      <sz val="10.0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0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 readingOrder="0" vertical="top"/>
    </xf>
    <xf borderId="5" fillId="0" fontId="3" numFmtId="0" xfId="0" applyBorder="1" applyFont="1"/>
    <xf borderId="6" fillId="0" fontId="0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0" fontId="0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 readingOrder="0" vertical="center"/>
    </xf>
    <xf borderId="6" fillId="0" fontId="3" numFmtId="0" xfId="0" applyBorder="1" applyFont="1"/>
    <xf borderId="8" fillId="0" fontId="3" numFmtId="0" xfId="0" applyAlignment="1" applyBorder="1" applyFont="1">
      <alignment horizontal="center" readingOrder="0" vertical="center"/>
    </xf>
    <xf borderId="10" fillId="0" fontId="0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 vertical="center"/>
    </xf>
    <xf borderId="11" fillId="0" fontId="3" numFmtId="0" xfId="0" applyBorder="1" applyFont="1"/>
    <xf borderId="0" fillId="0" fontId="6" numFmtId="0" xfId="0" applyAlignment="1" applyFont="1">
      <alignment horizontal="center" readingOrder="0"/>
    </xf>
    <xf borderId="12" fillId="0" fontId="3" numFmtId="0" xfId="0" applyBorder="1" applyFont="1"/>
    <xf borderId="13" fillId="0" fontId="0" numFmtId="0" xfId="0" applyAlignment="1" applyBorder="1" applyFont="1">
      <alignment horizontal="center" readingOrder="0" vertical="center"/>
    </xf>
    <xf borderId="14" fillId="0" fontId="0" numFmtId="0" xfId="0" applyAlignment="1" applyBorder="1" applyFont="1">
      <alignment horizontal="center" readingOrder="0" vertical="center"/>
    </xf>
    <xf borderId="15" fillId="0" fontId="0" numFmtId="0" xfId="0" applyAlignment="1" applyBorder="1" applyFont="1">
      <alignment horizontal="center" readingOrder="0" vertical="center"/>
    </xf>
    <xf borderId="16" fillId="0" fontId="0" numFmtId="0" xfId="0" applyAlignment="1" applyBorder="1" applyFont="1">
      <alignment horizontal="center" readingOrder="0" vertical="center"/>
    </xf>
    <xf borderId="17" fillId="0" fontId="0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9" fillId="0" fontId="0" numFmtId="0" xfId="0" applyAlignment="1" applyBorder="1" applyFont="1">
      <alignment readingOrder="0" vertical="top"/>
    </xf>
    <xf borderId="20" fillId="0" fontId="0" numFmtId="0" xfId="0" applyAlignment="1" applyBorder="1" applyFont="1">
      <alignment readingOrder="0" vertical="center"/>
    </xf>
    <xf borderId="21" fillId="0" fontId="0" numFmtId="0" xfId="0" applyAlignment="1" applyBorder="1" applyFont="1">
      <alignment readingOrder="0" vertical="center"/>
    </xf>
    <xf borderId="22" fillId="0" fontId="0" numFmtId="0" xfId="0" applyAlignment="1" applyBorder="1" applyFont="1">
      <alignment readingOrder="0" vertical="center"/>
    </xf>
    <xf borderId="23" fillId="0" fontId="0" numFmtId="0" xfId="0" applyAlignment="1" applyBorder="1" applyFont="1">
      <alignment readingOrder="0" vertical="center"/>
    </xf>
    <xf borderId="24" fillId="0" fontId="3" numFmtId="164" xfId="0" applyAlignment="1" applyBorder="1" applyFont="1" applyNumberFormat="1">
      <alignment vertical="center"/>
    </xf>
    <xf borderId="25" fillId="0" fontId="5" numFmtId="164" xfId="0" applyAlignment="1" applyBorder="1" applyFont="1" applyNumberFormat="1">
      <alignment readingOrder="0" vertical="center"/>
    </xf>
    <xf borderId="20" fillId="0" fontId="5" numFmtId="164" xfId="0" applyAlignment="1" applyBorder="1" applyFont="1" applyNumberFormat="1">
      <alignment vertical="center"/>
    </xf>
    <xf borderId="21" fillId="0" fontId="5" numFmtId="164" xfId="0" applyAlignment="1" applyBorder="1" applyFont="1" applyNumberFormat="1">
      <alignment vertical="center"/>
    </xf>
    <xf borderId="24" fillId="0" fontId="5" numFmtId="164" xfId="0" applyAlignment="1" applyBorder="1" applyFont="1" applyNumberFormat="1">
      <alignment vertical="center"/>
    </xf>
    <xf borderId="26" fillId="2" fontId="0" numFmtId="0" xfId="0" applyAlignment="1" applyBorder="1" applyFill="1" applyFont="1">
      <alignment readingOrder="0" vertical="top"/>
    </xf>
    <xf borderId="27" fillId="2" fontId="0" numFmtId="0" xfId="0" applyAlignment="1" applyBorder="1" applyFont="1">
      <alignment readingOrder="0" vertical="center"/>
    </xf>
    <xf borderId="28" fillId="2" fontId="0" numFmtId="0" xfId="0" applyAlignment="1" applyBorder="1" applyFont="1">
      <alignment readingOrder="0" vertical="center"/>
    </xf>
    <xf borderId="29" fillId="2" fontId="0" numFmtId="0" xfId="0" applyAlignment="1" applyBorder="1" applyFont="1">
      <alignment readingOrder="0" vertical="center"/>
    </xf>
    <xf borderId="30" fillId="2" fontId="0" numFmtId="0" xfId="0" applyAlignment="1" applyBorder="1" applyFont="1">
      <alignment readingOrder="0" vertical="center"/>
    </xf>
    <xf borderId="31" fillId="2" fontId="3" numFmtId="164" xfId="0" applyAlignment="1" applyBorder="1" applyFont="1" applyNumberFormat="1">
      <alignment vertical="center"/>
    </xf>
    <xf borderId="32" fillId="2" fontId="5" numFmtId="164" xfId="0" applyAlignment="1" applyBorder="1" applyFont="1" applyNumberFormat="1">
      <alignment readingOrder="0" vertical="center"/>
    </xf>
    <xf borderId="27" fillId="2" fontId="5" numFmtId="164" xfId="0" applyAlignment="1" applyBorder="1" applyFont="1" applyNumberFormat="1">
      <alignment vertical="center"/>
    </xf>
    <xf borderId="28" fillId="2" fontId="5" numFmtId="164" xfId="0" applyAlignment="1" applyBorder="1" applyFont="1" applyNumberFormat="1">
      <alignment vertical="center"/>
    </xf>
    <xf borderId="31" fillId="2" fontId="5" numFmtId="164" xfId="0" applyAlignment="1" applyBorder="1" applyFont="1" applyNumberFormat="1">
      <alignment vertical="center"/>
    </xf>
    <xf borderId="26" fillId="0" fontId="0" numFmtId="0" xfId="0" applyAlignment="1" applyBorder="1" applyFont="1">
      <alignment readingOrder="0" vertical="top"/>
    </xf>
    <xf borderId="27" fillId="0" fontId="0" numFmtId="0" xfId="0" applyAlignment="1" applyBorder="1" applyFont="1">
      <alignment readingOrder="0" vertical="center"/>
    </xf>
    <xf borderId="28" fillId="0" fontId="0" numFmtId="0" xfId="0" applyAlignment="1" applyBorder="1" applyFont="1">
      <alignment readingOrder="0" vertical="center"/>
    </xf>
    <xf borderId="29" fillId="0" fontId="0" numFmtId="0" xfId="0" applyAlignment="1" applyBorder="1" applyFont="1">
      <alignment readingOrder="0" vertical="center"/>
    </xf>
    <xf borderId="30" fillId="0" fontId="0" numFmtId="0" xfId="0" applyAlignment="1" applyBorder="1" applyFont="1">
      <alignment readingOrder="0" vertical="center"/>
    </xf>
    <xf borderId="31" fillId="0" fontId="3" numFmtId="164" xfId="0" applyAlignment="1" applyBorder="1" applyFont="1" applyNumberFormat="1">
      <alignment vertical="center"/>
    </xf>
    <xf borderId="32" fillId="0" fontId="5" numFmtId="164" xfId="0" applyAlignment="1" applyBorder="1" applyFont="1" applyNumberFormat="1">
      <alignment readingOrder="0" vertical="center"/>
    </xf>
    <xf borderId="27" fillId="0" fontId="5" numFmtId="164" xfId="0" applyAlignment="1" applyBorder="1" applyFont="1" applyNumberFormat="1">
      <alignment vertical="center"/>
    </xf>
    <xf borderId="28" fillId="0" fontId="5" numFmtId="164" xfId="0" applyAlignment="1" applyBorder="1" applyFont="1" applyNumberFormat="1">
      <alignment vertical="center"/>
    </xf>
    <xf borderId="31" fillId="0" fontId="5" numFmtId="164" xfId="0" applyAlignment="1" applyBorder="1" applyFont="1" applyNumberFormat="1">
      <alignment vertical="center"/>
    </xf>
    <xf borderId="33" fillId="0" fontId="0" numFmtId="0" xfId="0" applyAlignment="1" applyBorder="1" applyFont="1">
      <alignment readingOrder="0" vertical="top"/>
    </xf>
    <xf borderId="34" fillId="0" fontId="0" numFmtId="0" xfId="0" applyAlignment="1" applyBorder="1" applyFont="1">
      <alignment readingOrder="0" vertical="center"/>
    </xf>
    <xf borderId="35" fillId="0" fontId="0" numFmtId="0" xfId="0" applyAlignment="1" applyBorder="1" applyFont="1">
      <alignment readingOrder="0" vertical="center"/>
    </xf>
    <xf borderId="36" fillId="0" fontId="0" numFmtId="0" xfId="0" applyAlignment="1" applyBorder="1" applyFont="1">
      <alignment readingOrder="0" vertical="center"/>
    </xf>
    <xf borderId="37" fillId="0" fontId="0" numFmtId="0" xfId="0" applyAlignment="1" applyBorder="1" applyFont="1">
      <alignment readingOrder="0" vertical="center"/>
    </xf>
    <xf borderId="38" fillId="0" fontId="3" numFmtId="164" xfId="0" applyAlignment="1" applyBorder="1" applyFont="1" applyNumberFormat="1">
      <alignment vertical="center"/>
    </xf>
    <xf borderId="39" fillId="0" fontId="5" numFmtId="164" xfId="0" applyAlignment="1" applyBorder="1" applyFont="1" applyNumberFormat="1">
      <alignment readingOrder="0" vertical="center"/>
    </xf>
    <xf borderId="34" fillId="0" fontId="5" numFmtId="164" xfId="0" applyAlignment="1" applyBorder="1" applyFont="1" applyNumberFormat="1">
      <alignment vertical="center"/>
    </xf>
    <xf borderId="35" fillId="0" fontId="5" numFmtId="164" xfId="0" applyAlignment="1" applyBorder="1" applyFont="1" applyNumberFormat="1">
      <alignment vertical="center"/>
    </xf>
    <xf borderId="38" fillId="0" fontId="5" numFmtId="16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19.0"/>
    <col customWidth="1" min="3" max="8" width="8.14"/>
    <col customWidth="1" min="9" max="16" width="13.43"/>
    <col customWidth="1" min="18" max="18" width="20.57"/>
    <col customWidth="1" min="21" max="21" width="48.14"/>
  </cols>
  <sheetData>
    <row r="1" ht="23.25" customHeight="1"/>
    <row r="2" ht="21.0" customHeight="1">
      <c r="B2" s="1" t="s">
        <v>0</v>
      </c>
      <c r="C2" s="2" t="s">
        <v>1</v>
      </c>
      <c r="D2" s="3"/>
      <c r="E2" s="3"/>
      <c r="F2" s="4"/>
      <c r="G2" s="5" t="s">
        <v>2</v>
      </c>
      <c r="H2" s="3"/>
      <c r="I2" s="3"/>
      <c r="J2" s="4"/>
      <c r="K2" s="5" t="s">
        <v>3</v>
      </c>
      <c r="L2" s="3"/>
      <c r="M2" s="3"/>
      <c r="N2" s="3"/>
      <c r="O2" s="3"/>
      <c r="P2" s="4"/>
    </row>
    <row r="3">
      <c r="B3" s="6"/>
      <c r="C3" s="7" t="s">
        <v>4</v>
      </c>
      <c r="D3" s="8"/>
      <c r="E3" s="9" t="s">
        <v>5</v>
      </c>
      <c r="F3" s="8"/>
      <c r="G3" s="10" t="s">
        <v>6</v>
      </c>
      <c r="H3" s="11"/>
      <c r="I3" s="8"/>
      <c r="J3" s="12" t="s">
        <v>7</v>
      </c>
      <c r="K3" s="13" t="s">
        <v>8</v>
      </c>
      <c r="L3" s="14" t="s">
        <v>9</v>
      </c>
      <c r="M3" s="11"/>
      <c r="N3" s="11"/>
      <c r="O3" s="11"/>
      <c r="P3" s="15"/>
    </row>
    <row r="4">
      <c r="A4" s="16"/>
      <c r="B4" s="17"/>
      <c r="C4" s="18" t="s">
        <v>10</v>
      </c>
      <c r="D4" s="19" t="s">
        <v>11</v>
      </c>
      <c r="E4" s="19" t="s">
        <v>10</v>
      </c>
      <c r="F4" s="20" t="s">
        <v>11</v>
      </c>
      <c r="G4" s="21" t="s">
        <v>12</v>
      </c>
      <c r="H4" s="19" t="s">
        <v>13</v>
      </c>
      <c r="I4" s="19" t="s">
        <v>14</v>
      </c>
      <c r="J4" s="19" t="s">
        <v>15</v>
      </c>
      <c r="K4" s="22" t="s">
        <v>16</v>
      </c>
      <c r="L4" s="23" t="s">
        <v>17</v>
      </c>
      <c r="M4" s="24" t="s">
        <v>18</v>
      </c>
      <c r="N4" s="24" t="s">
        <v>19</v>
      </c>
      <c r="O4" s="24" t="s">
        <v>20</v>
      </c>
      <c r="P4" s="25" t="s">
        <v>21</v>
      </c>
    </row>
    <row r="5">
      <c r="A5" s="26"/>
      <c r="B5" s="27" t="s">
        <v>22</v>
      </c>
      <c r="C5" s="28">
        <v>2000.0</v>
      </c>
      <c r="D5" s="29">
        <v>2000.0</v>
      </c>
      <c r="E5" s="29">
        <v>1999.0</v>
      </c>
      <c r="F5" s="30">
        <v>2111.0</v>
      </c>
      <c r="G5" s="31">
        <f t="shared" ref="G5:H5" si="1">E5-C5</f>
        <v>-1</v>
      </c>
      <c r="H5" s="29">
        <f t="shared" si="1"/>
        <v>111</v>
      </c>
      <c r="I5" s="29">
        <f t="shared" ref="I5:I24" si="3">SQRT(POW(G5, 2) + POW(H5,2))</f>
        <v>111.0045044</v>
      </c>
      <c r="J5" s="32">
        <f t="shared" ref="J5:J24" si="4">DEGREES(ATAN((G5/H5)))</f>
        <v>-0.5161642298</v>
      </c>
      <c r="K5" s="33">
        <f t="shared" ref="K5:K24" si="5">IFS(H5 = 0, IFS(G5 &gt; 0, 90 , G5 &lt; 0, 270 , G5 = 0, "Standing Still"), H5 &lt; 0, J5 + 180, AND(H5 &gt; 0, G5 &lt; 0), J5 + 360, AND(H5 &gt; 0, G5 &gt;= 0) , J5)</f>
        <v>359.4838358</v>
      </c>
      <c r="L5" s="34">
        <f t="shared" ref="L5:L24" si="6">I5/1</f>
        <v>111.0045044</v>
      </c>
      <c r="M5" s="35">
        <f t="shared" ref="M5:M24" si="7">I5/0.999</f>
        <v>111.11562</v>
      </c>
      <c r="N5" s="35">
        <f t="shared" ref="N5:N24" si="8">I5/1.001</f>
        <v>110.8936108</v>
      </c>
      <c r="O5" s="35">
        <f t="shared" ref="O5:O24" si="9">I5/1.378</f>
        <v>80.55479275</v>
      </c>
      <c r="P5" s="36">
        <f t="shared" ref="P5:P24" si="10">I5/0.579</f>
        <v>191.7176242</v>
      </c>
    </row>
    <row r="6">
      <c r="A6" s="26"/>
      <c r="B6" s="37" t="s">
        <v>23</v>
      </c>
      <c r="C6" s="38">
        <v>2000.0</v>
      </c>
      <c r="D6" s="39">
        <v>2000.0</v>
      </c>
      <c r="E6" s="39">
        <v>2000.0</v>
      </c>
      <c r="F6" s="40">
        <v>2111.0</v>
      </c>
      <c r="G6" s="41">
        <f t="shared" ref="G6:H6" si="2">E6-C6</f>
        <v>0</v>
      </c>
      <c r="H6" s="39">
        <f t="shared" si="2"/>
        <v>111</v>
      </c>
      <c r="I6" s="39">
        <f t="shared" si="3"/>
        <v>111</v>
      </c>
      <c r="J6" s="42">
        <f t="shared" si="4"/>
        <v>0</v>
      </c>
      <c r="K6" s="43">
        <f t="shared" si="5"/>
        <v>0</v>
      </c>
      <c r="L6" s="44">
        <f t="shared" si="6"/>
        <v>111</v>
      </c>
      <c r="M6" s="45">
        <f t="shared" si="7"/>
        <v>111.1111111</v>
      </c>
      <c r="N6" s="45">
        <f t="shared" si="8"/>
        <v>110.8891109</v>
      </c>
      <c r="O6" s="35">
        <f t="shared" si="9"/>
        <v>80.55152395</v>
      </c>
      <c r="P6" s="46">
        <f t="shared" si="10"/>
        <v>191.7098446</v>
      </c>
    </row>
    <row r="7">
      <c r="A7" s="26"/>
      <c r="B7" s="47" t="s">
        <v>24</v>
      </c>
      <c r="C7" s="48">
        <v>2000.0</v>
      </c>
      <c r="D7" s="49">
        <v>2000.0</v>
      </c>
      <c r="E7" s="49">
        <v>2001.0</v>
      </c>
      <c r="F7" s="50">
        <v>2111.0</v>
      </c>
      <c r="G7" s="51">
        <f t="shared" ref="G7:H7" si="11">E7-C7</f>
        <v>1</v>
      </c>
      <c r="H7" s="49">
        <f t="shared" si="11"/>
        <v>111</v>
      </c>
      <c r="I7" s="49">
        <f t="shared" si="3"/>
        <v>111.0045044</v>
      </c>
      <c r="J7" s="52">
        <f t="shared" si="4"/>
        <v>0.5161642298</v>
      </c>
      <c r="K7" s="53">
        <f t="shared" si="5"/>
        <v>0.5161642298</v>
      </c>
      <c r="L7" s="54">
        <f t="shared" si="6"/>
        <v>111.0045044</v>
      </c>
      <c r="M7" s="55">
        <f t="shared" si="7"/>
        <v>111.11562</v>
      </c>
      <c r="N7" s="55">
        <f t="shared" si="8"/>
        <v>110.8936108</v>
      </c>
      <c r="O7" s="35">
        <f t="shared" si="9"/>
        <v>80.55479275</v>
      </c>
      <c r="P7" s="56">
        <f t="shared" si="10"/>
        <v>191.7176242</v>
      </c>
    </row>
    <row r="8">
      <c r="A8" s="26"/>
      <c r="B8" s="47" t="s">
        <v>25</v>
      </c>
      <c r="C8" s="48">
        <v>2000.0</v>
      </c>
      <c r="D8" s="49">
        <v>2000.0</v>
      </c>
      <c r="E8" s="49">
        <v>2050.0</v>
      </c>
      <c r="F8" s="50">
        <v>2050.0</v>
      </c>
      <c r="G8" s="51">
        <f t="shared" ref="G8:H8" si="12">E8-C8</f>
        <v>50</v>
      </c>
      <c r="H8" s="49">
        <f t="shared" si="12"/>
        <v>50</v>
      </c>
      <c r="I8" s="49">
        <f t="shared" si="3"/>
        <v>70.71067812</v>
      </c>
      <c r="J8" s="52">
        <f t="shared" si="4"/>
        <v>45</v>
      </c>
      <c r="K8" s="53">
        <f t="shared" si="5"/>
        <v>45</v>
      </c>
      <c r="L8" s="54">
        <f t="shared" si="6"/>
        <v>70.71067812</v>
      </c>
      <c r="M8" s="55">
        <f t="shared" si="7"/>
        <v>70.78145958</v>
      </c>
      <c r="N8" s="55">
        <f t="shared" si="8"/>
        <v>70.64003808</v>
      </c>
      <c r="O8" s="35">
        <f t="shared" si="9"/>
        <v>51.31398993</v>
      </c>
      <c r="P8" s="56">
        <f t="shared" si="10"/>
        <v>122.1255235</v>
      </c>
    </row>
    <row r="9">
      <c r="A9" s="26"/>
      <c r="B9" s="47" t="s">
        <v>26</v>
      </c>
      <c r="C9" s="48">
        <v>2000.0</v>
      </c>
      <c r="D9" s="49">
        <v>2000.0</v>
      </c>
      <c r="E9" s="49">
        <v>2050.0</v>
      </c>
      <c r="F9" s="50">
        <v>2111.0</v>
      </c>
      <c r="G9" s="51">
        <f t="shared" ref="G9:H9" si="13">E9-C9</f>
        <v>50</v>
      </c>
      <c r="H9" s="49">
        <f t="shared" si="13"/>
        <v>111</v>
      </c>
      <c r="I9" s="49">
        <f t="shared" si="3"/>
        <v>121.7415295</v>
      </c>
      <c r="J9" s="52">
        <f t="shared" si="4"/>
        <v>24.24920441</v>
      </c>
      <c r="K9" s="53">
        <f t="shared" si="5"/>
        <v>24.24920441</v>
      </c>
      <c r="L9" s="54">
        <f t="shared" si="6"/>
        <v>121.7415295</v>
      </c>
      <c r="M9" s="55">
        <f t="shared" si="7"/>
        <v>121.8633929</v>
      </c>
      <c r="N9" s="55">
        <f t="shared" si="8"/>
        <v>121.6199096</v>
      </c>
      <c r="O9" s="35">
        <f t="shared" si="9"/>
        <v>88.34653808</v>
      </c>
      <c r="P9" s="56">
        <f t="shared" si="10"/>
        <v>210.2617089</v>
      </c>
    </row>
    <row r="10">
      <c r="A10" s="26"/>
      <c r="B10" s="47" t="s">
        <v>27</v>
      </c>
      <c r="C10" s="48">
        <v>2000.0</v>
      </c>
      <c r="D10" s="49">
        <v>2000.0</v>
      </c>
      <c r="E10" s="49">
        <v>2101.0</v>
      </c>
      <c r="F10" s="50">
        <v>2001.0</v>
      </c>
      <c r="G10" s="51">
        <f t="shared" ref="G10:H10" si="14">E10-C10</f>
        <v>101</v>
      </c>
      <c r="H10" s="49">
        <f t="shared" si="14"/>
        <v>1</v>
      </c>
      <c r="I10" s="49">
        <f t="shared" si="3"/>
        <v>101.0049504</v>
      </c>
      <c r="J10" s="52">
        <f t="shared" si="4"/>
        <v>89.43273359</v>
      </c>
      <c r="K10" s="53">
        <f t="shared" si="5"/>
        <v>89.43273359</v>
      </c>
      <c r="L10" s="54">
        <f t="shared" si="6"/>
        <v>101.0049504</v>
      </c>
      <c r="M10" s="55">
        <f t="shared" si="7"/>
        <v>101.1060564</v>
      </c>
      <c r="N10" s="55">
        <f t="shared" si="8"/>
        <v>100.9040463</v>
      </c>
      <c r="O10" s="35">
        <f t="shared" si="9"/>
        <v>73.29822233</v>
      </c>
      <c r="P10" s="56">
        <f t="shared" si="10"/>
        <v>174.4472373</v>
      </c>
    </row>
    <row r="11">
      <c r="A11" s="26"/>
      <c r="B11" s="37" t="s">
        <v>28</v>
      </c>
      <c r="C11" s="38">
        <v>2000.0</v>
      </c>
      <c r="D11" s="39">
        <v>2000.0</v>
      </c>
      <c r="E11" s="39">
        <v>2111.0</v>
      </c>
      <c r="F11" s="40">
        <v>2000.0</v>
      </c>
      <c r="G11" s="41">
        <f t="shared" ref="G11:H11" si="15">E11-C11</f>
        <v>111</v>
      </c>
      <c r="H11" s="39">
        <f t="shared" si="15"/>
        <v>0</v>
      </c>
      <c r="I11" s="39">
        <f t="shared" si="3"/>
        <v>111</v>
      </c>
      <c r="J11" s="42" t="str">
        <f t="shared" si="4"/>
        <v>#DIV/0!</v>
      </c>
      <c r="K11" s="43">
        <f t="shared" si="5"/>
        <v>90</v>
      </c>
      <c r="L11" s="44">
        <f t="shared" si="6"/>
        <v>111</v>
      </c>
      <c r="M11" s="45">
        <f t="shared" si="7"/>
        <v>111.1111111</v>
      </c>
      <c r="N11" s="45">
        <f t="shared" si="8"/>
        <v>110.8891109</v>
      </c>
      <c r="O11" s="35">
        <f t="shared" si="9"/>
        <v>80.55152395</v>
      </c>
      <c r="P11" s="46">
        <f t="shared" si="10"/>
        <v>191.7098446</v>
      </c>
    </row>
    <row r="12">
      <c r="A12" s="26"/>
      <c r="B12" s="47" t="s">
        <v>29</v>
      </c>
      <c r="C12" s="48">
        <v>2000.0</v>
      </c>
      <c r="D12" s="49">
        <v>2000.0</v>
      </c>
      <c r="E12" s="49">
        <v>2101.0</v>
      </c>
      <c r="F12" s="50">
        <v>1999.0</v>
      </c>
      <c r="G12" s="51">
        <f t="shared" ref="G12:H12" si="16">E12-C12</f>
        <v>101</v>
      </c>
      <c r="H12" s="49">
        <f t="shared" si="16"/>
        <v>-1</v>
      </c>
      <c r="I12" s="49">
        <f t="shared" si="3"/>
        <v>101.0049504</v>
      </c>
      <c r="J12" s="52">
        <f t="shared" si="4"/>
        <v>-89.43273359</v>
      </c>
      <c r="K12" s="53">
        <f t="shared" si="5"/>
        <v>90.56726641</v>
      </c>
      <c r="L12" s="54">
        <f t="shared" si="6"/>
        <v>101.0049504</v>
      </c>
      <c r="M12" s="55">
        <f t="shared" si="7"/>
        <v>101.1060564</v>
      </c>
      <c r="N12" s="55">
        <f t="shared" si="8"/>
        <v>100.9040463</v>
      </c>
      <c r="O12" s="35">
        <f t="shared" si="9"/>
        <v>73.29822233</v>
      </c>
      <c r="P12" s="56">
        <f t="shared" si="10"/>
        <v>174.4472373</v>
      </c>
    </row>
    <row r="13">
      <c r="A13" s="26"/>
      <c r="B13" s="47" t="s">
        <v>30</v>
      </c>
      <c r="C13" s="48">
        <v>2000.0</v>
      </c>
      <c r="D13" s="49">
        <v>2000.0</v>
      </c>
      <c r="E13" s="49">
        <v>2050.0</v>
      </c>
      <c r="F13" s="50">
        <v>1950.0</v>
      </c>
      <c r="G13" s="51">
        <f t="shared" ref="G13:H13" si="17">E13-C13</f>
        <v>50</v>
      </c>
      <c r="H13" s="49">
        <f t="shared" si="17"/>
        <v>-50</v>
      </c>
      <c r="I13" s="49">
        <f t="shared" si="3"/>
        <v>70.71067812</v>
      </c>
      <c r="J13" s="52">
        <f t="shared" si="4"/>
        <v>-45</v>
      </c>
      <c r="K13" s="53">
        <f t="shared" si="5"/>
        <v>135</v>
      </c>
      <c r="L13" s="54">
        <f t="shared" si="6"/>
        <v>70.71067812</v>
      </c>
      <c r="M13" s="55">
        <f t="shared" si="7"/>
        <v>70.78145958</v>
      </c>
      <c r="N13" s="55">
        <f t="shared" si="8"/>
        <v>70.64003808</v>
      </c>
      <c r="O13" s="35">
        <f t="shared" si="9"/>
        <v>51.31398993</v>
      </c>
      <c r="P13" s="56">
        <f t="shared" si="10"/>
        <v>122.1255235</v>
      </c>
    </row>
    <row r="14">
      <c r="A14" s="26"/>
      <c r="B14" s="47" t="s">
        <v>31</v>
      </c>
      <c r="C14" s="48">
        <v>2000.0</v>
      </c>
      <c r="D14" s="49">
        <v>2000.0</v>
      </c>
      <c r="E14" s="49">
        <v>2051.0</v>
      </c>
      <c r="F14" s="50">
        <v>1990.0</v>
      </c>
      <c r="G14" s="51">
        <f t="shared" ref="G14:H14" si="18">E14-C14</f>
        <v>51</v>
      </c>
      <c r="H14" s="49">
        <f t="shared" si="18"/>
        <v>-10</v>
      </c>
      <c r="I14" s="49">
        <f t="shared" si="3"/>
        <v>51.97114584</v>
      </c>
      <c r="J14" s="52">
        <f t="shared" si="4"/>
        <v>-78.90627699</v>
      </c>
      <c r="K14" s="53">
        <f t="shared" si="5"/>
        <v>101.093723</v>
      </c>
      <c r="L14" s="54">
        <f t="shared" si="6"/>
        <v>51.97114584</v>
      </c>
      <c r="M14" s="55">
        <f t="shared" si="7"/>
        <v>52.02316901</v>
      </c>
      <c r="N14" s="55">
        <f t="shared" si="8"/>
        <v>51.91922661</v>
      </c>
      <c r="O14" s="35">
        <f t="shared" si="9"/>
        <v>37.7149099</v>
      </c>
      <c r="P14" s="56">
        <f t="shared" si="10"/>
        <v>89.7601828</v>
      </c>
    </row>
    <row r="15">
      <c r="A15" s="26"/>
      <c r="B15" s="47" t="s">
        <v>32</v>
      </c>
      <c r="C15" s="48">
        <v>2000.0</v>
      </c>
      <c r="D15" s="49">
        <v>2000.0</v>
      </c>
      <c r="E15" s="49">
        <v>2002.0</v>
      </c>
      <c r="F15" s="50">
        <v>1899.0</v>
      </c>
      <c r="G15" s="51">
        <f t="shared" ref="G15:H15" si="19">E15-C15</f>
        <v>2</v>
      </c>
      <c r="H15" s="49">
        <f t="shared" si="19"/>
        <v>-101</v>
      </c>
      <c r="I15" s="49">
        <f t="shared" si="3"/>
        <v>101.0198</v>
      </c>
      <c r="J15" s="52">
        <f t="shared" si="4"/>
        <v>-1.134421631</v>
      </c>
      <c r="K15" s="53">
        <f t="shared" si="5"/>
        <v>178.8655784</v>
      </c>
      <c r="L15" s="54">
        <f t="shared" si="6"/>
        <v>101.0198</v>
      </c>
      <c r="M15" s="55">
        <f t="shared" si="7"/>
        <v>101.120921</v>
      </c>
      <c r="N15" s="55">
        <f t="shared" si="8"/>
        <v>100.9188812</v>
      </c>
      <c r="O15" s="35">
        <f t="shared" si="9"/>
        <v>73.30899858</v>
      </c>
      <c r="P15" s="56">
        <f t="shared" si="10"/>
        <v>174.4728844</v>
      </c>
    </row>
    <row r="16">
      <c r="A16" s="26"/>
      <c r="B16" s="37" t="s">
        <v>33</v>
      </c>
      <c r="C16" s="38">
        <v>2000.0</v>
      </c>
      <c r="D16" s="39">
        <v>2000.0</v>
      </c>
      <c r="E16" s="39">
        <v>2000.0</v>
      </c>
      <c r="F16" s="40">
        <v>1877.0</v>
      </c>
      <c r="G16" s="41">
        <f t="shared" ref="G16:H16" si="20">E16-C16</f>
        <v>0</v>
      </c>
      <c r="H16" s="39">
        <f t="shared" si="20"/>
        <v>-123</v>
      </c>
      <c r="I16" s="39">
        <f t="shared" si="3"/>
        <v>123</v>
      </c>
      <c r="J16" s="42">
        <f t="shared" si="4"/>
        <v>0</v>
      </c>
      <c r="K16" s="43">
        <f t="shared" si="5"/>
        <v>180</v>
      </c>
      <c r="L16" s="44">
        <f t="shared" si="6"/>
        <v>123</v>
      </c>
      <c r="M16" s="45">
        <f t="shared" si="7"/>
        <v>123.1231231</v>
      </c>
      <c r="N16" s="45">
        <f t="shared" si="8"/>
        <v>122.8771229</v>
      </c>
      <c r="O16" s="35">
        <f t="shared" si="9"/>
        <v>89.25979681</v>
      </c>
      <c r="P16" s="46">
        <f t="shared" si="10"/>
        <v>212.4352332</v>
      </c>
    </row>
    <row r="17">
      <c r="A17" s="26"/>
      <c r="B17" s="47" t="s">
        <v>34</v>
      </c>
      <c r="C17" s="48">
        <v>2000.0</v>
      </c>
      <c r="D17" s="49">
        <v>2000.0</v>
      </c>
      <c r="E17" s="49">
        <v>1997.0</v>
      </c>
      <c r="F17" s="50">
        <v>1899.0</v>
      </c>
      <c r="G17" s="51">
        <f t="shared" ref="G17:H17" si="21">E17-C17</f>
        <v>-3</v>
      </c>
      <c r="H17" s="49">
        <f t="shared" si="21"/>
        <v>-101</v>
      </c>
      <c r="I17" s="49">
        <f t="shared" si="3"/>
        <v>101.0445446</v>
      </c>
      <c r="J17" s="52">
        <f t="shared" si="4"/>
        <v>1.701354605</v>
      </c>
      <c r="K17" s="53">
        <f t="shared" si="5"/>
        <v>181.7013546</v>
      </c>
      <c r="L17" s="54">
        <f t="shared" si="6"/>
        <v>101.0445446</v>
      </c>
      <c r="M17" s="55">
        <f t="shared" si="7"/>
        <v>101.1456903</v>
      </c>
      <c r="N17" s="55">
        <f t="shared" si="8"/>
        <v>100.943601</v>
      </c>
      <c r="O17" s="35">
        <f t="shared" si="9"/>
        <v>73.32695547</v>
      </c>
      <c r="P17" s="56">
        <f t="shared" si="10"/>
        <v>174.5156211</v>
      </c>
    </row>
    <row r="18">
      <c r="A18" s="26"/>
      <c r="B18" s="47" t="s">
        <v>35</v>
      </c>
      <c r="C18" s="48">
        <v>2000.0</v>
      </c>
      <c r="D18" s="49">
        <v>2000.0</v>
      </c>
      <c r="E18" s="49">
        <v>1951.0</v>
      </c>
      <c r="F18" s="50">
        <v>1951.0</v>
      </c>
      <c r="G18" s="51">
        <f t="shared" ref="G18:H18" si="22">E18-C18</f>
        <v>-49</v>
      </c>
      <c r="H18" s="49">
        <f t="shared" si="22"/>
        <v>-49</v>
      </c>
      <c r="I18" s="49">
        <f t="shared" si="3"/>
        <v>69.29646456</v>
      </c>
      <c r="J18" s="52">
        <f t="shared" si="4"/>
        <v>45</v>
      </c>
      <c r="K18" s="53">
        <f t="shared" si="5"/>
        <v>225</v>
      </c>
      <c r="L18" s="54">
        <f t="shared" si="6"/>
        <v>69.29646456</v>
      </c>
      <c r="M18" s="55">
        <f t="shared" si="7"/>
        <v>69.36583039</v>
      </c>
      <c r="N18" s="55">
        <f t="shared" si="8"/>
        <v>69.22723732</v>
      </c>
      <c r="O18" s="35">
        <f t="shared" si="9"/>
        <v>50.28771013</v>
      </c>
      <c r="P18" s="56">
        <f t="shared" si="10"/>
        <v>119.6830131</v>
      </c>
    </row>
    <row r="19">
      <c r="A19" s="26"/>
      <c r="B19" s="47" t="s">
        <v>36</v>
      </c>
      <c r="C19" s="48">
        <v>2000.0</v>
      </c>
      <c r="D19" s="49">
        <v>2000.0</v>
      </c>
      <c r="E19" s="49">
        <v>1879.0</v>
      </c>
      <c r="F19" s="50">
        <v>1961.0</v>
      </c>
      <c r="G19" s="51">
        <f t="shared" ref="G19:H19" si="23">E19-C19</f>
        <v>-121</v>
      </c>
      <c r="H19" s="49">
        <f t="shared" si="23"/>
        <v>-39</v>
      </c>
      <c r="I19" s="49">
        <f t="shared" si="3"/>
        <v>127.1298549</v>
      </c>
      <c r="J19" s="52">
        <f t="shared" si="4"/>
        <v>72.13513962</v>
      </c>
      <c r="K19" s="53">
        <f t="shared" si="5"/>
        <v>252.1351396</v>
      </c>
      <c r="L19" s="54">
        <f t="shared" si="6"/>
        <v>127.1298549</v>
      </c>
      <c r="M19" s="55">
        <f t="shared" si="7"/>
        <v>127.257112</v>
      </c>
      <c r="N19" s="55">
        <f t="shared" si="8"/>
        <v>127.002852</v>
      </c>
      <c r="O19" s="35">
        <f t="shared" si="9"/>
        <v>92.25678873</v>
      </c>
      <c r="P19" s="56">
        <f t="shared" si="10"/>
        <v>219.5679704</v>
      </c>
    </row>
    <row r="20">
      <c r="A20" s="26"/>
      <c r="B20" s="47" t="s">
        <v>37</v>
      </c>
      <c r="C20" s="48">
        <v>2000.0</v>
      </c>
      <c r="D20" s="49">
        <v>2000.0</v>
      </c>
      <c r="E20" s="49">
        <v>1824.0</v>
      </c>
      <c r="F20" s="50">
        <v>1993.0</v>
      </c>
      <c r="G20" s="51">
        <f t="shared" ref="G20:H20" si="24">E20-C20</f>
        <v>-176</v>
      </c>
      <c r="H20" s="49">
        <f t="shared" si="24"/>
        <v>-7</v>
      </c>
      <c r="I20" s="49">
        <f t="shared" si="3"/>
        <v>176.1391495</v>
      </c>
      <c r="J20" s="52">
        <f t="shared" si="4"/>
        <v>87.72239104</v>
      </c>
      <c r="K20" s="53">
        <f t="shared" si="5"/>
        <v>267.722391</v>
      </c>
      <c r="L20" s="54">
        <f t="shared" si="6"/>
        <v>176.1391495</v>
      </c>
      <c r="M20" s="55">
        <f t="shared" si="7"/>
        <v>176.315465</v>
      </c>
      <c r="N20" s="55">
        <f t="shared" si="8"/>
        <v>175.9631864</v>
      </c>
      <c r="O20" s="35">
        <f t="shared" si="9"/>
        <v>127.8223146</v>
      </c>
      <c r="P20" s="56">
        <f t="shared" si="10"/>
        <v>304.2126935</v>
      </c>
    </row>
    <row r="21">
      <c r="A21" s="26"/>
      <c r="B21" s="37" t="s">
        <v>38</v>
      </c>
      <c r="C21" s="38">
        <v>2000.0</v>
      </c>
      <c r="D21" s="39">
        <v>2000.0</v>
      </c>
      <c r="E21" s="39">
        <v>1844.0</v>
      </c>
      <c r="F21" s="40">
        <v>2000.0</v>
      </c>
      <c r="G21" s="41">
        <f t="shared" ref="G21:H21" si="25">E21-C21</f>
        <v>-156</v>
      </c>
      <c r="H21" s="39">
        <f t="shared" si="25"/>
        <v>0</v>
      </c>
      <c r="I21" s="39">
        <f t="shared" si="3"/>
        <v>156</v>
      </c>
      <c r="J21" s="42" t="str">
        <f t="shared" si="4"/>
        <v>#DIV/0!</v>
      </c>
      <c r="K21" s="43">
        <f t="shared" si="5"/>
        <v>270</v>
      </c>
      <c r="L21" s="44">
        <f t="shared" si="6"/>
        <v>156</v>
      </c>
      <c r="M21" s="45">
        <f t="shared" si="7"/>
        <v>156.1561562</v>
      </c>
      <c r="N21" s="45">
        <f t="shared" si="8"/>
        <v>155.8441558</v>
      </c>
      <c r="O21" s="35">
        <f t="shared" si="9"/>
        <v>113.2075472</v>
      </c>
      <c r="P21" s="46">
        <f t="shared" si="10"/>
        <v>269.4300518</v>
      </c>
    </row>
    <row r="22">
      <c r="A22" s="26"/>
      <c r="B22" s="47" t="s">
        <v>39</v>
      </c>
      <c r="C22" s="48">
        <v>2000.0</v>
      </c>
      <c r="D22" s="49">
        <v>2000.0</v>
      </c>
      <c r="E22" s="49">
        <v>1924.0</v>
      </c>
      <c r="F22" s="50">
        <v>2004.0</v>
      </c>
      <c r="G22" s="51">
        <f t="shared" ref="G22:H22" si="26">E22-C22</f>
        <v>-76</v>
      </c>
      <c r="H22" s="49">
        <f t="shared" si="26"/>
        <v>4</v>
      </c>
      <c r="I22" s="49">
        <f t="shared" si="3"/>
        <v>76.10519036</v>
      </c>
      <c r="J22" s="52">
        <f t="shared" si="4"/>
        <v>-86.9872125</v>
      </c>
      <c r="K22" s="53">
        <f t="shared" si="5"/>
        <v>273.0127875</v>
      </c>
      <c r="L22" s="54">
        <f t="shared" si="6"/>
        <v>76.10519036</v>
      </c>
      <c r="M22" s="55">
        <f t="shared" si="7"/>
        <v>76.18137173</v>
      </c>
      <c r="N22" s="55">
        <f t="shared" si="8"/>
        <v>76.0291612</v>
      </c>
      <c r="O22" s="35">
        <f t="shared" si="9"/>
        <v>55.22873031</v>
      </c>
      <c r="P22" s="56">
        <f t="shared" si="10"/>
        <v>131.4424704</v>
      </c>
    </row>
    <row r="23">
      <c r="A23" s="26"/>
      <c r="B23" s="47" t="s">
        <v>40</v>
      </c>
      <c r="C23" s="48">
        <v>2000.0</v>
      </c>
      <c r="D23" s="49">
        <v>2000.0</v>
      </c>
      <c r="E23" s="49">
        <v>1925.0</v>
      </c>
      <c r="F23" s="50">
        <v>2075.0</v>
      </c>
      <c r="G23" s="51">
        <f t="shared" ref="G23:H23" si="27">E23-C23</f>
        <v>-75</v>
      </c>
      <c r="H23" s="49">
        <f t="shared" si="27"/>
        <v>75</v>
      </c>
      <c r="I23" s="49">
        <f t="shared" si="3"/>
        <v>106.0660172</v>
      </c>
      <c r="J23" s="52">
        <f t="shared" si="4"/>
        <v>-45</v>
      </c>
      <c r="K23" s="53">
        <f t="shared" si="5"/>
        <v>315</v>
      </c>
      <c r="L23" s="54">
        <f t="shared" si="6"/>
        <v>106.0660172</v>
      </c>
      <c r="M23" s="55">
        <f t="shared" si="7"/>
        <v>106.1721894</v>
      </c>
      <c r="N23" s="55">
        <f t="shared" si="8"/>
        <v>105.9600571</v>
      </c>
      <c r="O23" s="35">
        <f t="shared" si="9"/>
        <v>76.97098489</v>
      </c>
      <c r="P23" s="56">
        <f t="shared" si="10"/>
        <v>183.1882853</v>
      </c>
    </row>
    <row r="24">
      <c r="A24" s="26"/>
      <c r="B24" s="57" t="s">
        <v>41</v>
      </c>
      <c r="C24" s="58">
        <v>2000.0</v>
      </c>
      <c r="D24" s="59">
        <v>2000.0</v>
      </c>
      <c r="E24" s="59">
        <v>1902.0</v>
      </c>
      <c r="F24" s="60">
        <v>2142.0</v>
      </c>
      <c r="G24" s="61">
        <f t="shared" ref="G24:H24" si="28">E24-C24</f>
        <v>-98</v>
      </c>
      <c r="H24" s="59">
        <f t="shared" si="28"/>
        <v>142</v>
      </c>
      <c r="I24" s="59">
        <f t="shared" si="3"/>
        <v>172.5340546</v>
      </c>
      <c r="J24" s="62">
        <f t="shared" si="4"/>
        <v>-34.61114218</v>
      </c>
      <c r="K24" s="63">
        <f t="shared" si="5"/>
        <v>325.3888578</v>
      </c>
      <c r="L24" s="64">
        <f t="shared" si="6"/>
        <v>172.5340546</v>
      </c>
      <c r="M24" s="65">
        <f t="shared" si="7"/>
        <v>172.7067614</v>
      </c>
      <c r="N24" s="65">
        <f t="shared" si="8"/>
        <v>172.3616929</v>
      </c>
      <c r="O24" s="35">
        <f t="shared" si="9"/>
        <v>125.2061354</v>
      </c>
      <c r="P24" s="66">
        <f t="shared" si="10"/>
        <v>297.9862774</v>
      </c>
    </row>
    <row r="25">
      <c r="A25" s="26"/>
    </row>
    <row r="26">
      <c r="A26" s="26"/>
    </row>
  </sheetData>
  <mergeCells count="8">
    <mergeCell ref="E3:F3"/>
    <mergeCell ref="C3:D3"/>
    <mergeCell ref="L3:P3"/>
    <mergeCell ref="C2:F2"/>
    <mergeCell ref="B2:B4"/>
    <mergeCell ref="K2:P2"/>
    <mergeCell ref="G2:J2"/>
    <mergeCell ref="G3:I3"/>
  </mergeCells>
  <drawing r:id="rId1"/>
</worksheet>
</file>