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studos Excel\"/>
    </mc:Choice>
  </mc:AlternateContent>
  <xr:revisionPtr revIDLastSave="0" documentId="13_ncr:1_{51EF850A-6C62-4927-8BEA-6468FE441EE5}" xr6:coauthVersionLast="47" xr6:coauthVersionMax="47" xr10:uidLastSave="{00000000-0000-0000-0000-000000000000}"/>
  <bookViews>
    <workbookView xWindow="-120" yWindow="-120" windowWidth="20730" windowHeight="11040" xr2:uid="{1382E0D2-B687-451D-9A1E-A72C44B1DA3E}"/>
  </bookViews>
  <sheets>
    <sheet name="Planilha1" sheetId="1" r:id="rId1"/>
    <sheet name="Sheet1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1" i="1"/>
  <c r="B40" i="1"/>
  <c r="B39" i="1"/>
  <c r="B38" i="1"/>
  <c r="I24" i="1"/>
  <c r="B36" i="1"/>
  <c r="B37" i="1" s="1"/>
  <c r="B35" i="1"/>
  <c r="E29" i="1"/>
  <c r="E24" i="1"/>
  <c r="B24" i="1"/>
  <c r="E5" i="1"/>
  <c r="N6" i="1"/>
  <c r="N7" i="1"/>
  <c r="N8" i="1"/>
  <c r="K24" i="1" s="1"/>
  <c r="N9" i="1"/>
  <c r="N10" i="1"/>
  <c r="N11" i="1"/>
  <c r="N12" i="1"/>
  <c r="N13" i="1"/>
  <c r="N14" i="1"/>
  <c r="N5" i="1"/>
  <c r="G5" i="1"/>
  <c r="K5" i="1" s="1"/>
  <c r="I16" i="1"/>
  <c r="D16" i="1"/>
  <c r="G7" i="1"/>
  <c r="K7" i="1" s="1"/>
  <c r="O7" i="1" s="1"/>
  <c r="E6" i="1"/>
  <c r="G6" i="1" s="1"/>
  <c r="K6" i="1" s="1"/>
  <c r="E7" i="1"/>
  <c r="E8" i="1"/>
  <c r="G8" i="1" s="1"/>
  <c r="K8" i="1" s="1"/>
  <c r="E9" i="1"/>
  <c r="G9" i="1" s="1"/>
  <c r="K9" i="1" s="1"/>
  <c r="E10" i="1"/>
  <c r="G10" i="1" s="1"/>
  <c r="K10" i="1" s="1"/>
  <c r="O10" i="1" s="1"/>
  <c r="E11" i="1"/>
  <c r="G11" i="1" s="1"/>
  <c r="K11" i="1" s="1"/>
  <c r="O11" i="1" s="1"/>
  <c r="E12" i="1"/>
  <c r="G12" i="1" s="1"/>
  <c r="K12" i="1" s="1"/>
  <c r="O12" i="1" s="1"/>
  <c r="E13" i="1"/>
  <c r="G13" i="1" s="1"/>
  <c r="K13" i="1" s="1"/>
  <c r="O13" i="1" s="1"/>
  <c r="E14" i="1"/>
  <c r="G14" i="1" s="1"/>
  <c r="K14" i="1" s="1"/>
  <c r="O14" i="1" s="1"/>
  <c r="O8" i="1" l="1"/>
  <c r="D24" i="1"/>
  <c r="O9" i="1"/>
  <c r="G29" i="1" s="1"/>
  <c r="D29" i="1"/>
  <c r="B29" i="1" s="1"/>
  <c r="O6" i="1"/>
  <c r="O18" i="1"/>
  <c r="O5" i="1"/>
  <c r="K16" i="1"/>
  <c r="G16" i="1"/>
  <c r="N16" i="1"/>
</calcChain>
</file>

<file path=xl/sharedStrings.xml><?xml version="1.0" encoding="utf-8"?>
<sst xmlns="http://schemas.openxmlformats.org/spreadsheetml/2006/main" count="49" uniqueCount="44">
  <si>
    <t>Controle de Custos</t>
  </si>
  <si>
    <t>Produto</t>
  </si>
  <si>
    <t>iPhone 6</t>
  </si>
  <si>
    <t>iPhone 6s</t>
  </si>
  <si>
    <t>iPhone 7</t>
  </si>
  <si>
    <t>S8</t>
  </si>
  <si>
    <t>S7</t>
  </si>
  <si>
    <t>LG L70</t>
  </si>
  <si>
    <t>LG L80</t>
  </si>
  <si>
    <t>Moto G5</t>
  </si>
  <si>
    <t>MotoG4</t>
  </si>
  <si>
    <t>Moto Z</t>
  </si>
  <si>
    <t>Custo</t>
  </si>
  <si>
    <t>Acréscimo</t>
  </si>
  <si>
    <t>Preço Final</t>
  </si>
  <si>
    <t>Total</t>
  </si>
  <si>
    <t>Código</t>
  </si>
  <si>
    <t>total</t>
  </si>
  <si>
    <t>lucro</t>
  </si>
  <si>
    <t>Estoque</t>
  </si>
  <si>
    <t>Investimento.</t>
  </si>
  <si>
    <t>Lucro</t>
  </si>
  <si>
    <t>codigo</t>
  </si>
  <si>
    <t>produto</t>
  </si>
  <si>
    <t>vendas</t>
  </si>
  <si>
    <t>custo</t>
  </si>
  <si>
    <t>Invest.</t>
  </si>
  <si>
    <t>Pesquisa</t>
  </si>
  <si>
    <t>Preco Final</t>
  </si>
  <si>
    <t>Vendas</t>
  </si>
  <si>
    <t>Total Vendas</t>
  </si>
  <si>
    <t>Situação L/P</t>
  </si>
  <si>
    <t>Pesquisa  - Código</t>
  </si>
  <si>
    <t>Pesquisa - Produto</t>
  </si>
  <si>
    <t>Estoque Inicial</t>
  </si>
  <si>
    <t>Vendas Realizadas</t>
  </si>
  <si>
    <t>% de Vendas</t>
  </si>
  <si>
    <t>Estatísticas Gerais</t>
  </si>
  <si>
    <t>Média Vendas</t>
  </si>
  <si>
    <t>Mais Vendido</t>
  </si>
  <si>
    <t>Menos Vendido</t>
  </si>
  <si>
    <t>Mais Caro</t>
  </si>
  <si>
    <t>Mais Barato</t>
  </si>
  <si>
    <t>Top 10 Mais Vendidos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</si>
</sst>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1" fillId="0" borderId="1" xfId="0" applyFont="1" applyBorder="1"/>
    <xf numFmtId="0" fontId="2" fillId="2" borderId="0" xfId="0" applyFont="1" applyFill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0" fontId="1" fillId="0" borderId="0" xfId="0" applyFont="1" applyFill="1" applyBorder="1"/>
    <xf numFmtId="0" fontId="0" fillId="0" borderId="0" xfId="0" applyBorder="1"/>
    <xf numFmtId="164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888888888888889E-2"/>
          <c:y val="0.21541666666666667"/>
          <c:w val="0.93888888888888888"/>
          <c:h val="0.58898038786818319"/>
        </c:manualLayout>
      </c:layout>
      <c:pie3DChart>
        <c:varyColors val="1"/>
        <c:ser>
          <c:idx val="0"/>
          <c:order val="0"/>
          <c:tx>
            <c:strRef>
              <c:f>Planilha1!$K$3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5E0-4E1B-8D9F-CDED3881D63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5E0-4E1B-8D9F-CDED3881D6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5E0-4E1B-8D9F-CDED3881D6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5E0-4E1B-8D9F-CDED3881D6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5E0-4E1B-8D9F-CDED3881D6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5E0-4E1B-8D9F-CDED3881D63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5E0-4E1B-8D9F-CDED3881D63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5E0-4E1B-8D9F-CDED3881D63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65E0-4E1B-8D9F-CDED3881D63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65E0-4E1B-8D9F-CDED3881D63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65E0-4E1B-8D9F-CDED3881D6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Planilha1!$B$4:$B$14</c:f>
              <c:strCache>
                <c:ptCount val="11"/>
                <c:pt idx="1">
                  <c:v>iPhone 6</c:v>
                </c:pt>
                <c:pt idx="2">
                  <c:v>iPhone 6s</c:v>
                </c:pt>
                <c:pt idx="3">
                  <c:v>iPhone 7</c:v>
                </c:pt>
                <c:pt idx="4">
                  <c:v>S8</c:v>
                </c:pt>
                <c:pt idx="5">
                  <c:v>S7</c:v>
                </c:pt>
                <c:pt idx="6">
                  <c:v>LG L80</c:v>
                </c:pt>
                <c:pt idx="7">
                  <c:v>LG L70</c:v>
                </c:pt>
                <c:pt idx="8">
                  <c:v>Moto G5</c:v>
                </c:pt>
                <c:pt idx="9">
                  <c:v>MotoG4</c:v>
                </c:pt>
                <c:pt idx="10">
                  <c:v>Moto Z</c:v>
                </c:pt>
              </c:strCache>
            </c:strRef>
          </c:cat>
          <c:val>
            <c:numRef>
              <c:f>Planilha1!$K$4:$K$14</c:f>
              <c:numCache>
                <c:formatCode>_-[$R$-416]\ * #,##0.00_-;\-[$R$-416]\ * #,##0.00_-;_-[$R$-416]\ * "-"??_-;_-@_-</c:formatCode>
                <c:ptCount val="11"/>
                <c:pt idx="1">
                  <c:v>0</c:v>
                </c:pt>
                <c:pt idx="2">
                  <c:v>8970</c:v>
                </c:pt>
                <c:pt idx="3">
                  <c:v>8190</c:v>
                </c:pt>
                <c:pt idx="4">
                  <c:v>3900</c:v>
                </c:pt>
                <c:pt idx="5">
                  <c:v>12480</c:v>
                </c:pt>
                <c:pt idx="6">
                  <c:v>0</c:v>
                </c:pt>
                <c:pt idx="7">
                  <c:v>1073.28</c:v>
                </c:pt>
                <c:pt idx="8">
                  <c:v>2068.8720000000003</c:v>
                </c:pt>
                <c:pt idx="9">
                  <c:v>754.52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5E0-4E1B-8D9F-CDED3881D63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67825896762902"/>
          <c:y val="0.20412037037037037"/>
          <c:w val="0.87232174103237092"/>
          <c:h val="0.61951953922426362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Planilha1!$K$3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Planilha1!$B$4:$B$14</c15:sqref>
                  </c15:fullRef>
                </c:ext>
              </c:extLst>
              <c:f>(Planilha1!$B$4:$B$6,Planilha1!$B$10:$B$14)</c:f>
              <c:strCache>
                <c:ptCount val="8"/>
                <c:pt idx="1">
                  <c:v>iPhone 6</c:v>
                </c:pt>
                <c:pt idx="2">
                  <c:v>iPhone 6s</c:v>
                </c:pt>
                <c:pt idx="3">
                  <c:v>LG L80</c:v>
                </c:pt>
                <c:pt idx="4">
                  <c:v>LG L70</c:v>
                </c:pt>
                <c:pt idx="5">
                  <c:v>Moto G5</c:v>
                </c:pt>
                <c:pt idx="6">
                  <c:v>MotoG4</c:v>
                </c:pt>
                <c:pt idx="7">
                  <c:v>Moto 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Planilha1!$K$4:$K$14</c15:sqref>
                  </c15:fullRef>
                </c:ext>
              </c:extLst>
              <c:f>(Planilha1!$K$4:$K$6,Planilha1!$K$10:$K$14)</c:f>
              <c:numCache>
                <c:formatCode>_-[$R$-416]\ * #,##0.00_-;\-[$R$-416]\ * #,##0.00_-;_-[$R$-416]\ * "-"??_-;_-@_-</c:formatCode>
                <c:ptCount val="8"/>
                <c:pt idx="1">
                  <c:v>0</c:v>
                </c:pt>
                <c:pt idx="2">
                  <c:v>8970</c:v>
                </c:pt>
                <c:pt idx="3">
                  <c:v>0</c:v>
                </c:pt>
                <c:pt idx="4">
                  <c:v>1073.28</c:v>
                </c:pt>
                <c:pt idx="5">
                  <c:v>2068.8720000000003</c:v>
                </c:pt>
                <c:pt idx="6">
                  <c:v>754.52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F-45CD-B4C7-1CB04430C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030255"/>
        <c:axId val="161040335"/>
        <c:axId val="0"/>
      </c:bar3DChart>
      <c:catAx>
        <c:axId val="16103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0335"/>
        <c:crosses val="autoZero"/>
        <c:auto val="1"/>
        <c:lblAlgn val="ctr"/>
        <c:lblOffset val="100"/>
        <c:noMultiLvlLbl val="0"/>
      </c:catAx>
      <c:valAx>
        <c:axId val="1610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218279</xdr:colOff>
      <xdr:row>14</xdr:row>
      <xdr:rowOff>84137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75AFB24-FCA5-49AF-8C32-8F8BE2FE8800}"/>
            </a:ext>
          </a:extLst>
        </xdr:cNvPr>
        <xdr:cNvGrpSpPr/>
      </xdr:nvGrpSpPr>
      <xdr:grpSpPr>
        <a:xfrm>
          <a:off x="0" y="0"/>
          <a:ext cx="9362279" cy="2751137"/>
          <a:chOff x="222251" y="3482181"/>
          <a:chExt cx="9362279" cy="2751137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BFAC9358-4024-5F75-4A71-C87958AD6D74}"/>
              </a:ext>
            </a:extLst>
          </xdr:cNvPr>
          <xdr:cNvGraphicFramePr/>
        </xdr:nvGraphicFramePr>
        <xdr:xfrm>
          <a:off x="222251" y="3482181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AE7972C7-033A-DE59-3BCC-7F1678ADC3DC}"/>
              </a:ext>
            </a:extLst>
          </xdr:cNvPr>
          <xdr:cNvGraphicFramePr/>
        </xdr:nvGraphicFramePr>
        <xdr:xfrm>
          <a:off x="5012530" y="349011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85A8-5A9F-4FD9-A862-31086DC13351}">
  <dimension ref="A1:O43"/>
  <sheetViews>
    <sheetView tabSelected="1" topLeftCell="A18" zoomScale="80" zoomScaleNormal="80" workbookViewId="0">
      <selection activeCell="E34" sqref="E34"/>
    </sheetView>
  </sheetViews>
  <sheetFormatPr defaultRowHeight="15" x14ac:dyDescent="0.25"/>
  <cols>
    <col min="1" max="1" width="22.85546875" bestFit="1" customWidth="1"/>
    <col min="2" max="2" width="13.85546875" bestFit="1" customWidth="1"/>
    <col min="3" max="3" width="5.5703125" customWidth="1"/>
    <col min="4" max="4" width="13.85546875" style="3" bestFit="1" customWidth="1"/>
    <col min="5" max="5" width="23.140625" bestFit="1" customWidth="1"/>
    <col min="6" max="6" width="3.85546875" customWidth="1"/>
    <col min="7" max="7" width="13.85546875" bestFit="1" customWidth="1"/>
    <col min="8" max="8" width="3.5703125" customWidth="1"/>
    <col min="9" max="9" width="12.85546875" bestFit="1" customWidth="1"/>
    <col min="10" max="10" width="3.5703125" customWidth="1"/>
    <col min="11" max="11" width="13.85546875" customWidth="1"/>
    <col min="12" max="12" width="4.140625" customWidth="1"/>
    <col min="13" max="13" width="9.85546875" customWidth="1"/>
    <col min="14" max="15" width="13.85546875" bestFit="1" customWidth="1"/>
  </cols>
  <sheetData>
    <row r="1" spans="1:15" ht="23.25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3" spans="1:15" x14ac:dyDescent="0.25">
      <c r="A3" s="1" t="s">
        <v>16</v>
      </c>
      <c r="B3" s="1" t="s">
        <v>1</v>
      </c>
      <c r="C3" s="1"/>
      <c r="D3" s="2" t="s">
        <v>12</v>
      </c>
      <c r="E3" s="1" t="s">
        <v>13</v>
      </c>
      <c r="F3" s="1"/>
      <c r="G3" s="1" t="s">
        <v>14</v>
      </c>
      <c r="H3" s="1"/>
      <c r="I3" s="1" t="s">
        <v>29</v>
      </c>
      <c r="J3" s="1"/>
      <c r="K3" s="1" t="s">
        <v>15</v>
      </c>
      <c r="L3" s="1"/>
      <c r="M3" t="s">
        <v>19</v>
      </c>
      <c r="N3" t="s">
        <v>20</v>
      </c>
      <c r="O3" s="1" t="s">
        <v>21</v>
      </c>
    </row>
    <row r="5" spans="1:15" x14ac:dyDescent="0.25">
      <c r="A5" s="8">
        <v>8492</v>
      </c>
      <c r="B5" s="8" t="s">
        <v>2</v>
      </c>
      <c r="D5" s="4">
        <v>780</v>
      </c>
      <c r="E5" s="12">
        <f>D5*30%</f>
        <v>234</v>
      </c>
      <c r="G5" s="4">
        <f>SUM(D5:E5)</f>
        <v>1014</v>
      </c>
      <c r="I5" s="8">
        <v>0</v>
      </c>
      <c r="K5" s="4">
        <f>I5*G5</f>
        <v>0</v>
      </c>
      <c r="L5" s="3"/>
      <c r="M5" s="8">
        <v>5</v>
      </c>
      <c r="N5" s="4">
        <f>M5*D5</f>
        <v>3900</v>
      </c>
      <c r="O5" s="4">
        <f>K5-N5</f>
        <v>-3900</v>
      </c>
    </row>
    <row r="6" spans="1:15" x14ac:dyDescent="0.25">
      <c r="A6" s="8">
        <v>8493</v>
      </c>
      <c r="B6" s="8" t="s">
        <v>3</v>
      </c>
      <c r="D6" s="4">
        <v>1150</v>
      </c>
      <c r="E6" s="12">
        <f t="shared" ref="E6:E14" si="0">D6*30%</f>
        <v>345</v>
      </c>
      <c r="G6" s="4">
        <f t="shared" ref="G6:G14" si="1">SUM(D6:E6)</f>
        <v>1495</v>
      </c>
      <c r="I6" s="8">
        <v>6</v>
      </c>
      <c r="K6" s="4">
        <f t="shared" ref="K6:K14" si="2">I6*G6</f>
        <v>8970</v>
      </c>
      <c r="L6" s="3"/>
      <c r="M6" s="8">
        <v>3</v>
      </c>
      <c r="N6" s="4">
        <f t="shared" ref="N6:N14" si="3">M6*D6</f>
        <v>3450</v>
      </c>
      <c r="O6" s="4">
        <f t="shared" ref="O6:O14" si="4">K6-N6</f>
        <v>5520</v>
      </c>
    </row>
    <row r="7" spans="1:15" x14ac:dyDescent="0.25">
      <c r="A7" s="8">
        <v>8494</v>
      </c>
      <c r="B7" s="8" t="s">
        <v>4</v>
      </c>
      <c r="D7" s="4">
        <v>2100</v>
      </c>
      <c r="E7" s="12">
        <f t="shared" si="0"/>
        <v>630</v>
      </c>
      <c r="G7" s="4">
        <f t="shared" si="1"/>
        <v>2730</v>
      </c>
      <c r="I7" s="8">
        <v>3</v>
      </c>
      <c r="K7" s="4">
        <f t="shared" si="2"/>
        <v>8190</v>
      </c>
      <c r="L7" s="3"/>
      <c r="M7" s="8">
        <v>5</v>
      </c>
      <c r="N7" s="4">
        <f t="shared" si="3"/>
        <v>10500</v>
      </c>
      <c r="O7" s="4">
        <f t="shared" si="4"/>
        <v>-2310</v>
      </c>
    </row>
    <row r="8" spans="1:15" x14ac:dyDescent="0.25">
      <c r="A8" s="8">
        <v>8495</v>
      </c>
      <c r="B8" s="8" t="s">
        <v>5</v>
      </c>
      <c r="D8" s="4">
        <v>3000</v>
      </c>
      <c r="E8" s="12">
        <f t="shared" si="0"/>
        <v>900</v>
      </c>
      <c r="G8" s="4">
        <f t="shared" si="1"/>
        <v>3900</v>
      </c>
      <c r="I8" s="8">
        <v>1</v>
      </c>
      <c r="K8" s="4">
        <f t="shared" si="2"/>
        <v>3900</v>
      </c>
      <c r="L8" s="3"/>
      <c r="M8" s="8">
        <v>5</v>
      </c>
      <c r="N8" s="4">
        <f t="shared" si="3"/>
        <v>15000</v>
      </c>
      <c r="O8" s="4">
        <f t="shared" si="4"/>
        <v>-11100</v>
      </c>
    </row>
    <row r="9" spans="1:15" x14ac:dyDescent="0.25">
      <c r="A9" s="8">
        <v>8496</v>
      </c>
      <c r="B9" s="8" t="s">
        <v>6</v>
      </c>
      <c r="D9" s="4">
        <v>1200</v>
      </c>
      <c r="E9" s="12">
        <f t="shared" si="0"/>
        <v>360</v>
      </c>
      <c r="G9" s="4">
        <f t="shared" si="1"/>
        <v>1560</v>
      </c>
      <c r="I9" s="8">
        <v>8</v>
      </c>
      <c r="K9" s="4">
        <f t="shared" si="2"/>
        <v>12480</v>
      </c>
      <c r="L9" s="3"/>
      <c r="M9" s="8">
        <v>5</v>
      </c>
      <c r="N9" s="4">
        <f t="shared" si="3"/>
        <v>6000</v>
      </c>
      <c r="O9" s="4">
        <f t="shared" si="4"/>
        <v>6480</v>
      </c>
    </row>
    <row r="10" spans="1:15" x14ac:dyDescent="0.25">
      <c r="A10" s="8">
        <v>8497</v>
      </c>
      <c r="B10" s="8" t="s">
        <v>8</v>
      </c>
      <c r="D10" s="4">
        <v>400</v>
      </c>
      <c r="E10" s="12">
        <f t="shared" si="0"/>
        <v>120</v>
      </c>
      <c r="G10" s="4">
        <f t="shared" si="1"/>
        <v>520</v>
      </c>
      <c r="I10" s="8">
        <v>0</v>
      </c>
      <c r="K10" s="4">
        <f t="shared" si="2"/>
        <v>0</v>
      </c>
      <c r="L10" s="3"/>
      <c r="M10" s="8">
        <v>5</v>
      </c>
      <c r="N10" s="4">
        <f t="shared" si="3"/>
        <v>2000</v>
      </c>
      <c r="O10" s="4">
        <f t="shared" si="4"/>
        <v>-2000</v>
      </c>
    </row>
    <row r="11" spans="1:15" x14ac:dyDescent="0.25">
      <c r="A11" s="8">
        <v>8498</v>
      </c>
      <c r="B11" s="8" t="s">
        <v>7</v>
      </c>
      <c r="D11" s="4">
        <v>275.2</v>
      </c>
      <c r="E11" s="12">
        <f t="shared" si="0"/>
        <v>82.559999999999988</v>
      </c>
      <c r="G11" s="4">
        <f t="shared" si="1"/>
        <v>357.76</v>
      </c>
      <c r="I11" s="8">
        <v>3</v>
      </c>
      <c r="K11" s="4">
        <f t="shared" si="2"/>
        <v>1073.28</v>
      </c>
      <c r="L11" s="3"/>
      <c r="M11" s="8">
        <v>5</v>
      </c>
      <c r="N11" s="4">
        <f t="shared" si="3"/>
        <v>1376</v>
      </c>
      <c r="O11" s="4">
        <f t="shared" si="4"/>
        <v>-302.72000000000003</v>
      </c>
    </row>
    <row r="12" spans="1:15" x14ac:dyDescent="0.25">
      <c r="A12" s="8">
        <v>8499</v>
      </c>
      <c r="B12" s="8" t="s">
        <v>9</v>
      </c>
      <c r="D12" s="4">
        <v>795.72</v>
      </c>
      <c r="E12" s="12">
        <f t="shared" si="0"/>
        <v>238.71600000000001</v>
      </c>
      <c r="G12" s="4">
        <f t="shared" si="1"/>
        <v>1034.4360000000001</v>
      </c>
      <c r="I12" s="8">
        <v>2</v>
      </c>
      <c r="K12" s="4">
        <f t="shared" si="2"/>
        <v>2068.8720000000003</v>
      </c>
      <c r="L12" s="3"/>
      <c r="M12" s="8">
        <v>5</v>
      </c>
      <c r="N12" s="4">
        <f t="shared" si="3"/>
        <v>3978.6000000000004</v>
      </c>
      <c r="O12" s="4">
        <f t="shared" si="4"/>
        <v>-1909.7280000000001</v>
      </c>
    </row>
    <row r="13" spans="1:15" x14ac:dyDescent="0.25">
      <c r="A13" s="8">
        <v>8500</v>
      </c>
      <c r="B13" s="8" t="s">
        <v>10</v>
      </c>
      <c r="D13" s="4">
        <v>580.4</v>
      </c>
      <c r="E13" s="12">
        <f t="shared" si="0"/>
        <v>174.11999999999998</v>
      </c>
      <c r="G13" s="4">
        <f t="shared" si="1"/>
        <v>754.52</v>
      </c>
      <c r="I13" s="8">
        <v>1</v>
      </c>
      <c r="K13" s="4">
        <f t="shared" si="2"/>
        <v>754.52</v>
      </c>
      <c r="L13" s="3"/>
      <c r="M13" s="8">
        <v>5</v>
      </c>
      <c r="N13" s="4">
        <f t="shared" si="3"/>
        <v>2902</v>
      </c>
      <c r="O13" s="4">
        <f t="shared" si="4"/>
        <v>-2147.48</v>
      </c>
    </row>
    <row r="14" spans="1:15" x14ac:dyDescent="0.25">
      <c r="A14" s="8">
        <v>8501</v>
      </c>
      <c r="B14" s="8" t="s">
        <v>11</v>
      </c>
      <c r="D14" s="4">
        <v>1200.7</v>
      </c>
      <c r="E14" s="12">
        <f t="shared" si="0"/>
        <v>360.21</v>
      </c>
      <c r="G14" s="4">
        <f t="shared" si="1"/>
        <v>1560.91</v>
      </c>
      <c r="I14" s="8">
        <v>0</v>
      </c>
      <c r="K14" s="4">
        <f t="shared" si="2"/>
        <v>0</v>
      </c>
      <c r="L14" s="3"/>
      <c r="M14" s="8">
        <v>5</v>
      </c>
      <c r="N14" s="4">
        <f t="shared" si="3"/>
        <v>6003.5</v>
      </c>
      <c r="O14" s="4">
        <f t="shared" si="4"/>
        <v>-6003.5</v>
      </c>
    </row>
    <row r="16" spans="1:15" x14ac:dyDescent="0.25">
      <c r="A16" s="1" t="s">
        <v>17</v>
      </c>
      <c r="D16" s="2">
        <f>SUM(D5:D14)</f>
        <v>11482.02</v>
      </c>
      <c r="E16" s="1"/>
      <c r="F16" s="1"/>
      <c r="G16" s="2">
        <f>SUM(G5:G14)</f>
        <v>14926.626</v>
      </c>
      <c r="H16" s="1"/>
      <c r="I16" s="1">
        <f>SUM(I5:I14)</f>
        <v>24</v>
      </c>
      <c r="J16" s="1"/>
      <c r="K16" s="2">
        <f>SUM(K5:K14)</f>
        <v>37436.671999999999</v>
      </c>
      <c r="L16" s="2"/>
      <c r="M16" s="1"/>
      <c r="N16" s="2">
        <f>SUM(N5:N14)</f>
        <v>55110.1</v>
      </c>
    </row>
    <row r="18" spans="1:15" x14ac:dyDescent="0.25">
      <c r="N18" s="5" t="s">
        <v>18</v>
      </c>
      <c r="O18" s="4">
        <f>SUM(O5:O14)</f>
        <v>-17673.428</v>
      </c>
    </row>
    <row r="20" spans="1:15" ht="23.25" x14ac:dyDescent="0.35">
      <c r="A20" s="6" t="s">
        <v>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2" spans="1:15" x14ac:dyDescent="0.25">
      <c r="A22" t="s">
        <v>32</v>
      </c>
    </row>
    <row r="23" spans="1:15" x14ac:dyDescent="0.25">
      <c r="A23" s="1" t="s">
        <v>22</v>
      </c>
      <c r="B23" s="2" t="s">
        <v>23</v>
      </c>
      <c r="C23" s="1"/>
      <c r="D23" s="2" t="s">
        <v>24</v>
      </c>
      <c r="E23" s="1" t="s">
        <v>25</v>
      </c>
      <c r="F23" s="1"/>
      <c r="G23" s="1" t="s">
        <v>19</v>
      </c>
      <c r="I23" s="1" t="s">
        <v>29</v>
      </c>
      <c r="K23" s="1" t="s">
        <v>26</v>
      </c>
    </row>
    <row r="24" spans="1:15" x14ac:dyDescent="0.25">
      <c r="A24" s="8">
        <v>8495</v>
      </c>
      <c r="B24" s="5" t="str">
        <f>_xlfn.XLOOKUP(A24,A5:A14,B5:B14,"null")</f>
        <v>S8</v>
      </c>
      <c r="C24" s="1"/>
      <c r="D24" s="4">
        <f>_xlfn.XLOOKUP(A24,A5:A14,K5:K14,"null")</f>
        <v>3900</v>
      </c>
      <c r="E24" s="4">
        <f>_xlfn.XLOOKUP(A24,A5:A14,D5:D14,"null")</f>
        <v>3000</v>
      </c>
      <c r="F24" s="1"/>
      <c r="G24" s="7">
        <v>5</v>
      </c>
      <c r="I24" s="7">
        <f>_xlfn.XLOOKUP(A24,A5:A14,I5:I14)</f>
        <v>1</v>
      </c>
      <c r="K24" s="4">
        <f>_xlfn.XLOOKUP(A24,A5:A14,N5:N14,"null")</f>
        <v>15000</v>
      </c>
    </row>
    <row r="26" spans="1:15" x14ac:dyDescent="0.25">
      <c r="A26" t="s">
        <v>33</v>
      </c>
      <c r="I26" s="1"/>
      <c r="K26" s="1"/>
    </row>
    <row r="27" spans="1:15" x14ac:dyDescent="0.25">
      <c r="K27" s="2"/>
    </row>
    <row r="28" spans="1:15" x14ac:dyDescent="0.25">
      <c r="A28" s="1" t="s">
        <v>1</v>
      </c>
      <c r="B28" s="2" t="s">
        <v>28</v>
      </c>
      <c r="C28" s="1"/>
      <c r="D28" s="2" t="s">
        <v>29</v>
      </c>
      <c r="E28" s="1" t="s">
        <v>30</v>
      </c>
      <c r="F28" s="1"/>
      <c r="G28" s="1" t="s">
        <v>31</v>
      </c>
    </row>
    <row r="29" spans="1:15" x14ac:dyDescent="0.25">
      <c r="A29" s="8" t="s">
        <v>6</v>
      </c>
      <c r="B29" s="2">
        <f>D29</f>
        <v>12480</v>
      </c>
      <c r="C29" s="1"/>
      <c r="D29" s="2">
        <f>_xlfn.XLOOKUP(A29,B5:B14,K5:K14,"null")</f>
        <v>12480</v>
      </c>
      <c r="E29" s="2">
        <f>_xlfn.XLOOKUP(A29,B5:B14,N5:N14,"null")</f>
        <v>6000</v>
      </c>
      <c r="F29" s="1"/>
      <c r="G29" s="2">
        <f>_xlfn.XLOOKUP(A29,B5:B14,O5:O14)</f>
        <v>6480</v>
      </c>
    </row>
    <row r="32" spans="1:15" ht="23.25" x14ac:dyDescent="0.35">
      <c r="A32" s="6" t="s">
        <v>37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4" spans="1:5" x14ac:dyDescent="0.25">
      <c r="E34" s="1" t="s">
        <v>43</v>
      </c>
    </row>
    <row r="35" spans="1:5" x14ac:dyDescent="0.25">
      <c r="A35" s="5" t="s">
        <v>34</v>
      </c>
      <c r="B35" s="8">
        <f>SUM(M5:M14)</f>
        <v>48</v>
      </c>
    </row>
    <row r="36" spans="1:5" x14ac:dyDescent="0.25">
      <c r="A36" s="5" t="s">
        <v>35</v>
      </c>
      <c r="B36" s="8">
        <f>SUM(I5:I14)</f>
        <v>24</v>
      </c>
    </row>
    <row r="37" spans="1:5" x14ac:dyDescent="0.25">
      <c r="A37" s="5" t="s">
        <v>36</v>
      </c>
      <c r="B37" s="9">
        <f>B36/B35</f>
        <v>0.5</v>
      </c>
    </row>
    <row r="38" spans="1:5" x14ac:dyDescent="0.25">
      <c r="A38" s="5" t="s">
        <v>38</v>
      </c>
      <c r="B38" s="8">
        <f>AVERAGE(I5:I14)</f>
        <v>2.4</v>
      </c>
    </row>
    <row r="39" spans="1:5" x14ac:dyDescent="0.25">
      <c r="A39" s="5" t="s">
        <v>39</v>
      </c>
      <c r="B39" s="8" t="str">
        <f>_xlfn.XLOOKUP(MAX(I5:I14),I5:I14,B5:B14,"null")</f>
        <v>S7</v>
      </c>
    </row>
    <row r="40" spans="1:5" x14ac:dyDescent="0.25">
      <c r="A40" s="5" t="s">
        <v>40</v>
      </c>
      <c r="B40" s="8" t="str">
        <f>_xlfn.XLOOKUP(MIN(I5:I14),I5:I14,B5:B14)</f>
        <v>iPhone 6</v>
      </c>
    </row>
    <row r="41" spans="1:5" x14ac:dyDescent="0.25">
      <c r="A41" s="5" t="s">
        <v>41</v>
      </c>
      <c r="B41" s="8" t="str">
        <f>_xlfn.XLOOKUP(MAX(D5:D14),D5:D14,B5:B14)</f>
        <v>S8</v>
      </c>
    </row>
    <row r="42" spans="1:5" x14ac:dyDescent="0.25">
      <c r="A42" s="5" t="s">
        <v>42</v>
      </c>
      <c r="B42" s="8" t="str">
        <f>_xlfn.XLOOKUP(MIN(D5:D14),D5:D14,B5:B14)</f>
        <v>LG L70</v>
      </c>
    </row>
    <row r="43" spans="1:5" x14ac:dyDescent="0.25">
      <c r="A43" s="10"/>
      <c r="B43" s="11"/>
    </row>
  </sheetData>
  <mergeCells count="3">
    <mergeCell ref="A1:O1"/>
    <mergeCell ref="A20:O20"/>
    <mergeCell ref="A32:O32"/>
  </mergeCells>
  <conditionalFormatting sqref="B23">
    <cfRule type="cellIs" dxfId="17" priority="15" operator="lessThan">
      <formula>0</formula>
    </cfRule>
  </conditionalFormatting>
  <conditionalFormatting sqref="D5:D14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{A9D97D58-4707-45A0-BE82-8FEDD0FF671A}</x14:id>
        </ext>
      </extLst>
    </cfRule>
  </conditionalFormatting>
  <conditionalFormatting sqref="G5:G14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{9A45D00C-49B1-45CE-B8D8-8887AED404A0}</x14:id>
        </ext>
      </extLst>
    </cfRule>
  </conditionalFormatting>
  <conditionalFormatting sqref="K5:L14">
    <cfRule type="cellIs" dxfId="16" priority="19" operator="lessThan">
      <formula>0</formula>
    </cfRule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{1A9468CB-A78A-48C9-B224-4D3AA5E8BE42}</x14:id>
        </ext>
      </extLst>
    </cfRule>
  </conditionalFormatting>
  <conditionalFormatting sqref="N5:N14">
    <cfRule type="cellIs" dxfId="15" priority="17" operator="greaterThan">
      <formula>"D5"</formula>
    </cfRule>
    <cfRule type="cellIs" dxfId="14" priority="18" operator="lessThan">
      <formula>0</formula>
    </cfRule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{5920E3D9-0403-468A-91F0-CE4502D05021}</x14:id>
        </ext>
      </extLst>
    </cfRule>
  </conditionalFormatting>
  <conditionalFormatting sqref="N5:O14">
    <cfRule type="cellIs" dxfId="13" priority="16" operator="lessThan">
      <formula>0</formula>
    </cfRule>
  </conditionalFormatting>
  <conditionalFormatting sqref="O5:O14">
    <cfRule type="cellIs" dxfId="12" priority="13" operator="greaterThan">
      <formula>0</formula>
    </cfRule>
  </conditionalFormatting>
  <conditionalFormatting sqref="O18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D24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G24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B28">
    <cfRule type="cellIs" dxfId="5" priority="6" operator="lessThan">
      <formula>0</formula>
    </cfRule>
  </conditionalFormatting>
  <conditionalFormatting sqref="D29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G29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B37">
    <cfRule type="cellIs" dxfId="0" priority="1" operator="lessThan">
      <formula>0.51</formula>
    </cfRule>
  </conditionalFormatting>
  <pageMargins left="0.511811024" right="0.511811024" top="0.78740157499999996" bottom="0.78740157499999996" header="0.31496062000000002" footer="0.31496062000000002"/>
  <pageSetup paperSize="12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D97D58-4707-45A0-BE82-8FEDD0FF67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D5:D14</xm:sqref>
        </x14:conditionalFormatting>
        <x14:conditionalFormatting xmlns:xm="http://schemas.microsoft.com/office/excel/2006/main">
          <x14:cfRule type="dataBar" id="{9A45D00C-49B1-45CE-B8D8-8887AED404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G5:G14</xm:sqref>
        </x14:conditionalFormatting>
        <x14:conditionalFormatting xmlns:xm="http://schemas.microsoft.com/office/excel/2006/main">
          <x14:cfRule type="dataBar" id="{1A9468CB-A78A-48C9-B224-4D3AA5E8B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K5:L14</xm:sqref>
        </x14:conditionalFormatting>
        <x14:conditionalFormatting xmlns:xm="http://schemas.microsoft.com/office/excel/2006/main">
          <x14:cfRule type="dataBar" id="{5920E3D9-0403-468A-91F0-CE4502D05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BBBAE-E3AF-4034-9F5C-41A795268833}">
  <dimension ref="A1"/>
  <sheetViews>
    <sheetView workbookViewId="0">
      <selection activeCell="L21" sqref="L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</dc:creator>
  <cp:lastModifiedBy>Levy Pinheiro</cp:lastModifiedBy>
  <cp:lastPrinted>2024-10-14T00:55:36Z</cp:lastPrinted>
  <dcterms:created xsi:type="dcterms:W3CDTF">2017-11-22T21:28:53Z</dcterms:created>
  <dcterms:modified xsi:type="dcterms:W3CDTF">2024-10-14T23:09:34Z</dcterms:modified>
</cp:coreProperties>
</file>