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30DFA253-3889-4682-8C45-6BF936A51DBD}" xr6:coauthVersionLast="36" xr6:coauthVersionMax="36" xr10:uidLastSave="{00000000-0000-0000-0000-000000000000}"/>
  <bookViews>
    <workbookView xWindow="0" yWindow="0" windowWidth="23040" windowHeight="9060" activeTab="6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Escambia!$L$21</definedName>
    <definedName name="solver_adj" localSheetId="1" hidden="1">Pascagula!$L$21</definedName>
    <definedName name="solver_adj" localSheetId="0" hidden="1">Pearl!$L$21</definedName>
    <definedName name="solver_adj" localSheetId="6" hidden="1">Suwanee!$L$21</definedName>
    <definedName name="solver_adj" localSheetId="3" hidden="1">Yellow!$L$21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Escambia!$L$24</definedName>
    <definedName name="solver_opt" localSheetId="1" hidden="1">Pascagula!$L$24</definedName>
    <definedName name="solver_opt" localSheetId="0" hidden="1">Pearl!$L$24</definedName>
    <definedName name="solver_opt" localSheetId="6" hidden="1">Suwanee!$L$24</definedName>
    <definedName name="solver_opt" localSheetId="3" hidden="1">Yellow!$L$21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1071</definedName>
    <definedName name="solver_val" localSheetId="1" hidden="1">4022</definedName>
    <definedName name="solver_val" localSheetId="0" hidden="1">686</definedName>
    <definedName name="solver_val" localSheetId="6" hidden="1">2359</definedName>
    <definedName name="solver_val" localSheetId="3" hidden="1">811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8" l="1"/>
  <c r="L23" i="8"/>
  <c r="L24" i="7"/>
  <c r="L23" i="7"/>
  <c r="L24" i="6"/>
  <c r="L23" i="6"/>
  <c r="L24" i="5"/>
  <c r="L23" i="5"/>
  <c r="L24" i="3"/>
  <c r="L23" i="3"/>
  <c r="L24" i="1"/>
  <c r="L23" i="1"/>
  <c r="L24" i="2"/>
  <c r="L23" i="2"/>
  <c r="L26" i="2" l="1"/>
  <c r="H31" i="1" l="1"/>
  <c r="G31" i="1"/>
  <c r="M25" i="3" l="1"/>
  <c r="L25" i="8"/>
  <c r="L25" i="7"/>
  <c r="L25" i="6"/>
  <c r="L25" i="5"/>
  <c r="L25" i="3"/>
  <c r="L25" i="2"/>
  <c r="L25" i="1"/>
  <c r="F31" i="8"/>
  <c r="F31" i="7"/>
  <c r="F31" i="6"/>
  <c r="F31" i="5"/>
  <c r="F31" i="3"/>
  <c r="D90" i="8"/>
  <c r="L90" i="8" s="1"/>
  <c r="D89" i="8"/>
  <c r="L89" i="8" s="1"/>
  <c r="L88" i="8"/>
  <c r="D88" i="8"/>
  <c r="E88" i="8" s="1"/>
  <c r="G88" i="8" s="1"/>
  <c r="D87" i="8"/>
  <c r="E87" i="8" s="1"/>
  <c r="G87" i="8" s="1"/>
  <c r="D86" i="8"/>
  <c r="L86" i="8" s="1"/>
  <c r="L85" i="8"/>
  <c r="D85" i="8"/>
  <c r="E85" i="8" s="1"/>
  <c r="G85" i="8" s="1"/>
  <c r="D84" i="8"/>
  <c r="L84" i="8" s="1"/>
  <c r="D83" i="8"/>
  <c r="L83" i="8" s="1"/>
  <c r="L82" i="8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E74" i="8"/>
  <c r="G74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L68" i="8"/>
  <c r="D68" i="8"/>
  <c r="E68" i="8" s="1"/>
  <c r="G68" i="8" s="1"/>
  <c r="D67" i="8"/>
  <c r="L67" i="8" s="1"/>
  <c r="E66" i="8"/>
  <c r="G66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E60" i="8"/>
  <c r="G60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L52" i="8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L47" i="8"/>
  <c r="D47" i="8"/>
  <c r="E47" i="8" s="1"/>
  <c r="G47" i="8" s="1"/>
  <c r="D46" i="8"/>
  <c r="E46" i="8" s="1"/>
  <c r="G46" i="8" s="1"/>
  <c r="D45" i="8"/>
  <c r="L45" i="8" s="1"/>
  <c r="E44" i="8"/>
  <c r="G44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L36" i="8"/>
  <c r="G36" i="8"/>
  <c r="E36" i="8"/>
  <c r="D36" i="8"/>
  <c r="E35" i="8"/>
  <c r="G35" i="8" s="1"/>
  <c r="D35" i="8"/>
  <c r="L35" i="8" s="1"/>
  <c r="D34" i="8"/>
  <c r="L34" i="8" s="1"/>
  <c r="L33" i="8"/>
  <c r="D33" i="8"/>
  <c r="E33" i="8" s="1"/>
  <c r="G33" i="8" s="1"/>
  <c r="D32" i="8"/>
  <c r="L32" i="8" s="1"/>
  <c r="K31" i="8"/>
  <c r="D31" i="8"/>
  <c r="L31" i="8" s="1"/>
  <c r="D30" i="8"/>
  <c r="E30" i="8" s="1"/>
  <c r="F26" i="8"/>
  <c r="G26" i="8" s="1"/>
  <c r="F25" i="8"/>
  <c r="G25" i="8" s="1"/>
  <c r="G24" i="8"/>
  <c r="F24" i="8"/>
  <c r="F23" i="8"/>
  <c r="G23" i="8" s="1"/>
  <c r="F22" i="8"/>
  <c r="G22" i="8" s="1"/>
  <c r="G21" i="8"/>
  <c r="F21" i="8"/>
  <c r="G20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G26" i="7" s="1"/>
  <c r="F25" i="7"/>
  <c r="G25" i="7" s="1"/>
  <c r="F24" i="7"/>
  <c r="G24" i="7" s="1"/>
  <c r="G23" i="7"/>
  <c r="F23" i="7"/>
  <c r="F22" i="7"/>
  <c r="G22" i="7" s="1"/>
  <c r="G21" i="7"/>
  <c r="F21" i="7"/>
  <c r="G20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G26" i="6" s="1"/>
  <c r="F25" i="6"/>
  <c r="G25" i="6" s="1"/>
  <c r="F24" i="6"/>
  <c r="G24" i="6" s="1"/>
  <c r="F23" i="6"/>
  <c r="G23" i="6" s="1"/>
  <c r="F22" i="6"/>
  <c r="G22" i="6" s="1"/>
  <c r="G21" i="6"/>
  <c r="F21" i="6"/>
  <c r="F20" i="6"/>
  <c r="G20" i="6" s="1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E71" i="5"/>
  <c r="G71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L60" i="5"/>
  <c r="E60" i="5"/>
  <c r="G60" i="5" s="1"/>
  <c r="D60" i="5"/>
  <c r="E59" i="5"/>
  <c r="G59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G26" i="5"/>
  <c r="F26" i="5"/>
  <c r="G25" i="5"/>
  <c r="F25" i="5"/>
  <c r="F24" i="5"/>
  <c r="G24" i="5" s="1"/>
  <c r="F23" i="5"/>
  <c r="G23" i="5" s="1"/>
  <c r="G22" i="5"/>
  <c r="F22" i="5"/>
  <c r="G21" i="5"/>
  <c r="F21" i="5"/>
  <c r="F20" i="5"/>
  <c r="G20" i="5" s="1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G26" i="3" s="1"/>
  <c r="F25" i="3"/>
  <c r="G25" i="3" s="1"/>
  <c r="G24" i="3"/>
  <c r="F24" i="3"/>
  <c r="G23" i="3"/>
  <c r="F23" i="3"/>
  <c r="F22" i="3"/>
  <c r="G22" i="3" s="1"/>
  <c r="F21" i="3"/>
  <c r="G21" i="3" s="1"/>
  <c r="G20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G26" i="2" s="1"/>
  <c r="F25" i="2"/>
  <c r="G25" i="2" s="1"/>
  <c r="G24" i="2"/>
  <c r="F24" i="2"/>
  <c r="G23" i="2"/>
  <c r="F23" i="2"/>
  <c r="G22" i="2"/>
  <c r="F22" i="2"/>
  <c r="G21" i="2"/>
  <c r="F21" i="2"/>
  <c r="G20" i="2"/>
  <c r="F20" i="2"/>
  <c r="G21" i="1"/>
  <c r="G22" i="1"/>
  <c r="G23" i="1"/>
  <c r="G24" i="1"/>
  <c r="G25" i="1"/>
  <c r="G26" i="1"/>
  <c r="G20" i="1"/>
  <c r="K31" i="1"/>
  <c r="M31" i="1" s="1"/>
  <c r="M31" i="6" l="1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G91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I31" i="8" l="1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I31" i="2"/>
  <c r="J32" i="2" s="1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K34" i="5" s="1"/>
  <c r="M34" i="5" s="1"/>
  <c r="H34" i="5"/>
  <c r="I34" i="5" s="1"/>
  <c r="F35" i="5"/>
  <c r="M32" i="5"/>
  <c r="I33" i="3"/>
  <c r="J34" i="3" s="1"/>
  <c r="K34" i="3" s="1"/>
  <c r="M34" i="3" s="1"/>
  <c r="H34" i="3"/>
  <c r="I34" i="3" s="1"/>
  <c r="J35" i="3" s="1"/>
  <c r="K35" i="3" s="1"/>
  <c r="M35" i="3" s="1"/>
  <c r="F35" i="3"/>
  <c r="M32" i="3"/>
  <c r="I33" i="2"/>
  <c r="J34" i="2" s="1"/>
  <c r="K34" i="2" s="1"/>
  <c r="M34" i="2" s="1"/>
  <c r="H34" i="2"/>
  <c r="I34" i="2" s="1"/>
  <c r="F35" i="2"/>
  <c r="M32" i="2"/>
  <c r="J35" i="5" l="1"/>
  <c r="K35" i="5" s="1"/>
  <c r="F36" i="8"/>
  <c r="H35" i="8"/>
  <c r="I35" i="8" s="1"/>
  <c r="J36" i="8" s="1"/>
  <c r="K36" i="8" s="1"/>
  <c r="M36" i="8" s="1"/>
  <c r="K34" i="8"/>
  <c r="J35" i="2"/>
  <c r="K35" i="2" s="1"/>
  <c r="M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5" i="5" l="1"/>
  <c r="F37" i="8"/>
  <c r="H36" i="8"/>
  <c r="I36" i="8" s="1"/>
  <c r="J37" i="8" s="1"/>
  <c r="K37" i="8" s="1"/>
  <c r="M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s="1"/>
  <c r="K37" i="2" s="1"/>
  <c r="M37" i="2" s="1"/>
  <c r="H37" i="8" l="1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F39" i="8" l="1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F20" i="1"/>
  <c r="F31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H49" i="1"/>
  <c r="H37" i="1"/>
  <c r="L37" i="1"/>
  <c r="H46" i="1"/>
  <c r="L46" i="1"/>
  <c r="L50" i="1"/>
  <c r="H50" i="1"/>
  <c r="H45" i="1"/>
  <c r="L45" i="1"/>
  <c r="L48" i="1"/>
  <c r="H48" i="1"/>
  <c r="L34" i="1"/>
  <c r="H34" i="1"/>
  <c r="H32" i="1"/>
  <c r="L32" i="1"/>
  <c r="H44" i="1"/>
  <c r="L44" i="1"/>
  <c r="L36" i="1"/>
  <c r="H36" i="1"/>
  <c r="H63" i="1"/>
  <c r="L63" i="1"/>
  <c r="H61" i="1"/>
  <c r="L61" i="1"/>
  <c r="H59" i="1"/>
  <c r="L59" i="1"/>
  <c r="L66" i="1"/>
  <c r="H66" i="1"/>
  <c r="L35" i="1"/>
  <c r="H35" i="1"/>
  <c r="L33" i="1"/>
  <c r="H33" i="1"/>
  <c r="H60" i="1"/>
  <c r="L60" i="1"/>
  <c r="H58" i="1"/>
  <c r="L58" i="1"/>
  <c r="L82" i="1"/>
  <c r="H82" i="1"/>
  <c r="H47" i="1"/>
  <c r="L47" i="1"/>
  <c r="H77" i="1"/>
  <c r="L77" i="1"/>
  <c r="H76" i="1"/>
  <c r="L76" i="1"/>
  <c r="I31" i="1"/>
  <c r="L31" i="1"/>
  <c r="H75" i="1"/>
  <c r="L75" i="1"/>
  <c r="H90" i="1"/>
  <c r="L90" i="1"/>
  <c r="H74" i="1"/>
  <c r="L74" i="1"/>
  <c r="H89" i="1"/>
  <c r="L89" i="1"/>
  <c r="H73" i="1"/>
  <c r="L73" i="1"/>
  <c r="H57" i="1"/>
  <c r="L57" i="1"/>
  <c r="H38" i="1"/>
  <c r="L38" i="1"/>
  <c r="L81" i="1"/>
  <c r="H81" i="1"/>
  <c r="H43" i="1"/>
  <c r="L43" i="1"/>
  <c r="H71" i="1"/>
  <c r="L71" i="1"/>
  <c r="H55" i="1"/>
  <c r="L55" i="1"/>
  <c r="H42" i="1"/>
  <c r="L42" i="1"/>
  <c r="H86" i="1"/>
  <c r="L86" i="1"/>
  <c r="H70" i="1"/>
  <c r="L70" i="1"/>
  <c r="H54" i="1"/>
  <c r="L54" i="1"/>
  <c r="L80" i="1"/>
  <c r="H80" i="1"/>
  <c r="H78" i="1"/>
  <c r="L78" i="1"/>
  <c r="H56" i="1"/>
  <c r="L56" i="1"/>
  <c r="H41" i="1"/>
  <c r="L41" i="1"/>
  <c r="H85" i="1"/>
  <c r="L85" i="1"/>
  <c r="H69" i="1"/>
  <c r="L69" i="1"/>
  <c r="H53" i="1"/>
  <c r="L53" i="1"/>
  <c r="H64" i="1"/>
  <c r="L64" i="1"/>
  <c r="H62" i="1"/>
  <c r="L62" i="1"/>
  <c r="H72" i="1"/>
  <c r="L72" i="1"/>
  <c r="H87" i="1"/>
  <c r="L87" i="1"/>
  <c r="H40" i="1"/>
  <c r="L40" i="1"/>
  <c r="L84" i="1"/>
  <c r="H84" i="1"/>
  <c r="H68" i="1"/>
  <c r="L68" i="1"/>
  <c r="L52" i="1"/>
  <c r="H52" i="1"/>
  <c r="H47" i="2"/>
  <c r="I47" i="2" s="1"/>
  <c r="J48" i="2" s="1"/>
  <c r="K48" i="2" s="1"/>
  <c r="M48" i="2" s="1"/>
  <c r="F48" i="2"/>
  <c r="L65" i="1"/>
  <c r="H65" i="1"/>
  <c r="H79" i="1"/>
  <c r="L79" i="1"/>
  <c r="H88" i="1"/>
  <c r="L88" i="1"/>
  <c r="H39" i="1"/>
  <c r="L39" i="1"/>
  <c r="L83" i="1"/>
  <c r="H83" i="1"/>
  <c r="L67" i="1"/>
  <c r="H67" i="1"/>
  <c r="L51" i="1"/>
  <c r="H51" i="1"/>
  <c r="F32" i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J32" i="1"/>
  <c r="G33" i="1"/>
  <c r="G35" i="1"/>
  <c r="G37" i="1"/>
  <c r="G39" i="1"/>
  <c r="G41" i="1"/>
  <c r="K32" i="1" l="1"/>
  <c r="H49" i="8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I33" i="1"/>
  <c r="G91" i="1"/>
  <c r="M32" i="1" l="1"/>
  <c r="H50" i="8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F37" i="1"/>
  <c r="I36" i="1"/>
  <c r="M35" i="1" l="1"/>
  <c r="H53" i="8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F39" i="1"/>
  <c r="I38" i="1"/>
  <c r="M37" i="1" l="1"/>
  <c r="F56" i="8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I39" i="1"/>
  <c r="J39" i="1"/>
  <c r="K38" i="1"/>
  <c r="M38" i="1" s="1"/>
  <c r="H56" i="8" l="1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I41" i="1"/>
  <c r="J41" i="1"/>
  <c r="K40" i="1"/>
  <c r="M40" i="1" s="1"/>
  <c r="F59" i="8" l="1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F90" i="5"/>
  <c r="H89" i="3"/>
  <c r="I89" i="3" s="1"/>
  <c r="J90" i="3" s="1"/>
  <c r="F90" i="3"/>
  <c r="H89" i="2"/>
  <c r="I89" i="2" s="1"/>
  <c r="J90" i="2" s="1"/>
  <c r="F90" i="2"/>
  <c r="F74" i="1"/>
  <c r="I73" i="1"/>
  <c r="J73" i="1"/>
  <c r="K72" i="1"/>
  <c r="M72" i="1" s="1"/>
  <c r="H90" i="8" l="1"/>
  <c r="F91" i="8"/>
  <c r="K90" i="8"/>
  <c r="N93" i="8"/>
  <c r="H90" i="7"/>
  <c r="F91" i="7"/>
  <c r="K90" i="7"/>
  <c r="N93" i="7"/>
  <c r="H90" i="6"/>
  <c r="F91" i="6"/>
  <c r="K90" i="6"/>
  <c r="N93" i="6"/>
  <c r="H90" i="5"/>
  <c r="F91" i="5"/>
  <c r="K90" i="5"/>
  <c r="L26" i="5" s="1"/>
  <c r="N93" i="5"/>
  <c r="H90" i="3"/>
  <c r="F91" i="3"/>
  <c r="K90" i="3"/>
  <c r="N93" i="3"/>
  <c r="H90" i="2"/>
  <c r="F91" i="2"/>
  <c r="K90" i="2"/>
  <c r="N93" i="2"/>
  <c r="F75" i="1"/>
  <c r="I74" i="1"/>
  <c r="J74" i="1"/>
  <c r="K73" i="1"/>
  <c r="M73" i="1" s="1"/>
  <c r="L26" i="8" l="1"/>
  <c r="L26" i="7"/>
  <c r="L26" i="6"/>
  <c r="L26" i="3"/>
  <c r="M90" i="8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L27" i="5" s="1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I75" i="1"/>
  <c r="L27" i="8" l="1"/>
  <c r="L27" i="7"/>
  <c r="L27" i="6"/>
  <c r="L27" i="3"/>
  <c r="L27" i="2"/>
  <c r="N91" i="8"/>
  <c r="N91" i="7"/>
  <c r="N91" i="6"/>
  <c r="N91" i="5"/>
  <c r="N91" i="3"/>
  <c r="N91" i="2"/>
  <c r="F77" i="1"/>
  <c r="I76" i="1"/>
  <c r="J76" i="1"/>
  <c r="K75" i="1"/>
  <c r="M75" i="1" s="1"/>
  <c r="J77" i="1" l="1"/>
  <c r="K76" i="1"/>
  <c r="M76" i="1" s="1"/>
  <c r="F78" i="1"/>
  <c r="I77" i="1"/>
  <c r="F79" i="1" l="1"/>
  <c r="I78" i="1"/>
  <c r="J78" i="1"/>
  <c r="K77" i="1"/>
  <c r="M77" i="1" s="1"/>
  <c r="J79" i="1" l="1"/>
  <c r="K78" i="1"/>
  <c r="M78" i="1" s="1"/>
  <c r="F80" i="1"/>
  <c r="I79" i="1"/>
  <c r="F81" i="1" l="1"/>
  <c r="I80" i="1"/>
  <c r="J80" i="1"/>
  <c r="K79" i="1"/>
  <c r="M79" i="1" s="1"/>
  <c r="J81" i="1" l="1"/>
  <c r="K80" i="1"/>
  <c r="M80" i="1" s="1"/>
  <c r="F82" i="1"/>
  <c r="I81" i="1"/>
  <c r="F83" i="1" l="1"/>
  <c r="I82" i="1"/>
  <c r="J82" i="1"/>
  <c r="K81" i="1"/>
  <c r="M81" i="1" s="1"/>
  <c r="J83" i="1" l="1"/>
  <c r="K82" i="1"/>
  <c r="M82" i="1" s="1"/>
  <c r="F84" i="1"/>
  <c r="I83" i="1"/>
  <c r="F85" i="1" l="1"/>
  <c r="I84" i="1"/>
  <c r="J84" i="1"/>
  <c r="K83" i="1"/>
  <c r="M83" i="1" s="1"/>
  <c r="J85" i="1" l="1"/>
  <c r="K84" i="1"/>
  <c r="M84" i="1" s="1"/>
  <c r="F86" i="1"/>
  <c r="I85" i="1"/>
  <c r="F87" i="1" l="1"/>
  <c r="I86" i="1"/>
  <c r="J86" i="1"/>
  <c r="K85" i="1"/>
  <c r="M85" i="1" s="1"/>
  <c r="J87" i="1" l="1"/>
  <c r="K86" i="1"/>
  <c r="M86" i="1" s="1"/>
  <c r="F88" i="1"/>
  <c r="I87" i="1"/>
  <c r="F89" i="1" l="1"/>
  <c r="I88" i="1"/>
  <c r="J88" i="1"/>
  <c r="K87" i="1"/>
  <c r="M87" i="1" s="1"/>
  <c r="J89" i="1" l="1"/>
  <c r="K88" i="1"/>
  <c r="M88" i="1" s="1"/>
  <c r="F90" i="1"/>
  <c r="I89" i="1"/>
  <c r="H91" i="1" l="1"/>
  <c r="F91" i="1"/>
  <c r="J90" i="1"/>
  <c r="K90" i="1" s="1"/>
  <c r="K89" i="1"/>
  <c r="N93" i="1"/>
  <c r="M90" i="1" l="1"/>
  <c r="L26" i="1"/>
  <c r="M89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L27" i="1" l="1"/>
  <c r="N91" i="1"/>
</calcChain>
</file>

<file path=xl/sharedStrings.xml><?xml version="1.0" encoding="utf-8"?>
<sst xmlns="http://schemas.openxmlformats.org/spreadsheetml/2006/main" count="553" uniqueCount="75">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</sst>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opLeftCell="G17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  <c r="I20"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1832.4575850108354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2807.7316588015829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686.00000099999954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430/1532</f>
        <v>0.28067885117493474</v>
      </c>
      <c r="M25"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788.07089639992216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192.54569218668397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 s="57">
        <f>G20</f>
        <v>0.2744368457017603</v>
      </c>
      <c r="G31" s="39">
        <f>3.69*(E31^-0.305)</f>
        <v>0.82650679039230135</v>
      </c>
      <c r="H31" s="39">
        <f>F31*Linf/D31*0.66</f>
        <v>1.4858205851589545</v>
      </c>
      <c r="I31" s="39">
        <f>EXP(-H31)</f>
        <v>0.22631655245519494</v>
      </c>
      <c r="J31" s="56">
        <v>1</v>
      </c>
      <c r="K31" s="51">
        <f t="shared" ref="K31:K62" si="5">J31*$L$21</f>
        <v>1832.4575850108354</v>
      </c>
      <c r="L31" s="39">
        <f>1/(1+EXP(-(D31-$B$36)/$B$37))</f>
        <v>3.4955463231936684E-2</v>
      </c>
      <c r="M31" s="51">
        <f>K31*L31</f>
        <v>64.054403736929743</v>
      </c>
      <c r="N31" s="40">
        <f t="shared" ref="N31:N62" si="6">$G31*(-LN(F$91)/SUM($G$31:$G$90))</f>
        <v>1.4589230567059486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 s="57">
        <f>F31</f>
        <v>0.2744368457017603</v>
      </c>
      <c r="G32" s="39">
        <f t="shared" ref="G32:G62" si="7">3.69*(E32^-0.305)</f>
        <v>0.46429581663329828</v>
      </c>
      <c r="H32" s="39">
        <f t="shared" ref="H32:H62" si="8">F32*Linf/D32*0.66</f>
        <v>0.79113156908681126</v>
      </c>
      <c r="I32" s="39">
        <f t="shared" ref="I32:I90" si="9">EXP(-H32)</f>
        <v>0.45333152899470391</v>
      </c>
      <c r="J32" s="56">
        <f>I31*J31</f>
        <v>0.22631655245519494</v>
      </c>
      <c r="K32" s="51">
        <f t="shared" si="5"/>
        <v>414.71548316002458</v>
      </c>
      <c r="L32" s="39">
        <f t="shared" ref="L32:L90" si="10">1/(1+EXP(-(D32-$B$36)/$B$37))</f>
        <v>0.27625097736326432</v>
      </c>
      <c r="M32" s="51">
        <f t="shared" ref="M32:M90" si="11">K32*L32</f>
        <v>114.56555755063518</v>
      </c>
      <c r="N32" s="40">
        <f t="shared" si="6"/>
        <v>0.81955995993320474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 s="57">
        <f t="shared" ref="F33:F90" si="12">F32</f>
        <v>0.2744368457017603</v>
      </c>
      <c r="G33" s="39">
        <f t="shared" si="7"/>
        <v>0.33892560550875356</v>
      </c>
      <c r="H33" s="39">
        <f t="shared" si="8"/>
        <v>0.56086754558313834</v>
      </c>
      <c r="I33" s="39">
        <f t="shared" si="9"/>
        <v>0.57071372884233995</v>
      </c>
      <c r="J33" s="56">
        <f t="shared" ref="J33:J90" si="13">I32*J32</f>
        <v>0.10259642876132363</v>
      </c>
      <c r="K33" s="51">
        <f t="shared" si="5"/>
        <v>188.00360407871131</v>
      </c>
      <c r="L33" s="39">
        <f t="shared" si="10"/>
        <v>0.75114882253533211</v>
      </c>
      <c r="M33" s="51">
        <f t="shared" si="11"/>
        <v>141.21868583612275</v>
      </c>
      <c r="N33" s="40">
        <f t="shared" si="6"/>
        <v>0.59826051779931155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 s="57">
        <f t="shared" si="12"/>
        <v>0.2744368457017603</v>
      </c>
      <c r="G34" s="39">
        <f t="shared" si="7"/>
        <v>0.27520936763192289</v>
      </c>
      <c r="H34" s="39">
        <f t="shared" si="8"/>
        <v>0.44670159549748917</v>
      </c>
      <c r="I34" s="39">
        <f t="shared" si="9"/>
        <v>0.63973477953358859</v>
      </c>
      <c r="J34" s="56">
        <f t="shared" si="13"/>
        <v>5.8553190424282503E-2</v>
      </c>
      <c r="K34" s="51">
        <f t="shared" si="5"/>
        <v>107.29623791956028</v>
      </c>
      <c r="L34" s="39">
        <f t="shared" si="10"/>
        <v>0.94885289796786965</v>
      </c>
      <c r="M34" s="51">
        <f t="shared" si="11"/>
        <v>101.8083462910248</v>
      </c>
      <c r="N34" s="40">
        <f t="shared" si="6"/>
        <v>0.48579067531810566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 s="57">
        <f t="shared" si="12"/>
        <v>0.2744368457017603</v>
      </c>
      <c r="G35" s="39">
        <f t="shared" si="7"/>
        <v>0.23676431338645854</v>
      </c>
      <c r="H35" s="39">
        <f t="shared" si="8"/>
        <v>0.37896582843373067</v>
      </c>
      <c r="I35" s="39">
        <f t="shared" si="9"/>
        <v>0.68456900506172091</v>
      </c>
      <c r="J35" s="56">
        <f t="shared" si="13"/>
        <v>3.7458512367066599E-2</v>
      </c>
      <c r="K35" s="51">
        <f t="shared" si="5"/>
        <v>68.641135110253373</v>
      </c>
      <c r="L35" s="39">
        <f t="shared" si="10"/>
        <v>0.98917478501449496</v>
      </c>
      <c r="M35" s="51">
        <f t="shared" si="11"/>
        <v>67.898080065835785</v>
      </c>
      <c r="N35" s="40">
        <f t="shared" si="6"/>
        <v>0.41792870889869305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 s="57">
        <f t="shared" si="12"/>
        <v>0.2744368457017603</v>
      </c>
      <c r="G36" s="39">
        <f t="shared" si="7"/>
        <v>0.21117531548106228</v>
      </c>
      <c r="H36" s="39">
        <f t="shared" si="8"/>
        <v>0.33443561402827798</v>
      </c>
      <c r="I36" s="39">
        <f t="shared" si="9"/>
        <v>0.71574192708383788</v>
      </c>
      <c r="J36" s="56">
        <f t="shared" si="13"/>
        <v>2.5642936542214952E-2</v>
      </c>
      <c r="K36" s="51">
        <f t="shared" si="5"/>
        <v>46.989593568733312</v>
      </c>
      <c r="L36" s="39">
        <f t="shared" si="10"/>
        <v>0.99730878521373822</v>
      </c>
      <c r="M36" s="51">
        <f t="shared" si="11"/>
        <v>46.863134479720706</v>
      </c>
      <c r="N36" s="40">
        <f t="shared" si="6"/>
        <v>0.37275983735867457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 s="57">
        <f t="shared" si="12"/>
        <v>0.2744368457017603</v>
      </c>
      <c r="G37" s="39">
        <f t="shared" si="7"/>
        <v>0.19302858838978323</v>
      </c>
      <c r="H37" s="39">
        <f t="shared" si="8"/>
        <v>0.30315591936794895</v>
      </c>
      <c r="I37" s="39">
        <f t="shared" si="9"/>
        <v>0.73848394344372792</v>
      </c>
      <c r="J37" s="56">
        <f t="shared" si="13"/>
        <v>1.8353724816813497E-2</v>
      </c>
      <c r="K37" s="51">
        <f t="shared" si="5"/>
        <v>33.632422253771495</v>
      </c>
      <c r="L37" s="39">
        <f t="shared" si="10"/>
        <v>0.99921140366081784</v>
      </c>
      <c r="M37" s="51">
        <f t="shared" si="11"/>
        <v>33.60589984870434</v>
      </c>
      <c r="N37" s="40">
        <f t="shared" si="6"/>
        <v>0.34072782157251114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 s="57">
        <f t="shared" si="12"/>
        <v>0.2744368457017603</v>
      </c>
      <c r="G38" s="39">
        <f t="shared" si="7"/>
        <v>0.17957945633795316</v>
      </c>
      <c r="H38" s="39">
        <f t="shared" si="8"/>
        <v>0.28014790782479093</v>
      </c>
      <c r="I38" s="39">
        <f t="shared" si="9"/>
        <v>0.75567196339314324</v>
      </c>
      <c r="J38" s="56">
        <f t="shared" si="13"/>
        <v>1.3553931079601443E-2</v>
      </c>
      <c r="K38" s="51">
        <f t="shared" si="5"/>
        <v>24.837003813529765</v>
      </c>
      <c r="L38" s="39">
        <f t="shared" si="10"/>
        <v>0.99973193071965849</v>
      </c>
      <c r="M38" s="51">
        <f t="shared" si="11"/>
        <v>24.830345775791635</v>
      </c>
      <c r="N38" s="40">
        <f t="shared" si="6"/>
        <v>0.31698784862711693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 s="57">
        <f t="shared" si="12"/>
        <v>0.2744368457017603</v>
      </c>
      <c r="G39" s="39">
        <f t="shared" si="7"/>
        <v>0.16928527180154024</v>
      </c>
      <c r="H39" s="39">
        <f t="shared" si="8"/>
        <v>0.26264448298858301</v>
      </c>
      <c r="I39" s="39">
        <f t="shared" si="9"/>
        <v>0.76901524672034682</v>
      </c>
      <c r="J39" s="56">
        <f t="shared" si="13"/>
        <v>1.0242325710617768E-2</v>
      </c>
      <c r="K39" s="51">
        <f t="shared" si="5"/>
        <v>18.768627436573023</v>
      </c>
      <c r="L39" s="39">
        <f t="shared" si="10"/>
        <v>0.99989609475737939</v>
      </c>
      <c r="M39" s="51">
        <f t="shared" si="11"/>
        <v>18.766677277785572</v>
      </c>
      <c r="N39" s="40">
        <f t="shared" si="6"/>
        <v>0.29881688700315956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 s="57">
        <f t="shared" si="12"/>
        <v>0.2744368457017603</v>
      </c>
      <c r="G40" s="39">
        <f t="shared" si="7"/>
        <v>0.16121107898093934</v>
      </c>
      <c r="H40" s="39">
        <f t="shared" si="8"/>
        <v>0.24898451427669113</v>
      </c>
      <c r="I40" s="39">
        <f t="shared" si="9"/>
        <v>0.77959204583794051</v>
      </c>
      <c r="J40" s="56">
        <f t="shared" si="13"/>
        <v>7.876504633340874E-3</v>
      </c>
      <c r="K40" s="51">
        <f t="shared" si="5"/>
        <v>14.433360658738474</v>
      </c>
      <c r="L40" s="39">
        <f t="shared" si="10"/>
        <v>0.99995479693923295</v>
      </c>
      <c r="M40" s="51">
        <f t="shared" si="11"/>
        <v>14.432708226659544</v>
      </c>
      <c r="N40" s="40">
        <f t="shared" si="6"/>
        <v>0.28456458296017273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 s="57">
        <f t="shared" si="12"/>
        <v>0.2744368457017603</v>
      </c>
      <c r="G41" s="39">
        <f t="shared" si="7"/>
        <v>0.15475657017620373</v>
      </c>
      <c r="H41" s="39">
        <f t="shared" si="8"/>
        <v>0.23811021774755489</v>
      </c>
      <c r="I41" s="39">
        <f t="shared" si="9"/>
        <v>0.78811582195588969</v>
      </c>
      <c r="J41" s="39">
        <f t="shared" si="13"/>
        <v>6.1404603611582296E-3</v>
      </c>
      <c r="K41" s="51">
        <f t="shared" si="5"/>
        <v>11.252133164262771</v>
      </c>
      <c r="L41" s="39">
        <f t="shared" si="10"/>
        <v>0.99997823539378006</v>
      </c>
      <c r="M41" s="51">
        <f t="shared" si="11"/>
        <v>11.251888266015317</v>
      </c>
      <c r="N41" s="40">
        <f t="shared" si="6"/>
        <v>0.27317129276049906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 s="57">
        <f t="shared" si="12"/>
        <v>0.2744368457017603</v>
      </c>
      <c r="G42" s="39">
        <f t="shared" si="7"/>
        <v>0.14951830801175628</v>
      </c>
      <c r="H42" s="39">
        <f t="shared" si="8"/>
        <v>0.22931584993191953</v>
      </c>
      <c r="I42" s="39">
        <f t="shared" si="9"/>
        <v>0.79507736870921264</v>
      </c>
      <c r="J42" s="39">
        <f t="shared" si="13"/>
        <v>4.8393939647217773E-3</v>
      </c>
      <c r="K42" s="51">
        <f t="shared" si="5"/>
        <v>8.8679841775100794</v>
      </c>
      <c r="L42" s="39">
        <f t="shared" si="10"/>
        <v>0.99998854423990524</v>
      </c>
      <c r="M42" s="51">
        <f t="shared" si="11"/>
        <v>8.8678825880108185</v>
      </c>
      <c r="N42" s="40">
        <f t="shared" si="6"/>
        <v>0.26392488179616153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 s="57">
        <f t="shared" si="12"/>
        <v>0.2744368457017603</v>
      </c>
      <c r="G43" s="39">
        <f t="shared" si="7"/>
        <v>0.14521493892117723</v>
      </c>
      <c r="H43" s="39">
        <f t="shared" si="8"/>
        <v>0.22211239078347308</v>
      </c>
      <c r="I43" s="39">
        <f t="shared" si="9"/>
        <v>0.8008253538876331</v>
      </c>
      <c r="J43" s="39">
        <f t="shared" si="13"/>
        <v>3.847692619618235E-3</v>
      </c>
      <c r="K43" s="51">
        <f t="shared" si="5"/>
        <v>7.0507335256096457</v>
      </c>
      <c r="L43" s="39">
        <f t="shared" si="10"/>
        <v>0.99999347961407314</v>
      </c>
      <c r="M43" s="51">
        <f t="shared" si="11"/>
        <v>7.0506875521059911</v>
      </c>
      <c r="N43" s="40">
        <f t="shared" si="6"/>
        <v>0.2563287138508486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 s="57">
        <f t="shared" si="12"/>
        <v>0.2744368457017603</v>
      </c>
      <c r="G44" s="39">
        <f t="shared" si="7"/>
        <v>0.14164415086854321</v>
      </c>
      <c r="H44" s="39">
        <f t="shared" si="8"/>
        <v>0.2161502198486652</v>
      </c>
      <c r="I44" s="39">
        <f t="shared" si="9"/>
        <v>0.80561427352902537</v>
      </c>
      <c r="J44" s="39">
        <f t="shared" si="13"/>
        <v>3.0813298037566071E-3</v>
      </c>
      <c r="K44" s="51">
        <f t="shared" si="5"/>
        <v>5.6464061708137434</v>
      </c>
      <c r="L44" s="39">
        <f t="shared" si="10"/>
        <v>0.99999602480778349</v>
      </c>
      <c r="M44" s="51">
        <f t="shared" si="11"/>
        <v>5.646383725263882</v>
      </c>
      <c r="N44" s="40">
        <f t="shared" si="6"/>
        <v>0.25002567426163336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 s="57">
        <f t="shared" si="12"/>
        <v>0.2744368457017603</v>
      </c>
      <c r="G45" s="39">
        <f t="shared" si="7"/>
        <v>0.13865668028411005</v>
      </c>
      <c r="H45" s="39">
        <f t="shared" si="8"/>
        <v>0.21117272098581677</v>
      </c>
      <c r="I45" s="39">
        <f t="shared" si="9"/>
        <v>0.80963421398426849</v>
      </c>
      <c r="J45" s="39">
        <f t="shared" si="13"/>
        <v>2.4823632713567132E-3</v>
      </c>
      <c r="K45" s="51">
        <f t="shared" si="5"/>
        <v>4.5488254053499197</v>
      </c>
      <c r="L45" s="39">
        <f t="shared" si="10"/>
        <v>0.99999742580321138</v>
      </c>
      <c r="M45" s="51">
        <f t="shared" si="11"/>
        <v>4.5488136957781693</v>
      </c>
      <c r="N45" s="40">
        <f t="shared" si="6"/>
        <v>0.24475228780247119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 s="57">
        <f t="shared" si="12"/>
        <v>0.2744368457017603</v>
      </c>
      <c r="G46" s="39">
        <f t="shared" si="7"/>
        <v>0.13613996974842735</v>
      </c>
      <c r="H46" s="39">
        <f t="shared" si="8"/>
        <v>0.20698728340083641</v>
      </c>
      <c r="I46" s="39">
        <f t="shared" si="9"/>
        <v>0.8130299888983098</v>
      </c>
      <c r="J46" s="39">
        <f t="shared" si="13"/>
        <v>2.00980623602831E-3</v>
      </c>
      <c r="K46" s="51">
        <f t="shared" si="5"/>
        <v>3.6828846816121539</v>
      </c>
      <c r="L46" s="39">
        <f t="shared" si="10"/>
        <v>0.99999824235741874</v>
      </c>
      <c r="M46" s="51">
        <f t="shared" si="11"/>
        <v>3.6828782084172156</v>
      </c>
      <c r="N46" s="40">
        <f t="shared" si="6"/>
        <v>0.24030987175671856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 s="57">
        <f t="shared" si="12"/>
        <v>0.2744368457017603</v>
      </c>
      <c r="G47" s="39">
        <f t="shared" si="7"/>
        <v>0.13400753505664306</v>
      </c>
      <c r="H47" s="39">
        <f t="shared" si="8"/>
        <v>0.20344653498977369</v>
      </c>
      <c r="I47" s="39">
        <f t="shared" si="9"/>
        <v>0.81591382599759732</v>
      </c>
      <c r="J47" s="39">
        <f t="shared" si="13"/>
        <v>1.6340327417658507E-3</v>
      </c>
      <c r="K47" s="51">
        <f t="shared" si="5"/>
        <v>2.9942956918048846</v>
      </c>
      <c r="L47" s="39">
        <f t="shared" si="10"/>
        <v>0.99999874275405831</v>
      </c>
      <c r="M47" s="51">
        <f t="shared" si="11"/>
        <v>2.9942919272387778</v>
      </c>
      <c r="N47" s="40">
        <f t="shared" si="6"/>
        <v>0.23654576700291843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 s="57">
        <f t="shared" si="12"/>
        <v>0.2744368457017603</v>
      </c>
      <c r="G48" s="39">
        <f t="shared" si="7"/>
        <v>0.13219183953677577</v>
      </c>
      <c r="H48" s="39">
        <f t="shared" si="8"/>
        <v>0.20043582810089403</v>
      </c>
      <c r="I48" s="39">
        <f t="shared" si="9"/>
        <v>0.81837400495479973</v>
      </c>
      <c r="J48" s="39">
        <f t="shared" si="13"/>
        <v>1.3332299061395191E-3</v>
      </c>
      <c r="K48" s="51">
        <f t="shared" si="5"/>
        <v>2.4430872540686459</v>
      </c>
      <c r="L48" s="39">
        <f t="shared" si="10"/>
        <v>0.99999906319706888</v>
      </c>
      <c r="M48" s="51">
        <f t="shared" si="11"/>
        <v>2.4430849653773454</v>
      </c>
      <c r="N48" s="40">
        <f t="shared" si="6"/>
        <v>0.23334075999186318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 s="57">
        <f t="shared" si="12"/>
        <v>0.2744368457017603</v>
      </c>
      <c r="G49" s="39">
        <f t="shared" si="7"/>
        <v>0.13063939406411698</v>
      </c>
      <c r="H49" s="39">
        <f t="shared" si="8"/>
        <v>0.19786467368849364</v>
      </c>
      <c r="I49" s="39">
        <f t="shared" si="9"/>
        <v>0.82048087827626892</v>
      </c>
      <c r="J49" s="39">
        <f t="shared" si="13"/>
        <v>1.09108069781291E-3</v>
      </c>
      <c r="K49" s="51">
        <f t="shared" si="5"/>
        <v>1.9993591005661822</v>
      </c>
      <c r="L49" s="39">
        <f t="shared" si="10"/>
        <v>0.99999927647723441</v>
      </c>
      <c r="M49" s="51">
        <f t="shared" si="11"/>
        <v>1.9993576539843563</v>
      </c>
      <c r="N49" s="40">
        <f t="shared" si="6"/>
        <v>0.23060043345048581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 s="57">
        <f t="shared" si="12"/>
        <v>0.2744368457017603</v>
      </c>
      <c r="G50" s="39">
        <f t="shared" si="7"/>
        <v>0.12930731016215474</v>
      </c>
      <c r="H50" s="39">
        <f t="shared" si="8"/>
        <v>0.19566074155448329</v>
      </c>
      <c r="I50" s="39">
        <f t="shared" si="9"/>
        <v>0.82229115658174967</v>
      </c>
      <c r="J50" s="39">
        <f t="shared" si="13"/>
        <v>8.9521084921182078E-4</v>
      </c>
      <c r="K50" s="51">
        <f t="shared" si="5"/>
        <v>1.6404359108221922</v>
      </c>
      <c r="L50" s="39">
        <f t="shared" si="10"/>
        <v>0.99999942332204073</v>
      </c>
      <c r="M50" s="51">
        <f t="shared" si="11"/>
        <v>1.6404349648189589</v>
      </c>
      <c r="N50" s="40">
        <f t="shared" si="6"/>
        <v>0.2282490820270848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 s="57">
        <f t="shared" si="12"/>
        <v>0.2744368457017603</v>
      </c>
      <c r="G51" s="39">
        <f t="shared" si="7"/>
        <v>0.12816082580786162</v>
      </c>
      <c r="H51" s="39">
        <f t="shared" si="8"/>
        <v>0.1937655710705202</v>
      </c>
      <c r="I51" s="39">
        <f t="shared" si="9"/>
        <v>0.82385101614395284</v>
      </c>
      <c r="J51" s="39">
        <f t="shared" si="13"/>
        <v>7.3612396458291841E-4</v>
      </c>
      <c r="K51" s="51">
        <f t="shared" si="5"/>
        <v>1.3489159424082164</v>
      </c>
      <c r="L51" s="39">
        <f t="shared" si="10"/>
        <v>0.99999952747543397</v>
      </c>
      <c r="M51" s="51">
        <f t="shared" si="11"/>
        <v>1.3489153050122962</v>
      </c>
      <c r="N51" s="40">
        <f t="shared" si="6"/>
        <v>0.22622534492283553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 s="57">
        <f t="shared" si="12"/>
        <v>0.2744368457017603</v>
      </c>
      <c r="G52" s="39">
        <f t="shared" si="7"/>
        <v>0.12717149701008948</v>
      </c>
      <c r="H52" s="39">
        <f t="shared" si="8"/>
        <v>0.19213144799801737</v>
      </c>
      <c r="I52" s="39">
        <f t="shared" si="9"/>
        <v>0.82519839068582057</v>
      </c>
      <c r="J52" s="39">
        <f t="shared" si="13"/>
        <v>6.0645647622955244E-4</v>
      </c>
      <c r="K52" s="51">
        <f t="shared" si="5"/>
        <v>1.1113057698457867</v>
      </c>
      <c r="L52" s="39">
        <f t="shared" si="10"/>
        <v>0.99999960330085746</v>
      </c>
      <c r="M52" s="51">
        <f t="shared" si="11"/>
        <v>1.1113053289917407</v>
      </c>
      <c r="N52" s="40">
        <f t="shared" si="6"/>
        <v>0.224479013724458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 s="57">
        <f t="shared" si="12"/>
        <v>0.2744368457017603</v>
      </c>
      <c r="G53" s="39">
        <f t="shared" si="7"/>
        <v>0.12631585424653854</v>
      </c>
      <c r="H53" s="39">
        <f t="shared" si="8"/>
        <v>0.19071909245707799</v>
      </c>
      <c r="I53" s="39">
        <f t="shared" si="9"/>
        <v>0.82636468762437931</v>
      </c>
      <c r="J53" s="39">
        <f t="shared" si="13"/>
        <v>5.0044690820562029E-4</v>
      </c>
      <c r="K53" s="51">
        <f t="shared" si="5"/>
        <v>0.91704773283661012</v>
      </c>
      <c r="L53" s="39">
        <f t="shared" si="10"/>
        <v>0.99999965978114413</v>
      </c>
      <c r="M53" s="51">
        <f t="shared" si="11"/>
        <v>0.91704742083967972</v>
      </c>
      <c r="N53" s="40">
        <f t="shared" si="6"/>
        <v>0.22296866079020619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 s="57">
        <f t="shared" si="12"/>
        <v>0.2744368457017603</v>
      </c>
      <c r="G54" s="39">
        <f t="shared" si="7"/>
        <v>0.12557438936041315</v>
      </c>
      <c r="H54" s="39">
        <f t="shared" si="8"/>
        <v>0.18949592148292838</v>
      </c>
      <c r="I54" s="39">
        <f t="shared" si="9"/>
        <v>0.82737609135808809</v>
      </c>
      <c r="J54" s="39">
        <f t="shared" si="13"/>
        <v>4.1355165297192383E-4</v>
      </c>
      <c r="K54" s="51">
        <f t="shared" si="5"/>
        <v>0.75781586328217065</v>
      </c>
      <c r="L54" s="39">
        <f t="shared" si="10"/>
        <v>0.99999970270549565</v>
      </c>
      <c r="M54" s="51">
        <f t="shared" si="11"/>
        <v>0.75781563798767915</v>
      </c>
      <c r="N54" s="40">
        <f t="shared" si="6"/>
        <v>0.22165985095260918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 s="57">
        <f t="shared" si="12"/>
        <v>0.2744368457017603</v>
      </c>
      <c r="G55" s="39">
        <f t="shared" si="7"/>
        <v>0.1249307812397481</v>
      </c>
      <c r="H55" s="39">
        <f t="shared" si="8"/>
        <v>0.18843472536726563</v>
      </c>
      <c r="I55" s="39">
        <f t="shared" si="9"/>
        <v>0.82825456568676192</v>
      </c>
      <c r="J55" s="39">
        <f t="shared" si="13"/>
        <v>3.4216275021058682E-4</v>
      </c>
      <c r="K55" s="51">
        <f t="shared" si="5"/>
        <v>0.62699872693155767</v>
      </c>
      <c r="L55" s="39">
        <f t="shared" si="10"/>
        <v>0.99999973590783675</v>
      </c>
      <c r="M55" s="51">
        <f t="shared" si="11"/>
        <v>0.62699856134610754</v>
      </c>
      <c r="N55" s="40">
        <f t="shared" si="6"/>
        <v>0.22052377471265991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 s="57">
        <f t="shared" si="12"/>
        <v>0.2744368457017603</v>
      </c>
      <c r="G56" s="39">
        <f t="shared" si="7"/>
        <v>0.12437129662779985</v>
      </c>
      <c r="H56" s="39">
        <f t="shared" si="8"/>
        <v>0.18751264650728347</v>
      </c>
      <c r="I56" s="39">
        <f t="shared" si="9"/>
        <v>0.82901863392391384</v>
      </c>
      <c r="J56" s="39">
        <f t="shared" si="13"/>
        <v>2.8339786006985758E-4</v>
      </c>
      <c r="K56" s="51">
        <f t="shared" si="5"/>
        <v>0.51931455826084982</v>
      </c>
      <c r="L56" s="39">
        <f t="shared" si="10"/>
        <v>0.99999976199073459</v>
      </c>
      <c r="M56" s="51">
        <f t="shared" si="11"/>
        <v>0.51931443465917326</v>
      </c>
      <c r="N56" s="40">
        <f t="shared" si="6"/>
        <v>0.21953619056969592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 s="57">
        <f t="shared" si="12"/>
        <v>0.2744368457017603</v>
      </c>
      <c r="G57" s="39">
        <f t="shared" si="7"/>
        <v>0.12388432115280325</v>
      </c>
      <c r="H57" s="39">
        <f t="shared" si="8"/>
        <v>0.18671038249304209</v>
      </c>
      <c r="I57" s="39">
        <f t="shared" si="9"/>
        <v>0.82968399260202164</v>
      </c>
      <c r="J57" s="39">
        <f t="shared" si="13"/>
        <v>2.3494210681207381E-4</v>
      </c>
      <c r="K57" s="51">
        <f t="shared" si="5"/>
        <v>0.43052144566621048</v>
      </c>
      <c r="L57" s="39">
        <f t="shared" si="10"/>
        <v>0.99999978276108525</v>
      </c>
      <c r="M57" s="51">
        <f t="shared" si="11"/>
        <v>0.43052135214019882</v>
      </c>
      <c r="N57" s="40">
        <f t="shared" si="6"/>
        <v>0.21867659721029273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 s="57">
        <f t="shared" si="12"/>
        <v>0.2744368457017603</v>
      </c>
      <c r="G58" s="39">
        <f t="shared" si="7"/>
        <v>0.12345998841656175</v>
      </c>
      <c r="H58" s="39">
        <f t="shared" si="8"/>
        <v>0.1860115575536537</v>
      </c>
      <c r="I58" s="39">
        <f t="shared" si="9"/>
        <v>0.83026399910576398</v>
      </c>
      <c r="J58" s="39">
        <f t="shared" si="13"/>
        <v>1.9492770521017201E-4</v>
      </c>
      <c r="K58" s="51">
        <f t="shared" si="5"/>
        <v>0.35719675194113581</v>
      </c>
      <c r="L58" s="39">
        <f t="shared" si="10"/>
        <v>0.9999997994994072</v>
      </c>
      <c r="M58" s="51">
        <f t="shared" si="11"/>
        <v>0.3571966803229753</v>
      </c>
      <c r="N58" s="40">
        <f t="shared" si="6"/>
        <v>0.21792757878743862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 s="57">
        <f t="shared" si="12"/>
        <v>0.2744368457017603</v>
      </c>
      <c r="G59" s="39">
        <f t="shared" si="7"/>
        <v>0.12308988379691092</v>
      </c>
      <c r="H59" s="39">
        <f t="shared" si="8"/>
        <v>0.18540222191637021</v>
      </c>
      <c r="I59" s="39">
        <f t="shared" si="9"/>
        <v>0.83077006271441034</v>
      </c>
      <c r="J59" s="39">
        <f t="shared" si="13"/>
        <v>1.6184145606430687E-4</v>
      </c>
      <c r="K59" s="51">
        <f t="shared" si="5"/>
        <v>0.29656760373423696</v>
      </c>
      <c r="L59" s="39">
        <f t="shared" si="10"/>
        <v>0.99999981313040098</v>
      </c>
      <c r="M59" s="51">
        <f t="shared" si="11"/>
        <v>0.29656754831476778</v>
      </c>
      <c r="N59" s="40">
        <f t="shared" si="6"/>
        <v>0.21727428208222258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 s="57">
        <f t="shared" si="12"/>
        <v>0.2744368457017603</v>
      </c>
      <c r="G60" s="39">
        <f t="shared" si="7"/>
        <v>0.12276680580352589</v>
      </c>
      <c r="H60" s="39">
        <f t="shared" si="8"/>
        <v>0.18487044942945899</v>
      </c>
      <c r="I60" s="39">
        <f t="shared" si="9"/>
        <v>0.83121196086093618</v>
      </c>
      <c r="J60" s="39">
        <f t="shared" si="13"/>
        <v>1.344530366043357E-4</v>
      </c>
      <c r="K60" s="51">
        <f t="shared" si="5"/>
        <v>0.24637948675335444</v>
      </c>
      <c r="L60" s="39">
        <f t="shared" si="10"/>
        <v>0.99999982433342938</v>
      </c>
      <c r="M60" s="51">
        <f t="shared" si="11"/>
        <v>0.24637944347271493</v>
      </c>
      <c r="N60" s="40">
        <f t="shared" si="6"/>
        <v>0.21670399525682338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 s="57">
        <f t="shared" si="12"/>
        <v>0.2744368457017603</v>
      </c>
      <c r="G61" s="39">
        <f t="shared" si="7"/>
        <v>0.12248457222400345</v>
      </c>
      <c r="H61" s="39">
        <f t="shared" si="8"/>
        <v>0.18440601145622304</v>
      </c>
      <c r="I61" s="39">
        <f t="shared" si="9"/>
        <v>0.83159809692055142</v>
      </c>
      <c r="J61" s="39">
        <f t="shared" si="13"/>
        <v>1.1175897219959711E-4</v>
      </c>
      <c r="K61" s="51">
        <f t="shared" si="5"/>
        <v>0.20479357630016681</v>
      </c>
      <c r="L61" s="39">
        <f t="shared" si="10"/>
        <v>0.9999998336155741</v>
      </c>
      <c r="M61" s="51">
        <f t="shared" si="11"/>
        <v>0.2047935422257052</v>
      </c>
      <c r="N61" s="40">
        <f t="shared" si="6"/>
        <v>0.2162058056698431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 s="57">
        <f t="shared" si="12"/>
        <v>0.2744368457017603</v>
      </c>
      <c r="G62" s="39">
        <f t="shared" si="7"/>
        <v>0.12223786146321114</v>
      </c>
      <c r="H62" s="39">
        <f t="shared" si="8"/>
        <v>0.18400011054578844</v>
      </c>
      <c r="I62" s="39">
        <f t="shared" si="9"/>
        <v>0.83193571185967741</v>
      </c>
      <c r="J62" s="39">
        <f t="shared" si="13"/>
        <v>9.2938548594981762E-5</v>
      </c>
      <c r="K62" s="51">
        <f t="shared" si="5"/>
        <v>0.17030594831277246</v>
      </c>
      <c r="L62" s="39">
        <f t="shared" si="10"/>
        <v>0.99999984136087761</v>
      </c>
      <c r="M62" s="51">
        <f t="shared" si="11"/>
        <v>0.17030592129558628</v>
      </c>
      <c r="N62" s="40">
        <f t="shared" si="6"/>
        <v>0.2157703198136573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 s="57">
        <f t="shared" si="12"/>
        <v>0.2744368457017603</v>
      </c>
      <c r="G63" s="39">
        <f t="shared" ref="G63:G90" si="16">3.69*(E63^-0.305)</f>
        <v>0.12202208178494561</v>
      </c>
      <c r="H63" s="39">
        <f t="shared" ref="H63:H90" si="17">F63*Linf/D63*0.66</f>
        <v>0.18364516138111248</v>
      </c>
      <c r="I63" s="39">
        <f t="shared" si="9"/>
        <v>0.83223105915920392</v>
      </c>
      <c r="J63" s="39">
        <f t="shared" si="13"/>
        <v>7.7318897584571374E-5</v>
      </c>
      <c r="K63" s="51">
        <f t="shared" ref="K63:K90" si="18">J63*$L$21</f>
        <v>0.14168360034352376</v>
      </c>
      <c r="L63" s="39">
        <f t="shared" si="10"/>
        <v>0.9999998478641241</v>
      </c>
      <c r="M63" s="51">
        <f t="shared" si="11"/>
        <v>0.14168357878836513</v>
      </c>
      <c r="N63" s="40">
        <f t="shared" ref="N63:N90" si="19">$G63*(-LN(F$91)/SUM($G$31:$G$90))</f>
        <v>0.21538943250401915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 s="57">
        <f t="shared" si="12"/>
        <v>0.2744368457017603</v>
      </c>
      <c r="G64" s="39">
        <f t="shared" si="16"/>
        <v>0.12183326286287635</v>
      </c>
      <c r="H64" s="39">
        <f t="shared" si="17"/>
        <v>0.18333460943897958</v>
      </c>
      <c r="I64" s="39">
        <f t="shared" si="9"/>
        <v>0.83248955026630933</v>
      </c>
      <c r="J64" s="39">
        <f t="shared" si="13"/>
        <v>6.4347188029829851E-5</v>
      </c>
      <c r="K64" s="51">
        <f t="shared" si="18"/>
        <v>0.11791349277938014</v>
      </c>
      <c r="L64" s="39">
        <f t="shared" si="10"/>
        <v>0.99999985335439878</v>
      </c>
      <c r="M64" s="51">
        <f t="shared" si="11"/>
        <v>0.1179134754878851</v>
      </c>
      <c r="N64" s="40">
        <f t="shared" si="19"/>
        <v>0.21505613544929267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 s="57">
        <f t="shared" si="12"/>
        <v>0.2744368457017603</v>
      </c>
      <c r="G65" s="39">
        <f t="shared" si="16"/>
        <v>0.12166796531066745</v>
      </c>
      <c r="H65" s="39">
        <f t="shared" si="17"/>
        <v>0.18306277997422568</v>
      </c>
      <c r="I65" s="39">
        <f t="shared" si="9"/>
        <v>0.83271587621480847</v>
      </c>
      <c r="J65" s="39">
        <f t="shared" si="13"/>
        <v>5.3568361623854694E-5</v>
      </c>
      <c r="K65" s="51">
        <f t="shared" si="18"/>
        <v>9.8161750574235887E-2</v>
      </c>
      <c r="L65" s="39">
        <f t="shared" si="10"/>
        <v>0.99999985801176661</v>
      </c>
      <c r="M65" s="51">
        <f t="shared" si="11"/>
        <v>9.8161736636422331E-2</v>
      </c>
      <c r="N65" s="40">
        <f t="shared" si="19"/>
        <v>0.21476435755594933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 s="57">
        <f t="shared" si="12"/>
        <v>0.2744368457017603</v>
      </c>
      <c r="G66" s="39">
        <f t="shared" si="16"/>
        <v>0.12152320480955509</v>
      </c>
      <c r="H66" s="39">
        <f t="shared" si="17"/>
        <v>0.18282475157189659</v>
      </c>
      <c r="I66" s="39">
        <f t="shared" si="9"/>
        <v>0.83291410983609815</v>
      </c>
      <c r="J66" s="39">
        <f t="shared" si="13"/>
        <v>4.4607225186999881E-5</v>
      </c>
      <c r="K66" s="51">
        <f t="shared" si="18"/>
        <v>8.1740848140204311E-2</v>
      </c>
      <c r="L66" s="39">
        <f t="shared" si="10"/>
        <v>0.9999998619792545</v>
      </c>
      <c r="M66" s="51">
        <f t="shared" si="11"/>
        <v>8.1740836858271507E-2</v>
      </c>
      <c r="N66" s="40">
        <f t="shared" si="19"/>
        <v>0.21450883100102183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 s="57">
        <f t="shared" si="12"/>
        <v>0.2744368457017603</v>
      </c>
      <c r="G67" s="39">
        <f t="shared" si="16"/>
        <v>0.12139638817032267</v>
      </c>
      <c r="H67" s="39">
        <f t="shared" si="17"/>
        <v>0.18261624974459725</v>
      </c>
      <c r="I67" s="39">
        <f t="shared" si="9"/>
        <v>0.83308779205588324</v>
      </c>
      <c r="J67" s="39">
        <f t="shared" si="13"/>
        <v>3.7153987258888385E-5</v>
      </c>
      <c r="K67" s="51">
        <f t="shared" si="18"/>
        <v>6.808310576594595E-2</v>
      </c>
      <c r="L67" s="39">
        <f t="shared" si="10"/>
        <v>0.99999986537156971</v>
      </c>
      <c r="M67" s="51">
        <f t="shared" si="11"/>
        <v>6.808309660002429E-2</v>
      </c>
      <c r="N67" s="40">
        <f t="shared" si="19"/>
        <v>0.21428497837077021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 s="57">
        <f t="shared" si="12"/>
        <v>0.2744368457017603</v>
      </c>
      <c r="G68" s="39">
        <f t="shared" si="16"/>
        <v>0.12128525921590486</v>
      </c>
      <c r="H68" s="39">
        <f t="shared" si="17"/>
        <v>0.18243355699308003</v>
      </c>
      <c r="I68" s="39">
        <f t="shared" si="9"/>
        <v>0.83324000506055229</v>
      </c>
      <c r="J68" s="39">
        <f t="shared" si="13"/>
        <v>3.0952533211579739E-5</v>
      </c>
      <c r="K68" s="51">
        <f t="shared" si="18"/>
        <v>5.6719204258859082E-2</v>
      </c>
      <c r="L68" s="39">
        <f t="shared" si="10"/>
        <v>0.99999986828152632</v>
      </c>
      <c r="M68" s="51">
        <f t="shared" si="11"/>
        <v>5.6719196787892071E-2</v>
      </c>
      <c r="N68" s="40">
        <f t="shared" si="19"/>
        <v>0.21408881713440478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 s="57">
        <f t="shared" si="12"/>
        <v>0.2744368457017603</v>
      </c>
      <c r="G69" s="39">
        <f t="shared" si="16"/>
        <v>0.12118785279416147</v>
      </c>
      <c r="H69" s="39">
        <f t="shared" si="17"/>
        <v>0.18227343647158389</v>
      </c>
      <c r="I69" s="39">
        <f t="shared" si="9"/>
        <v>0.83337343456681001</v>
      </c>
      <c r="J69" s="39">
        <f t="shared" si="13"/>
        <v>2.5790888929853614E-5</v>
      </c>
      <c r="K69" s="51">
        <f t="shared" si="18"/>
        <v>4.7260710043682243E-2</v>
      </c>
      <c r="L69" s="39">
        <f t="shared" si="10"/>
        <v>0.99999987078483632</v>
      </c>
      <c r="M69" s="51">
        <f t="shared" si="11"/>
        <v>4.7260703936881858E-2</v>
      </c>
      <c r="N69" s="40">
        <f t="shared" si="19"/>
        <v>0.21391687846892185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 s="57">
        <f t="shared" si="12"/>
        <v>0.2744368457017603</v>
      </c>
      <c r="G70" s="39">
        <f t="shared" si="16"/>
        <v>0.12110245555915686</v>
      </c>
      <c r="H70" s="39">
        <f t="shared" si="17"/>
        <v>0.18213306696019849</v>
      </c>
      <c r="I70" s="39">
        <f t="shared" si="9"/>
        <v>0.83349042299923415</v>
      </c>
      <c r="J70" s="39">
        <f t="shared" si="13"/>
        <v>2.1493441688003225E-5</v>
      </c>
      <c r="K70" s="51">
        <f t="shared" si="18"/>
        <v>3.9385820249169604E-2</v>
      </c>
      <c r="L70" s="39">
        <f t="shared" si="10"/>
        <v>0.99999987294372128</v>
      </c>
      <c r="M70" s="51">
        <f t="shared" si="11"/>
        <v>3.9385815244953847E-2</v>
      </c>
      <c r="N70" s="40">
        <f t="shared" si="19"/>
        <v>0.21376613803148631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 s="57">
        <f t="shared" si="12"/>
        <v>0.2744368457017603</v>
      </c>
      <c r="G71" s="39">
        <f t="shared" si="16"/>
        <v>0.12102757241661199</v>
      </c>
      <c r="H71" s="39">
        <f t="shared" si="17"/>
        <v>0.18200998728449641</v>
      </c>
      <c r="I71" s="39">
        <f t="shared" si="9"/>
        <v>0.83359301504356598</v>
      </c>
      <c r="J71" s="39">
        <f t="shared" si="13"/>
        <v>1.7914577804243181E-5</v>
      </c>
      <c r="K71" s="51">
        <f t="shared" si="18"/>
        <v>3.2827703979652172E-2</v>
      </c>
      <c r="L71" s="39">
        <f t="shared" si="10"/>
        <v>0.99999987480966579</v>
      </c>
      <c r="M71" s="51">
        <f t="shared" si="11"/>
        <v>3.2827699869940941E-2</v>
      </c>
      <c r="N71" s="40">
        <f t="shared" si="19"/>
        <v>0.21363395673002908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 s="57">
        <f t="shared" si="12"/>
        <v>0.2744368457017603</v>
      </c>
      <c r="G72" s="39">
        <f t="shared" si="16"/>
        <v>0.12096189773207784</v>
      </c>
      <c r="H72" s="39">
        <f t="shared" si="17"/>
        <v>0.18190204866726406</v>
      </c>
      <c r="I72" s="39">
        <f t="shared" si="9"/>
        <v>0.83368299677710889</v>
      </c>
      <c r="J72" s="39">
        <f t="shared" si="13"/>
        <v>1.4933466925071618E-5</v>
      </c>
      <c r="K72" s="51">
        <f t="shared" si="18"/>
        <v>2.7364944737355922E-2</v>
      </c>
      <c r="L72" s="39">
        <f t="shared" si="10"/>
        <v>0.99999987642553378</v>
      </c>
      <c r="M72" s="51">
        <f t="shared" si="11"/>
        <v>2.7364941355747484E-2</v>
      </c>
      <c r="N72" s="40">
        <f t="shared" si="19"/>
        <v>0.21351802990084565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 s="57">
        <f t="shared" si="12"/>
        <v>0.2744368457017603</v>
      </c>
      <c r="G73" s="39">
        <f t="shared" si="16"/>
        <v>0.12090429056145249</v>
      </c>
      <c r="H73" s="39">
        <f t="shared" si="17"/>
        <v>0.18180737377019926</v>
      </c>
      <c r="I73" s="39">
        <f t="shared" si="9"/>
        <v>0.83376192936542182</v>
      </c>
      <c r="J73" s="39">
        <f t="shared" si="13"/>
        <v>1.2449777458365543E-5</v>
      </c>
      <c r="K73" s="51">
        <f t="shared" si="18"/>
        <v>2.2813689135278859E-2</v>
      </c>
      <c r="L73" s="39">
        <f t="shared" si="10"/>
        <v>0.99999987782721322</v>
      </c>
      <c r="M73" s="51">
        <f t="shared" si="11"/>
        <v>2.2813686348066881E-2</v>
      </c>
      <c r="N73" s="40">
        <f t="shared" si="19"/>
        <v>0.21341634358630607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 s="57">
        <f t="shared" si="12"/>
        <v>0.2744368457017603</v>
      </c>
      <c r="G74" s="39">
        <f t="shared" si="16"/>
        <v>0.12085375329223563</v>
      </c>
      <c r="H74" s="39">
        <f t="shared" si="17"/>
        <v>0.18172432140128256</v>
      </c>
      <c r="I74" s="39">
        <f t="shared" si="9"/>
        <v>0.83383117814436591</v>
      </c>
      <c r="J74" s="39">
        <f t="shared" si="13"/>
        <v>1.0380150473856993E-5</v>
      </c>
      <c r="K74" s="51">
        <f t="shared" si="18"/>
        <v>1.9021185469373064E-2</v>
      </c>
      <c r="L74" s="39">
        <f t="shared" si="10"/>
        <v>0.99999987904490562</v>
      </c>
      <c r="M74" s="51">
        <f t="shared" si="11"/>
        <v>1.9021183168663781E-2</v>
      </c>
      <c r="N74" s="40">
        <f t="shared" si="19"/>
        <v>0.21332713683308818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 s="57">
        <f t="shared" si="12"/>
        <v>0.2744368457017603</v>
      </c>
      <c r="G75" s="39">
        <f t="shared" si="16"/>
        <v>0.12080941318752013</v>
      </c>
      <c r="H75" s="39">
        <f t="shared" si="17"/>
        <v>0.18165145603847249</v>
      </c>
      <c r="I75" s="39">
        <f t="shared" si="9"/>
        <v>0.83389193776929293</v>
      </c>
      <c r="J75" s="39">
        <f t="shared" si="13"/>
        <v>8.6552930989319752E-6</v>
      </c>
      <c r="K75" s="51">
        <f t="shared" si="18"/>
        <v>1.5860457489629838E-2</v>
      </c>
      <c r="L75" s="39">
        <f t="shared" si="10"/>
        <v>0.99999988010414398</v>
      </c>
      <c r="M75" s="51">
        <f t="shared" si="11"/>
        <v>1.586045558802671E-2</v>
      </c>
      <c r="N75" s="40">
        <f t="shared" si="19"/>
        <v>0.2132488691142283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 s="57">
        <f t="shared" si="12"/>
        <v>0.2744368457017603</v>
      </c>
      <c r="G76" s="39">
        <f t="shared" si="16"/>
        <v>0.12077050640863406</v>
      </c>
      <c r="H76" s="39">
        <f t="shared" si="17"/>
        <v>0.18158752146177509</v>
      </c>
      <c r="I76" s="39">
        <f t="shared" si="9"/>
        <v>0.83394525400170283</v>
      </c>
      <c r="J76" s="39">
        <f t="shared" si="13"/>
        <v>7.2175791342295731E-6</v>
      </c>
      <c r="K76" s="51">
        <f t="shared" si="18"/>
        <v>1.3225907629934919E-2</v>
      </c>
      <c r="L76" s="39">
        <f t="shared" si="10"/>
        <v>0.99999988102660498</v>
      </c>
      <c r="M76" s="51">
        <f t="shared" si="11"/>
        <v>1.3225906056403785E-2</v>
      </c>
      <c r="N76" s="40">
        <f t="shared" si="19"/>
        <v>0.21318019212640574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 s="57">
        <f t="shared" si="12"/>
        <v>0.2744368457017603</v>
      </c>
      <c r="G77" s="39">
        <f t="shared" si="16"/>
        <v>0.12073636416069754</v>
      </c>
      <c r="H77" s="39">
        <f t="shared" si="17"/>
        <v>0.18153141790072971</v>
      </c>
      <c r="I77" s="39">
        <f t="shared" si="9"/>
        <v>0.8339920426126608</v>
      </c>
      <c r="J77" s="39">
        <f t="shared" si="13"/>
        <v>6.0190658643724721E-6</v>
      </c>
      <c r="K77" s="51">
        <f t="shared" si="18"/>
        <v>1.1029682897849136E-2</v>
      </c>
      <c r="L77" s="39">
        <f t="shared" si="10"/>
        <v>0.99999988183075983</v>
      </c>
      <c r="M77" s="51">
        <f t="shared" si="11"/>
        <v>1.1029681594479888E-2</v>
      </c>
      <c r="N77" s="40">
        <f t="shared" si="19"/>
        <v>0.2131199253345277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 s="57">
        <f t="shared" si="12"/>
        <v>0.2744368457017603</v>
      </c>
      <c r="G78" s="39">
        <f t="shared" si="16"/>
        <v>0.12070640066138599</v>
      </c>
      <c r="H78" s="39">
        <f t="shared" si="17"/>
        <v>0.18148218219841938</v>
      </c>
      <c r="I78" s="39">
        <f t="shared" si="9"/>
        <v>0.83403310580747936</v>
      </c>
      <c r="J78" s="39">
        <f t="shared" si="13"/>
        <v>5.0198530348481388E-6</v>
      </c>
      <c r="K78" s="51">
        <f t="shared" si="18"/>
        <v>9.1986677693471335E-3</v>
      </c>
      <c r="L78" s="39">
        <f t="shared" si="10"/>
        <v>0.99999988253240124</v>
      </c>
      <c r="M78" s="51">
        <f t="shared" si="11"/>
        <v>9.1986666888017182E-3</v>
      </c>
      <c r="N78" s="40">
        <f t="shared" si="19"/>
        <v>0.21306703473457939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 s="57">
        <f t="shared" si="12"/>
        <v>0.2744368457017603</v>
      </c>
      <c r="G79" s="39">
        <f t="shared" si="16"/>
        <v>0.12068010267935551</v>
      </c>
      <c r="H79" s="39">
        <f t="shared" si="17"/>
        <v>0.18143897057050121</v>
      </c>
      <c r="I79" s="39">
        <f t="shared" si="9"/>
        <v>0.83406914651440223</v>
      </c>
      <c r="J79" s="39">
        <f t="shared" si="13"/>
        <v>4.1867236173514938E-6</v>
      </c>
      <c r="K79" s="51">
        <f t="shared" si="18"/>
        <v>7.6719934489597472E-3</v>
      </c>
      <c r="L79" s="39">
        <f t="shared" si="10"/>
        <v>0.99999988314507327</v>
      </c>
      <c r="M79" s="51">
        <f t="shared" si="11"/>
        <v>7.6719925524495148E-3</v>
      </c>
      <c r="N79" s="40">
        <f t="shared" si="19"/>
        <v>0.21302061438719072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 s="57">
        <f t="shared" si="12"/>
        <v>0.2744368457017603</v>
      </c>
      <c r="G80" s="39">
        <f t="shared" si="16"/>
        <v>0.12065702042703357</v>
      </c>
      <c r="H80" s="39">
        <f t="shared" si="17"/>
        <v>0.18140104360175971</v>
      </c>
      <c r="I80" s="39">
        <f t="shared" si="9"/>
        <v>0.83410078082874328</v>
      </c>
      <c r="J80" s="39">
        <f t="shared" si="13"/>
        <v>3.4920169942160512E-6</v>
      </c>
      <c r="K80" s="51">
        <f t="shared" si="18"/>
        <v>6.3989730280379414E-3</v>
      </c>
      <c r="L80" s="39">
        <f t="shared" si="10"/>
        <v>0.99999988368042225</v>
      </c>
      <c r="M80" s="51">
        <f t="shared" si="11"/>
        <v>6.3989722837121009E-3</v>
      </c>
      <c r="N80" s="40">
        <f t="shared" si="19"/>
        <v>0.21297987034188504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 s="57">
        <f t="shared" si="12"/>
        <v>0.2744368457017603</v>
      </c>
      <c r="G81" s="39">
        <f t="shared" si="16"/>
        <v>0.12063675962432684</v>
      </c>
      <c r="H81" s="39">
        <f t="shared" si="17"/>
        <v>0.18136775317589909</v>
      </c>
      <c r="I81" s="39">
        <f t="shared" si="9"/>
        <v>0.83412854886115007</v>
      </c>
      <c r="J81" s="39">
        <f t="shared" si="13"/>
        <v>2.9126941015428496E-6</v>
      </c>
      <c r="K81" s="51">
        <f t="shared" si="18"/>
        <v>5.3373883991885149E-3</v>
      </c>
      <c r="L81" s="39">
        <f t="shared" si="10"/>
        <v>0.99999988414848728</v>
      </c>
      <c r="M81" s="51">
        <f t="shared" si="11"/>
        <v>5.3373877808439952E-3</v>
      </c>
      <c r="N81" s="40">
        <f t="shared" si="19"/>
        <v>0.21294410662819288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 s="57">
        <f t="shared" si="12"/>
        <v>0.2744368457017603</v>
      </c>
      <c r="G82" s="39">
        <f t="shared" si="16"/>
        <v>0.12061897457644075</v>
      </c>
      <c r="H82" s="39">
        <f t="shared" si="17"/>
        <v>0.18133853107874129</v>
      </c>
      <c r="I82" s="39">
        <f t="shared" si="9"/>
        <v>0.83415292420279452</v>
      </c>
      <c r="J82" s="39">
        <f t="shared" si="13"/>
        <v>2.4295613041963683E-6</v>
      </c>
      <c r="K82" s="51">
        <f t="shared" si="18"/>
        <v>4.4520680401234523E-3</v>
      </c>
      <c r="L82" s="39">
        <f t="shared" si="10"/>
        <v>0.99999988455793942</v>
      </c>
      <c r="M82" s="51">
        <f t="shared" si="11"/>
        <v>4.4520675261675441E-3</v>
      </c>
      <c r="N82" s="40">
        <f t="shared" si="19"/>
        <v>0.21291271303684278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 s="57">
        <f t="shared" si="12"/>
        <v>0.2744368457017603</v>
      </c>
      <c r="G83" s="39">
        <f t="shared" si="16"/>
        <v>0.12060336213139487</v>
      </c>
      <c r="H83" s="39">
        <f t="shared" si="17"/>
        <v>0.1813128790522999</v>
      </c>
      <c r="I83" s="39">
        <f t="shared" si="9"/>
        <v>0.83417432219011201</v>
      </c>
      <c r="J83" s="39">
        <f t="shared" si="13"/>
        <v>2.0266256664253557E-6</v>
      </c>
      <c r="K83" s="51">
        <f t="shared" si="18"/>
        <v>3.7137055744187824E-3</v>
      </c>
      <c r="L83" s="39">
        <f t="shared" si="10"/>
        <v>0.99999988491628422</v>
      </c>
      <c r="M83" s="51">
        <f t="shared" si="11"/>
        <v>3.7137051470317456E-3</v>
      </c>
      <c r="N83" s="40">
        <f t="shared" si="19"/>
        <v>0.21288515445376308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 s="57">
        <f t="shared" si="12"/>
        <v>0.2744368457017603</v>
      </c>
      <c r="G84" s="39">
        <f t="shared" si="16"/>
        <v>0.12058965640171192</v>
      </c>
      <c r="H84" s="39">
        <f t="shared" si="17"/>
        <v>0.18129036010863464</v>
      </c>
      <c r="I84" s="39">
        <f t="shared" si="9"/>
        <v>0.8341931071261881</v>
      </c>
      <c r="J84" s="39">
        <f t="shared" si="13"/>
        <v>1.6905590916234551E-6</v>
      </c>
      <c r="K84" s="51">
        <f t="shared" si="18"/>
        <v>3.0978778303544282E-3</v>
      </c>
      <c r="L84" s="39">
        <f t="shared" si="10"/>
        <v>0.99999988523002792</v>
      </c>
      <c r="M84" s="51">
        <f t="shared" si="11"/>
        <v>3.0978774748110761E-3</v>
      </c>
      <c r="N84" s="40">
        <f t="shared" si="19"/>
        <v>0.21286096154297773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 s="57">
        <f t="shared" si="12"/>
        <v>0.2744368457017603</v>
      </c>
      <c r="G85" s="39">
        <f t="shared" si="16"/>
        <v>0.1205776241507604</v>
      </c>
      <c r="H85" s="39">
        <f t="shared" si="17"/>
        <v>0.18127059093898781</v>
      </c>
      <c r="I85" s="39">
        <f t="shared" si="9"/>
        <v>0.83420959859425181</v>
      </c>
      <c r="J85" s="39">
        <f t="shared" si="13"/>
        <v>1.4102527414217962E-6</v>
      </c>
      <c r="K85" s="51">
        <f t="shared" si="18"/>
        <v>2.5842283328006946E-3</v>
      </c>
      <c r="L85" s="39">
        <f t="shared" si="10"/>
        <v>0.99999988550481933</v>
      </c>
      <c r="M85" s="51">
        <f t="shared" si="11"/>
        <v>2.5842280369190048E-3</v>
      </c>
      <c r="N85" s="40">
        <f t="shared" si="19"/>
        <v>0.21283972260272788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 s="57">
        <f t="shared" si="12"/>
        <v>0.2744368457017603</v>
      </c>
      <c r="G86" s="39">
        <f t="shared" si="16"/>
        <v>0.12056706075783885</v>
      </c>
      <c r="H86" s="39">
        <f t="shared" si="17"/>
        <v>0.18125323527628684</v>
      </c>
      <c r="I86" s="39">
        <f t="shared" si="9"/>
        <v>0.83422407698030765</v>
      </c>
      <c r="J86" s="39">
        <f t="shared" si="13"/>
        <v>1.1764463733379198E-6</v>
      </c>
      <c r="K86" s="51">
        <f t="shared" si="18"/>
        <v>2.1557880801815602E-3</v>
      </c>
      <c r="L86" s="39">
        <f t="shared" si="10"/>
        <v>0.99999988574556986</v>
      </c>
      <c r="M86" s="51">
        <f t="shared" si="11"/>
        <v>2.1557878338732215E-3</v>
      </c>
      <c r="N86" s="40">
        <f t="shared" si="19"/>
        <v>0.21282107644316883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 s="57">
        <f t="shared" si="12"/>
        <v>0.2744368457017603</v>
      </c>
      <c r="G87" s="39">
        <f t="shared" si="16"/>
        <v>0.12055778668768986</v>
      </c>
      <c r="H87" s="39">
        <f t="shared" si="17"/>
        <v>0.18123799808834104</v>
      </c>
      <c r="I87" s="39">
        <f t="shared" si="9"/>
        <v>0.83423678830619963</v>
      </c>
      <c r="J87" s="39">
        <f t="shared" si="13"/>
        <v>9.8141988991465654E-7</v>
      </c>
      <c r="K87" s="51">
        <f t="shared" si="18"/>
        <v>1.7984103213546114E-3</v>
      </c>
      <c r="L87" s="39">
        <f t="shared" si="10"/>
        <v>0.99999988595655431</v>
      </c>
      <c r="M87" s="51">
        <f t="shared" si="11"/>
        <v>1.7984101162577017E-3</v>
      </c>
      <c r="N87" s="40">
        <f t="shared" si="19"/>
        <v>0.21280470615447047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 s="57">
        <f t="shared" si="12"/>
        <v>0.2744368457017603</v>
      </c>
      <c r="G88" s="39">
        <f t="shared" si="16"/>
        <v>0.12054964440006281</v>
      </c>
      <c r="H88" s="39">
        <f t="shared" si="17"/>
        <v>0.18122462049550439</v>
      </c>
      <c r="I88" s="39">
        <f t="shared" si="9"/>
        <v>0.83424794846093075</v>
      </c>
      <c r="J88" s="39">
        <f t="shared" si="13"/>
        <v>8.1873657694222707E-7</v>
      </c>
      <c r="K88" s="51">
        <f t="shared" si="18"/>
        <v>1.5003000505435914E-3</v>
      </c>
      <c r="L88" s="39">
        <f t="shared" si="10"/>
        <v>0.99999988614149748</v>
      </c>
      <c r="M88" s="51">
        <f t="shared" si="11"/>
        <v>1.5002998797216743E-3</v>
      </c>
      <c r="N88" s="40">
        <f t="shared" si="19"/>
        <v>0.21279033365167738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 s="57">
        <f t="shared" si="12"/>
        <v>0.2744368457017603</v>
      </c>
      <c r="G89" s="39">
        <f t="shared" si="16"/>
        <v>0.12054249564345705</v>
      </c>
      <c r="H89" s="39">
        <f t="shared" si="17"/>
        <v>0.18121287532067093</v>
      </c>
      <c r="I89" s="39">
        <f t="shared" si="9"/>
        <v>0.83425774690648202</v>
      </c>
      <c r="J89" s="39">
        <f t="shared" si="13"/>
        <v>6.8302930964397795E-7</v>
      </c>
      <c r="K89" s="51">
        <f t="shared" si="18"/>
        <v>1.2516222392418219E-3</v>
      </c>
      <c r="L89" s="39">
        <f t="shared" si="10"/>
        <v>0.99999988630364811</v>
      </c>
      <c r="M89" s="51">
        <f t="shared" si="11"/>
        <v>1.2516220969369394E-3</v>
      </c>
      <c r="N89" s="40">
        <f t="shared" si="19"/>
        <v>0.21277771489771169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 s="57">
        <f t="shared" si="12"/>
        <v>0.2744368457017603</v>
      </c>
      <c r="G90" s="39">
        <f t="shared" si="16"/>
        <v>0.12053621908450039</v>
      </c>
      <c r="H90" s="39">
        <f t="shared" si="17"/>
        <v>0.18120256319158218</v>
      </c>
      <c r="I90" s="56">
        <f t="shared" si="9"/>
        <v>0.83426634992441906</v>
      </c>
      <c r="J90" s="39">
        <f t="shared" si="13"/>
        <v>5.6982249293467491E-7</v>
      </c>
      <c r="K90" s="51">
        <f t="shared" si="18"/>
        <v>1.0441755492879281E-3</v>
      </c>
      <c r="L90" s="39">
        <f t="shared" si="10"/>
        <v>0.99999988644584126</v>
      </c>
      <c r="M90" s="51">
        <f t="shared" si="11"/>
        <v>1.044175430717452E-3</v>
      </c>
      <c r="N90" s="40">
        <f t="shared" si="19"/>
        <v>0.21276663571882884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7.060176151609047E-8</v>
      </c>
      <c r="G91" s="43">
        <f>EXP(-SUM(G31:G90))</f>
        <v>8.8863261794153175E-5</v>
      </c>
      <c r="H91" s="43">
        <f>EXP(-SUM(H31:H90))</f>
        <v>4.7538373128544179E-7</v>
      </c>
      <c r="I91" s="43"/>
      <c r="J91" s="43"/>
      <c r="K91" s="43"/>
      <c r="L91" s="43"/>
      <c r="M91" s="43"/>
      <c r="N91" s="43">
        <f>EXP(-SUM(N31:N90))</f>
        <v>7.060176151609047E-8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-4.0478196976935129E-7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D14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1868.9144568656352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6635.9846274049605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4022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216/4022</f>
        <v>5.370462456489309E-2</v>
      </c>
      <c r="M25">
        <v>3.6999999999999998E-2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356.38306303318535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216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G21</f>
        <v>0.13926206733350766</v>
      </c>
      <c r="G31" s="39">
        <f t="shared" ref="G31:G62" si="5">3.69*(E31^-0.305)</f>
        <v>0.82650679039230135</v>
      </c>
      <c r="H31" s="39">
        <f t="shared" ref="H31:H62" si="6">F31*Linf/D31*0.66</f>
        <v>0.75397472903759899</v>
      </c>
      <c r="I31" s="39">
        <f>EXP(-H31)</f>
        <v>0.47049275008329572</v>
      </c>
      <c r="J31" s="39">
        <v>1</v>
      </c>
      <c r="K31" s="51">
        <f t="shared" ref="K31:K62" si="7">J31*$L$21</f>
        <v>1868.9144568656352</v>
      </c>
      <c r="L31" s="39">
        <f>1/(1+EXP(-(D31-$B$36)/$B$37))</f>
        <v>3.4955463231936684E-2</v>
      </c>
      <c r="M31" s="51">
        <f>K31*L31</f>
        <v>65.328770580601628</v>
      </c>
      <c r="N31" s="40">
        <f t="shared" ref="N31:N62" si="8"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0.13926206733350766</v>
      </c>
      <c r="G32" s="39">
        <f t="shared" si="5"/>
        <v>0.46429581663329828</v>
      </c>
      <c r="H32" s="39">
        <f t="shared" si="6"/>
        <v>0.40145709138328139</v>
      </c>
      <c r="I32" s="39">
        <f t="shared" ref="I32:I90" si="9">EXP(-H32)</f>
        <v>0.66934403971040446</v>
      </c>
      <c r="J32" s="39">
        <f>I31*J31</f>
        <v>0.47049275008329572</v>
      </c>
      <c r="K32" s="51">
        <f t="shared" si="7"/>
        <v>879.31070248114167</v>
      </c>
      <c r="L32" s="39">
        <f t="shared" ref="L32:L90" si="10">1/(1+EXP(-(D32-$B$36)/$B$37))</f>
        <v>0.27625097736326432</v>
      </c>
      <c r="M32" s="51">
        <f t="shared" ref="M32:M90" si="11">K32*L32</f>
        <v>242.91044096639391</v>
      </c>
      <c r="N32" s="40">
        <f t="shared" si="8"/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0.13926206733350766</v>
      </c>
      <c r="G33" s="39">
        <f t="shared" si="5"/>
        <v>0.33892560550875356</v>
      </c>
      <c r="H33" s="39">
        <f t="shared" si="6"/>
        <v>0.28461037619948559</v>
      </c>
      <c r="I33" s="39">
        <f t="shared" si="9"/>
        <v>0.75230731405900897</v>
      </c>
      <c r="J33" s="39">
        <f t="shared" ref="J33:J90" si="13">I32*J32</f>
        <v>0.3149215179952109</v>
      </c>
      <c r="K33" s="51">
        <f t="shared" si="7"/>
        <v>588.56137775932098</v>
      </c>
      <c r="L33" s="39">
        <f t="shared" si="10"/>
        <v>0.75114882253533211</v>
      </c>
      <c r="M33" s="51">
        <f t="shared" si="11"/>
        <v>442.09718589368674</v>
      </c>
      <c r="N33" s="40">
        <f t="shared" si="8"/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0.13926206733350766</v>
      </c>
      <c r="G34" s="39">
        <f t="shared" si="5"/>
        <v>0.27520936763192289</v>
      </c>
      <c r="H34" s="39">
        <f t="shared" si="6"/>
        <v>0.22667724339668585</v>
      </c>
      <c r="I34" s="39">
        <f t="shared" si="9"/>
        <v>0.79717803524775421</v>
      </c>
      <c r="J34" s="39">
        <f t="shared" si="13"/>
        <v>0.23691776134236298</v>
      </c>
      <c r="K34" s="51">
        <f t="shared" si="7"/>
        <v>442.77902926098449</v>
      </c>
      <c r="L34" s="39">
        <f t="shared" si="10"/>
        <v>0.94885289796786965</v>
      </c>
      <c r="M34" s="51">
        <f t="shared" si="11"/>
        <v>420.13216507368526</v>
      </c>
      <c r="N34" s="40">
        <f t="shared" si="8"/>
        <v>0.24651286733436714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0.13926206733350766</v>
      </c>
      <c r="G35" s="39">
        <f t="shared" si="5"/>
        <v>0.23676431338645854</v>
      </c>
      <c r="H35" s="39">
        <f t="shared" si="6"/>
        <v>0.1923049530083496</v>
      </c>
      <c r="I35" s="39">
        <f t="shared" si="9"/>
        <v>0.82505522705068168</v>
      </c>
      <c r="J35" s="39">
        <f t="shared" si="13"/>
        <v>0.18886563550220126</v>
      </c>
      <c r="K35" s="51">
        <f t="shared" si="7"/>
        <v>352.9737165951795</v>
      </c>
      <c r="L35" s="39">
        <f t="shared" si="10"/>
        <v>0.98917478501449496</v>
      </c>
      <c r="M35" s="51">
        <f t="shared" si="11"/>
        <v>349.15270022880395</v>
      </c>
      <c r="N35" s="40">
        <f t="shared" si="8"/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0.13926206733350766</v>
      </c>
      <c r="G36" s="39">
        <f t="shared" si="5"/>
        <v>0.21117531548106228</v>
      </c>
      <c r="H36" s="39">
        <f t="shared" si="6"/>
        <v>0.16970824336810356</v>
      </c>
      <c r="I36" s="39">
        <f t="shared" si="9"/>
        <v>0.84391099731240538</v>
      </c>
      <c r="J36" s="39">
        <f t="shared" si="13"/>
        <v>0.15582457978133996</v>
      </c>
      <c r="K36" s="51">
        <f t="shared" si="7"/>
        <v>291.22280988835882</v>
      </c>
      <c r="L36" s="39">
        <f t="shared" si="10"/>
        <v>0.99730878521373822</v>
      </c>
      <c r="M36" s="51">
        <f t="shared" si="11"/>
        <v>290.43906675629057</v>
      </c>
      <c r="N36" s="40">
        <f t="shared" si="8"/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0.13926206733350766</v>
      </c>
      <c r="G37" s="39">
        <f t="shared" si="5"/>
        <v>0.19302858838978323</v>
      </c>
      <c r="H37" s="39">
        <f t="shared" si="6"/>
        <v>0.15383546603450823</v>
      </c>
      <c r="I37" s="39">
        <f t="shared" si="9"/>
        <v>0.85741308298100394</v>
      </c>
      <c r="J37" s="39">
        <f t="shared" si="13"/>
        <v>0.13150207652905707</v>
      </c>
      <c r="K37" s="51">
        <f t="shared" si="7"/>
        <v>245.76613193300588</v>
      </c>
      <c r="L37" s="39">
        <f t="shared" si="10"/>
        <v>0.99921140366081784</v>
      </c>
      <c r="M37" s="51">
        <f t="shared" si="11"/>
        <v>245.57232166106854</v>
      </c>
      <c r="N37" s="40">
        <f t="shared" si="8"/>
        <v>0.1729012032218023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0.13926206733350766</v>
      </c>
      <c r="G38" s="39">
        <f t="shared" si="5"/>
        <v>0.17957945633795316</v>
      </c>
      <c r="H38" s="39">
        <f t="shared" si="6"/>
        <v>0.14216012687026408</v>
      </c>
      <c r="I38" s="39">
        <f t="shared" si="9"/>
        <v>0.86748233813211584</v>
      </c>
      <c r="J38" s="39">
        <f t="shared" si="13"/>
        <v>0.11275160085518274</v>
      </c>
      <c r="K38" s="51">
        <f t="shared" si="7"/>
        <v>210.72309687299474</v>
      </c>
      <c r="L38" s="39">
        <f t="shared" si="10"/>
        <v>0.99973193071965849</v>
      </c>
      <c r="M38" s="51">
        <f t="shared" si="11"/>
        <v>210.66660848406465</v>
      </c>
      <c r="N38" s="40">
        <f t="shared" si="8"/>
        <v>0.16085443267113808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0.13926206733350766</v>
      </c>
      <c r="G39" s="39">
        <f t="shared" si="5"/>
        <v>0.16928527180154024</v>
      </c>
      <c r="H39" s="39">
        <f t="shared" si="6"/>
        <v>0.13327807197754768</v>
      </c>
      <c r="I39" s="39">
        <f t="shared" si="9"/>
        <v>0.87522168364343955</v>
      </c>
      <c r="J39" s="39">
        <f t="shared" si="13"/>
        <v>9.7810022337992991E-2</v>
      </c>
      <c r="K39" s="51">
        <f t="shared" si="7"/>
        <v>182.79856477382583</v>
      </c>
      <c r="L39" s="39">
        <f t="shared" si="10"/>
        <v>0.99989609475737939</v>
      </c>
      <c r="M39" s="51">
        <f t="shared" si="11"/>
        <v>182.77957104460231</v>
      </c>
      <c r="N39" s="40">
        <f t="shared" si="8"/>
        <v>0.15163363844899438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0.13926206733350766</v>
      </c>
      <c r="G40" s="39">
        <f t="shared" si="5"/>
        <v>0.16121107898093934</v>
      </c>
      <c r="H40" s="39">
        <f t="shared" si="6"/>
        <v>0.12634636615042119</v>
      </c>
      <c r="I40" s="39">
        <f t="shared" si="9"/>
        <v>0.88130953812012702</v>
      </c>
      <c r="J40" s="39">
        <f t="shared" si="13"/>
        <v>8.5605452427860662E-2</v>
      </c>
      <c r="K40" s="51">
        <f t="shared" si="7"/>
        <v>159.98926762895218</v>
      </c>
      <c r="L40" s="39">
        <f t="shared" si="10"/>
        <v>0.99995479693923295</v>
      </c>
      <c r="M40" s="51">
        <f t="shared" si="11"/>
        <v>159.98203562436547</v>
      </c>
      <c r="N40" s="40">
        <f t="shared" si="8"/>
        <v>0.14440135402225596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0.13926206733350766</v>
      </c>
      <c r="G41" s="39">
        <f t="shared" si="5"/>
        <v>0.15475657017620373</v>
      </c>
      <c r="H41" s="39">
        <f t="shared" si="6"/>
        <v>0.12082824043529466</v>
      </c>
      <c r="I41" s="39">
        <f t="shared" si="9"/>
        <v>0.88618615747043583</v>
      </c>
      <c r="J41" s="39">
        <f t="shared" si="13"/>
        <v>7.5444901739762385E-2</v>
      </c>
      <c r="K41" s="51">
        <f t="shared" si="7"/>
        <v>141.00006755824924</v>
      </c>
      <c r="L41" s="39">
        <f t="shared" si="10"/>
        <v>0.99997823539378006</v>
      </c>
      <c r="M41" s="51">
        <f t="shared" si="11"/>
        <v>140.99699874730186</v>
      </c>
      <c r="N41" s="40">
        <f t="shared" si="8"/>
        <v>0.13861986668997034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0.13926206733350766</v>
      </c>
      <c r="G42" s="39">
        <f t="shared" si="5"/>
        <v>0.14951830801175628</v>
      </c>
      <c r="H42" s="39">
        <f t="shared" si="6"/>
        <v>0.11636556764890216</v>
      </c>
      <c r="I42" s="39">
        <f t="shared" si="9"/>
        <v>0.89014975385785966</v>
      </c>
      <c r="J42" s="39">
        <f t="shared" si="13"/>
        <v>6.6858227573494633E-2</v>
      </c>
      <c r="K42" s="51">
        <f t="shared" si="7"/>
        <v>124.95230807251676</v>
      </c>
      <c r="L42" s="39">
        <f t="shared" si="10"/>
        <v>0.99998854423990524</v>
      </c>
      <c r="M42" s="51">
        <f t="shared" si="11"/>
        <v>124.95087664885219</v>
      </c>
      <c r="N42" s="40">
        <f t="shared" si="8"/>
        <v>0.13392780610671975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0.13926206733350766</v>
      </c>
      <c r="G43" s="39">
        <f t="shared" si="5"/>
        <v>0.14521493892117723</v>
      </c>
      <c r="H43" s="39">
        <f t="shared" si="6"/>
        <v>0.11271019619030692</v>
      </c>
      <c r="I43" s="39">
        <f t="shared" si="9"/>
        <v>0.89340953608975693</v>
      </c>
      <c r="J43" s="39">
        <f t="shared" si="13"/>
        <v>5.9513834817919012E-2</v>
      </c>
      <c r="K43" s="51">
        <f t="shared" si="7"/>
        <v>111.22626627472224</v>
      </c>
      <c r="L43" s="39">
        <f t="shared" si="10"/>
        <v>0.99999347961407314</v>
      </c>
      <c r="M43" s="51">
        <f t="shared" si="11"/>
        <v>111.22554103654092</v>
      </c>
      <c r="N43" s="40">
        <f t="shared" si="8"/>
        <v>0.1300731558713559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0.13926206733350766</v>
      </c>
      <c r="G44" s="39">
        <f t="shared" si="5"/>
        <v>0.14164415086854321</v>
      </c>
      <c r="H44" s="39">
        <f t="shared" si="6"/>
        <v>0.10968471231967748</v>
      </c>
      <c r="I44" s="39">
        <f t="shared" si="9"/>
        <v>0.89611662529346747</v>
      </c>
      <c r="J44" s="39">
        <f t="shared" si="13"/>
        <v>5.3170227555599449E-2</v>
      </c>
      <c r="K44" s="51">
        <f t="shared" si="7"/>
        <v>99.370606953495368</v>
      </c>
      <c r="L44" s="39">
        <f t="shared" si="10"/>
        <v>0.99999602480778349</v>
      </c>
      <c r="M44" s="51">
        <f t="shared" si="11"/>
        <v>99.370211936232053</v>
      </c>
      <c r="N44" s="40">
        <f t="shared" si="8"/>
        <v>0.12687469933234957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0.13926206733350766</v>
      </c>
      <c r="G45" s="39">
        <f t="shared" si="5"/>
        <v>0.13865668028411005</v>
      </c>
      <c r="H45" s="39">
        <f t="shared" si="6"/>
        <v>0.10715889702684411</v>
      </c>
      <c r="I45" s="39">
        <f t="shared" si="9"/>
        <v>0.89838291127483072</v>
      </c>
      <c r="J45" s="39">
        <f t="shared" si="13"/>
        <v>4.7646724883209507E-2</v>
      </c>
      <c r="K45" s="51">
        <f t="shared" si="7"/>
        <v>89.047652956529845</v>
      </c>
      <c r="L45" s="39">
        <f t="shared" si="10"/>
        <v>0.99999742580321138</v>
      </c>
      <c r="M45" s="51">
        <f t="shared" si="11"/>
        <v>89.047423730347575</v>
      </c>
      <c r="N45" s="40">
        <f t="shared" si="8"/>
        <v>0.12419873685991421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0.13926206733350766</v>
      </c>
      <c r="G46" s="39">
        <f t="shared" si="5"/>
        <v>0.13613996974842735</v>
      </c>
      <c r="H46" s="39">
        <f t="shared" si="6"/>
        <v>0.10503501060303223</v>
      </c>
      <c r="I46" s="39">
        <f t="shared" si="9"/>
        <v>0.90029300223358166</v>
      </c>
      <c r="J46" s="39">
        <f t="shared" si="13"/>
        <v>4.2805003413288675E-2</v>
      </c>
      <c r="K46" s="51">
        <f t="shared" si="7"/>
        <v>79.99888970527806</v>
      </c>
      <c r="L46" s="39">
        <f t="shared" si="10"/>
        <v>0.99999824235741874</v>
      </c>
      <c r="M46" s="51">
        <f t="shared" si="11"/>
        <v>79.998749095823058</v>
      </c>
      <c r="N46" s="40">
        <f t="shared" si="8"/>
        <v>0.1219444475683102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0.13926206733350766</v>
      </c>
      <c r="G47" s="39">
        <f t="shared" si="5"/>
        <v>0.13400753505664306</v>
      </c>
      <c r="H47" s="39">
        <f t="shared" si="6"/>
        <v>0.10323826956277013</v>
      </c>
      <c r="I47" s="39">
        <f t="shared" si="9"/>
        <v>0.90191204968789784</v>
      </c>
      <c r="J47" s="39">
        <f t="shared" si="13"/>
        <v>3.8537045033568369E-2</v>
      </c>
      <c r="K47" s="51">
        <f t="shared" si="7"/>
        <v>72.022440588117959</v>
      </c>
      <c r="L47" s="39">
        <f t="shared" si="10"/>
        <v>0.99999874275405831</v>
      </c>
      <c r="M47" s="51">
        <f t="shared" si="11"/>
        <v>72.022350038196819</v>
      </c>
      <c r="N47" s="40">
        <f t="shared" si="8"/>
        <v>0.12003436509256367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0.13926206733350766</v>
      </c>
      <c r="G48" s="39">
        <f t="shared" si="5"/>
        <v>0.13219183953677577</v>
      </c>
      <c r="H48" s="39">
        <f t="shared" si="6"/>
        <v>0.10171049633535059</v>
      </c>
      <c r="I48" s="39">
        <f t="shared" si="9"/>
        <v>0.90329101987954807</v>
      </c>
      <c r="J48" s="39">
        <f t="shared" si="13"/>
        <v>3.475702527514047E-2</v>
      </c>
      <c r="K48" s="51">
        <f t="shared" si="7"/>
        <v>64.957907014354305</v>
      </c>
      <c r="L48" s="39">
        <f t="shared" si="10"/>
        <v>0.99999906319706888</v>
      </c>
      <c r="M48" s="51">
        <f t="shared" si="11"/>
        <v>64.957846161596621</v>
      </c>
      <c r="N48" s="40">
        <f t="shared" si="8"/>
        <v>0.11840799491243492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0.13926206733350766</v>
      </c>
      <c r="G49" s="39">
        <f t="shared" si="5"/>
        <v>0.13063939406411698</v>
      </c>
      <c r="H49" s="39">
        <f t="shared" si="6"/>
        <v>0.10040577255458805</v>
      </c>
      <c r="I49" s="39">
        <f t="shared" si="9"/>
        <v>0.90447033432664026</v>
      </c>
      <c r="J49" s="39">
        <f t="shared" si="13"/>
        <v>3.1395708808760865E-2</v>
      </c>
      <c r="K49" s="51">
        <f t="shared" si="7"/>
        <v>58.675894076236951</v>
      </c>
      <c r="L49" s="39">
        <f t="shared" si="10"/>
        <v>0.99999927647723441</v>
      </c>
      <c r="M49" s="51">
        <f t="shared" si="11"/>
        <v>58.675851622891798</v>
      </c>
      <c r="N49" s="40">
        <f t="shared" si="8"/>
        <v>0.11701742529578868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0.13926206733350766</v>
      </c>
      <c r="G50" s="39">
        <f t="shared" si="5"/>
        <v>0.12930731016215474</v>
      </c>
      <c r="H50" s="39">
        <f t="shared" si="6"/>
        <v>9.9287394501305179E-2</v>
      </c>
      <c r="I50" s="39">
        <f t="shared" si="9"/>
        <v>0.9054824399512631</v>
      </c>
      <c r="J50" s="39">
        <f t="shared" si="13"/>
        <v>2.8396487242681786E-2</v>
      </c>
      <c r="K50" s="51">
        <f t="shared" si="7"/>
        <v>53.070605532048567</v>
      </c>
      <c r="L50" s="39">
        <f t="shared" si="10"/>
        <v>0.99999942332204073</v>
      </c>
      <c r="M50" s="51">
        <f t="shared" si="11"/>
        <v>53.070574927400074</v>
      </c>
      <c r="N50" s="40">
        <f t="shared" si="8"/>
        <v>0.11582423981293896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0.13926206733350766</v>
      </c>
      <c r="G51" s="39">
        <f t="shared" si="5"/>
        <v>0.12816082580786162</v>
      </c>
      <c r="H51" s="39">
        <f t="shared" si="6"/>
        <v>9.8325696523501704E-2</v>
      </c>
      <c r="I51" s="39">
        <f t="shared" si="9"/>
        <v>0.90635365944056479</v>
      </c>
      <c r="J51" s="39">
        <f t="shared" si="13"/>
        <v>2.571252055454842E-2</v>
      </c>
      <c r="K51" s="51">
        <f t="shared" si="7"/>
        <v>48.05450138685034</v>
      </c>
      <c r="L51" s="39">
        <f t="shared" si="10"/>
        <v>0.99999952747543397</v>
      </c>
      <c r="M51" s="51">
        <f t="shared" si="11"/>
        <v>48.054478679917928</v>
      </c>
      <c r="N51" s="40">
        <f t="shared" si="8"/>
        <v>0.11479730112999129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0.13926206733350766</v>
      </c>
      <c r="G52" s="39">
        <f t="shared" si="5"/>
        <v>0.12717149701008948</v>
      </c>
      <c r="H52" s="39">
        <f t="shared" si="6"/>
        <v>9.7496466189024522E-2</v>
      </c>
      <c r="I52" s="39">
        <f t="shared" si="9"/>
        <v>0.90710554708967606</v>
      </c>
      <c r="J52" s="39">
        <f t="shared" si="13"/>
        <v>2.3304637098055702E-2</v>
      </c>
      <c r="K52" s="51">
        <f t="shared" si="7"/>
        <v>43.554373184563502</v>
      </c>
      <c r="L52" s="39">
        <f t="shared" si="10"/>
        <v>0.99999960330085746</v>
      </c>
      <c r="M52" s="51">
        <f t="shared" si="11"/>
        <v>43.554355906581009</v>
      </c>
      <c r="N52" s="40">
        <f t="shared" si="8"/>
        <v>0.11391113115411514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0.13926206733350766</v>
      </c>
      <c r="G53" s="39">
        <f t="shared" si="5"/>
        <v>0.12631585424653854</v>
      </c>
      <c r="H53" s="39">
        <f t="shared" si="6"/>
        <v>9.6779771053070007E-2</v>
      </c>
      <c r="I53" s="39">
        <f t="shared" si="9"/>
        <v>0.90775589824699032</v>
      </c>
      <c r="J53" s="39">
        <f t="shared" si="13"/>
        <v>2.1139765584558178E-2</v>
      </c>
      <c r="K53" s="51">
        <f t="shared" si="7"/>
        <v>39.508413515731391</v>
      </c>
      <c r="L53" s="39">
        <f t="shared" si="10"/>
        <v>0.99999965978114413</v>
      </c>
      <c r="M53" s="51">
        <f t="shared" si="11"/>
        <v>39.508400074224149</v>
      </c>
      <c r="N53" s="40">
        <f t="shared" si="8"/>
        <v>0.11314470756587833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0.13926206733350766</v>
      </c>
      <c r="G54" s="39">
        <f t="shared" si="5"/>
        <v>0.12557438936041315</v>
      </c>
      <c r="H54" s="39">
        <f t="shared" si="6"/>
        <v>9.6159076998207096E-2</v>
      </c>
      <c r="I54" s="39">
        <f t="shared" si="9"/>
        <v>0.9083195118340055</v>
      </c>
      <c r="J54" s="39">
        <f t="shared" si="13"/>
        <v>1.9189746896941421E-2</v>
      </c>
      <c r="K54" s="51">
        <f t="shared" si="7"/>
        <v>35.863995399286281</v>
      </c>
      <c r="L54" s="39">
        <f t="shared" si="10"/>
        <v>0.99999970270549565</v>
      </c>
      <c r="M54" s="51">
        <f t="shared" si="11"/>
        <v>35.863984737117548</v>
      </c>
      <c r="N54" s="40">
        <f t="shared" si="8"/>
        <v>0.11248055635373289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0.13926206733350766</v>
      </c>
      <c r="G55" s="39">
        <f t="shared" si="5"/>
        <v>0.1249307812397481</v>
      </c>
      <c r="H55" s="39">
        <f t="shared" si="6"/>
        <v>9.5620576548183414E-2</v>
      </c>
      <c r="I55" s="39">
        <f t="shared" si="9"/>
        <v>0.90880877402202442</v>
      </c>
      <c r="J55" s="39">
        <f t="shared" si="13"/>
        <v>1.7430421533647954E-2</v>
      </c>
      <c r="K55" s="51">
        <f t="shared" si="7"/>
        <v>32.57596679349674</v>
      </c>
      <c r="L55" s="39">
        <f t="shared" si="10"/>
        <v>0.99999973590783675</v>
      </c>
      <c r="M55" s="51">
        <f t="shared" si="11"/>
        <v>32.575958190439202</v>
      </c>
      <c r="N55" s="40">
        <f t="shared" si="8"/>
        <v>0.11190405823293846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0.13926206733350766</v>
      </c>
      <c r="G56" s="39">
        <f t="shared" si="5"/>
        <v>0.12437129662779985</v>
      </c>
      <c r="H56" s="39">
        <f t="shared" si="6"/>
        <v>9.5152670688249466E-2</v>
      </c>
      <c r="I56" s="39">
        <f t="shared" si="9"/>
        <v>0.90923411047389779</v>
      </c>
      <c r="J56" s="39">
        <f t="shared" si="13"/>
        <v>1.5840920024681692E-2</v>
      </c>
      <c r="K56" s="51">
        <f t="shared" si="7"/>
        <v>29.605324444179949</v>
      </c>
      <c r="L56" s="39">
        <f t="shared" si="10"/>
        <v>0.99999976199073459</v>
      </c>
      <c r="M56" s="51">
        <f t="shared" si="11"/>
        <v>29.605317397838427</v>
      </c>
      <c r="N56" s="40">
        <f t="shared" si="8"/>
        <v>0.1114029119343674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0.13926206733350766</v>
      </c>
      <c r="G57" s="39">
        <f t="shared" si="5"/>
        <v>0.12388432115280325</v>
      </c>
      <c r="H57" s="39">
        <f t="shared" si="6"/>
        <v>9.4745564474487093E-2</v>
      </c>
      <c r="I57" s="39">
        <f t="shared" si="9"/>
        <v>0.90960434068643303</v>
      </c>
      <c r="J57" s="39">
        <f t="shared" si="13"/>
        <v>1.4403104827729614E-2</v>
      </c>
      <c r="K57" s="51">
        <f t="shared" si="7"/>
        <v>26.918170836295101</v>
      </c>
      <c r="L57" s="39">
        <f t="shared" si="10"/>
        <v>0.99999978276108525</v>
      </c>
      <c r="M57" s="51">
        <f t="shared" si="11"/>
        <v>26.91816498862088</v>
      </c>
      <c r="N57" s="40">
        <f t="shared" si="8"/>
        <v>0.11096671413450369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0.13926206733350766</v>
      </c>
      <c r="G58" s="39">
        <f t="shared" si="5"/>
        <v>0.12345998841656175</v>
      </c>
      <c r="H58" s="39">
        <f t="shared" si="6"/>
        <v>9.4390948076260431E-2</v>
      </c>
      <c r="I58" s="39">
        <f t="shared" si="9"/>
        <v>0.90992695850094141</v>
      </c>
      <c r="J58" s="39">
        <f t="shared" si="13"/>
        <v>1.3101126670664575E-2</v>
      </c>
      <c r="K58" s="51">
        <f t="shared" si="7"/>
        <v>24.484885036032974</v>
      </c>
      <c r="L58" s="39">
        <f t="shared" si="10"/>
        <v>0.9999997994994072</v>
      </c>
      <c r="M58" s="51">
        <f t="shared" si="11"/>
        <v>24.484880126799009</v>
      </c>
      <c r="N58" s="40">
        <f t="shared" si="8"/>
        <v>0.11058662721953127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0.13926206733350766</v>
      </c>
      <c r="G59" s="39">
        <f t="shared" si="5"/>
        <v>0.12308988379691092</v>
      </c>
      <c r="H59" s="39">
        <f t="shared" si="6"/>
        <v>9.408174272764519E-2</v>
      </c>
      <c r="I59" s="39">
        <f t="shared" si="9"/>
        <v>0.9102083562859673</v>
      </c>
      <c r="J59" s="39">
        <f t="shared" si="13"/>
        <v>1.1921068344373382E-2</v>
      </c>
      <c r="K59" s="51">
        <f t="shared" si="7"/>
        <v>22.279456970082698</v>
      </c>
      <c r="L59" s="39">
        <f t="shared" si="10"/>
        <v>0.99999981313040098</v>
      </c>
      <c r="M59" s="51">
        <f t="shared" si="11"/>
        <v>22.279452806729509</v>
      </c>
      <c r="N59" s="40">
        <f t="shared" si="8"/>
        <v>0.1102551139727662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0.13926206733350766</v>
      </c>
      <c r="G60" s="39">
        <f t="shared" si="5"/>
        <v>0.12276680580352589</v>
      </c>
      <c r="H60" s="39">
        <f t="shared" si="6"/>
        <v>9.3811896542491113E-2</v>
      </c>
      <c r="I60" s="39">
        <f t="shared" si="9"/>
        <v>0.91045400568089185</v>
      </c>
      <c r="J60" s="39">
        <f t="shared" si="13"/>
        <v>1.0850656022904774E-2</v>
      </c>
      <c r="K60" s="51">
        <f t="shared" si="7"/>
        <v>20.278947907682909</v>
      </c>
      <c r="L60" s="39">
        <f t="shared" si="10"/>
        <v>0.99999982433342938</v>
      </c>
      <c r="M60" s="51">
        <f t="shared" si="11"/>
        <v>20.278944345349675</v>
      </c>
      <c r="N60" s="40">
        <f t="shared" si="8"/>
        <v>0.10996572381425787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0.13926206733350766</v>
      </c>
      <c r="G61" s="39">
        <f t="shared" si="5"/>
        <v>0.12248457222400345</v>
      </c>
      <c r="H61" s="39">
        <f t="shared" si="6"/>
        <v>9.3576219033023933E-2</v>
      </c>
      <c r="I61" s="39">
        <f t="shared" si="9"/>
        <v>0.91066860450049947</v>
      </c>
      <c r="J61" s="39">
        <f t="shared" si="13"/>
        <v>9.8790232403191455E-3</v>
      </c>
      <c r="K61" s="51">
        <f t="shared" si="7"/>
        <v>18.463049353544044</v>
      </c>
      <c r="L61" s="39">
        <f t="shared" si="10"/>
        <v>0.9999998336155741</v>
      </c>
      <c r="M61" s="51">
        <f t="shared" si="11"/>
        <v>18.463046281580176</v>
      </c>
      <c r="N61" s="40">
        <f t="shared" si="8"/>
        <v>0.10971291916031467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0.13926206733350766</v>
      </c>
      <c r="G62" s="39">
        <f t="shared" si="5"/>
        <v>0.12223786146321114</v>
      </c>
      <c r="H62" s="39">
        <f t="shared" si="6"/>
        <v>9.3370245961969536E-2</v>
      </c>
      <c r="I62" s="39">
        <f t="shared" si="9"/>
        <v>0.91085619702852261</v>
      </c>
      <c r="J62" s="39">
        <f t="shared" si="13"/>
        <v>8.9965163080894389E-3</v>
      </c>
      <c r="K62" s="51">
        <f t="shared" si="7"/>
        <v>16.813719389615802</v>
      </c>
      <c r="L62" s="39">
        <f t="shared" si="10"/>
        <v>0.99999984136087761</v>
      </c>
      <c r="M62" s="51">
        <f t="shared" si="11"/>
        <v>16.813716722302114</v>
      </c>
      <c r="N62" s="40">
        <f t="shared" si="8"/>
        <v>0.10949193330664091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0.13926206733350766</v>
      </c>
      <c r="G63" s="39">
        <f t="shared" ref="G63:G90" si="16">3.69*(E63^-0.305)</f>
        <v>0.12202208178494561</v>
      </c>
      <c r="H63" s="39">
        <f t="shared" ref="H63:H90" si="17">F63*Linf/D63*0.66</f>
        <v>9.3190128185347096E-2</v>
      </c>
      <c r="I63" s="39">
        <f t="shared" si="9"/>
        <v>0.91102027319762791</v>
      </c>
      <c r="J63" s="39">
        <f t="shared" si="13"/>
        <v>8.1945326308914303E-3</v>
      </c>
      <c r="K63" s="51">
        <f t="shared" ref="K63:K90" si="18">J63*$L$21</f>
        <v>15.314880501130181</v>
      </c>
      <c r="L63" s="39">
        <f t="shared" si="10"/>
        <v>0.9999998478641241</v>
      </c>
      <c r="M63" s="51">
        <f t="shared" si="11"/>
        <v>15.314878171187422</v>
      </c>
      <c r="N63" s="40">
        <f t="shared" ref="N63:N90" si="19">$G63*(-LN(F$91)/SUM($G$31:$G$90))</f>
        <v>0.10929865330436692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0.13926206733350766</v>
      </c>
      <c r="G64" s="39">
        <f t="shared" si="16"/>
        <v>0.12183326286287635</v>
      </c>
      <c r="H64" s="39">
        <f t="shared" si="17"/>
        <v>9.3032539632085326E-2</v>
      </c>
      <c r="I64" s="39">
        <f t="shared" si="9"/>
        <v>0.91116385087727558</v>
      </c>
      <c r="J64" s="39">
        <f t="shared" si="13"/>
        <v>7.4653853561215877E-3</v>
      </c>
      <c r="K64" s="51">
        <f t="shared" si="18"/>
        <v>13.952166618128643</v>
      </c>
      <c r="L64" s="39">
        <f t="shared" si="10"/>
        <v>0.99999985335439878</v>
      </c>
      <c r="M64" s="51">
        <f t="shared" si="11"/>
        <v>13.952164572104781</v>
      </c>
      <c r="N64" s="40">
        <f t="shared" si="19"/>
        <v>0.10912952281914109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0.13926206733350766</v>
      </c>
      <c r="G65" s="39">
        <f t="shared" si="16"/>
        <v>0.12166796531066745</v>
      </c>
      <c r="H65" s="39">
        <f t="shared" si="17"/>
        <v>9.2894600671567892E-2</v>
      </c>
      <c r="I65" s="39">
        <f t="shared" si="9"/>
        <v>0.911289544540554</v>
      </c>
      <c r="J65" s="39">
        <f t="shared" si="13"/>
        <v>6.8021892693665674E-3</v>
      </c>
      <c r="K65" s="51">
        <f t="shared" si="18"/>
        <v>12.712709863855471</v>
      </c>
      <c r="L65" s="39">
        <f t="shared" si="10"/>
        <v>0.99999985801176661</v>
      </c>
      <c r="M65" s="51">
        <f t="shared" si="11"/>
        <v>12.712708058800256</v>
      </c>
      <c r="N65" s="40">
        <f t="shared" si="19"/>
        <v>0.10898146109468386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0.13926206733350766</v>
      </c>
      <c r="G66" s="39">
        <f t="shared" si="16"/>
        <v>0.12152320480955509</v>
      </c>
      <c r="H66" s="39">
        <f t="shared" si="17"/>
        <v>9.2773813948095404E-2</v>
      </c>
      <c r="I66" s="39">
        <f t="shared" si="9"/>
        <v>0.91139962286664011</v>
      </c>
      <c r="J66" s="39">
        <f t="shared" si="13"/>
        <v>6.1987639611597034E-3</v>
      </c>
      <c r="K66" s="51">
        <f t="shared" si="18"/>
        <v>11.584959581709061</v>
      </c>
      <c r="L66" s="39">
        <f t="shared" si="10"/>
        <v>0.9999998619792545</v>
      </c>
      <c r="M66" s="51">
        <f t="shared" si="11"/>
        <v>11.584957982744303</v>
      </c>
      <c r="N66" s="40">
        <f t="shared" si="19"/>
        <v>0.10885179499169823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0.13926206733350766</v>
      </c>
      <c r="G67" s="39">
        <f t="shared" si="16"/>
        <v>0.12139638817032267</v>
      </c>
      <c r="H67" s="39">
        <f t="shared" si="17"/>
        <v>9.2668010387213215E-2</v>
      </c>
      <c r="I67" s="39">
        <f t="shared" si="9"/>
        <v>0.91149605729358896</v>
      </c>
      <c r="J67" s="39">
        <f t="shared" si="13"/>
        <v>5.6495511364402741E-3</v>
      </c>
      <c r="K67" s="51">
        <f t="shared" si="18"/>
        <v>10.558527793694907</v>
      </c>
      <c r="L67" s="39">
        <f t="shared" si="10"/>
        <v>0.99999986537156971</v>
      </c>
      <c r="M67" s="51">
        <f t="shared" si="11"/>
        <v>10.558526372216884</v>
      </c>
      <c r="N67" s="40">
        <f t="shared" si="19"/>
        <v>0.10873820171676035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0.13926206733350766</v>
      </c>
      <c r="G68" s="39">
        <f t="shared" si="16"/>
        <v>0.12128525921590486</v>
      </c>
      <c r="H68" s="39">
        <f t="shared" si="17"/>
        <v>9.2575303556255165E-2</v>
      </c>
      <c r="I68" s="39">
        <f t="shared" si="9"/>
        <v>0.91158056312156466</v>
      </c>
      <c r="J68" s="39">
        <f t="shared" si="13"/>
        <v>5.1495435863438245E-3</v>
      </c>
      <c r="K68" s="51">
        <f t="shared" si="18"/>
        <v>9.6240564547776835</v>
      </c>
      <c r="L68" s="39">
        <f t="shared" si="10"/>
        <v>0.99999986828152632</v>
      </c>
      <c r="M68" s="51">
        <f t="shared" si="11"/>
        <v>9.6240551871116562</v>
      </c>
      <c r="N68" s="40">
        <f t="shared" si="19"/>
        <v>0.10863866034782686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0.13926206733350766</v>
      </c>
      <c r="G69" s="39">
        <f t="shared" si="16"/>
        <v>0.12118785279416147</v>
      </c>
      <c r="H69" s="39">
        <f t="shared" si="17"/>
        <v>9.2494050928572991E-2</v>
      </c>
      <c r="I69" s="39">
        <f t="shared" si="9"/>
        <v>0.91165463444686645</v>
      </c>
      <c r="J69" s="39">
        <f t="shared" si="13"/>
        <v>4.6942238422583455E-3</v>
      </c>
      <c r="K69" s="51">
        <f t="shared" si="18"/>
        <v>8.7731028025599702</v>
      </c>
      <c r="L69" s="39">
        <f t="shared" si="10"/>
        <v>0.99999987078483632</v>
      </c>
      <c r="M69" s="51">
        <f t="shared" si="11"/>
        <v>8.773101668942056</v>
      </c>
      <c r="N69" s="40">
        <f t="shared" si="19"/>
        <v>0.10855141064216692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0.13926206733350766</v>
      </c>
      <c r="G70" s="39">
        <f t="shared" si="16"/>
        <v>0.12110245555915686</v>
      </c>
      <c r="H70" s="39">
        <f t="shared" si="17"/>
        <v>9.2422820885478235E-2</v>
      </c>
      <c r="I70" s="39">
        <f t="shared" si="9"/>
        <v>0.91171957395856029</v>
      </c>
      <c r="J70" s="39">
        <f t="shared" si="13"/>
        <v>4.2795109209257968E-3</v>
      </c>
      <c r="K70" s="51">
        <f t="shared" si="18"/>
        <v>7.9980398284325895</v>
      </c>
      <c r="L70" s="39">
        <f t="shared" si="10"/>
        <v>0.99999987294372128</v>
      </c>
      <c r="M70" s="51">
        <f t="shared" si="11"/>
        <v>7.9980388122314121</v>
      </c>
      <c r="N70" s="40">
        <f t="shared" si="19"/>
        <v>0.10847491790703746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0.13926206733350766</v>
      </c>
      <c r="G71" s="39">
        <f t="shared" si="16"/>
        <v>0.12102757241661199</v>
      </c>
      <c r="H71" s="39">
        <f t="shared" si="17"/>
        <v>9.2360364512168835E-2</v>
      </c>
      <c r="I71" s="39">
        <f t="shared" si="9"/>
        <v>0.91177651843487917</v>
      </c>
      <c r="J71" s="39">
        <f t="shared" si="13"/>
        <v>3.9017138735774736E-3</v>
      </c>
      <c r="K71" s="51">
        <f t="shared" si="18"/>
        <v>7.2919694648821576</v>
      </c>
      <c r="L71" s="39">
        <f t="shared" si="10"/>
        <v>0.99999987480966579</v>
      </c>
      <c r="M71" s="51">
        <f t="shared" si="11"/>
        <v>7.291968551998063</v>
      </c>
      <c r="N71" s="40">
        <f t="shared" si="19"/>
        <v>0.10840784294391909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0.13926206733350766</v>
      </c>
      <c r="G72" s="39">
        <f t="shared" si="16"/>
        <v>0.12096189773207784</v>
      </c>
      <c r="H72" s="39">
        <f t="shared" si="17"/>
        <v>9.2305591418772939E-2</v>
      </c>
      <c r="I72" s="39">
        <f t="shared" si="9"/>
        <v>0.9118264606230112</v>
      </c>
      <c r="J72" s="39">
        <f t="shared" si="13"/>
        <v>3.5574910915795351E-3</v>
      </c>
      <c r="K72" s="51">
        <f t="shared" si="18"/>
        <v>6.6486465312237026</v>
      </c>
      <c r="L72" s="39">
        <f t="shared" si="10"/>
        <v>0.99999987642553378</v>
      </c>
      <c r="M72" s="51">
        <f t="shared" si="11"/>
        <v>6.6486457096207561</v>
      </c>
      <c r="N72" s="40">
        <f t="shared" si="19"/>
        <v>0.10834901625885709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0.13926206733350766</v>
      </c>
      <c r="G73" s="39">
        <f t="shared" si="16"/>
        <v>0.12090429056145249</v>
      </c>
      <c r="H73" s="39">
        <f t="shared" si="17"/>
        <v>9.2257548956194271E-2</v>
      </c>
      <c r="I73" s="39">
        <f t="shared" si="9"/>
        <v>0.91187026806392413</v>
      </c>
      <c r="J73" s="39">
        <f t="shared" si="13"/>
        <v>3.2438145107328599E-3</v>
      </c>
      <c r="K73" s="51">
        <f t="shared" si="18"/>
        <v>6.0624118344991693</v>
      </c>
      <c r="L73" s="39">
        <f t="shared" si="10"/>
        <v>0.99999987782721322</v>
      </c>
      <c r="M73" s="51">
        <f t="shared" si="11"/>
        <v>6.0624110938374205</v>
      </c>
      <c r="N73" s="40">
        <f t="shared" si="19"/>
        <v>0.10829741587573036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0.13926206733350766</v>
      </c>
      <c r="G74" s="39">
        <f t="shared" si="16"/>
        <v>0.12085375329223563</v>
      </c>
      <c r="H74" s="39">
        <f t="shared" si="17"/>
        <v>9.2215404306984688E-2</v>
      </c>
      <c r="I74" s="39">
        <f t="shared" si="9"/>
        <v>0.91190869932632668</v>
      </c>
      <c r="J74" s="39">
        <f t="shared" si="13"/>
        <v>2.9579380074516199E-3</v>
      </c>
      <c r="K74" s="51">
        <f t="shared" si="18"/>
        <v>5.5281331046386635</v>
      </c>
      <c r="L74" s="39">
        <f t="shared" si="10"/>
        <v>0.99999987904490562</v>
      </c>
      <c r="M74" s="51">
        <f t="shared" si="11"/>
        <v>5.5281324359828021</v>
      </c>
      <c r="N74" s="40">
        <f t="shared" si="19"/>
        <v>0.10825214820461475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0.13926206733350766</v>
      </c>
      <c r="G75" s="39">
        <f t="shared" si="16"/>
        <v>0.12080941318752013</v>
      </c>
      <c r="H75" s="39">
        <f t="shared" si="17"/>
        <v>9.2178429020244354E-2</v>
      </c>
      <c r="I75" s="39">
        <f t="shared" si="9"/>
        <v>0.91194241803534093</v>
      </c>
      <c r="J75" s="39">
        <f t="shared" si="13"/>
        <v>2.6973694010631131E-3</v>
      </c>
      <c r="K75" s="51">
        <f t="shared" si="18"/>
        <v>5.0411526691538517</v>
      </c>
      <c r="L75" s="39">
        <f t="shared" si="10"/>
        <v>0.99999988010414398</v>
      </c>
      <c r="M75" s="51">
        <f t="shared" si="11"/>
        <v>5.0411520647405368</v>
      </c>
      <c r="N75" s="40">
        <f t="shared" si="19"/>
        <v>0.10821243151021086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0.13926206733350766</v>
      </c>
      <c r="G76" s="39">
        <f t="shared" si="16"/>
        <v>0.12077050640863406</v>
      </c>
      <c r="H76" s="39">
        <f t="shared" si="17"/>
        <v>9.2145985631302885E-2</v>
      </c>
      <c r="I76" s="39">
        <f t="shared" si="9"/>
        <v>0.91197200501784981</v>
      </c>
      <c r="J76" s="39">
        <f t="shared" si="13"/>
        <v>2.4598455739400348E-3</v>
      </c>
      <c r="K76" s="51">
        <f t="shared" si="18"/>
        <v>4.5972409547934765</v>
      </c>
      <c r="L76" s="39">
        <f t="shared" si="10"/>
        <v>0.99999988102660498</v>
      </c>
      <c r="M76" s="51">
        <f t="shared" si="11"/>
        <v>4.5972404078441125</v>
      </c>
      <c r="N76" s="40">
        <f t="shared" si="19"/>
        <v>0.10817758160046949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0.13926206733350766</v>
      </c>
      <c r="G77" s="39">
        <f t="shared" si="16"/>
        <v>0.12073636416069754</v>
      </c>
      <c r="H77" s="39">
        <f t="shared" si="17"/>
        <v>9.2117516065286786E-2</v>
      </c>
      <c r="I77" s="39">
        <f t="shared" si="9"/>
        <v>0.91199796883463913</v>
      </c>
      <c r="J77" s="39">
        <f t="shared" si="13"/>
        <v>2.2433103001003769E-3</v>
      </c>
      <c r="K77" s="51">
        <f t="shared" si="18"/>
        <v>4.1925550510931808</v>
      </c>
      <c r="L77" s="39">
        <f t="shared" si="10"/>
        <v>0.99999988183075983</v>
      </c>
      <c r="M77" s="51">
        <f t="shared" si="11"/>
        <v>4.1925545556621362</v>
      </c>
      <c r="N77" s="40">
        <f t="shared" si="19"/>
        <v>0.10814699941677243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0.13926206733350766</v>
      </c>
      <c r="G78" s="39">
        <f t="shared" si="16"/>
        <v>0.12070640066138599</v>
      </c>
      <c r="H78" s="39">
        <f t="shared" si="17"/>
        <v>9.2092531571412353E-2</v>
      </c>
      <c r="I78" s="39">
        <f t="shared" si="9"/>
        <v>0.91202075492695323</v>
      </c>
      <c r="J78" s="39">
        <f t="shared" si="13"/>
        <v>2.0458944371573684E-3</v>
      </c>
      <c r="K78" s="51">
        <f t="shared" si="18"/>
        <v>3.8236016908243875</v>
      </c>
      <c r="L78" s="39">
        <f t="shared" si="10"/>
        <v>0.99999988253240124</v>
      </c>
      <c r="M78" s="51">
        <f t="shared" si="11"/>
        <v>3.8236012416750782</v>
      </c>
      <c r="N78" s="40">
        <f t="shared" si="19"/>
        <v>0.10812016025721105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0.13926206733350766</v>
      </c>
      <c r="G79" s="39">
        <f t="shared" si="16"/>
        <v>0.12068010267935551</v>
      </c>
      <c r="H79" s="39">
        <f t="shared" si="17"/>
        <v>9.2070603974112736E-2</v>
      </c>
      <c r="I79" s="39">
        <f t="shared" si="9"/>
        <v>0.91204075357005643</v>
      </c>
      <c r="J79" s="39">
        <f t="shared" si="13"/>
        <v>1.8658981890771172E-3</v>
      </c>
      <c r="K79" s="51">
        <f t="shared" si="18"/>
        <v>3.4872041006056329</v>
      </c>
      <c r="L79" s="39">
        <f t="shared" si="10"/>
        <v>0.99999988314507327</v>
      </c>
      <c r="M79" s="51">
        <f t="shared" si="11"/>
        <v>3.4872036931086532</v>
      </c>
      <c r="N79" s="40">
        <f t="shared" si="19"/>
        <v>0.10809660440585604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0.13926206733350766</v>
      </c>
      <c r="G80" s="39">
        <f t="shared" si="16"/>
        <v>0.12065702042703357</v>
      </c>
      <c r="H80" s="39">
        <f t="shared" si="17"/>
        <v>9.2051358059588639E-2</v>
      </c>
      <c r="I80" s="39">
        <f t="shared" si="9"/>
        <v>0.91205830679735556</v>
      </c>
      <c r="J80" s="39">
        <f t="shared" si="13"/>
        <v>1.7017751904508977E-3</v>
      </c>
      <c r="K80" s="51">
        <f t="shared" si="18"/>
        <v>3.1804722557689522</v>
      </c>
      <c r="L80" s="39">
        <f t="shared" si="10"/>
        <v>0.99999988368042225</v>
      </c>
      <c r="M80" s="51">
        <f t="shared" si="11"/>
        <v>3.1804718858177625</v>
      </c>
      <c r="N80" s="40">
        <f t="shared" si="19"/>
        <v>0.10807592897517075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0.13926206733350766</v>
      </c>
      <c r="G81" s="39">
        <f t="shared" si="16"/>
        <v>0.12063675962432684</v>
      </c>
      <c r="H81" s="39">
        <f t="shared" si="17"/>
        <v>9.2034464943374944E-2</v>
      </c>
      <c r="I81" s="39">
        <f t="shared" si="9"/>
        <v>0.91207371443446705</v>
      </c>
      <c r="J81" s="39">
        <f t="shared" si="13"/>
        <v>1.5521181987523929E-3</v>
      </c>
      <c r="K81" s="51">
        <f t="shared" si="18"/>
        <v>2.9007761404125962</v>
      </c>
      <c r="L81" s="39">
        <f t="shared" si="10"/>
        <v>0.99999988414848728</v>
      </c>
      <c r="M81" s="51">
        <f t="shared" si="11"/>
        <v>2.9007758043532923</v>
      </c>
      <c r="N81" s="40">
        <f t="shared" si="19"/>
        <v>0.10805778079724822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0.13926206733350766</v>
      </c>
      <c r="G82" s="39">
        <f t="shared" si="16"/>
        <v>0.12061897457644075</v>
      </c>
      <c r="H82" s="39">
        <f t="shared" si="17"/>
        <v>9.2019636287071119E-2</v>
      </c>
      <c r="I82" s="39">
        <f t="shared" si="9"/>
        <v>0.91208723936238023</v>
      </c>
      <c r="J82" s="39">
        <f t="shared" si="13"/>
        <v>1.4156462107774294E-3</v>
      </c>
      <c r="K82" s="51">
        <f t="shared" si="18"/>
        <v>2.645721669128994</v>
      </c>
      <c r="L82" s="39">
        <f t="shared" si="10"/>
        <v>0.99999988455793942</v>
      </c>
      <c r="M82" s="51">
        <f t="shared" si="11"/>
        <v>2.645721363701433</v>
      </c>
      <c r="N82" s="40">
        <f t="shared" si="19"/>
        <v>0.10804185022341709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0.13926206733350766</v>
      </c>
      <c r="G83" s="39">
        <f t="shared" si="16"/>
        <v>0.12060336213139487</v>
      </c>
      <c r="H83" s="39">
        <f t="shared" si="17"/>
        <v>9.2006619251314162E-2</v>
      </c>
      <c r="I83" s="39">
        <f t="shared" si="9"/>
        <v>0.91209911211186234</v>
      </c>
      <c r="J83" s="39">
        <f t="shared" si="13"/>
        <v>1.2911928443017997E-3</v>
      </c>
      <c r="K83" s="51">
        <f t="shared" si="18"/>
        <v>2.4131289733170926</v>
      </c>
      <c r="L83" s="39">
        <f t="shared" si="10"/>
        <v>0.99999988491628422</v>
      </c>
      <c r="M83" s="51">
        <f t="shared" si="11"/>
        <v>2.4131286956052436</v>
      </c>
      <c r="N83" s="40">
        <f t="shared" si="19"/>
        <v>0.10802786571181607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0.13926206733350766</v>
      </c>
      <c r="G84" s="39">
        <f t="shared" si="16"/>
        <v>0.12058965640171192</v>
      </c>
      <c r="H84" s="39">
        <f t="shared" si="17"/>
        <v>9.1995192088022856E-2</v>
      </c>
      <c r="I84" s="39">
        <f t="shared" si="9"/>
        <v>0.91210953487690549</v>
      </c>
      <c r="J84" s="39">
        <f t="shared" si="13"/>
        <v>1.1776958468528616E-3</v>
      </c>
      <c r="K84" s="51">
        <f t="shared" si="18"/>
        <v>2.2010127939739301</v>
      </c>
      <c r="L84" s="39">
        <f t="shared" si="10"/>
        <v>0.99999988523002792</v>
      </c>
      <c r="M84" s="51">
        <f t="shared" si="11"/>
        <v>2.2010125413637533</v>
      </c>
      <c r="N84" s="40">
        <f t="shared" si="19"/>
        <v>0.10801558909946044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0.13926206733350766</v>
      </c>
      <c r="G85" s="39">
        <f t="shared" si="16"/>
        <v>0.1205776241507604</v>
      </c>
      <c r="H85" s="39">
        <f t="shared" si="17"/>
        <v>9.1985160288439088E-2</v>
      </c>
      <c r="I85" s="39">
        <f t="shared" si="9"/>
        <v>0.91211868502285387</v>
      </c>
      <c r="J85" s="39">
        <f t="shared" si="13"/>
        <v>1.0741876110994268E-3</v>
      </c>
      <c r="K85" s="51">
        <f t="shared" si="18"/>
        <v>2.0075647557696796</v>
      </c>
      <c r="L85" s="39">
        <f t="shared" si="10"/>
        <v>0.99999988550481933</v>
      </c>
      <c r="M85" s="51">
        <f t="shared" si="11"/>
        <v>2.0075645259131902</v>
      </c>
      <c r="N85" s="40">
        <f t="shared" si="19"/>
        <v>0.10800481146965783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0.13926206733350766</v>
      </c>
      <c r="G86" s="39">
        <f t="shared" si="16"/>
        <v>0.12056706075783885</v>
      </c>
      <c r="H86" s="39">
        <f t="shared" si="17"/>
        <v>9.19763532149519E-2</v>
      </c>
      <c r="I86" s="39">
        <f t="shared" si="9"/>
        <v>0.91212671815451607</v>
      </c>
      <c r="J86" s="39">
        <f t="shared" si="13"/>
        <v>9.7978659130384992E-4</v>
      </c>
      <c r="K86" s="51">
        <f t="shared" si="18"/>
        <v>1.8311373251308667</v>
      </c>
      <c r="L86" s="39">
        <f t="shared" si="10"/>
        <v>0.99999988574556986</v>
      </c>
      <c r="M86" s="51">
        <f t="shared" si="11"/>
        <v>1.8311371159153151</v>
      </c>
      <c r="N86" s="40">
        <f t="shared" si="19"/>
        <v>0.10799534953781925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0.13926206733350766</v>
      </c>
      <c r="G87" s="39">
        <f t="shared" si="16"/>
        <v>0.12055778668768986</v>
      </c>
      <c r="H87" s="39">
        <f t="shared" si="17"/>
        <v>9.1968621154454519E-2</v>
      </c>
      <c r="I87" s="39">
        <f t="shared" si="9"/>
        <v>0.91213377080074787</v>
      </c>
      <c r="J87" s="39">
        <f t="shared" si="13"/>
        <v>8.9368952801778079E-4</v>
      </c>
      <c r="K87" s="51">
        <f t="shared" si="18"/>
        <v>1.6702292788618567</v>
      </c>
      <c r="L87" s="39">
        <f t="shared" si="10"/>
        <v>0.99999988595655431</v>
      </c>
      <c r="M87" s="51">
        <f t="shared" si="11"/>
        <v>1.6702290883831545</v>
      </c>
      <c r="N87" s="40">
        <f t="shared" si="19"/>
        <v>0.10798704248910228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0.13926206733350766</v>
      </c>
      <c r="G88" s="39">
        <f t="shared" si="16"/>
        <v>0.12054964440006281</v>
      </c>
      <c r="H88" s="39">
        <f t="shared" si="17"/>
        <v>9.1961832739328939E-2</v>
      </c>
      <c r="I88" s="39">
        <f t="shared" si="9"/>
        <v>0.91213996276445086</v>
      </c>
      <c r="J88" s="39">
        <f t="shared" si="13"/>
        <v>8.1516439911599899E-4</v>
      </c>
      <c r="K88" s="51">
        <f t="shared" si="18"/>
        <v>1.5234725302300791</v>
      </c>
      <c r="L88" s="39">
        <f t="shared" si="10"/>
        <v>0.99999988614149748</v>
      </c>
      <c r="M88" s="51">
        <f t="shared" si="11"/>
        <v>1.5234723567697781</v>
      </c>
      <c r="N88" s="40">
        <f t="shared" si="19"/>
        <v>0.10797974921021836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0.13926206733350766</v>
      </c>
      <c r="G89" s="39">
        <f t="shared" si="16"/>
        <v>0.12054249564345705</v>
      </c>
      <c r="H89" s="39">
        <f t="shared" si="17"/>
        <v>9.1955872689306065E-2</v>
      </c>
      <c r="I89" s="39">
        <f t="shared" si="9"/>
        <v>0.91214539918045745</v>
      </c>
      <c r="J89" s="39">
        <f t="shared" si="13"/>
        <v>7.4354402465657329E-4</v>
      </c>
      <c r="K89" s="51">
        <f t="shared" si="18"/>
        <v>1.3896201769967282</v>
      </c>
      <c r="L89" s="39">
        <f t="shared" si="10"/>
        <v>0.99999988630364811</v>
      </c>
      <c r="M89" s="51">
        <f t="shared" si="11"/>
        <v>1.3896200190019836</v>
      </c>
      <c r="N89" s="40">
        <f t="shared" si="19"/>
        <v>0.10797334586536159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0.13926206733350766</v>
      </c>
      <c r="G90" s="39">
        <f t="shared" si="16"/>
        <v>0.12053621908450039</v>
      </c>
      <c r="H90" s="39">
        <f t="shared" si="17"/>
        <v>9.1950639833594444E-2</v>
      </c>
      <c r="I90" s="56">
        <f t="shared" si="9"/>
        <v>0.91215017231820794</v>
      </c>
      <c r="J90" s="39">
        <f t="shared" si="13"/>
        <v>6.7822026117861389E-4</v>
      </c>
      <c r="K90" s="51">
        <f t="shared" si="18"/>
        <v>1.2675356510558984</v>
      </c>
      <c r="L90" s="39">
        <f t="shared" si="10"/>
        <v>0.99999988644584126</v>
      </c>
      <c r="M90" s="51">
        <f t="shared" si="11"/>
        <v>1.2675355071219538</v>
      </c>
      <c r="N90" s="40">
        <f t="shared" si="19"/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opLeftCell="B17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497.66469003060575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1767.066020872878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1071.0000000000007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451/1071</f>
        <v>0.42110177404295052</v>
      </c>
      <c r="M25">
        <f>0.34</f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744.11463624058638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451.00000000000028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G22</f>
        <v>0.13926206733350766</v>
      </c>
      <c r="G31" s="39">
        <f t="shared" ref="G31:G62" si="5">3.69*(E31^-0.305)</f>
        <v>0.82650679039230135</v>
      </c>
      <c r="H31" s="39">
        <f t="shared" ref="H31:H62" si="6">F31*Linf/D31*0.66</f>
        <v>0.75397472903759899</v>
      </c>
      <c r="I31" s="39">
        <f>EXP(-H31)</f>
        <v>0.47049275008329572</v>
      </c>
      <c r="J31" s="39">
        <v>1</v>
      </c>
      <c r="K31" s="51">
        <f t="shared" ref="K31:K62" si="7">J31*$L$21</f>
        <v>497.66469003060575</v>
      </c>
      <c r="L31" s="39">
        <f>1/(1+EXP(-(D31-$B$36)/$B$37))</f>
        <v>3.4955463231936684E-2</v>
      </c>
      <c r="M31" s="51">
        <f>K31*L31</f>
        <v>17.396099774198007</v>
      </c>
      <c r="N31" s="40">
        <f t="shared" ref="N31:N62" si="8"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0.13926206733350766</v>
      </c>
      <c r="G32" s="39">
        <f t="shared" si="5"/>
        <v>0.46429581663329828</v>
      </c>
      <c r="H32" s="39">
        <f t="shared" si="6"/>
        <v>0.40145709138328139</v>
      </c>
      <c r="I32" s="39">
        <f t="shared" ref="I32:I90" si="9">EXP(-H32)</f>
        <v>0.66934403971040446</v>
      </c>
      <c r="J32" s="39">
        <f>I31*J31</f>
        <v>0.47049275008329572</v>
      </c>
      <c r="K32" s="51">
        <f t="shared" si="7"/>
        <v>234.14762863185064</v>
      </c>
      <c r="L32" s="39">
        <f t="shared" ref="L32:L90" si="10">1/(1+EXP(-(D32-$B$36)/$B$37))</f>
        <v>0.27625097736326432</v>
      </c>
      <c r="M32" s="51">
        <f t="shared" ref="M32:M90" si="11">K32*L32</f>
        <v>64.683511256839395</v>
      </c>
      <c r="N32" s="40">
        <f t="shared" si="8"/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0.13926206733350766</v>
      </c>
      <c r="G33" s="39">
        <f t="shared" si="5"/>
        <v>0.33892560550875356</v>
      </c>
      <c r="H33" s="39">
        <f t="shared" si="6"/>
        <v>0.28461037619948559</v>
      </c>
      <c r="I33" s="39">
        <f t="shared" si="9"/>
        <v>0.75230731405900897</v>
      </c>
      <c r="J33" s="39">
        <f t="shared" ref="J33:J90" si="13">I32*J32</f>
        <v>0.3149215179952109</v>
      </c>
      <c r="K33" s="51">
        <f t="shared" si="7"/>
        <v>156.72531963705447</v>
      </c>
      <c r="L33" s="39">
        <f t="shared" si="10"/>
        <v>0.75114882253533211</v>
      </c>
      <c r="M33" s="51">
        <f t="shared" si="11"/>
        <v>117.72403930684703</v>
      </c>
      <c r="N33" s="40">
        <f t="shared" si="8"/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0.13926206733350766</v>
      </c>
      <c r="G34" s="39">
        <f t="shared" si="5"/>
        <v>0.27520936763192289</v>
      </c>
      <c r="H34" s="39">
        <f t="shared" si="6"/>
        <v>0.22667724339668585</v>
      </c>
      <c r="I34" s="39">
        <f t="shared" si="9"/>
        <v>0.79717803524775421</v>
      </c>
      <c r="J34" s="39">
        <f t="shared" si="13"/>
        <v>0.23691776134236298</v>
      </c>
      <c r="K34" s="51">
        <f t="shared" si="7"/>
        <v>117.9056042611921</v>
      </c>
      <c r="L34" s="39">
        <f t="shared" si="10"/>
        <v>0.94885289796786965</v>
      </c>
      <c r="M34" s="51">
        <f t="shared" si="11"/>
        <v>111.87507428988492</v>
      </c>
      <c r="N34" s="40">
        <f t="shared" si="8"/>
        <v>0.24651286733436714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0.13926206733350766</v>
      </c>
      <c r="G35" s="39">
        <f t="shared" si="5"/>
        <v>0.23676431338645854</v>
      </c>
      <c r="H35" s="39">
        <f t="shared" si="6"/>
        <v>0.1923049530083496</v>
      </c>
      <c r="I35" s="39">
        <f t="shared" si="9"/>
        <v>0.82505522705068168</v>
      </c>
      <c r="J35" s="39">
        <f t="shared" si="13"/>
        <v>0.18886563550220126</v>
      </c>
      <c r="K35" s="51">
        <f t="shared" si="7"/>
        <v>93.991757949636352</v>
      </c>
      <c r="L35" s="39">
        <f t="shared" si="10"/>
        <v>0.98917478501449496</v>
      </c>
      <c r="M35" s="51">
        <f t="shared" si="11"/>
        <v>92.974276962965988</v>
      </c>
      <c r="N35" s="40">
        <f t="shared" si="8"/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0.13926206733350766</v>
      </c>
      <c r="G36" s="39">
        <f t="shared" si="5"/>
        <v>0.21117531548106228</v>
      </c>
      <c r="H36" s="39">
        <f t="shared" si="6"/>
        <v>0.16970824336810356</v>
      </c>
      <c r="I36" s="39">
        <f t="shared" si="9"/>
        <v>0.84391099731240538</v>
      </c>
      <c r="J36" s="39">
        <f t="shared" si="13"/>
        <v>0.15582457978133996</v>
      </c>
      <c r="K36" s="51">
        <f t="shared" si="7"/>
        <v>77.548391196029939</v>
      </c>
      <c r="L36" s="39">
        <f t="shared" si="10"/>
        <v>0.99730878521373822</v>
      </c>
      <c r="M36" s="51">
        <f t="shared" si="11"/>
        <v>77.339691818992378</v>
      </c>
      <c r="N36" s="40">
        <f t="shared" si="8"/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0.13926206733350766</v>
      </c>
      <c r="G37" s="39">
        <f t="shared" si="5"/>
        <v>0.19302858838978323</v>
      </c>
      <c r="H37" s="39">
        <f t="shared" si="6"/>
        <v>0.15383546603450823</v>
      </c>
      <c r="I37" s="39">
        <f t="shared" si="9"/>
        <v>0.85741308298100394</v>
      </c>
      <c r="J37" s="39">
        <f t="shared" si="13"/>
        <v>0.13150207652905707</v>
      </c>
      <c r="K37" s="51">
        <f t="shared" si="7"/>
        <v>65.443940154214189</v>
      </c>
      <c r="L37" s="39">
        <f t="shared" si="10"/>
        <v>0.99921140366081784</v>
      </c>
      <c r="M37" s="51">
        <f t="shared" si="11"/>
        <v>65.392331302586925</v>
      </c>
      <c r="N37" s="40">
        <f t="shared" si="8"/>
        <v>0.1729012032218023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0.13926206733350766</v>
      </c>
      <c r="G38" s="39">
        <f t="shared" si="5"/>
        <v>0.17957945633795316</v>
      </c>
      <c r="H38" s="39">
        <f t="shared" si="6"/>
        <v>0.14216012687026408</v>
      </c>
      <c r="I38" s="39">
        <f t="shared" si="9"/>
        <v>0.86748233813211584</v>
      </c>
      <c r="J38" s="39">
        <f t="shared" si="13"/>
        <v>0.11275160085518274</v>
      </c>
      <c r="K38" s="51">
        <f t="shared" si="7"/>
        <v>56.112490490049098</v>
      </c>
      <c r="L38" s="39">
        <f t="shared" si="10"/>
        <v>0.99973193071965849</v>
      </c>
      <c r="M38" s="51">
        <f t="shared" si="11"/>
        <v>56.097448455105258</v>
      </c>
      <c r="N38" s="40">
        <f t="shared" si="8"/>
        <v>0.16085443267113808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0.13926206733350766</v>
      </c>
      <c r="G39" s="39">
        <f t="shared" si="5"/>
        <v>0.16928527180154024</v>
      </c>
      <c r="H39" s="39">
        <f t="shared" si="6"/>
        <v>0.13327807197754768</v>
      </c>
      <c r="I39" s="39">
        <f t="shared" si="9"/>
        <v>0.87522168364343955</v>
      </c>
      <c r="J39" s="39">
        <f t="shared" si="13"/>
        <v>9.7810022337992991E-2</v>
      </c>
      <c r="K39" s="51">
        <f t="shared" si="7"/>
        <v>48.676594448723904</v>
      </c>
      <c r="L39" s="39">
        <f t="shared" si="10"/>
        <v>0.99989609475737939</v>
      </c>
      <c r="M39" s="51">
        <f t="shared" si="11"/>
        <v>48.671536695367763</v>
      </c>
      <c r="N39" s="40">
        <f t="shared" si="8"/>
        <v>0.15163363844899438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0.13926206733350766</v>
      </c>
      <c r="G40" s="39">
        <f t="shared" si="5"/>
        <v>0.16121107898093934</v>
      </c>
      <c r="H40" s="39">
        <f t="shared" si="6"/>
        <v>0.12634636615042119</v>
      </c>
      <c r="I40" s="39">
        <f t="shared" si="9"/>
        <v>0.88130953812012702</v>
      </c>
      <c r="J40" s="39">
        <f t="shared" si="13"/>
        <v>8.5605452427860662E-2</v>
      </c>
      <c r="K40" s="51">
        <f t="shared" si="7"/>
        <v>42.602810947441043</v>
      </c>
      <c r="L40" s="39">
        <f t="shared" si="10"/>
        <v>0.99995479693923295</v>
      </c>
      <c r="M40" s="51">
        <f t="shared" si="11"/>
        <v>42.600885169988942</v>
      </c>
      <c r="N40" s="40">
        <f t="shared" si="8"/>
        <v>0.14440135402225596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0.13926206733350766</v>
      </c>
      <c r="G41" s="39">
        <f t="shared" si="5"/>
        <v>0.15475657017620373</v>
      </c>
      <c r="H41" s="39">
        <f t="shared" si="6"/>
        <v>0.12082824043529466</v>
      </c>
      <c r="I41" s="39">
        <f t="shared" si="9"/>
        <v>0.88618615747043583</v>
      </c>
      <c r="J41" s="39">
        <f t="shared" si="13"/>
        <v>7.5444901739762385E-2</v>
      </c>
      <c r="K41" s="51">
        <f t="shared" si="7"/>
        <v>37.546263638708353</v>
      </c>
      <c r="L41" s="39">
        <f t="shared" si="10"/>
        <v>0.99997823539378006</v>
      </c>
      <c r="M41" s="51">
        <f t="shared" si="11"/>
        <v>37.545446459065225</v>
      </c>
      <c r="N41" s="40">
        <f t="shared" si="8"/>
        <v>0.13861986668997034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0.13926206733350766</v>
      </c>
      <c r="G42" s="39">
        <f t="shared" si="5"/>
        <v>0.14951830801175628</v>
      </c>
      <c r="H42" s="39">
        <f t="shared" si="6"/>
        <v>0.11636556764890216</v>
      </c>
      <c r="I42" s="39">
        <f t="shared" si="9"/>
        <v>0.89014975385785966</v>
      </c>
      <c r="J42" s="39">
        <f t="shared" si="13"/>
        <v>6.6858227573494633E-2</v>
      </c>
      <c r="K42" s="51">
        <f t="shared" si="7"/>
        <v>33.272979101358906</v>
      </c>
      <c r="L42" s="39">
        <f t="shared" si="10"/>
        <v>0.99998854423990524</v>
      </c>
      <c r="M42" s="51">
        <f t="shared" si="11"/>
        <v>33.27259793409268</v>
      </c>
      <c r="N42" s="40">
        <f t="shared" si="8"/>
        <v>0.13392780610671975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0.13926206733350766</v>
      </c>
      <c r="G43" s="39">
        <f t="shared" si="5"/>
        <v>0.14521493892117723</v>
      </c>
      <c r="H43" s="39">
        <f t="shared" si="6"/>
        <v>0.11271019619030692</v>
      </c>
      <c r="I43" s="39">
        <f t="shared" si="9"/>
        <v>0.89340953608975693</v>
      </c>
      <c r="J43" s="39">
        <f t="shared" si="13"/>
        <v>5.9513834817919012E-2</v>
      </c>
      <c r="K43" s="51">
        <f t="shared" si="7"/>
        <v>29.617934157192337</v>
      </c>
      <c r="L43" s="39">
        <f t="shared" si="10"/>
        <v>0.99999347961407314</v>
      </c>
      <c r="M43" s="51">
        <f t="shared" si="11"/>
        <v>29.617741036831276</v>
      </c>
      <c r="N43" s="40">
        <f t="shared" si="8"/>
        <v>0.1300731558713559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0.13926206733350766</v>
      </c>
      <c r="G44" s="39">
        <f t="shared" si="5"/>
        <v>0.14164415086854321</v>
      </c>
      <c r="H44" s="39">
        <f t="shared" si="6"/>
        <v>0.10968471231967748</v>
      </c>
      <c r="I44" s="39">
        <f t="shared" si="9"/>
        <v>0.89611662529346747</v>
      </c>
      <c r="J44" s="39">
        <f t="shared" si="13"/>
        <v>5.3170227555599449E-2</v>
      </c>
      <c r="K44" s="51">
        <f t="shared" si="7"/>
        <v>26.460944815314171</v>
      </c>
      <c r="L44" s="39">
        <f t="shared" si="10"/>
        <v>0.99999602480778349</v>
      </c>
      <c r="M44" s="51">
        <f t="shared" si="11"/>
        <v>26.460839627972302</v>
      </c>
      <c r="N44" s="40">
        <f t="shared" si="8"/>
        <v>0.12687469933234957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0.13926206733350766</v>
      </c>
      <c r="G45" s="39">
        <f t="shared" si="5"/>
        <v>0.13865668028411005</v>
      </c>
      <c r="H45" s="39">
        <f t="shared" si="6"/>
        <v>0.10715889702684411</v>
      </c>
      <c r="I45" s="39">
        <f t="shared" si="9"/>
        <v>0.89838291127483072</v>
      </c>
      <c r="J45" s="39">
        <f t="shared" si="13"/>
        <v>4.7646724883209507E-2</v>
      </c>
      <c r="K45" s="51">
        <f t="shared" si="7"/>
        <v>23.712092569976008</v>
      </c>
      <c r="L45" s="39">
        <f t="shared" si="10"/>
        <v>0.99999742580321138</v>
      </c>
      <c r="M45" s="51">
        <f t="shared" si="11"/>
        <v>23.712031530383463</v>
      </c>
      <c r="N45" s="40">
        <f t="shared" si="8"/>
        <v>0.12419873685991421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0.13926206733350766</v>
      </c>
      <c r="G46" s="39">
        <f t="shared" si="5"/>
        <v>0.13613996974842735</v>
      </c>
      <c r="H46" s="39">
        <f t="shared" si="6"/>
        <v>0.10503501060303223</v>
      </c>
      <c r="I46" s="39">
        <f t="shared" si="9"/>
        <v>0.90029300223358166</v>
      </c>
      <c r="J46" s="39">
        <f t="shared" si="13"/>
        <v>4.2805003413288675E-2</v>
      </c>
      <c r="K46" s="51">
        <f t="shared" si="7"/>
        <v>21.302538755433329</v>
      </c>
      <c r="L46" s="39">
        <f t="shared" si="10"/>
        <v>0.99999824235741874</v>
      </c>
      <c r="M46" s="51">
        <f t="shared" si="11"/>
        <v>21.302501313184123</v>
      </c>
      <c r="N46" s="40">
        <f t="shared" si="8"/>
        <v>0.1219444475683102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0.13926206733350766</v>
      </c>
      <c r="G47" s="39">
        <f t="shared" si="5"/>
        <v>0.13400753505664306</v>
      </c>
      <c r="H47" s="39">
        <f t="shared" si="6"/>
        <v>0.10323826956277013</v>
      </c>
      <c r="I47" s="39">
        <f t="shared" si="9"/>
        <v>0.90191204968789784</v>
      </c>
      <c r="J47" s="39">
        <f t="shared" si="13"/>
        <v>3.8537045033568369E-2</v>
      </c>
      <c r="K47" s="51">
        <f t="shared" si="7"/>
        <v>19.178526571326298</v>
      </c>
      <c r="L47" s="39">
        <f t="shared" si="10"/>
        <v>0.99999874275405831</v>
      </c>
      <c r="M47" s="51">
        <f t="shared" si="11"/>
        <v>19.178502459201599</v>
      </c>
      <c r="N47" s="40">
        <f t="shared" si="8"/>
        <v>0.12003436509256367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0.13926206733350766</v>
      </c>
      <c r="G48" s="39">
        <f t="shared" si="5"/>
        <v>0.13219183953677577</v>
      </c>
      <c r="H48" s="39">
        <f t="shared" si="6"/>
        <v>0.10171049633535059</v>
      </c>
      <c r="I48" s="39">
        <f t="shared" si="9"/>
        <v>0.90329101987954807</v>
      </c>
      <c r="J48" s="39">
        <f t="shared" si="13"/>
        <v>3.475702527514047E-2</v>
      </c>
      <c r="K48" s="51">
        <f t="shared" si="7"/>
        <v>17.297344209938711</v>
      </c>
      <c r="L48" s="39">
        <f t="shared" si="10"/>
        <v>0.99999906319706888</v>
      </c>
      <c r="M48" s="51">
        <f t="shared" si="11"/>
        <v>17.297328005735956</v>
      </c>
      <c r="N48" s="40">
        <f t="shared" si="8"/>
        <v>0.11840799491243492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0.13926206733350766</v>
      </c>
      <c r="G49" s="39">
        <f t="shared" si="5"/>
        <v>0.13063939406411698</v>
      </c>
      <c r="H49" s="39">
        <f t="shared" si="6"/>
        <v>0.10040577255458805</v>
      </c>
      <c r="I49" s="39">
        <f t="shared" si="9"/>
        <v>0.90447033432664026</v>
      </c>
      <c r="J49" s="39">
        <f t="shared" si="13"/>
        <v>3.1395708808760865E-2</v>
      </c>
      <c r="K49" s="51">
        <f t="shared" si="7"/>
        <v>15.624535692603134</v>
      </c>
      <c r="L49" s="39">
        <f t="shared" si="10"/>
        <v>0.99999927647723441</v>
      </c>
      <c r="M49" s="51">
        <f t="shared" si="11"/>
        <v>15.624524387895859</v>
      </c>
      <c r="N49" s="40">
        <f t="shared" si="8"/>
        <v>0.11701742529578868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0.13926206733350766</v>
      </c>
      <c r="G50" s="39">
        <f t="shared" si="5"/>
        <v>0.12930731016215474</v>
      </c>
      <c r="H50" s="39">
        <f t="shared" si="6"/>
        <v>9.9287394501305179E-2</v>
      </c>
      <c r="I50" s="39">
        <f t="shared" si="9"/>
        <v>0.9054824399512631</v>
      </c>
      <c r="J50" s="39">
        <f t="shared" si="13"/>
        <v>2.8396487242681786E-2</v>
      </c>
      <c r="K50" s="51">
        <f t="shared" si="7"/>
        <v>14.131929021587281</v>
      </c>
      <c r="L50" s="39">
        <f t="shared" si="10"/>
        <v>0.99999942332204073</v>
      </c>
      <c r="M50" s="51">
        <f t="shared" si="11"/>
        <v>14.131920872015293</v>
      </c>
      <c r="N50" s="40">
        <f t="shared" si="8"/>
        <v>0.11582423981293896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0.13926206733350766</v>
      </c>
      <c r="G51" s="39">
        <f t="shared" si="5"/>
        <v>0.12816082580786162</v>
      </c>
      <c r="H51" s="39">
        <f t="shared" si="6"/>
        <v>9.8325696523501704E-2</v>
      </c>
      <c r="I51" s="39">
        <f t="shared" si="9"/>
        <v>0.90635365944056479</v>
      </c>
      <c r="J51" s="39">
        <f t="shared" si="13"/>
        <v>2.571252055454842E-2</v>
      </c>
      <c r="K51" s="51">
        <f t="shared" si="7"/>
        <v>12.796213571684918</v>
      </c>
      <c r="L51" s="39">
        <f t="shared" si="10"/>
        <v>0.99999952747543397</v>
      </c>
      <c r="M51" s="51">
        <f t="shared" si="11"/>
        <v>12.796207525159653</v>
      </c>
      <c r="N51" s="40">
        <f t="shared" si="8"/>
        <v>0.11479730112999129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0.13926206733350766</v>
      </c>
      <c r="G52" s="39">
        <f t="shared" si="5"/>
        <v>0.12717149701008948</v>
      </c>
      <c r="H52" s="39">
        <f t="shared" si="6"/>
        <v>9.7496466189024522E-2</v>
      </c>
      <c r="I52" s="39">
        <f t="shared" si="9"/>
        <v>0.90710554708967606</v>
      </c>
      <c r="J52" s="39">
        <f t="shared" si="13"/>
        <v>2.3304637098055702E-2</v>
      </c>
      <c r="K52" s="51">
        <f t="shared" si="7"/>
        <v>11.597894997679646</v>
      </c>
      <c r="L52" s="39">
        <f t="shared" si="10"/>
        <v>0.99999960330085746</v>
      </c>
      <c r="M52" s="51">
        <f t="shared" si="11"/>
        <v>11.597890396804646</v>
      </c>
      <c r="N52" s="40">
        <f t="shared" si="8"/>
        <v>0.11391113115411514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0.13926206733350766</v>
      </c>
      <c r="G53" s="39">
        <f t="shared" si="5"/>
        <v>0.12631585424653854</v>
      </c>
      <c r="H53" s="39">
        <f t="shared" si="6"/>
        <v>9.6779771053070007E-2</v>
      </c>
      <c r="I53" s="39">
        <f t="shared" si="9"/>
        <v>0.90775589824699032</v>
      </c>
      <c r="J53" s="39">
        <f t="shared" si="13"/>
        <v>2.1139765584558178E-2</v>
      </c>
      <c r="K53" s="51">
        <f t="shared" si="7"/>
        <v>10.520514886958813</v>
      </c>
      <c r="L53" s="39">
        <f t="shared" si="10"/>
        <v>0.99999965978114413</v>
      </c>
      <c r="M53" s="51">
        <f t="shared" si="11"/>
        <v>10.520511307681275</v>
      </c>
      <c r="N53" s="40">
        <f t="shared" si="8"/>
        <v>0.11314470756587833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0.13926206733350766</v>
      </c>
      <c r="G54" s="39">
        <f t="shared" si="5"/>
        <v>0.12557438936041315</v>
      </c>
      <c r="H54" s="39">
        <f t="shared" si="6"/>
        <v>9.6159076998207096E-2</v>
      </c>
      <c r="I54" s="39">
        <f t="shared" si="9"/>
        <v>0.9083195118340055</v>
      </c>
      <c r="J54" s="39">
        <f t="shared" si="13"/>
        <v>1.9189746896941421E-2</v>
      </c>
      <c r="K54" s="51">
        <f t="shared" si="7"/>
        <v>9.5500594412321309</v>
      </c>
      <c r="L54" s="39">
        <f t="shared" si="10"/>
        <v>0.99999970270549565</v>
      </c>
      <c r="M54" s="51">
        <f t="shared" si="11"/>
        <v>9.5500566020519422</v>
      </c>
      <c r="N54" s="40">
        <f t="shared" si="8"/>
        <v>0.11248055635373289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0.13926206733350766</v>
      </c>
      <c r="G55" s="39">
        <f t="shared" si="5"/>
        <v>0.1249307812397481</v>
      </c>
      <c r="H55" s="39">
        <f t="shared" si="6"/>
        <v>9.5620576548183414E-2</v>
      </c>
      <c r="I55" s="39">
        <f t="shared" si="9"/>
        <v>0.90880877402202442</v>
      </c>
      <c r="J55" s="39">
        <f t="shared" si="13"/>
        <v>1.7430421533647954E-2</v>
      </c>
      <c r="K55" s="51">
        <f t="shared" si="7"/>
        <v>8.6745053296457044</v>
      </c>
      <c r="L55" s="39">
        <f t="shared" si="10"/>
        <v>0.99999973590783675</v>
      </c>
      <c r="M55" s="51">
        <f t="shared" si="11"/>
        <v>8.6745030387768267</v>
      </c>
      <c r="N55" s="40">
        <f t="shared" si="8"/>
        <v>0.11190405823293846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0.13926206733350766</v>
      </c>
      <c r="G56" s="39">
        <f t="shared" si="5"/>
        <v>0.12437129662779985</v>
      </c>
      <c r="H56" s="39">
        <f t="shared" si="6"/>
        <v>9.5152670688249466E-2</v>
      </c>
      <c r="I56" s="39">
        <f t="shared" si="9"/>
        <v>0.90923411047389779</v>
      </c>
      <c r="J56" s="39">
        <f t="shared" si="13"/>
        <v>1.5840920024681692E-2</v>
      </c>
      <c r="K56" s="51">
        <f t="shared" si="7"/>
        <v>7.8834665538828297</v>
      </c>
      <c r="L56" s="39">
        <f t="shared" si="10"/>
        <v>0.99999976199073459</v>
      </c>
      <c r="M56" s="51">
        <f t="shared" si="11"/>
        <v>7.8834646775447466</v>
      </c>
      <c r="N56" s="40">
        <f t="shared" si="8"/>
        <v>0.1114029119343674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0.13926206733350766</v>
      </c>
      <c r="G57" s="39">
        <f t="shared" si="5"/>
        <v>0.12388432115280325</v>
      </c>
      <c r="H57" s="39">
        <f t="shared" si="6"/>
        <v>9.4745564474487093E-2</v>
      </c>
      <c r="I57" s="39">
        <f t="shared" si="9"/>
        <v>0.90960434068643303</v>
      </c>
      <c r="J57" s="39">
        <f t="shared" si="13"/>
        <v>1.4403104827729614E-2</v>
      </c>
      <c r="K57" s="51">
        <f t="shared" si="7"/>
        <v>7.1679166995703794</v>
      </c>
      <c r="L57" s="39">
        <f t="shared" si="10"/>
        <v>0.99999978276108525</v>
      </c>
      <c r="M57" s="51">
        <f t="shared" si="11"/>
        <v>7.1679151424199343</v>
      </c>
      <c r="N57" s="40">
        <f t="shared" si="8"/>
        <v>0.11096671413450369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0.13926206733350766</v>
      </c>
      <c r="G58" s="39">
        <f t="shared" si="5"/>
        <v>0.12345998841656175</v>
      </c>
      <c r="H58" s="39">
        <f t="shared" si="6"/>
        <v>9.4390948076260431E-2</v>
      </c>
      <c r="I58" s="39">
        <f t="shared" si="9"/>
        <v>0.90992695850094141</v>
      </c>
      <c r="J58" s="39">
        <f t="shared" si="13"/>
        <v>1.3101126670664575E-2</v>
      </c>
      <c r="K58" s="51">
        <f t="shared" si="7"/>
        <v>6.5199681436079882</v>
      </c>
      <c r="L58" s="39">
        <f t="shared" si="10"/>
        <v>0.9999997994994072</v>
      </c>
      <c r="M58" s="51">
        <f t="shared" si="11"/>
        <v>6.5199668363505108</v>
      </c>
      <c r="N58" s="40">
        <f t="shared" si="8"/>
        <v>0.11058662721953127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0.13926206733350766</v>
      </c>
      <c r="G59" s="39">
        <f t="shared" si="5"/>
        <v>0.12308988379691092</v>
      </c>
      <c r="H59" s="39">
        <f t="shared" si="6"/>
        <v>9.408174272764519E-2</v>
      </c>
      <c r="I59" s="39">
        <f t="shared" si="9"/>
        <v>0.9102083562859673</v>
      </c>
      <c r="J59" s="39">
        <f t="shared" si="13"/>
        <v>1.1921068344373382E-2</v>
      </c>
      <c r="K59" s="51">
        <f t="shared" si="7"/>
        <v>5.9326947824362462</v>
      </c>
      <c r="L59" s="39">
        <f t="shared" si="10"/>
        <v>0.99999981313040098</v>
      </c>
      <c r="M59" s="51">
        <f t="shared" si="11"/>
        <v>5.932693673795951</v>
      </c>
      <c r="N59" s="40">
        <f t="shared" si="8"/>
        <v>0.1102551139727662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0.13926206733350766</v>
      </c>
      <c r="G60" s="39">
        <f t="shared" si="5"/>
        <v>0.12276680580352589</v>
      </c>
      <c r="H60" s="39">
        <f t="shared" si="6"/>
        <v>9.3811896542491113E-2</v>
      </c>
      <c r="I60" s="39">
        <f t="shared" si="9"/>
        <v>0.91045400568089185</v>
      </c>
      <c r="J60" s="39">
        <f t="shared" si="13"/>
        <v>1.0850656022904774E-2</v>
      </c>
      <c r="K60" s="51">
        <f t="shared" si="7"/>
        <v>5.39998836626763</v>
      </c>
      <c r="L60" s="39">
        <f t="shared" si="10"/>
        <v>0.99999982433342938</v>
      </c>
      <c r="M60" s="51">
        <f t="shared" si="11"/>
        <v>5.3999874176701921</v>
      </c>
      <c r="N60" s="40">
        <f t="shared" si="8"/>
        <v>0.10996572381425787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0.13926206733350766</v>
      </c>
      <c r="G61" s="39">
        <f t="shared" si="5"/>
        <v>0.12248457222400345</v>
      </c>
      <c r="H61" s="39">
        <f t="shared" si="6"/>
        <v>9.3576219033023933E-2</v>
      </c>
      <c r="I61" s="39">
        <f t="shared" si="9"/>
        <v>0.91066860450049947</v>
      </c>
      <c r="J61" s="39">
        <f t="shared" si="13"/>
        <v>9.8790232403191455E-3</v>
      </c>
      <c r="K61" s="51">
        <f t="shared" si="7"/>
        <v>4.9164410386985784</v>
      </c>
      <c r="L61" s="39">
        <f t="shared" si="10"/>
        <v>0.9999998336155741</v>
      </c>
      <c r="M61" s="51">
        <f t="shared" si="11"/>
        <v>4.9164402206793589</v>
      </c>
      <c r="N61" s="40">
        <f t="shared" si="8"/>
        <v>0.10971291916031467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0.13926206733350766</v>
      </c>
      <c r="G62" s="39">
        <f t="shared" si="5"/>
        <v>0.12223786146321114</v>
      </c>
      <c r="H62" s="39">
        <f t="shared" si="6"/>
        <v>9.3370245961969536E-2</v>
      </c>
      <c r="I62" s="39">
        <f t="shared" si="9"/>
        <v>0.91085619702852261</v>
      </c>
      <c r="J62" s="39">
        <f t="shared" si="13"/>
        <v>8.9965163080894389E-3</v>
      </c>
      <c r="K62" s="51">
        <f t="shared" si="7"/>
        <v>4.4772484998206199</v>
      </c>
      <c r="L62" s="39">
        <f t="shared" si="10"/>
        <v>0.99999984136087761</v>
      </c>
      <c r="M62" s="51">
        <f t="shared" si="11"/>
        <v>4.4772477895538474</v>
      </c>
      <c r="N62" s="40">
        <f t="shared" si="8"/>
        <v>0.10949193330664091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0.13926206733350766</v>
      </c>
      <c r="G63" s="39">
        <f t="shared" ref="G63:G90" si="16">3.69*(E63^-0.305)</f>
        <v>0.12202208178494561</v>
      </c>
      <c r="H63" s="39">
        <f t="shared" ref="H63:H90" si="17">F63*Linf/D63*0.66</f>
        <v>9.3190128185347096E-2</v>
      </c>
      <c r="I63" s="39">
        <f t="shared" si="9"/>
        <v>0.91102027319762791</v>
      </c>
      <c r="J63" s="39">
        <f t="shared" si="13"/>
        <v>8.1945326308914303E-3</v>
      </c>
      <c r="K63" s="51">
        <f t="shared" ref="K63:K90" si="18">J63*$L$21</f>
        <v>4.0781295416982681</v>
      </c>
      <c r="L63" s="39">
        <f t="shared" si="10"/>
        <v>0.9999998478641241</v>
      </c>
      <c r="M63" s="51">
        <f t="shared" si="11"/>
        <v>4.0781289212684584</v>
      </c>
      <c r="N63" s="40">
        <f t="shared" ref="N63:N90" si="19">$G63*(-LN(F$91)/SUM($G$31:$G$90))</f>
        <v>0.10929865330436692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0.13926206733350766</v>
      </c>
      <c r="G64" s="39">
        <f t="shared" si="16"/>
        <v>0.12183326286287635</v>
      </c>
      <c r="H64" s="39">
        <f t="shared" si="17"/>
        <v>9.3032539632085326E-2</v>
      </c>
      <c r="I64" s="39">
        <f t="shared" si="9"/>
        <v>0.91116385087727558</v>
      </c>
      <c r="J64" s="39">
        <f t="shared" si="13"/>
        <v>7.4653853561215877E-3</v>
      </c>
      <c r="K64" s="51">
        <f t="shared" si="18"/>
        <v>3.7152586892132731</v>
      </c>
      <c r="L64" s="39">
        <f t="shared" si="10"/>
        <v>0.99999985335439878</v>
      </c>
      <c r="M64" s="51">
        <f t="shared" si="11"/>
        <v>3.715258144386929</v>
      </c>
      <c r="N64" s="40">
        <f t="shared" si="19"/>
        <v>0.10912952281914109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0.13926206733350766</v>
      </c>
      <c r="G65" s="39">
        <f t="shared" si="16"/>
        <v>0.12166796531066745</v>
      </c>
      <c r="H65" s="39">
        <f t="shared" si="17"/>
        <v>9.2894600671567892E-2</v>
      </c>
      <c r="I65" s="39">
        <f t="shared" si="9"/>
        <v>0.911289544540554</v>
      </c>
      <c r="J65" s="39">
        <f t="shared" si="13"/>
        <v>6.8021892693665674E-3</v>
      </c>
      <c r="K65" s="51">
        <f t="shared" si="18"/>
        <v>3.3852094142688256</v>
      </c>
      <c r="L65" s="39">
        <f t="shared" si="10"/>
        <v>0.99999985801176661</v>
      </c>
      <c r="M65" s="51">
        <f t="shared" si="11"/>
        <v>3.3852089336089213</v>
      </c>
      <c r="N65" s="40">
        <f t="shared" si="19"/>
        <v>0.10898146109468386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0.13926206733350766</v>
      </c>
      <c r="G66" s="39">
        <f t="shared" si="16"/>
        <v>0.12152320480955509</v>
      </c>
      <c r="H66" s="39">
        <f t="shared" si="17"/>
        <v>9.2773813948095404E-2</v>
      </c>
      <c r="I66" s="39">
        <f t="shared" si="9"/>
        <v>0.91139962286664011</v>
      </c>
      <c r="J66" s="39">
        <f t="shared" si="13"/>
        <v>6.1987639611597034E-3</v>
      </c>
      <c r="K66" s="51">
        <f t="shared" si="18"/>
        <v>3.0849059453034338</v>
      </c>
      <c r="L66" s="39">
        <f t="shared" si="10"/>
        <v>0.9999998619792545</v>
      </c>
      <c r="M66" s="51">
        <f t="shared" si="11"/>
        <v>3.0849055195224153</v>
      </c>
      <c r="N66" s="40">
        <f t="shared" si="19"/>
        <v>0.10885179499169823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0.13926206733350766</v>
      </c>
      <c r="G67" s="39">
        <f t="shared" si="16"/>
        <v>0.12139638817032267</v>
      </c>
      <c r="H67" s="39">
        <f t="shared" si="17"/>
        <v>9.2668010387213215E-2</v>
      </c>
      <c r="I67" s="39">
        <f t="shared" si="9"/>
        <v>0.91149605729358896</v>
      </c>
      <c r="J67" s="39">
        <f t="shared" si="13"/>
        <v>5.6495511364402741E-3</v>
      </c>
      <c r="K67" s="51">
        <f t="shared" si="18"/>
        <v>2.8115821151286053</v>
      </c>
      <c r="L67" s="39">
        <f t="shared" si="10"/>
        <v>0.99999986537156971</v>
      </c>
      <c r="M67" s="51">
        <f t="shared" si="11"/>
        <v>2.8115817366097184</v>
      </c>
      <c r="N67" s="40">
        <f t="shared" si="19"/>
        <v>0.10873820171676035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0.13926206733350766</v>
      </c>
      <c r="G68" s="39">
        <f t="shared" si="16"/>
        <v>0.12128525921590486</v>
      </c>
      <c r="H68" s="39">
        <f t="shared" si="17"/>
        <v>9.2575303556255165E-2</v>
      </c>
      <c r="I68" s="39">
        <f t="shared" si="9"/>
        <v>0.91158056312156466</v>
      </c>
      <c r="J68" s="39">
        <f t="shared" si="13"/>
        <v>5.1495435863438245E-3</v>
      </c>
      <c r="K68" s="51">
        <f t="shared" si="18"/>
        <v>2.5627460126968935</v>
      </c>
      <c r="L68" s="39">
        <f t="shared" si="10"/>
        <v>0.99999986828152632</v>
      </c>
      <c r="M68" s="51">
        <f t="shared" si="11"/>
        <v>2.5627456751359001</v>
      </c>
      <c r="N68" s="40">
        <f t="shared" si="19"/>
        <v>0.10863866034782686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0.13926206733350766</v>
      </c>
      <c r="G69" s="39">
        <f t="shared" si="16"/>
        <v>0.12118785279416147</v>
      </c>
      <c r="H69" s="39">
        <f t="shared" si="17"/>
        <v>9.2494050928572991E-2</v>
      </c>
      <c r="I69" s="39">
        <f t="shared" si="9"/>
        <v>0.91165463444686645</v>
      </c>
      <c r="J69" s="39">
        <f t="shared" si="13"/>
        <v>4.6942238422583455E-3</v>
      </c>
      <c r="K69" s="51">
        <f t="shared" si="18"/>
        <v>2.3361494533917786</v>
      </c>
      <c r="L69" s="39">
        <f t="shared" si="10"/>
        <v>0.99999987078483632</v>
      </c>
      <c r="M69" s="51">
        <f t="shared" si="11"/>
        <v>2.3361491515258446</v>
      </c>
      <c r="N69" s="40">
        <f t="shared" si="19"/>
        <v>0.10855141064216692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0.13926206733350766</v>
      </c>
      <c r="G70" s="39">
        <f t="shared" si="16"/>
        <v>0.12110245555915686</v>
      </c>
      <c r="H70" s="39">
        <f t="shared" si="17"/>
        <v>9.2422820885478235E-2</v>
      </c>
      <c r="I70" s="39">
        <f t="shared" si="9"/>
        <v>0.91171957395856029</v>
      </c>
      <c r="J70" s="39">
        <f t="shared" si="13"/>
        <v>4.2795109209257968E-3</v>
      </c>
      <c r="K70" s="51">
        <f t="shared" si="18"/>
        <v>2.1297614759451289</v>
      </c>
      <c r="L70" s="39">
        <f t="shared" si="10"/>
        <v>0.99999987294372128</v>
      </c>
      <c r="M70" s="51">
        <f t="shared" si="11"/>
        <v>2.1297612053455612</v>
      </c>
      <c r="N70" s="40">
        <f t="shared" si="19"/>
        <v>0.10847491790703746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0.13926206733350766</v>
      </c>
      <c r="G71" s="39">
        <f t="shared" si="16"/>
        <v>0.12102757241661199</v>
      </c>
      <c r="H71" s="39">
        <f t="shared" si="17"/>
        <v>9.2360364512168835E-2</v>
      </c>
      <c r="I71" s="39">
        <f t="shared" si="9"/>
        <v>0.91177651843487917</v>
      </c>
      <c r="J71" s="39">
        <f t="shared" si="13"/>
        <v>3.9017138735774736E-3</v>
      </c>
      <c r="K71" s="51">
        <f t="shared" si="18"/>
        <v>1.9417452254820475</v>
      </c>
      <c r="L71" s="39">
        <f t="shared" si="10"/>
        <v>0.99999987480966579</v>
      </c>
      <c r="M71" s="51">
        <f t="shared" si="11"/>
        <v>1.9417449823943138</v>
      </c>
      <c r="N71" s="40">
        <f t="shared" si="19"/>
        <v>0.10840784294391909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0.13926206733350766</v>
      </c>
      <c r="G72" s="39">
        <f t="shared" si="16"/>
        <v>0.12096189773207784</v>
      </c>
      <c r="H72" s="39">
        <f t="shared" si="17"/>
        <v>9.2305591418772939E-2</v>
      </c>
      <c r="I72" s="39">
        <f t="shared" si="9"/>
        <v>0.9118264606230112</v>
      </c>
      <c r="J72" s="39">
        <f t="shared" si="13"/>
        <v>3.5574910915795351E-3</v>
      </c>
      <c r="K72" s="51">
        <f t="shared" si="18"/>
        <v>1.7704377013775707</v>
      </c>
      <c r="L72" s="39">
        <f t="shared" si="10"/>
        <v>0.99999987642553378</v>
      </c>
      <c r="M72" s="51">
        <f t="shared" si="11"/>
        <v>1.7704374825966769</v>
      </c>
      <c r="N72" s="40">
        <f t="shared" si="19"/>
        <v>0.10834901625885709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0.13926206733350766</v>
      </c>
      <c r="G73" s="39">
        <f t="shared" si="16"/>
        <v>0.12090429056145249</v>
      </c>
      <c r="H73" s="39">
        <f t="shared" si="17"/>
        <v>9.2257548956194271E-2</v>
      </c>
      <c r="I73" s="39">
        <f t="shared" si="9"/>
        <v>0.91187026806392413</v>
      </c>
      <c r="J73" s="39">
        <f t="shared" si="13"/>
        <v>3.2438145107328599E-3</v>
      </c>
      <c r="K73" s="51">
        <f t="shared" si="18"/>
        <v>1.6143319430006497</v>
      </c>
      <c r="L73" s="39">
        <f t="shared" si="10"/>
        <v>0.99999987782721322</v>
      </c>
      <c r="M73" s="51">
        <f t="shared" si="11"/>
        <v>1.6143317457732176</v>
      </c>
      <c r="N73" s="40">
        <f t="shared" si="19"/>
        <v>0.10829741587573036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0.13926206733350766</v>
      </c>
      <c r="G74" s="39">
        <f t="shared" si="16"/>
        <v>0.12085375329223563</v>
      </c>
      <c r="H74" s="39">
        <f t="shared" si="17"/>
        <v>9.2215404306984688E-2</v>
      </c>
      <c r="I74" s="39">
        <f t="shared" si="9"/>
        <v>0.91190869932632668</v>
      </c>
      <c r="J74" s="39">
        <f t="shared" si="13"/>
        <v>2.9579380074516199E-3</v>
      </c>
      <c r="K74" s="51">
        <f t="shared" si="18"/>
        <v>1.4720613016081581</v>
      </c>
      <c r="L74" s="39">
        <f t="shared" si="10"/>
        <v>0.99999987904490562</v>
      </c>
      <c r="M74" s="51">
        <f t="shared" si="11"/>
        <v>1.4720611235548444</v>
      </c>
      <c r="N74" s="40">
        <f t="shared" si="19"/>
        <v>0.10825214820461475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0.13926206733350766</v>
      </c>
      <c r="G75" s="39">
        <f t="shared" si="16"/>
        <v>0.12080941318752013</v>
      </c>
      <c r="H75" s="39">
        <f t="shared" si="17"/>
        <v>9.2178429020244354E-2</v>
      </c>
      <c r="I75" s="39">
        <f t="shared" si="9"/>
        <v>0.91194241803534093</v>
      </c>
      <c r="J75" s="39">
        <f t="shared" si="13"/>
        <v>2.6973694010631131E-3</v>
      </c>
      <c r="K75" s="51">
        <f t="shared" si="18"/>
        <v>1.342385506878115</v>
      </c>
      <c r="L75" s="39">
        <f t="shared" si="10"/>
        <v>0.99999988010414398</v>
      </c>
      <c r="M75" s="51">
        <f t="shared" si="11"/>
        <v>1.3423853459316555</v>
      </c>
      <c r="N75" s="40">
        <f t="shared" si="19"/>
        <v>0.10821243151021086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0.13926206733350766</v>
      </c>
      <c r="G76" s="39">
        <f t="shared" si="16"/>
        <v>0.12077050640863406</v>
      </c>
      <c r="H76" s="39">
        <f t="shared" si="17"/>
        <v>9.2145985631302885E-2</v>
      </c>
      <c r="I76" s="39">
        <f t="shared" si="9"/>
        <v>0.91197200501784981</v>
      </c>
      <c r="J76" s="39">
        <f t="shared" si="13"/>
        <v>2.4598455739400348E-3</v>
      </c>
      <c r="K76" s="51">
        <f t="shared" si="18"/>
        <v>1.224178285078025</v>
      </c>
      <c r="L76" s="39">
        <f t="shared" si="10"/>
        <v>0.99999988102660498</v>
      </c>
      <c r="M76" s="51">
        <f t="shared" si="11"/>
        <v>1.2241781394333782</v>
      </c>
      <c r="N76" s="40">
        <f t="shared" si="19"/>
        <v>0.10817758160046949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0.13926206733350766</v>
      </c>
      <c r="G77" s="39">
        <f t="shared" si="16"/>
        <v>0.12073636416069754</v>
      </c>
      <c r="H77" s="39">
        <f t="shared" si="17"/>
        <v>9.2117516065286786E-2</v>
      </c>
      <c r="I77" s="39">
        <f t="shared" si="9"/>
        <v>0.91199796883463913</v>
      </c>
      <c r="J77" s="39">
        <f t="shared" si="13"/>
        <v>2.2433103001003769E-3</v>
      </c>
      <c r="K77" s="51">
        <f t="shared" si="18"/>
        <v>1.1164163251419192</v>
      </c>
      <c r="L77" s="39">
        <f t="shared" si="10"/>
        <v>0.99999988183075983</v>
      </c>
      <c r="M77" s="51">
        <f t="shared" si="11"/>
        <v>1.1164161932158503</v>
      </c>
      <c r="N77" s="40">
        <f t="shared" si="19"/>
        <v>0.10814699941677243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0.13926206733350766</v>
      </c>
      <c r="G78" s="39">
        <f t="shared" si="16"/>
        <v>0.12070640066138599</v>
      </c>
      <c r="H78" s="39">
        <f t="shared" si="17"/>
        <v>9.2092531571412353E-2</v>
      </c>
      <c r="I78" s="39">
        <f t="shared" si="9"/>
        <v>0.91202075492695323</v>
      </c>
      <c r="J78" s="39">
        <f t="shared" si="13"/>
        <v>2.0458944371573684E-3</v>
      </c>
      <c r="K78" s="51">
        <f t="shared" si="18"/>
        <v>1.0181694209032623</v>
      </c>
      <c r="L78" s="39">
        <f t="shared" si="10"/>
        <v>0.99999988253240124</v>
      </c>
      <c r="M78" s="51">
        <f t="shared" si="11"/>
        <v>1.0181693013013453</v>
      </c>
      <c r="N78" s="40">
        <f t="shared" si="19"/>
        <v>0.10812016025721105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0.13926206733350766</v>
      </c>
      <c r="G79" s="39">
        <f t="shared" si="16"/>
        <v>0.12068010267935551</v>
      </c>
      <c r="H79" s="39">
        <f t="shared" si="17"/>
        <v>9.2070603974112736E-2</v>
      </c>
      <c r="I79" s="39">
        <f t="shared" si="9"/>
        <v>0.91204075357005643</v>
      </c>
      <c r="J79" s="39">
        <f t="shared" si="13"/>
        <v>1.8658981890771172E-3</v>
      </c>
      <c r="K79" s="51">
        <f t="shared" si="18"/>
        <v>0.92859164389573212</v>
      </c>
      <c r="L79" s="39">
        <f t="shared" si="10"/>
        <v>0.99999988314507327</v>
      </c>
      <c r="M79" s="51">
        <f t="shared" si="11"/>
        <v>0.92859153538522365</v>
      </c>
      <c r="N79" s="40">
        <f t="shared" si="19"/>
        <v>0.10809660440585604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0.13926206733350766</v>
      </c>
      <c r="G80" s="39">
        <f t="shared" si="16"/>
        <v>0.12065702042703357</v>
      </c>
      <c r="H80" s="39">
        <f t="shared" si="17"/>
        <v>9.2051358059588639E-2</v>
      </c>
      <c r="I80" s="39">
        <f t="shared" si="9"/>
        <v>0.91205830679735556</v>
      </c>
      <c r="J80" s="39">
        <f t="shared" si="13"/>
        <v>1.7017751904508977E-3</v>
      </c>
      <c r="K80" s="51">
        <f t="shared" si="18"/>
        <v>0.84691342265752101</v>
      </c>
      <c r="L80" s="39">
        <f t="shared" si="10"/>
        <v>0.99999988368042225</v>
      </c>
      <c r="M80" s="51">
        <f t="shared" si="11"/>
        <v>0.84691332414490927</v>
      </c>
      <c r="N80" s="40">
        <f t="shared" si="19"/>
        <v>0.10807592897517075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0.13926206733350766</v>
      </c>
      <c r="G81" s="39">
        <f t="shared" si="16"/>
        <v>0.12063675962432684</v>
      </c>
      <c r="H81" s="39">
        <f t="shared" si="17"/>
        <v>9.2034464943374944E-2</v>
      </c>
      <c r="I81" s="39">
        <f t="shared" si="9"/>
        <v>0.91207371443446705</v>
      </c>
      <c r="J81" s="39">
        <f t="shared" si="13"/>
        <v>1.5521181987523929E-3</v>
      </c>
      <c r="K81" s="51">
        <f t="shared" si="18"/>
        <v>0.77243442227297177</v>
      </c>
      <c r="L81" s="39">
        <f t="shared" si="10"/>
        <v>0.99999988414848728</v>
      </c>
      <c r="M81" s="51">
        <f t="shared" si="11"/>
        <v>0.77243433278527551</v>
      </c>
      <c r="N81" s="40">
        <f t="shared" si="19"/>
        <v>0.10805778079724822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0.13926206733350766</v>
      </c>
      <c r="G82" s="39">
        <f t="shared" si="16"/>
        <v>0.12061897457644075</v>
      </c>
      <c r="H82" s="39">
        <f t="shared" si="17"/>
        <v>9.2019636287071119E-2</v>
      </c>
      <c r="I82" s="39">
        <f t="shared" si="9"/>
        <v>0.91208723936238023</v>
      </c>
      <c r="J82" s="39">
        <f t="shared" si="13"/>
        <v>1.4156462107774294E-3</v>
      </c>
      <c r="K82" s="51">
        <f t="shared" si="18"/>
        <v>0.70451713267955096</v>
      </c>
      <c r="L82" s="39">
        <f t="shared" si="10"/>
        <v>0.99999988455793942</v>
      </c>
      <c r="M82" s="51">
        <f t="shared" si="11"/>
        <v>0.7045170513486414</v>
      </c>
      <c r="N82" s="40">
        <f t="shared" si="19"/>
        <v>0.10804185022341709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0.13926206733350766</v>
      </c>
      <c r="G83" s="39">
        <f t="shared" si="16"/>
        <v>0.12060336213139487</v>
      </c>
      <c r="H83" s="39">
        <f t="shared" si="17"/>
        <v>9.2006619251314162E-2</v>
      </c>
      <c r="I83" s="39">
        <f t="shared" si="9"/>
        <v>0.91209911211186234</v>
      </c>
      <c r="J83" s="39">
        <f t="shared" si="13"/>
        <v>1.2911928443017997E-3</v>
      </c>
      <c r="K83" s="51">
        <f t="shared" si="18"/>
        <v>0.64258108662919133</v>
      </c>
      <c r="L83" s="39">
        <f t="shared" si="10"/>
        <v>0.99999988491628422</v>
      </c>
      <c r="M83" s="51">
        <f t="shared" si="11"/>
        <v>0.64258101267857215</v>
      </c>
      <c r="N83" s="40">
        <f t="shared" si="19"/>
        <v>0.10802786571181607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0.13926206733350766</v>
      </c>
      <c r="G84" s="39">
        <f t="shared" si="16"/>
        <v>0.12058965640171192</v>
      </c>
      <c r="H84" s="39">
        <f t="shared" si="17"/>
        <v>9.1995192088022856E-2</v>
      </c>
      <c r="I84" s="39">
        <f t="shared" si="9"/>
        <v>0.91210953487690549</v>
      </c>
      <c r="J84" s="39">
        <f t="shared" si="13"/>
        <v>1.1776958468528616E-3</v>
      </c>
      <c r="K84" s="51">
        <f t="shared" si="18"/>
        <v>0.58609763857436115</v>
      </c>
      <c r="L84" s="39">
        <f t="shared" si="10"/>
        <v>0.99999988523002792</v>
      </c>
      <c r="M84" s="51">
        <f t="shared" si="11"/>
        <v>0.58609757130795148</v>
      </c>
      <c r="N84" s="40">
        <f t="shared" si="19"/>
        <v>0.10801558909946044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0.13926206733350766</v>
      </c>
      <c r="G85" s="39">
        <f t="shared" si="16"/>
        <v>0.1205776241507604</v>
      </c>
      <c r="H85" s="39">
        <f t="shared" si="17"/>
        <v>9.1985160288439088E-2</v>
      </c>
      <c r="I85" s="39">
        <f t="shared" si="9"/>
        <v>0.91211868502285387</v>
      </c>
      <c r="J85" s="39">
        <f t="shared" si="13"/>
        <v>1.0741876110994268E-3</v>
      </c>
      <c r="K85" s="51">
        <f t="shared" si="18"/>
        <v>0.5345852445125131</v>
      </c>
      <c r="L85" s="39">
        <f t="shared" si="10"/>
        <v>0.99999988550481933</v>
      </c>
      <c r="M85" s="51">
        <f t="shared" si="11"/>
        <v>0.53458518330507898</v>
      </c>
      <c r="N85" s="40">
        <f t="shared" si="19"/>
        <v>0.10800481146965783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0.13926206733350766</v>
      </c>
      <c r="G86" s="39">
        <f t="shared" si="16"/>
        <v>0.12056706075783885</v>
      </c>
      <c r="H86" s="39">
        <f t="shared" si="17"/>
        <v>9.19763532149519E-2</v>
      </c>
      <c r="I86" s="39">
        <f t="shared" si="9"/>
        <v>0.91212671815451607</v>
      </c>
      <c r="J86" s="39">
        <f t="shared" si="13"/>
        <v>9.7978659130384992E-4</v>
      </c>
      <c r="K86" s="51">
        <f t="shared" si="18"/>
        <v>0.48760519025737425</v>
      </c>
      <c r="L86" s="39">
        <f t="shared" si="10"/>
        <v>0.99999988574556986</v>
      </c>
      <c r="M86" s="51">
        <f t="shared" si="11"/>
        <v>0.4876051345463211</v>
      </c>
      <c r="N86" s="40">
        <f t="shared" si="19"/>
        <v>0.10799534953781925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0.13926206733350766</v>
      </c>
      <c r="G87" s="39">
        <f t="shared" si="16"/>
        <v>0.12055778668768986</v>
      </c>
      <c r="H87" s="39">
        <f t="shared" si="17"/>
        <v>9.1968621154454519E-2</v>
      </c>
      <c r="I87" s="39">
        <f t="shared" si="9"/>
        <v>0.91213377080074787</v>
      </c>
      <c r="J87" s="39">
        <f t="shared" si="13"/>
        <v>8.9368952801778079E-4</v>
      </c>
      <c r="K87" s="51">
        <f t="shared" si="18"/>
        <v>0.44475772194456725</v>
      </c>
      <c r="L87" s="39">
        <f t="shared" si="10"/>
        <v>0.99999988595655431</v>
      </c>
      <c r="M87" s="51">
        <f t="shared" si="11"/>
        <v>0.44475767122286414</v>
      </c>
      <c r="N87" s="40">
        <f t="shared" si="19"/>
        <v>0.10798704248910228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0.13926206733350766</v>
      </c>
      <c r="G88" s="39">
        <f t="shared" si="16"/>
        <v>0.12054964440006281</v>
      </c>
      <c r="H88" s="39">
        <f t="shared" si="17"/>
        <v>9.1961832739328939E-2</v>
      </c>
      <c r="I88" s="39">
        <f t="shared" si="9"/>
        <v>0.91213996276445086</v>
      </c>
      <c r="J88" s="39">
        <f t="shared" si="13"/>
        <v>8.1516439911599899E-4</v>
      </c>
      <c r="K88" s="51">
        <f t="shared" si="18"/>
        <v>0.40567853801004861</v>
      </c>
      <c r="L88" s="39">
        <f t="shared" si="10"/>
        <v>0.99999988614149748</v>
      </c>
      <c r="M88" s="51">
        <f t="shared" si="11"/>
        <v>0.40567849182009774</v>
      </c>
      <c r="N88" s="40">
        <f t="shared" si="19"/>
        <v>0.10797974921021836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0.13926206733350766</v>
      </c>
      <c r="G89" s="39">
        <f t="shared" si="16"/>
        <v>0.12054249564345705</v>
      </c>
      <c r="H89" s="39">
        <f t="shared" si="17"/>
        <v>9.1955872689306065E-2</v>
      </c>
      <c r="I89" s="39">
        <f t="shared" si="9"/>
        <v>0.91214539918045745</v>
      </c>
      <c r="J89" s="39">
        <f t="shared" si="13"/>
        <v>7.4354402465657329E-4</v>
      </c>
      <c r="K89" s="51">
        <f t="shared" si="18"/>
        <v>0.37003560655482265</v>
      </c>
      <c r="L89" s="39">
        <f t="shared" si="10"/>
        <v>0.99999988630364811</v>
      </c>
      <c r="M89" s="51">
        <f t="shared" si="11"/>
        <v>0.37003556448312414</v>
      </c>
      <c r="N89" s="40">
        <f t="shared" si="19"/>
        <v>0.10797334586536159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0.13926206733350766</v>
      </c>
      <c r="G90" s="39">
        <f t="shared" si="16"/>
        <v>0.12053621908450039</v>
      </c>
      <c r="H90" s="39">
        <f t="shared" si="17"/>
        <v>9.1950639833594444E-2</v>
      </c>
      <c r="I90" s="56">
        <f t="shared" si="9"/>
        <v>0.91215017231820794</v>
      </c>
      <c r="J90" s="39">
        <f t="shared" si="13"/>
        <v>6.7822026117861389E-4</v>
      </c>
      <c r="K90" s="51">
        <f t="shared" si="18"/>
        <v>0.33752627605193136</v>
      </c>
      <c r="L90" s="39">
        <f t="shared" si="10"/>
        <v>0.99999988644584126</v>
      </c>
      <c r="M90" s="51">
        <f t="shared" si="11"/>
        <v>0.33752623772441903</v>
      </c>
      <c r="N90" s="40">
        <f t="shared" si="19"/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opLeftCell="B10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327.07720683740001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1288.18153929957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822.43313427760927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911/416</f>
        <v>2.1899038461538463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2820.9937074565105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1801.0494839588991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F23</f>
        <v>0.13</v>
      </c>
      <c r="G31" s="39">
        <f t="shared" ref="G31:G62" si="5">3.69*(E31^-0.305)</f>
        <v>0.82650679039230135</v>
      </c>
      <c r="H31" s="39">
        <f t="shared" ref="H31:H62" si="6">F31*Linf/D31*0.66</f>
        <v>0.70382923829613575</v>
      </c>
      <c r="I31" s="39">
        <f>EXP(-H31)</f>
        <v>0.49468739641772669</v>
      </c>
      <c r="J31" s="39">
        <v>1</v>
      </c>
      <c r="K31" s="51">
        <f t="shared" ref="K31:K62" si="7">J31*$L$21</f>
        <v>327.07720683740001</v>
      </c>
      <c r="L31" s="39">
        <f>1/(1+EXP(-(D31-$B$36)/$B$37))</f>
        <v>3.4955463231936684E-2</v>
      </c>
      <c r="M31" s="51">
        <f>K31*L31</f>
        <v>11.433135277609287</v>
      </c>
      <c r="N31" s="40">
        <f t="shared" ref="N31:N62" si="8">$G31*(-LN(F$91)/SUM($G$31:$G$90))</f>
        <v>0.69108795098848652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</v>
      </c>
      <c r="G32" s="39">
        <f t="shared" si="5"/>
        <v>0.46429581663329828</v>
      </c>
      <c r="H32" s="39">
        <f t="shared" si="6"/>
        <v>0.37475690889208391</v>
      </c>
      <c r="I32" s="39">
        <f t="shared" ref="I32:I90" si="9">EXP(-H32)</f>
        <v>0.68745637301194917</v>
      </c>
      <c r="J32" s="39">
        <f>I31*J31</f>
        <v>0.49468739641772669</v>
      </c>
      <c r="K32" s="51">
        <f t="shared" si="7"/>
        <v>161.80097187797568</v>
      </c>
      <c r="L32" s="39">
        <f t="shared" ref="L32:L90" si="10">1/(1+EXP(-(D32-$B$36)/$B$37))</f>
        <v>0.27625097736326432</v>
      </c>
      <c r="M32" s="51">
        <f t="shared" ref="M32:M90" si="11">K32*L32</f>
        <v>44.697676619616828</v>
      </c>
      <c r="N32" s="40">
        <f t="shared" si="8"/>
        <v>0.3882233616221491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</v>
      </c>
      <c r="G33" s="39">
        <f t="shared" si="5"/>
        <v>0.33892560550875356</v>
      </c>
      <c r="H33" s="39">
        <f t="shared" si="6"/>
        <v>0.26568145665485732</v>
      </c>
      <c r="I33" s="39">
        <f t="shared" si="9"/>
        <v>0.76668331047390725</v>
      </c>
      <c r="J33" s="39">
        <f t="shared" ref="J33:J90" si="13">I32*J32</f>
        <v>0.3400760033160547</v>
      </c>
      <c r="K33" s="51">
        <f t="shared" si="7"/>
        <v>111.23110927704155</v>
      </c>
      <c r="L33" s="39">
        <f t="shared" si="10"/>
        <v>0.75114882253533211</v>
      </c>
      <c r="M33" s="51">
        <f t="shared" si="11"/>
        <v>83.55111676274862</v>
      </c>
      <c r="N33" s="40">
        <f t="shared" si="8"/>
        <v>0.28339440760964663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</v>
      </c>
      <c r="G34" s="39">
        <f t="shared" si="5"/>
        <v>0.27520936763192289</v>
      </c>
      <c r="H34" s="39">
        <f t="shared" si="6"/>
        <v>0.21160135136439193</v>
      </c>
      <c r="I34" s="39">
        <f t="shared" si="9"/>
        <v>0.8092872545286145</v>
      </c>
      <c r="J34" s="39">
        <f t="shared" si="13"/>
        <v>0.2607305960350883</v>
      </c>
      <c r="K34" s="51">
        <f t="shared" si="7"/>
        <v>85.279035088207166</v>
      </c>
      <c r="L34" s="39">
        <f t="shared" si="10"/>
        <v>0.94885289796786965</v>
      </c>
      <c r="M34" s="51">
        <f t="shared" si="11"/>
        <v>80.917259579349007</v>
      </c>
      <c r="N34" s="40">
        <f t="shared" si="8"/>
        <v>0.230117743956232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</v>
      </c>
      <c r="G35" s="39">
        <f t="shared" si="5"/>
        <v>0.23676431338645854</v>
      </c>
      <c r="H35" s="39">
        <f t="shared" si="6"/>
        <v>0.1795150996230423</v>
      </c>
      <c r="I35" s="39">
        <f t="shared" si="9"/>
        <v>0.83567533246538483</v>
      </c>
      <c r="J35" s="39">
        <f t="shared" si="13"/>
        <v>0.21100594823684587</v>
      </c>
      <c r="K35" s="51">
        <f t="shared" si="7"/>
        <v>69.015236175384558</v>
      </c>
      <c r="L35" s="39">
        <f t="shared" si="10"/>
        <v>0.98917478501449496</v>
      </c>
      <c r="M35" s="51">
        <f t="shared" si="11"/>
        <v>68.268131406510619</v>
      </c>
      <c r="N35" s="40">
        <f t="shared" si="8"/>
        <v>0.19797171191754998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</v>
      </c>
      <c r="G36" s="39">
        <f t="shared" si="5"/>
        <v>0.21117531548106228</v>
      </c>
      <c r="H36" s="39">
        <f t="shared" si="6"/>
        <v>0.15842125612726088</v>
      </c>
      <c r="I36" s="39">
        <f t="shared" si="9"/>
        <v>0.85349016826612289</v>
      </c>
      <c r="J36" s="39">
        <f t="shared" si="13"/>
        <v>0.17633246594499996</v>
      </c>
      <c r="K36" s="51">
        <f t="shared" si="7"/>
        <v>57.674330436041544</v>
      </c>
      <c r="L36" s="39">
        <f t="shared" si="10"/>
        <v>0.99730878521373822</v>
      </c>
      <c r="M36" s="51">
        <f t="shared" si="11"/>
        <v>57.519116425184322</v>
      </c>
      <c r="N36" s="40">
        <f t="shared" si="8"/>
        <v>0.176575338244812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</v>
      </c>
      <c r="G37" s="39">
        <f t="shared" si="5"/>
        <v>0.19302858838978323</v>
      </c>
      <c r="H37" s="39">
        <f t="shared" si="6"/>
        <v>0.14360414840455432</v>
      </c>
      <c r="I37" s="39">
        <f t="shared" si="9"/>
        <v>0.86623057895635314</v>
      </c>
      <c r="J37" s="39">
        <f t="shared" si="13"/>
        <v>0.15049802603017839</v>
      </c>
      <c r="K37" s="51">
        <f t="shared" si="7"/>
        <v>49.224473988493067</v>
      </c>
      <c r="L37" s="39">
        <f t="shared" si="10"/>
        <v>0.99921140366081784</v>
      </c>
      <c r="M37" s="51">
        <f t="shared" si="11"/>
        <v>49.185655748507571</v>
      </c>
      <c r="N37" s="40">
        <f t="shared" si="8"/>
        <v>0.16140185801640794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</v>
      </c>
      <c r="G38" s="39">
        <f t="shared" si="5"/>
        <v>0.17957945633795316</v>
      </c>
      <c r="H38" s="39">
        <f t="shared" si="6"/>
        <v>0.13270531485703205</v>
      </c>
      <c r="I38" s="39">
        <f t="shared" si="9"/>
        <v>0.87572311668073943</v>
      </c>
      <c r="J38" s="39">
        <f t="shared" si="13"/>
        <v>0.13036599221990974</v>
      </c>
      <c r="K38" s="51">
        <f t="shared" si="7"/>
        <v>42.639744601874298</v>
      </c>
      <c r="L38" s="39">
        <f t="shared" si="10"/>
        <v>0.99973193071965849</v>
      </c>
      <c r="M38" s="51">
        <f t="shared" si="11"/>
        <v>42.628314196224927</v>
      </c>
      <c r="N38" s="40">
        <f t="shared" si="8"/>
        <v>0.15015629630981728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</v>
      </c>
      <c r="G39" s="39">
        <f t="shared" si="5"/>
        <v>0.16928527180154024</v>
      </c>
      <c r="H39" s="39">
        <f t="shared" si="6"/>
        <v>0.12441398931403325</v>
      </c>
      <c r="I39" s="39">
        <f t="shared" si="9"/>
        <v>0.88301420675792541</v>
      </c>
      <c r="J39" s="39">
        <f t="shared" si="13"/>
        <v>0.11416451301599639</v>
      </c>
      <c r="K39" s="51">
        <f t="shared" si="7"/>
        <v>37.340610037224096</v>
      </c>
      <c r="L39" s="39">
        <f t="shared" si="10"/>
        <v>0.99989609475737939</v>
      </c>
      <c r="M39" s="51">
        <f t="shared" si="11"/>
        <v>37.336730152078573</v>
      </c>
      <c r="N39" s="40">
        <f t="shared" si="8"/>
        <v>0.14154876037536934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</v>
      </c>
      <c r="G40" s="39">
        <f t="shared" si="5"/>
        <v>0.16121107898093934</v>
      </c>
      <c r="H40" s="39">
        <f t="shared" si="6"/>
        <v>0.11794329866021426</v>
      </c>
      <c r="I40" s="39">
        <f t="shared" si="9"/>
        <v>0.88874644430008742</v>
      </c>
      <c r="J40" s="39">
        <f t="shared" si="13"/>
        <v>0.10080888690072491</v>
      </c>
      <c r="K40" s="51">
        <f t="shared" si="7"/>
        <v>32.972289151876467</v>
      </c>
      <c r="L40" s="39">
        <f t="shared" si="10"/>
        <v>0.99995479693923295</v>
      </c>
      <c r="M40" s="51">
        <f t="shared" si="11"/>
        <v>32.970798703486302</v>
      </c>
      <c r="N40" s="40">
        <f t="shared" si="8"/>
        <v>0.13479748205903935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</v>
      </c>
      <c r="G41" s="39">
        <f t="shared" si="5"/>
        <v>0.15475657017620373</v>
      </c>
      <c r="H41" s="39">
        <f t="shared" si="6"/>
        <v>0.11279217347083652</v>
      </c>
      <c r="I41" s="39">
        <f t="shared" si="9"/>
        <v>0.89333629980748575</v>
      </c>
      <c r="J41" s="39">
        <f t="shared" si="13"/>
        <v>8.9593539786868931E-2</v>
      </c>
      <c r="K41" s="51">
        <f t="shared" si="7"/>
        <v>29.304004744164558</v>
      </c>
      <c r="L41" s="39">
        <f t="shared" si="10"/>
        <v>0.99997823539378006</v>
      </c>
      <c r="M41" s="51">
        <f t="shared" si="11"/>
        <v>29.303366954040634</v>
      </c>
      <c r="N41" s="40">
        <f t="shared" si="8"/>
        <v>0.12940051095565056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</v>
      </c>
      <c r="G42" s="39">
        <f t="shared" si="5"/>
        <v>0.14951830801175628</v>
      </c>
      <c r="H42" s="39">
        <f t="shared" si="6"/>
        <v>0.10862630495158151</v>
      </c>
      <c r="I42" s="39">
        <f t="shared" si="9"/>
        <v>0.89706558383612078</v>
      </c>
      <c r="J42" s="39">
        <f t="shared" si="13"/>
        <v>8.0037161319856248E-2</v>
      </c>
      <c r="K42" s="51">
        <f t="shared" si="7"/>
        <v>26.178331167692974</v>
      </c>
      <c r="L42" s="39">
        <f t="shared" si="10"/>
        <v>0.99998854423990524</v>
      </c>
      <c r="M42" s="51">
        <f t="shared" si="11"/>
        <v>26.178031275011435</v>
      </c>
      <c r="N42" s="40">
        <f t="shared" si="8"/>
        <v>0.12502051080556079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</v>
      </c>
      <c r="G43" s="39">
        <f t="shared" si="5"/>
        <v>0.14521493892117723</v>
      </c>
      <c r="H43" s="39">
        <f t="shared" si="6"/>
        <v>0.10521404561408823</v>
      </c>
      <c r="I43" s="39">
        <f t="shared" si="9"/>
        <v>0.90013183269389885</v>
      </c>
      <c r="J43" s="39">
        <f t="shared" si="13"/>
        <v>7.1798582847982628E-2</v>
      </c>
      <c r="K43" s="51">
        <f t="shared" si="7"/>
        <v>23.483679932801817</v>
      </c>
      <c r="L43" s="39">
        <f t="shared" si="10"/>
        <v>0.99999347961407314</v>
      </c>
      <c r="M43" s="51">
        <f t="shared" si="11"/>
        <v>23.483526810145673</v>
      </c>
      <c r="N43" s="40">
        <f t="shared" si="8"/>
        <v>0.12142222636104477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</v>
      </c>
      <c r="G44" s="39">
        <f t="shared" si="5"/>
        <v>0.14164415086854321</v>
      </c>
      <c r="H44" s="39">
        <f t="shared" si="6"/>
        <v>0.10238978118435005</v>
      </c>
      <c r="I44" s="39">
        <f t="shared" si="9"/>
        <v>0.90267763633016851</v>
      </c>
      <c r="J44" s="39">
        <f t="shared" si="13"/>
        <v>6.4628189963779337E-2</v>
      </c>
      <c r="K44" s="51">
        <f t="shared" si="7"/>
        <v>21.138407856309833</v>
      </c>
      <c r="L44" s="39">
        <f t="shared" si="10"/>
        <v>0.99999602480778349</v>
      </c>
      <c r="M44" s="51">
        <f t="shared" si="11"/>
        <v>21.138323827075453</v>
      </c>
      <c r="N44" s="40">
        <f t="shared" si="8"/>
        <v>0.11843649336115289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</v>
      </c>
      <c r="G45" s="39">
        <f t="shared" si="5"/>
        <v>0.13865668028411005</v>
      </c>
      <c r="H45" s="39">
        <f t="shared" si="6"/>
        <v>0.10003195328221225</v>
      </c>
      <c r="I45" s="39">
        <f t="shared" si="9"/>
        <v>0.90480850597250495</v>
      </c>
      <c r="J45" s="39">
        <f t="shared" si="13"/>
        <v>5.8338421756801449E-2</v>
      </c>
      <c r="K45" s="51">
        <f t="shared" si="7"/>
        <v>19.081168039516825</v>
      </c>
      <c r="L45" s="39">
        <f t="shared" si="10"/>
        <v>0.99999742580321138</v>
      </c>
      <c r="M45" s="51">
        <f t="shared" si="11"/>
        <v>19.081118920835333</v>
      </c>
      <c r="N45" s="40">
        <f t="shared" si="8"/>
        <v>0.11593850429580677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</v>
      </c>
      <c r="G46" s="39">
        <f t="shared" si="5"/>
        <v>0.13613996974842735</v>
      </c>
      <c r="H46" s="39">
        <f t="shared" si="6"/>
        <v>9.8049322689530316E-2</v>
      </c>
      <c r="I46" s="39">
        <f t="shared" si="9"/>
        <v>0.90660418649432484</v>
      </c>
      <c r="J46" s="39">
        <f t="shared" si="13"/>
        <v>5.2785100230565395E-2</v>
      </c>
      <c r="K46" s="51">
        <f t="shared" si="7"/>
        <v>17.26480314604553</v>
      </c>
      <c r="L46" s="39">
        <f t="shared" si="10"/>
        <v>0.99999824235741874</v>
      </c>
      <c r="M46" s="51">
        <f t="shared" si="11"/>
        <v>17.264772800692363</v>
      </c>
      <c r="N46" s="40">
        <f t="shared" si="8"/>
        <v>0.11383414369338443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</v>
      </c>
      <c r="G47" s="39">
        <f t="shared" si="5"/>
        <v>0.13400753505664306</v>
      </c>
      <c r="H47" s="39">
        <f t="shared" si="6"/>
        <v>9.6372079634716973E-2</v>
      </c>
      <c r="I47" s="39">
        <f t="shared" si="9"/>
        <v>0.90812605798701262</v>
      </c>
      <c r="J47" s="39">
        <f t="shared" si="13"/>
        <v>4.7855192853553136E-2</v>
      </c>
      <c r="K47" s="51">
        <f t="shared" si="7"/>
        <v>15.652342811205266</v>
      </c>
      <c r="L47" s="39">
        <f t="shared" si="10"/>
        <v>0.99999874275405831</v>
      </c>
      <c r="M47" s="51">
        <f t="shared" si="11"/>
        <v>15.652323132360788</v>
      </c>
      <c r="N47" s="40">
        <f t="shared" si="8"/>
        <v>0.11205109733624262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</v>
      </c>
      <c r="G48" s="39">
        <f t="shared" si="5"/>
        <v>0.13219183953677577</v>
      </c>
      <c r="H48" s="39">
        <f t="shared" si="6"/>
        <v>9.494591583169873E-2</v>
      </c>
      <c r="I48" s="39">
        <f t="shared" si="9"/>
        <v>0.90942211847709398</v>
      </c>
      <c r="J48" s="39">
        <f t="shared" si="13"/>
        <v>4.3458547640305469E-2</v>
      </c>
      <c r="K48" s="51">
        <f t="shared" si="7"/>
        <v>14.214300375401194</v>
      </c>
      <c r="L48" s="39">
        <f t="shared" si="10"/>
        <v>0.99999906319706888</v>
      </c>
      <c r="M48" s="51">
        <f t="shared" si="11"/>
        <v>14.214287059402938</v>
      </c>
      <c r="N48" s="40">
        <f t="shared" si="8"/>
        <v>0.1105328940848834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</v>
      </c>
      <c r="G49" s="39">
        <f t="shared" si="5"/>
        <v>0.13063939406411698</v>
      </c>
      <c r="H49" s="39">
        <f t="shared" si="6"/>
        <v>9.3727966861481757E-2</v>
      </c>
      <c r="I49" s="39">
        <f t="shared" si="9"/>
        <v>0.91053042300195819</v>
      </c>
      <c r="J49" s="39">
        <f t="shared" si="13"/>
        <v>3.9522164460984312E-2</v>
      </c>
      <c r="K49" s="51">
        <f t="shared" si="7"/>
        <v>12.926799160067105</v>
      </c>
      <c r="L49" s="39">
        <f t="shared" si="10"/>
        <v>0.99999927647723441</v>
      </c>
      <c r="M49" s="51">
        <f t="shared" si="11"/>
        <v>12.926789807233627</v>
      </c>
      <c r="N49" s="40">
        <f t="shared" si="8"/>
        <v>0.1092348087295146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</v>
      </c>
      <c r="G50" s="39">
        <f t="shared" si="5"/>
        <v>0.12930731016215474</v>
      </c>
      <c r="H50" s="39">
        <f t="shared" si="6"/>
        <v>9.2683970102632907E-2</v>
      </c>
      <c r="I50" s="39">
        <f t="shared" si="9"/>
        <v>0.91148151019199253</v>
      </c>
      <c r="J50" s="39">
        <f t="shared" si="13"/>
        <v>3.5986133124613004E-2</v>
      </c>
      <c r="K50" s="51">
        <f t="shared" si="7"/>
        <v>11.77024390727726</v>
      </c>
      <c r="L50" s="39">
        <f t="shared" si="10"/>
        <v>0.99999942332204073</v>
      </c>
      <c r="M50" s="51">
        <f t="shared" si="11"/>
        <v>11.770237119637024</v>
      </c>
      <c r="N50" s="40">
        <f t="shared" si="8"/>
        <v>0.10812097984746166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</v>
      </c>
      <c r="G51" s="39">
        <f t="shared" si="5"/>
        <v>0.12816082580786162</v>
      </c>
      <c r="H51" s="39">
        <f t="shared" si="6"/>
        <v>9.1786232911822363E-2</v>
      </c>
      <c r="I51" s="39">
        <f t="shared" si="9"/>
        <v>0.91230014844845175</v>
      </c>
      <c r="J51" s="39">
        <f t="shared" si="13"/>
        <v>3.2800694966392346E-2</v>
      </c>
      <c r="K51" s="51">
        <f t="shared" si="7"/>
        <v>10.728359691933175</v>
      </c>
      <c r="L51" s="39">
        <f t="shared" si="10"/>
        <v>0.99999952747543397</v>
      </c>
      <c r="M51" s="51">
        <f t="shared" si="11"/>
        <v>10.728354622519667</v>
      </c>
      <c r="N51" s="40">
        <f t="shared" si="8"/>
        <v>0.10716234099239222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</v>
      </c>
      <c r="G52" s="39">
        <f t="shared" si="5"/>
        <v>0.12717149701008948</v>
      </c>
      <c r="H52" s="39">
        <f t="shared" si="6"/>
        <v>9.1012153181813257E-2</v>
      </c>
      <c r="I52" s="39">
        <f t="shared" si="9"/>
        <v>0.91300661489645252</v>
      </c>
      <c r="J52" s="39">
        <f t="shared" si="13"/>
        <v>2.9924078887052123E-2</v>
      </c>
      <c r="K52" s="51">
        <f t="shared" si="7"/>
        <v>9.7874841395590213</v>
      </c>
      <c r="L52" s="39">
        <f t="shared" si="10"/>
        <v>0.99999960330085746</v>
      </c>
      <c r="M52" s="51">
        <f t="shared" si="11"/>
        <v>9.7874802568724562</v>
      </c>
      <c r="N52" s="40">
        <f t="shared" si="8"/>
        <v>0.10633510857318641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</v>
      </c>
      <c r="G53" s="39">
        <f t="shared" si="5"/>
        <v>0.12631585424653854</v>
      </c>
      <c r="H53" s="39">
        <f t="shared" si="6"/>
        <v>9.0343124138527825E-2</v>
      </c>
      <c r="I53" s="39">
        <f t="shared" si="9"/>
        <v>0.91361764721492222</v>
      </c>
      <c r="J53" s="39">
        <f t="shared" si="13"/>
        <v>2.7320881968561864E-2</v>
      </c>
      <c r="K53" s="51">
        <f t="shared" si="7"/>
        <v>8.9360377626115017</v>
      </c>
      <c r="L53" s="39">
        <f t="shared" si="10"/>
        <v>0.99999965978114413</v>
      </c>
      <c r="M53" s="51">
        <f t="shared" si="11"/>
        <v>8.9360347224029582</v>
      </c>
      <c r="N53" s="40">
        <f t="shared" si="8"/>
        <v>0.10561965842672134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</v>
      </c>
      <c r="G54" s="39">
        <f t="shared" si="5"/>
        <v>0.12557438936041315</v>
      </c>
      <c r="H54" s="39">
        <f t="shared" si="6"/>
        <v>8.9763711318675443E-2</v>
      </c>
      <c r="I54" s="39">
        <f t="shared" si="9"/>
        <v>0.91414716238128568</v>
      </c>
      <c r="J54" s="39">
        <f t="shared" si="13"/>
        <v>2.4960839903954084E-2</v>
      </c>
      <c r="K54" s="51">
        <f t="shared" si="7"/>
        <v>8.164121796100817</v>
      </c>
      <c r="L54" s="39">
        <f t="shared" si="10"/>
        <v>0.99999970270549565</v>
      </c>
      <c r="M54" s="51">
        <f t="shared" si="11"/>
        <v>8.1641193689522744</v>
      </c>
      <c r="N54" s="40">
        <f t="shared" si="8"/>
        <v>0.10499967870624126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</v>
      </c>
      <c r="G55" s="39">
        <f t="shared" si="5"/>
        <v>0.1249307812397481</v>
      </c>
      <c r="H55" s="39">
        <f t="shared" si="6"/>
        <v>8.9261025556188298E-2</v>
      </c>
      <c r="I55" s="39">
        <f t="shared" si="9"/>
        <v>0.91460680666327188</v>
      </c>
      <c r="J55" s="39">
        <f t="shared" si="13"/>
        <v>2.2817880968853191E-2</v>
      </c>
      <c r="K55" s="51">
        <f t="shared" si="7"/>
        <v>7.4632087732407681</v>
      </c>
      <c r="L55" s="39">
        <f t="shared" si="10"/>
        <v>0.99999973590783675</v>
      </c>
      <c r="M55" s="51">
        <f t="shared" si="11"/>
        <v>7.4632068022658187</v>
      </c>
      <c r="N55" s="40">
        <f t="shared" si="8"/>
        <v>0.10446152242909944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</v>
      </c>
      <c r="G56" s="39">
        <f t="shared" si="5"/>
        <v>0.12437129662779985</v>
      </c>
      <c r="H56" s="39">
        <f t="shared" si="6"/>
        <v>8.8824239265735364E-2</v>
      </c>
      <c r="I56" s="39">
        <f t="shared" si="9"/>
        <v>0.91500638163565973</v>
      </c>
      <c r="J56" s="39">
        <f t="shared" si="13"/>
        <v>2.0869389247745462E-2</v>
      </c>
      <c r="K56" s="51">
        <f t="shared" si="7"/>
        <v>6.8259015435550543</v>
      </c>
      <c r="L56" s="39">
        <f t="shared" si="10"/>
        <v>0.99999976199073459</v>
      </c>
      <c r="M56" s="51">
        <f t="shared" si="11"/>
        <v>6.8258999189272425</v>
      </c>
      <c r="N56" s="40">
        <f t="shared" si="8"/>
        <v>0.10399370646125072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</v>
      </c>
      <c r="G57" s="39">
        <f t="shared" si="5"/>
        <v>0.12388432115280325</v>
      </c>
      <c r="H57" s="39">
        <f t="shared" si="6"/>
        <v>8.8444208947340286E-2</v>
      </c>
      <c r="I57" s="39">
        <f t="shared" si="9"/>
        <v>0.91535417788457996</v>
      </c>
      <c r="J57" s="39">
        <f t="shared" si="13"/>
        <v>1.9095624342525718E-2</v>
      </c>
      <c r="K57" s="51">
        <f t="shared" si="7"/>
        <v>6.2457434727695746</v>
      </c>
      <c r="L57" s="39">
        <f t="shared" si="10"/>
        <v>0.99999978276108525</v>
      </c>
      <c r="M57" s="51">
        <f t="shared" si="11"/>
        <v>6.2457421159510407</v>
      </c>
      <c r="N57" s="40">
        <f t="shared" si="8"/>
        <v>0.10358651938534381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</v>
      </c>
      <c r="G58" s="39">
        <f t="shared" si="5"/>
        <v>0.12345998841656175</v>
      </c>
      <c r="H58" s="39">
        <f t="shared" si="6"/>
        <v>8.8113177442120244E-2</v>
      </c>
      <c r="I58" s="39">
        <f t="shared" si="9"/>
        <v>0.91565723911453467</v>
      </c>
      <c r="J58" s="39">
        <f t="shared" si="13"/>
        <v>1.7479259521245401E-2</v>
      </c>
      <c r="K58" s="51">
        <f t="shared" si="7"/>
        <v>5.7170673817949753</v>
      </c>
      <c r="L58" s="39">
        <f t="shared" si="10"/>
        <v>0.9999997994994072</v>
      </c>
      <c r="M58" s="51">
        <f t="shared" si="11"/>
        <v>5.7170662355195763</v>
      </c>
      <c r="N58" s="40">
        <f t="shared" si="8"/>
        <v>0.10323171136121702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</v>
      </c>
      <c r="G59" s="39">
        <f t="shared" si="5"/>
        <v>0.12308988379691092</v>
      </c>
      <c r="H59" s="39">
        <f t="shared" si="6"/>
        <v>8.7824536780024387E-2</v>
      </c>
      <c r="I59" s="39">
        <f t="shared" si="9"/>
        <v>0.9159215731732292</v>
      </c>
      <c r="J59" s="39">
        <f t="shared" si="13"/>
        <v>1.6005010514990009E-2</v>
      </c>
      <c r="K59" s="51">
        <f t="shared" si="7"/>
        <v>5.2348741346461489</v>
      </c>
      <c r="L59" s="39">
        <f t="shared" si="10"/>
        <v>0.99999981313040098</v>
      </c>
      <c r="M59" s="51">
        <f t="shared" si="11"/>
        <v>5.2348731564073185</v>
      </c>
      <c r="N59" s="40">
        <f t="shared" si="8"/>
        <v>0.10292224645878777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</v>
      </c>
      <c r="G60" s="39">
        <f t="shared" si="5"/>
        <v>0.12276680580352589</v>
      </c>
      <c r="H60" s="39">
        <f t="shared" si="6"/>
        <v>8.7572637574865955E-2</v>
      </c>
      <c r="I60" s="39">
        <f t="shared" si="9"/>
        <v>0.91615232215102083</v>
      </c>
      <c r="J60" s="39">
        <f t="shared" si="13"/>
        <v>1.4659334409543725E-2</v>
      </c>
      <c r="K60" s="51">
        <f t="shared" si="7"/>
        <v>4.7947341527689478</v>
      </c>
      <c r="L60" s="39">
        <f t="shared" si="10"/>
        <v>0.99999982433342938</v>
      </c>
      <c r="M60" s="51">
        <f t="shared" si="11"/>
        <v>4.7947333104944425</v>
      </c>
      <c r="N60" s="40">
        <f t="shared" si="8"/>
        <v>0.10265210311446998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</v>
      </c>
      <c r="G61" s="39">
        <f t="shared" si="5"/>
        <v>0.12248457222400345</v>
      </c>
      <c r="H61" s="39">
        <f t="shared" si="6"/>
        <v>8.7352634548791677E-2</v>
      </c>
      <c r="I61" s="39">
        <f t="shared" si="9"/>
        <v>0.91635390060736122</v>
      </c>
      <c r="J61" s="39">
        <f t="shared" si="13"/>
        <v>1.3430183260491847E-2</v>
      </c>
      <c r="K61" s="51">
        <f t="shared" si="7"/>
        <v>4.3927068281560793</v>
      </c>
      <c r="L61" s="39">
        <f t="shared" si="10"/>
        <v>0.9999998336155741</v>
      </c>
      <c r="M61" s="51">
        <f t="shared" si="11"/>
        <v>4.3927060972780758</v>
      </c>
      <c r="N61" s="40">
        <f t="shared" si="8"/>
        <v>0.10241611203921248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</v>
      </c>
      <c r="G62" s="39">
        <f t="shared" si="5"/>
        <v>0.12223786146321114</v>
      </c>
      <c r="H62" s="39">
        <f t="shared" si="6"/>
        <v>8.7160360372845774E-2</v>
      </c>
      <c r="I62" s="39">
        <f t="shared" si="9"/>
        <v>0.91653010873806906</v>
      </c>
      <c r="J62" s="39">
        <f t="shared" si="13"/>
        <v>1.2306800816623392E-2</v>
      </c>
      <c r="K62" s="51">
        <f t="shared" si="7"/>
        <v>4.0252740362054125</v>
      </c>
      <c r="L62" s="39">
        <f t="shared" si="10"/>
        <v>0.99999984136087761</v>
      </c>
      <c r="M62" s="51">
        <f t="shared" si="11"/>
        <v>4.0252733976394719</v>
      </c>
      <c r="N62" s="40">
        <f t="shared" si="8"/>
        <v>0.10220982355357058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</v>
      </c>
      <c r="G63" s="39">
        <f t="shared" ref="G63:G90" si="16">3.69*(E63^-0.305)</f>
        <v>0.12202208178494561</v>
      </c>
      <c r="H63" s="39">
        <f t="shared" ref="H63:H90" si="17">F63*Linf/D63*0.66</f>
        <v>8.6992221902627301E-2</v>
      </c>
      <c r="I63" s="39">
        <f t="shared" si="9"/>
        <v>0.9166842256645904</v>
      </c>
      <c r="J63" s="39">
        <f t="shared" si="13"/>
        <v>1.1279553490677595E-2</v>
      </c>
      <c r="K63" s="51">
        <f t="shared" ref="K63:K90" si="18">J63*$L$21</f>
        <v>3.6892848501038733</v>
      </c>
      <c r="L63" s="39">
        <f t="shared" si="10"/>
        <v>0.9999998478641241</v>
      </c>
      <c r="M63" s="51">
        <f t="shared" si="11"/>
        <v>3.6892842888312911</v>
      </c>
      <c r="N63" s="40">
        <f t="shared" ref="N63:N90" si="19">$G63*(-LN(F$91)/SUM($G$31:$G$90))</f>
        <v>0.10202939825343882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</v>
      </c>
      <c r="G64" s="39">
        <f t="shared" si="16"/>
        <v>0.12183326286287635</v>
      </c>
      <c r="H64" s="39">
        <f t="shared" si="17"/>
        <v>8.6845114278015015E-2</v>
      </c>
      <c r="I64" s="39">
        <f t="shared" si="9"/>
        <v>0.91681908682285662</v>
      </c>
      <c r="J64" s="39">
        <f t="shared" si="13"/>
        <v>1.0339788757444119E-2</v>
      </c>
      <c r="K64" s="51">
        <f t="shared" si="18"/>
        <v>3.3819092260735735</v>
      </c>
      <c r="L64" s="39">
        <f t="shared" si="10"/>
        <v>0.99999985335439878</v>
      </c>
      <c r="M64" s="51">
        <f t="shared" si="11"/>
        <v>3.3819087301314616</v>
      </c>
      <c r="N64" s="40">
        <f t="shared" si="19"/>
        <v>0.10187151632980844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</v>
      </c>
      <c r="G65" s="39">
        <f t="shared" si="16"/>
        <v>0.12166796531066745</v>
      </c>
      <c r="H65" s="39">
        <f t="shared" si="17"/>
        <v>8.6716349387398223E-2</v>
      </c>
      <c r="I65" s="39">
        <f t="shared" si="9"/>
        <v>0.91693714853322528</v>
      </c>
      <c r="J65" s="39">
        <f t="shared" si="13"/>
        <v>9.4797156865411569E-3</v>
      </c>
      <c r="K65" s="51">
        <f t="shared" si="18"/>
        <v>3.1005989283665674</v>
      </c>
      <c r="L65" s="39">
        <f t="shared" si="10"/>
        <v>0.99999985801176661</v>
      </c>
      <c r="M65" s="51">
        <f t="shared" si="11"/>
        <v>3.1005984881180031</v>
      </c>
      <c r="N65" s="40">
        <f t="shared" si="19"/>
        <v>0.10173330192190838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</v>
      </c>
      <c r="G66" s="39">
        <f t="shared" si="16"/>
        <v>0.12152320480955509</v>
      </c>
      <c r="H66" s="39">
        <f t="shared" si="17"/>
        <v>8.6603595969672334E-2</v>
      </c>
      <c r="I66" s="39">
        <f t="shared" si="9"/>
        <v>0.91704054215944508</v>
      </c>
      <c r="J66" s="39">
        <f t="shared" si="13"/>
        <v>8.6923034705227338E-3</v>
      </c>
      <c r="K66" s="51">
        <f t="shared" si="18"/>
        <v>2.843054340121614</v>
      </c>
      <c r="L66" s="39">
        <f t="shared" si="10"/>
        <v>0.9999998619792545</v>
      </c>
      <c r="M66" s="51">
        <f t="shared" si="11"/>
        <v>2.8430539477211343</v>
      </c>
      <c r="N66" s="40">
        <f t="shared" si="19"/>
        <v>0.10161225967608445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</v>
      </c>
      <c r="G67" s="39">
        <f t="shared" si="16"/>
        <v>0.12139638817032267</v>
      </c>
      <c r="H67" s="39">
        <f t="shared" si="17"/>
        <v>8.650482921158778E-2</v>
      </c>
      <c r="I67" s="39">
        <f t="shared" si="9"/>
        <v>0.91713111975378026</v>
      </c>
      <c r="J67" s="39">
        <f t="shared" si="13"/>
        <v>7.971194687222594E-3</v>
      </c>
      <c r="K67" s="51">
        <f t="shared" si="18"/>
        <v>2.6071960934538883</v>
      </c>
      <c r="L67" s="39">
        <f t="shared" si="10"/>
        <v>0.99999986537156971</v>
      </c>
      <c r="M67" s="51">
        <f t="shared" si="11"/>
        <v>2.6071957424511707</v>
      </c>
      <c r="N67" s="40">
        <f t="shared" si="19"/>
        <v>0.10150622128368747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</v>
      </c>
      <c r="G68" s="39">
        <f t="shared" si="16"/>
        <v>0.12128525921590486</v>
      </c>
      <c r="H68" s="39">
        <f t="shared" si="17"/>
        <v>8.6418288143691069E-2</v>
      </c>
      <c r="I68" s="39">
        <f t="shared" si="9"/>
        <v>0.91721049269474508</v>
      </c>
      <c r="J68" s="39">
        <f t="shared" si="13"/>
        <v>7.3106307092678418E-3</v>
      </c>
      <c r="K68" s="51">
        <f t="shared" si="18"/>
        <v>2.3911406726070461</v>
      </c>
      <c r="L68" s="39">
        <f t="shared" si="10"/>
        <v>0.99999986828152632</v>
      </c>
      <c r="M68" s="51">
        <f t="shared" si="11"/>
        <v>2.3911403576496464</v>
      </c>
      <c r="N68" s="40">
        <f t="shared" si="19"/>
        <v>0.10141330023053116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</v>
      </c>
      <c r="G69" s="39">
        <f t="shared" si="16"/>
        <v>0.12118785279416147</v>
      </c>
      <c r="H69" s="39">
        <f t="shared" si="17"/>
        <v>8.6342439480800087E-2</v>
      </c>
      <c r="I69" s="39">
        <f t="shared" si="9"/>
        <v>0.91728006452263722</v>
      </c>
      <c r="J69" s="39">
        <f t="shared" si="13"/>
        <v>6.7053871947568905E-3</v>
      </c>
      <c r="K69" s="51">
        <f t="shared" si="18"/>
        <v>2.193179314424353</v>
      </c>
      <c r="L69" s="39">
        <f t="shared" si="10"/>
        <v>0.99999987078483632</v>
      </c>
      <c r="M69" s="51">
        <f t="shared" si="11"/>
        <v>2.1931790310323289</v>
      </c>
      <c r="N69" s="40">
        <f t="shared" si="19"/>
        <v>0.10133185334443383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</v>
      </c>
      <c r="G70" s="39">
        <f t="shared" si="16"/>
        <v>0.12110245555915686</v>
      </c>
      <c r="H70" s="39">
        <f t="shared" si="17"/>
        <v>8.6275946818586871E-2</v>
      </c>
      <c r="I70" s="39">
        <f t="shared" si="9"/>
        <v>0.91734105894394069</v>
      </c>
      <c r="J70" s="39">
        <f t="shared" si="13"/>
        <v>6.1507179986558655E-3</v>
      </c>
      <c r="K70" s="51">
        <f t="shared" si="18"/>
        <v>2.0117596630448835</v>
      </c>
      <c r="L70" s="39">
        <f t="shared" si="10"/>
        <v>0.99999987294372128</v>
      </c>
      <c r="M70" s="51">
        <f t="shared" si="11"/>
        <v>2.0117594074381873</v>
      </c>
      <c r="N70" s="40">
        <f t="shared" si="19"/>
        <v>0.10126044800228121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</v>
      </c>
      <c r="G71" s="39">
        <f t="shared" si="16"/>
        <v>0.12102757241661199</v>
      </c>
      <c r="H71" s="39">
        <f t="shared" si="17"/>
        <v>8.6217644305306096E-2</v>
      </c>
      <c r="I71" s="39">
        <f t="shared" si="9"/>
        <v>0.91739454379234819</v>
      </c>
      <c r="J71" s="39">
        <f t="shared" si="13"/>
        <v>5.6423061621525272E-3</v>
      </c>
      <c r="K71" s="51">
        <f t="shared" si="18"/>
        <v>1.8454697396382989</v>
      </c>
      <c r="L71" s="39">
        <f t="shared" si="10"/>
        <v>0.99999987480966579</v>
      </c>
      <c r="M71" s="51">
        <f t="shared" si="11"/>
        <v>1.8454695086033255</v>
      </c>
      <c r="N71" s="40">
        <f t="shared" si="19"/>
        <v>0.10119783407321677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</v>
      </c>
      <c r="G72" s="39">
        <f t="shared" si="16"/>
        <v>0.12096189773207784</v>
      </c>
      <c r="H72" s="39">
        <f t="shared" si="17"/>
        <v>8.6166514070937131E-2</v>
      </c>
      <c r="I72" s="39">
        <f t="shared" si="9"/>
        <v>0.91744145158957424</v>
      </c>
      <c r="J72" s="39">
        <f t="shared" si="13"/>
        <v>5.1762208875646724E-3</v>
      </c>
      <c r="K72" s="51">
        <f t="shared" si="18"/>
        <v>1.6930238698780606</v>
      </c>
      <c r="L72" s="39">
        <f t="shared" si="10"/>
        <v>0.99999987642553378</v>
      </c>
      <c r="M72" s="51">
        <f t="shared" si="11"/>
        <v>1.6930236606635396</v>
      </c>
      <c r="N72" s="40">
        <f t="shared" si="19"/>
        <v>0.10114291984420604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</v>
      </c>
      <c r="G73" s="39">
        <f t="shared" si="16"/>
        <v>0.12090429056145249</v>
      </c>
      <c r="H73" s="39">
        <f t="shared" si="17"/>
        <v>8.6121666825346055E-2</v>
      </c>
      <c r="I73" s="39">
        <f t="shared" si="9"/>
        <v>0.91748259723429659</v>
      </c>
      <c r="J73" s="39">
        <f t="shared" si="13"/>
        <v>4.7488796048356071E-3</v>
      </c>
      <c r="K73" s="51">
        <f t="shared" si="18"/>
        <v>1.5532502767567262</v>
      </c>
      <c r="L73" s="39">
        <f t="shared" si="10"/>
        <v>0.99999987782721322</v>
      </c>
      <c r="M73" s="51">
        <f t="shared" si="11"/>
        <v>1.5532500869918113</v>
      </c>
      <c r="N73" s="40">
        <f t="shared" si="19"/>
        <v>0.10109475130890481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</v>
      </c>
      <c r="G74" s="39">
        <f t="shared" si="16"/>
        <v>0.12085375329223563</v>
      </c>
      <c r="H74" s="39">
        <f t="shared" si="17"/>
        <v>8.6082325140261595E-2</v>
      </c>
      <c r="I74" s="39">
        <f t="shared" si="9"/>
        <v>0.91751869325574198</v>
      </c>
      <c r="J74" s="39">
        <f t="shared" si="13"/>
        <v>4.3570143937975529E-3</v>
      </c>
      <c r="K74" s="51">
        <f t="shared" si="18"/>
        <v>1.4250800980736513</v>
      </c>
      <c r="L74" s="39">
        <f t="shared" si="10"/>
        <v>0.99999987904490562</v>
      </c>
      <c r="M74" s="51">
        <f t="shared" si="11"/>
        <v>1.4250799257029536</v>
      </c>
      <c r="N74" s="40">
        <f t="shared" si="19"/>
        <v>0.10105249430843291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</v>
      </c>
      <c r="G75" s="39">
        <f t="shared" si="16"/>
        <v>0.12080941318752013</v>
      </c>
      <c r="H75" s="39">
        <f t="shared" si="17"/>
        <v>8.6047809012731111E-2</v>
      </c>
      <c r="I75" s="39">
        <f t="shared" si="9"/>
        <v>0.91755036299452519</v>
      </c>
      <c r="J75" s="39">
        <f t="shared" si="13"/>
        <v>3.9976421530935899E-3</v>
      </c>
      <c r="K75" s="51">
        <f t="shared" si="18"/>
        <v>1.3075376293693013</v>
      </c>
      <c r="L75" s="39">
        <f t="shared" si="10"/>
        <v>0.99999988010414398</v>
      </c>
      <c r="M75" s="51">
        <f t="shared" si="11"/>
        <v>1.3075374726009579</v>
      </c>
      <c r="N75" s="40">
        <f t="shared" si="19"/>
        <v>0.10101541909928682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</v>
      </c>
      <c r="G76" s="39">
        <f t="shared" si="16"/>
        <v>0.12077050640863406</v>
      </c>
      <c r="H76" s="39">
        <f t="shared" si="17"/>
        <v>8.6017523374702407E-2</v>
      </c>
      <c r="I76" s="39">
        <f t="shared" si="9"/>
        <v>0.91757815201349391</v>
      </c>
      <c r="J76" s="39">
        <f t="shared" si="13"/>
        <v>3.6680380086932386E-3</v>
      </c>
      <c r="K76" s="51">
        <f t="shared" si="18"/>
        <v>1.1997316264568032</v>
      </c>
      <c r="L76" s="39">
        <f t="shared" si="10"/>
        <v>0.99999988102660498</v>
      </c>
      <c r="M76" s="51">
        <f t="shared" si="11"/>
        <v>1.1997314837206585</v>
      </c>
      <c r="N76" s="40">
        <f t="shared" si="19"/>
        <v>0.10098288699378873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</v>
      </c>
      <c r="G77" s="39">
        <f t="shared" si="16"/>
        <v>0.12073636416069754</v>
      </c>
      <c r="H77" s="39">
        <f t="shared" si="17"/>
        <v>8.5990947267848936E-2</v>
      </c>
      <c r="I77" s="39">
        <f t="shared" si="9"/>
        <v>0.91760253799254898</v>
      </c>
      <c r="J77" s="39">
        <f t="shared" si="13"/>
        <v>3.365711537531998E-3</v>
      </c>
      <c r="K77" s="51">
        <f t="shared" si="18"/>
        <v>1.100847528716377</v>
      </c>
      <c r="L77" s="39">
        <f t="shared" si="10"/>
        <v>0.99999988183075983</v>
      </c>
      <c r="M77" s="51">
        <f t="shared" si="11"/>
        <v>1.1008473986300611</v>
      </c>
      <c r="N77" s="40">
        <f t="shared" si="19"/>
        <v>0.10095433877562178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</v>
      </c>
      <c r="G78" s="39">
        <f t="shared" si="16"/>
        <v>0.12070640066138599</v>
      </c>
      <c r="H78" s="39">
        <f t="shared" si="17"/>
        <v>8.5967624447314483E-2</v>
      </c>
      <c r="I78" s="39">
        <f t="shared" si="9"/>
        <v>0.91762393932143327</v>
      </c>
      <c r="J78" s="39">
        <f t="shared" si="13"/>
        <v>3.0883854489901657E-3</v>
      </c>
      <c r="K78" s="51">
        <f t="shared" si="18"/>
        <v>1.010140486292973</v>
      </c>
      <c r="L78" s="39">
        <f t="shared" si="10"/>
        <v>0.99999988253240124</v>
      </c>
      <c r="M78" s="51">
        <f t="shared" si="11"/>
        <v>1.0101403676341958</v>
      </c>
      <c r="N78" s="40">
        <f t="shared" si="19"/>
        <v>0.10092928463984893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</v>
      </c>
      <c r="G79" s="39">
        <f t="shared" si="16"/>
        <v>0.12068010267935551</v>
      </c>
      <c r="H79" s="39">
        <f t="shared" si="17"/>
        <v>8.5947155214712009E-2</v>
      </c>
      <c r="I79" s="39">
        <f t="shared" si="9"/>
        <v>0.91764272257152757</v>
      </c>
      <c r="J79" s="39">
        <f t="shared" si="13"/>
        <v>2.8339764218453492E-3</v>
      </c>
      <c r="K79" s="51">
        <f t="shared" si="18"/>
        <v>0.92692909230022613</v>
      </c>
      <c r="L79" s="39">
        <f t="shared" si="10"/>
        <v>0.99999988314507327</v>
      </c>
      <c r="M79" s="51">
        <f t="shared" si="11"/>
        <v>0.92692898398399493</v>
      </c>
      <c r="N79" s="40">
        <f t="shared" si="19"/>
        <v>0.10090729544541298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</v>
      </c>
      <c r="G80" s="39">
        <f t="shared" si="16"/>
        <v>0.12065702042703357</v>
      </c>
      <c r="H80" s="39">
        <f t="shared" si="17"/>
        <v>8.5929189311030996E-2</v>
      </c>
      <c r="I80" s="39">
        <f t="shared" si="9"/>
        <v>0.91765920900039122</v>
      </c>
      <c r="J80" s="39">
        <f t="shared" si="13"/>
        <v>2.600577839445682E-3</v>
      </c>
      <c r="K80" s="51">
        <f t="shared" si="18"/>
        <v>0.85058973588913422</v>
      </c>
      <c r="L80" s="39">
        <f t="shared" si="10"/>
        <v>0.99999988368042225</v>
      </c>
      <c r="M80" s="51">
        <f t="shared" si="11"/>
        <v>0.85058963694889533</v>
      </c>
      <c r="N80" s="40">
        <f t="shared" si="19"/>
        <v>0.10088799510009604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</v>
      </c>
      <c r="G81" s="39">
        <f t="shared" si="16"/>
        <v>0.12063675962432684</v>
      </c>
      <c r="H81" s="39">
        <f t="shared" si="17"/>
        <v>8.5913419725315146E-2</v>
      </c>
      <c r="I81" s="39">
        <f t="shared" si="9"/>
        <v>0.91767368022004769</v>
      </c>
      <c r="J81" s="39">
        <f t="shared" si="13"/>
        <v>2.3864442030896711E-3</v>
      </c>
      <c r="K81" s="51">
        <f t="shared" si="18"/>
        <v>0.78055150421987463</v>
      </c>
      <c r="L81" s="39">
        <f t="shared" si="10"/>
        <v>0.99999988414848728</v>
      </c>
      <c r="M81" s="51">
        <f t="shared" si="11"/>
        <v>0.78055141379180215</v>
      </c>
      <c r="N81" s="40">
        <f t="shared" si="19"/>
        <v>0.10087105392454764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</v>
      </c>
      <c r="G82" s="39">
        <f t="shared" si="16"/>
        <v>0.12061897457644075</v>
      </c>
      <c r="H82" s="39">
        <f t="shared" si="17"/>
        <v>8.5899577296027638E-2</v>
      </c>
      <c r="I82" s="39">
        <f t="shared" si="9"/>
        <v>0.9176863831409946</v>
      </c>
      <c r="J82" s="39">
        <f t="shared" si="13"/>
        <v>2.1899770344890974E-3</v>
      </c>
      <c r="K82" s="51">
        <f t="shared" si="18"/>
        <v>0.71629157147874645</v>
      </c>
      <c r="L82" s="39">
        <f t="shared" si="10"/>
        <v>0.99999988455793942</v>
      </c>
      <c r="M82" s="51">
        <f t="shared" si="11"/>
        <v>0.71629148878857141</v>
      </c>
      <c r="N82" s="40">
        <f t="shared" si="19"/>
        <v>0.10085618286426755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</v>
      </c>
      <c r="G83" s="39">
        <f t="shared" si="16"/>
        <v>0.12060336213139487</v>
      </c>
      <c r="H83" s="39">
        <f t="shared" si="17"/>
        <v>8.5887425999692582E-2</v>
      </c>
      <c r="I83" s="39">
        <f t="shared" si="9"/>
        <v>0.91769753428792911</v>
      </c>
      <c r="J83" s="39">
        <f t="shared" si="13"/>
        <v>2.0097121039421408E-3</v>
      </c>
      <c r="K83" s="51">
        <f t="shared" si="18"/>
        <v>0.6573310215047099</v>
      </c>
      <c r="L83" s="39">
        <f t="shared" si="10"/>
        <v>0.99999988491628422</v>
      </c>
      <c r="M83" s="51">
        <f t="shared" si="11"/>
        <v>0.65733094585661345</v>
      </c>
      <c r="N83" s="40">
        <f t="shared" si="19"/>
        <v>0.10084312843715079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</v>
      </c>
      <c r="G84" s="39">
        <f t="shared" si="16"/>
        <v>0.12058965640171192</v>
      </c>
      <c r="H84" s="39">
        <f t="shared" si="17"/>
        <v>8.5876758836291117E-2</v>
      </c>
      <c r="I84" s="39">
        <f t="shared" si="9"/>
        <v>0.91770732356969231</v>
      </c>
      <c r="J84" s="39">
        <f t="shared" si="13"/>
        <v>1.8443078424163089E-3</v>
      </c>
      <c r="K84" s="51">
        <f t="shared" si="18"/>
        <v>0.60323105764583806</v>
      </c>
      <c r="L84" s="39">
        <f t="shared" si="10"/>
        <v>0.99999988523002792</v>
      </c>
      <c r="M84" s="51">
        <f t="shared" si="11"/>
        <v>0.60323098841302647</v>
      </c>
      <c r="N84" s="40">
        <f t="shared" si="19"/>
        <v>0.10083166832000053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</v>
      </c>
      <c r="G85" s="39">
        <f t="shared" si="16"/>
        <v>0.1205776241507604</v>
      </c>
      <c r="H85" s="39">
        <f t="shared" si="17"/>
        <v>8.5867394233489644E-2</v>
      </c>
      <c r="I85" s="39">
        <f t="shared" si="9"/>
        <v>0.91771591757450521</v>
      </c>
      <c r="J85" s="39">
        <f t="shared" si="13"/>
        <v>1.6925348139024646E-3</v>
      </c>
      <c r="K85" s="51">
        <f t="shared" si="18"/>
        <v>0.55358955940627674</v>
      </c>
      <c r="L85" s="39">
        <f t="shared" si="10"/>
        <v>0.99999988550481933</v>
      </c>
      <c r="M85" s="51">
        <f t="shared" si="11"/>
        <v>0.55358949602294016</v>
      </c>
      <c r="N85" s="40">
        <f t="shared" si="19"/>
        <v>0.10082160749079437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</v>
      </c>
      <c r="G86" s="39">
        <f t="shared" si="16"/>
        <v>0.12056706075783885</v>
      </c>
      <c r="H86" s="39">
        <f t="shared" si="17"/>
        <v>8.5859172902474981E-2</v>
      </c>
      <c r="I86" s="39">
        <f t="shared" si="9"/>
        <v>0.91772346245185543</v>
      </c>
      <c r="J86" s="39">
        <f t="shared" si="13"/>
        <v>1.5532661397672947E-3</v>
      </c>
      <c r="K86" s="51">
        <f t="shared" si="18"/>
        <v>0.50803795047019729</v>
      </c>
      <c r="L86" s="39">
        <f t="shared" si="10"/>
        <v>0.99999988574556986</v>
      </c>
      <c r="M86" s="51">
        <f t="shared" si="11"/>
        <v>0.50803789242461073</v>
      </c>
      <c r="N86" s="40">
        <f t="shared" si="19"/>
        <v>0.10081277485486868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</v>
      </c>
      <c r="G87" s="39">
        <f t="shared" si="16"/>
        <v>0.12055778668768986</v>
      </c>
      <c r="H87" s="39">
        <f t="shared" si="17"/>
        <v>8.5851955087287365E-2</v>
      </c>
      <c r="I87" s="39">
        <f t="shared" si="9"/>
        <v>0.91773008643410614</v>
      </c>
      <c r="J87" s="39">
        <f t="shared" si="13"/>
        <v>1.4254687798964693E-3</v>
      </c>
      <c r="K87" s="51">
        <f t="shared" si="18"/>
        <v>0.4662383469624537</v>
      </c>
      <c r="L87" s="39">
        <f t="shared" si="10"/>
        <v>0.99999988595655431</v>
      </c>
      <c r="M87" s="51">
        <f t="shared" si="11"/>
        <v>0.4662382937910261</v>
      </c>
      <c r="N87" s="40">
        <f t="shared" si="19"/>
        <v>0.10080502029288432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</v>
      </c>
      <c r="G88" s="39">
        <f t="shared" si="16"/>
        <v>0.12054964440006281</v>
      </c>
      <c r="H88" s="39">
        <f t="shared" si="17"/>
        <v>8.5845618157330605E-2</v>
      </c>
      <c r="I88" s="39">
        <f t="shared" si="9"/>
        <v>0.91773590204380961</v>
      </c>
      <c r="J88" s="39">
        <f t="shared" si="13"/>
        <v>1.3081955865835067E-3</v>
      </c>
      <c r="K88" s="51">
        <f t="shared" si="18"/>
        <v>0.42788095845674745</v>
      </c>
      <c r="L88" s="39">
        <f t="shared" si="10"/>
        <v>0.99999988614149748</v>
      </c>
      <c r="M88" s="51">
        <f t="shared" si="11"/>
        <v>0.42788090973886228</v>
      </c>
      <c r="N88" s="40">
        <f t="shared" si="19"/>
        <v>0.10079821207674146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</v>
      </c>
      <c r="G89" s="39">
        <f t="shared" si="16"/>
        <v>0.12054249564345705</v>
      </c>
      <c r="H89" s="39">
        <f t="shared" si="17"/>
        <v>8.584005449941709E-2</v>
      </c>
      <c r="I89" s="39">
        <f t="shared" si="9"/>
        <v>0.9177410080266275</v>
      </c>
      <c r="J89" s="39">
        <f t="shared" si="13"/>
        <v>1.2005780567029452E-3</v>
      </c>
      <c r="K89" s="51">
        <f t="shared" si="18"/>
        <v>0.39268171737667296</v>
      </c>
      <c r="L89" s="39">
        <f t="shared" si="10"/>
        <v>0.99999988630364811</v>
      </c>
      <c r="M89" s="51">
        <f t="shared" si="11"/>
        <v>0.39268167273019422</v>
      </c>
      <c r="N89" s="40">
        <f t="shared" si="19"/>
        <v>0.10079223460672886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</v>
      </c>
      <c r="G90" s="39">
        <f t="shared" si="16"/>
        <v>0.12053621908450039</v>
      </c>
      <c r="H90" s="39">
        <f t="shared" si="17"/>
        <v>8.5835169671441058E-2</v>
      </c>
      <c r="I90" s="56">
        <f t="shared" si="9"/>
        <v>0.91774549104452763</v>
      </c>
      <c r="J90" s="39">
        <f t="shared" si="13"/>
        <v>1.1018197159732104E-3</v>
      </c>
      <c r="K90" s="51">
        <f t="shared" si="18"/>
        <v>0.36038011513889506</v>
      </c>
      <c r="L90" s="39">
        <f t="shared" si="10"/>
        <v>0.99999988644584126</v>
      </c>
      <c r="M90" s="51">
        <f t="shared" si="11"/>
        <v>0.36038007421623425</v>
      </c>
      <c r="N90" s="40">
        <f t="shared" si="19"/>
        <v>0.10078698642931636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4.0973497897978898E-4</v>
      </c>
      <c r="G91" s="43">
        <f>EXP(-SUM(G31:G90))</f>
        <v>8.8863261794153175E-5</v>
      </c>
      <c r="H91" s="43">
        <f>EXP(-SUM(H31:H90))</f>
        <v>1.0111900762783746E-3</v>
      </c>
      <c r="I91" s="43"/>
      <c r="J91" s="43"/>
      <c r="K91" s="43"/>
      <c r="L91" s="43"/>
      <c r="M91" s="43"/>
      <c r="N91" s="43">
        <f>EXP(-SUM(N31:N90))</f>
        <v>4.0973497897978898E-4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-6.0145509729858562E-4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B15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461.03756215789565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2344.2162707288981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1660.0000000000009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3314/1660</f>
        <v>1.9963855421686747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4679.9594705997397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3314.0000000000018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F24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461.03756215789565</v>
      </c>
      <c r="L31" s="39">
        <f>1/(1+EXP(-(D31-$B$36)/$B$37))</f>
        <v>3.4955463231936684E-2</v>
      </c>
      <c r="M31" s="51">
        <f>K31*L31</f>
        <v>16.115781552552043</v>
      </c>
      <c r="N31" s="40">
        <f t="shared" ref="N31:N62" si="8"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254.1517939240473</v>
      </c>
      <c r="L32" s="39">
        <f t="shared" ref="L32:L90" si="10">1/(1+EXP(-(D32-$B$36)/$B$37))</f>
        <v>0.27625097736326432</v>
      </c>
      <c r="M32" s="51">
        <f t="shared" ref="M32:M90" si="11">K32*L32</f>
        <v>70.209681470145014</v>
      </c>
      <c r="N32" s="40">
        <f t="shared" si="8"/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185.08768810934879</v>
      </c>
      <c r="L33" s="39">
        <f t="shared" si="10"/>
        <v>0.75114882253533211</v>
      </c>
      <c r="M33" s="51">
        <f t="shared" si="11"/>
        <v>139.02839898912413</v>
      </c>
      <c r="N33" s="40">
        <f t="shared" si="8"/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147.8239910170704</v>
      </c>
      <c r="L34" s="39">
        <f t="shared" si="10"/>
        <v>0.94885289796786965</v>
      </c>
      <c r="M34" s="51">
        <f t="shared" si="11"/>
        <v>140.26322226572358</v>
      </c>
      <c r="N34" s="40">
        <f t="shared" si="8"/>
        <v>0.19471501411681191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123.59066531774195</v>
      </c>
      <c r="L35" s="39">
        <f t="shared" si="10"/>
        <v>0.98917478501449496</v>
      </c>
      <c r="M35" s="51">
        <f t="shared" si="11"/>
        <v>122.2527697954758</v>
      </c>
      <c r="N35" s="40">
        <f t="shared" si="8"/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106.17382684325892</v>
      </c>
      <c r="L36" s="39">
        <f t="shared" si="10"/>
        <v>0.99730878521373822</v>
      </c>
      <c r="M36" s="51">
        <f t="shared" si="11"/>
        <v>105.88809027054435</v>
      </c>
      <c r="N36" s="40">
        <f t="shared" si="8"/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92.854046851471438</v>
      </c>
      <c r="L37" s="39">
        <f t="shared" si="10"/>
        <v>0.99921140366081784</v>
      </c>
      <c r="M37" s="51">
        <f t="shared" si="11"/>
        <v>92.78082249004612</v>
      </c>
      <c r="N37" s="40">
        <f t="shared" si="8"/>
        <v>0.13657080293696072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82.229791974810965</v>
      </c>
      <c r="L38" s="39">
        <f t="shared" si="10"/>
        <v>0.99973193071965849</v>
      </c>
      <c r="M38" s="51">
        <f t="shared" si="11"/>
        <v>82.207748693653642</v>
      </c>
      <c r="N38" s="40">
        <f t="shared" si="8"/>
        <v>0.12705532764676863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73.495821672632758</v>
      </c>
      <c r="L39" s="39">
        <f t="shared" si="10"/>
        <v>0.99989609475737939</v>
      </c>
      <c r="M39" s="51">
        <f t="shared" si="11"/>
        <v>73.48818507145026</v>
      </c>
      <c r="N39" s="40">
        <f t="shared" si="8"/>
        <v>0.11977202800992803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66.152003745408152</v>
      </c>
      <c r="L40" s="39">
        <f t="shared" si="10"/>
        <v>0.99995479693923295</v>
      </c>
      <c r="M40" s="51">
        <f t="shared" si="11"/>
        <v>66.149013472362981</v>
      </c>
      <c r="N40" s="40">
        <f t="shared" si="8"/>
        <v>0.11405940789611037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59.868890039133092</v>
      </c>
      <c r="L41" s="39">
        <f t="shared" si="10"/>
        <v>0.99997823539378006</v>
      </c>
      <c r="M41" s="51">
        <f t="shared" si="11"/>
        <v>59.867587016316563</v>
      </c>
      <c r="N41" s="40">
        <f t="shared" si="8"/>
        <v>0.10949274003939675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54.419224003279645</v>
      </c>
      <c r="L42" s="39">
        <f t="shared" si="10"/>
        <v>0.99998854423990524</v>
      </c>
      <c r="M42" s="51">
        <f t="shared" si="11"/>
        <v>54.418600589704923</v>
      </c>
      <c r="N42" s="40">
        <f t="shared" si="8"/>
        <v>0.10578658606624386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49.640295248955184</v>
      </c>
      <c r="L43" s="39">
        <f t="shared" si="10"/>
        <v>0.99999347961407314</v>
      </c>
      <c r="M43" s="51">
        <f t="shared" si="11"/>
        <v>49.639971575072636</v>
      </c>
      <c r="N43" s="40">
        <f t="shared" si="8"/>
        <v>0.10274188384396109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45.411966007039567</v>
      </c>
      <c r="L44" s="39">
        <f t="shared" si="10"/>
        <v>0.99999602480778349</v>
      </c>
      <c r="M44" s="51">
        <f t="shared" si="11"/>
        <v>45.41178548574576</v>
      </c>
      <c r="N44" s="40">
        <f t="shared" si="8"/>
        <v>0.10021549438251411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41.643201733304622</v>
      </c>
      <c r="L45" s="39">
        <f t="shared" si="10"/>
        <v>0.99999742580321138</v>
      </c>
      <c r="M45" s="51">
        <f t="shared" si="11"/>
        <v>41.643094535508453</v>
      </c>
      <c r="N45" s="40">
        <f t="shared" si="8"/>
        <v>9.8101811327221233E-2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38.263472083431033</v>
      </c>
      <c r="L46" s="39">
        <f t="shared" si="10"/>
        <v>0.99999824235741874</v>
      </c>
      <c r="M46" s="51">
        <f t="shared" si="11"/>
        <v>38.263404829923189</v>
      </c>
      <c r="N46" s="40">
        <f t="shared" si="8"/>
        <v>9.6321198509786946E-2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35.217069642433103</v>
      </c>
      <c r="L47" s="39">
        <f t="shared" si="10"/>
        <v>0.99999874275405831</v>
      </c>
      <c r="M47" s="51">
        <f t="shared" si="11"/>
        <v>35.217025365915219</v>
      </c>
      <c r="N47" s="40">
        <f t="shared" si="8"/>
        <v>9.4812466976820803E-2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32.459244669603088</v>
      </c>
      <c r="L48" s="39">
        <f t="shared" si="10"/>
        <v>0.99999906319706888</v>
      </c>
      <c r="M48" s="51">
        <f t="shared" si="11"/>
        <v>32.459214261687542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29.953507824272418</v>
      </c>
      <c r="L49" s="39">
        <f t="shared" si="10"/>
        <v>0.99999927647723441</v>
      </c>
      <c r="M49" s="51">
        <f t="shared" si="11"/>
        <v>29.953486152227597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27.669705784586192</v>
      </c>
      <c r="L50" s="39">
        <f t="shared" si="10"/>
        <v>0.99999942332204073</v>
      </c>
      <c r="M50" s="51">
        <f t="shared" si="11"/>
        <v>27.669689828076727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25.58262123507426</v>
      </c>
      <c r="L51" s="39">
        <f t="shared" si="10"/>
        <v>0.99999952747543397</v>
      </c>
      <c r="M51" s="51">
        <f t="shared" si="11"/>
        <v>25.582609146657262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23.670936532112375</v>
      </c>
      <c r="L52" s="39">
        <f t="shared" si="10"/>
        <v>0.99999960330085746</v>
      </c>
      <c r="M52" s="51">
        <f t="shared" si="11"/>
        <v>23.670927141872149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21.916454582269672</v>
      </c>
      <c r="L53" s="39">
        <f t="shared" si="10"/>
        <v>0.99999965978114413</v>
      </c>
      <c r="M53" s="51">
        <f t="shared" si="11"/>
        <v>21.91644712587857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20.303504843312439</v>
      </c>
      <c r="L54" s="39">
        <f t="shared" si="10"/>
        <v>0.99999970270549565</v>
      </c>
      <c r="M54" s="51">
        <f t="shared" si="11"/>
        <v>20.303498807192028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18.818484670663153</v>
      </c>
      <c r="L55" s="39">
        <f t="shared" si="10"/>
        <v>0.99999973590783675</v>
      </c>
      <c r="M55" s="51">
        <f t="shared" si="11"/>
        <v>18.818479700848826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17.449501028103942</v>
      </c>
      <c r="L56" s="39">
        <f t="shared" si="10"/>
        <v>0.99999976199073459</v>
      </c>
      <c r="M56" s="51">
        <f t="shared" si="11"/>
        <v>17.449496874961021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16.18608758432924</v>
      </c>
      <c r="L57" s="39">
        <f t="shared" si="10"/>
        <v>0.99999978276108525</v>
      </c>
      <c r="M57" s="51">
        <f t="shared" si="11"/>
        <v>16.18608406808114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15.01897909928803</v>
      </c>
      <c r="L58" s="39">
        <f t="shared" si="10"/>
        <v>0.9999997994994072</v>
      </c>
      <c r="M58" s="51">
        <f t="shared" si="11"/>
        <v>15.018976087973817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13.939929816215137</v>
      </c>
      <c r="L59" s="39">
        <f t="shared" si="10"/>
        <v>0.99999981313040098</v>
      </c>
      <c r="M59" s="51">
        <f t="shared" si="11"/>
        <v>13.939927211266042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12.94156598949999</v>
      </c>
      <c r="L60" s="39">
        <f t="shared" si="10"/>
        <v>0.99999982433342938</v>
      </c>
      <c r="M60" s="51">
        <f t="shared" si="11"/>
        <v>12.941563716099473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12.017265134005877</v>
      </c>
      <c r="L61" s="39">
        <f t="shared" si="10"/>
        <v>0.9999998336155741</v>
      </c>
      <c r="M61" s="51">
        <f t="shared" si="11"/>
        <v>12.017263134520116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11.161056369456913</v>
      </c>
      <c r="L62" s="39">
        <f t="shared" si="10"/>
        <v>0.99999984136087761</v>
      </c>
      <c r="M62" s="51">
        <f t="shared" si="11"/>
        <v>11.161054598876726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10.367537550477358</v>
      </c>
      <c r="L63" s="39">
        <f t="shared" si="10"/>
        <v>0.9999998478641241</v>
      </c>
      <c r="M63" s="51">
        <f t="shared" si="11"/>
        <v>10.367535973202953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9.6318058531846713</v>
      </c>
      <c r="L64" s="39">
        <f t="shared" si="10"/>
        <v>0.99999985335439878</v>
      </c>
      <c r="M64" s="51">
        <f t="shared" si="11"/>
        <v>9.6318044407227106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8.9493992261046316</v>
      </c>
      <c r="L65" s="39">
        <f t="shared" si="10"/>
        <v>0.99999985801176661</v>
      </c>
      <c r="M65" s="51">
        <f t="shared" si="11"/>
        <v>8.949397955395245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8.316246672056236</v>
      </c>
      <c r="L66" s="39">
        <f t="shared" si="10"/>
        <v>0.9999998619792545</v>
      </c>
      <c r="M66" s="51">
        <f t="shared" si="11"/>
        <v>8.3162455242416709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7.7286257550754813</v>
      </c>
      <c r="L67" s="39">
        <f t="shared" si="10"/>
        <v>0.99999986537156971</v>
      </c>
      <c r="M67" s="51">
        <f t="shared" si="11"/>
        <v>7.728624714582728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7.1831260558521324</v>
      </c>
      <c r="L68" s="39">
        <f t="shared" si="10"/>
        <v>0.99999986828152632</v>
      </c>
      <c r="M68" s="51">
        <f t="shared" si="11"/>
        <v>7.1831251097017317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6.6766175548301474</v>
      </c>
      <c r="L69" s="39">
        <f t="shared" si="10"/>
        <v>0.99999987078483632</v>
      </c>
      <c r="M69" s="51">
        <f t="shared" si="11"/>
        <v>6.676616692109917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6.2062231218840376</v>
      </c>
      <c r="L70" s="39">
        <f t="shared" si="10"/>
        <v>0.99999987294372128</v>
      </c>
      <c r="M70" s="51">
        <f t="shared" si="11"/>
        <v>6.2062223333444226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5.7692944485158293</v>
      </c>
      <c r="L71" s="39">
        <f t="shared" si="10"/>
        <v>0.99999987480966579</v>
      </c>
      <c r="M71" s="51">
        <f t="shared" si="11"/>
        <v>5.7692937262559294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5.3633908826655006</v>
      </c>
      <c r="L72" s="39">
        <f t="shared" si="10"/>
        <v>0.99999987642553378</v>
      </c>
      <c r="M72" s="51">
        <f t="shared" si="11"/>
        <v>5.3633902198873349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4.9862607249021078</v>
      </c>
      <c r="L73" s="39">
        <f t="shared" si="10"/>
        <v>0.99999987782721322</v>
      </c>
      <c r="M73" s="51">
        <f t="shared" si="11"/>
        <v>4.9862601157167399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4.6358246235837521</v>
      </c>
      <c r="L74" s="39">
        <f t="shared" si="10"/>
        <v>0.99999987904490562</v>
      </c>
      <c r="M74" s="51">
        <f t="shared" si="11"/>
        <v>4.6358240628571474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4.310160769834952</v>
      </c>
      <c r="L75" s="39">
        <f t="shared" si="10"/>
        <v>0.99999988010414398</v>
      </c>
      <c r="M75" s="51">
        <f t="shared" si="11"/>
        <v>4.3101602530645371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4.0074916441908748</v>
      </c>
      <c r="L76" s="39">
        <f t="shared" si="10"/>
        <v>0.99999988102660498</v>
      </c>
      <c r="M76" s="51">
        <f t="shared" si="11"/>
        <v>4.0074911674059885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3.7261721080528254</v>
      </c>
      <c r="L77" s="39">
        <f t="shared" si="10"/>
        <v>0.99999988183075983</v>
      </c>
      <c r="M77" s="51">
        <f t="shared" si="11"/>
        <v>3.7261716677338987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3.4646786666754577</v>
      </c>
      <c r="L78" s="39">
        <f t="shared" si="10"/>
        <v>0.99999988253240124</v>
      </c>
      <c r="M78" s="51">
        <f t="shared" si="11"/>
        <v>3.4646782596879744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3.2215997578175939</v>
      </c>
      <c r="L79" s="39">
        <f t="shared" si="10"/>
        <v>0.99999988314507327</v>
      </c>
      <c r="M79" s="51">
        <f t="shared" si="11"/>
        <v>3.2215993813577901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2.9956269426570383</v>
      </c>
      <c r="L80" s="39">
        <f t="shared" si="10"/>
        <v>0.99999988368042225</v>
      </c>
      <c r="M80" s="51">
        <f t="shared" si="11"/>
        <v>2.9956265942069771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2.7855468940601451</v>
      </c>
      <c r="L81" s="39">
        <f t="shared" si="10"/>
        <v>0.99999988414848728</v>
      </c>
      <c r="M81" s="51">
        <f t="shared" si="11"/>
        <v>2.7855465713503236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2.5902340925741867</v>
      </c>
      <c r="L82" s="39">
        <f t="shared" si="10"/>
        <v>0.99999988455793942</v>
      </c>
      <c r="M82" s="51">
        <f t="shared" si="11"/>
        <v>2.5902337935522257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2.4086441531838405</v>
      </c>
      <c r="L83" s="39">
        <f t="shared" si="10"/>
        <v>0.99999988491628422</v>
      </c>
      <c r="M83" s="51">
        <f t="shared" si="11"/>
        <v>2.4086438759881212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2.2398077164289756</v>
      </c>
      <c r="L84" s="39">
        <f t="shared" si="10"/>
        <v>0.99999988523002792</v>
      </c>
      <c r="M84" s="51">
        <f t="shared" si="11"/>
        <v>2.2398074593663067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2.0828248463095491</v>
      </c>
      <c r="L85" s="39">
        <f t="shared" si="10"/>
        <v>0.99999988550481933</v>
      </c>
      <c r="M85" s="51">
        <f t="shared" si="11"/>
        <v>2.0828246078361419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1.936859884818539</v>
      </c>
      <c r="L86" s="39">
        <f t="shared" si="10"/>
        <v>0.99999988574556986</v>
      </c>
      <c r="M86" s="51">
        <f t="shared" si="11"/>
        <v>1.9368596635237165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1.801136719198569</v>
      </c>
      <c r="L87" s="39">
        <f t="shared" si="10"/>
        <v>0.99999988595655431</v>
      </c>
      <c r="M87" s="51">
        <f t="shared" si="11"/>
        <v>1.8011365137907314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1.6749344233169565</v>
      </c>
      <c r="L88" s="39">
        <f t="shared" si="10"/>
        <v>0.99999988614149748</v>
      </c>
      <c r="M88" s="51">
        <f t="shared" si="11"/>
        <v>1.6749342326114314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1.5575832390633848</v>
      </c>
      <c r="L89" s="39">
        <f t="shared" si="10"/>
        <v>0.99999988630364811</v>
      </c>
      <c r="M89" s="51">
        <f t="shared" si="11"/>
        <v>1.5575830619718527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1.4484608675293313</v>
      </c>
      <c r="L90" s="39">
        <f t="shared" si="10"/>
        <v>0.99999988644584126</v>
      </c>
      <c r="M90" s="51">
        <f t="shared" si="11"/>
        <v>1.4484607030505761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G14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536.58106604097384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2728.3288148819379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1931.9999990000001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2000/1932</f>
        <v>1.0351966873706004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2824.3569512235381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1999.9999989648036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F25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536.58106604097384</v>
      </c>
      <c r="L31" s="39">
        <f>1/(1+EXP(-(D31-$B$36)/$B$37))</f>
        <v>3.4955463231936684E-2</v>
      </c>
      <c r="M31" s="51">
        <f>K31*L31</f>
        <v>18.756439724948653</v>
      </c>
      <c r="N31" s="40">
        <f t="shared" ref="N31:N62" si="8"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295.79594313681167</v>
      </c>
      <c r="L32" s="39">
        <f t="shared" ref="L32:L90" si="10">1/(1+EXP(-(D32-$B$36)/$B$37))</f>
        <v>0.27625097736326432</v>
      </c>
      <c r="M32" s="51">
        <f t="shared" ref="M32:M90" si="11">K32*L32</f>
        <v>81.713918391632774</v>
      </c>
      <c r="N32" s="40">
        <f t="shared" si="8"/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215.41530918203256</v>
      </c>
      <c r="L33" s="39">
        <f t="shared" si="10"/>
        <v>0.75114882253533211</v>
      </c>
      <c r="M33" s="51">
        <f t="shared" si="11"/>
        <v>161.80895584816827</v>
      </c>
      <c r="N33" s="40">
        <f t="shared" si="8"/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172.0457533115397</v>
      </c>
      <c r="L34" s="39">
        <f t="shared" si="10"/>
        <v>0.94885289796786965</v>
      </c>
      <c r="M34" s="51">
        <f t="shared" si="11"/>
        <v>163.24611161271966</v>
      </c>
      <c r="N34" s="40">
        <f t="shared" si="8"/>
        <v>0.19471501411681191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143.84166582547394</v>
      </c>
      <c r="L35" s="39">
        <f t="shared" si="10"/>
        <v>0.98917478501449496</v>
      </c>
      <c r="M35" s="51">
        <f t="shared" si="11"/>
        <v>142.28454886904001</v>
      </c>
      <c r="N35" s="40">
        <f t="shared" si="8"/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123.5709839487966</v>
      </c>
      <c r="L36" s="39">
        <f t="shared" si="10"/>
        <v>0.99730878521373822</v>
      </c>
      <c r="M36" s="51">
        <f t="shared" si="11"/>
        <v>123.23842788964068</v>
      </c>
      <c r="N36" s="40">
        <f t="shared" si="8"/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108.06868579770405</v>
      </c>
      <c r="L37" s="39">
        <f t="shared" si="10"/>
        <v>0.99921140366081784</v>
      </c>
      <c r="M37" s="51">
        <f t="shared" si="11"/>
        <v>107.98346322770375</v>
      </c>
      <c r="N37" s="40">
        <f t="shared" si="8"/>
        <v>0.13657080293696072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95.703589164521048</v>
      </c>
      <c r="L38" s="39">
        <f t="shared" si="10"/>
        <v>0.99973193071965849</v>
      </c>
      <c r="M38" s="51">
        <f t="shared" si="11"/>
        <v>95.677933972247615</v>
      </c>
      <c r="N38" s="40">
        <f t="shared" si="8"/>
        <v>0.12705532764676863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85.538510480741351</v>
      </c>
      <c r="L39" s="39">
        <f t="shared" si="10"/>
        <v>0.99989609475737939</v>
      </c>
      <c r="M39" s="51">
        <f t="shared" si="11"/>
        <v>85.529622581056444</v>
      </c>
      <c r="N39" s="40">
        <f t="shared" si="8"/>
        <v>0.11977202800992803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76.991368174684652</v>
      </c>
      <c r="L40" s="39">
        <f t="shared" si="10"/>
        <v>0.99995479693923295</v>
      </c>
      <c r="M40" s="51">
        <f t="shared" si="11"/>
        <v>76.987887929190506</v>
      </c>
      <c r="N40" s="40">
        <f t="shared" si="8"/>
        <v>0.11405940789611037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69.678732226347108</v>
      </c>
      <c r="L41" s="39">
        <f t="shared" si="10"/>
        <v>0.99997823539378006</v>
      </c>
      <c r="M41" s="51">
        <f t="shared" si="11"/>
        <v>69.677215696178294</v>
      </c>
      <c r="N41" s="40">
        <f t="shared" si="8"/>
        <v>0.10949274003939675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63.336108867419895</v>
      </c>
      <c r="L42" s="39">
        <f t="shared" si="10"/>
        <v>0.99998854423990524</v>
      </c>
      <c r="M42" s="51">
        <f t="shared" si="11"/>
        <v>63.335383304151378</v>
      </c>
      <c r="N42" s="40">
        <f t="shared" si="8"/>
        <v>0.10578658606624386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57.774126729723548</v>
      </c>
      <c r="L43" s="39">
        <f t="shared" si="10"/>
        <v>0.99999347961407314</v>
      </c>
      <c r="M43" s="51">
        <f t="shared" si="11"/>
        <v>57.77375002012068</v>
      </c>
      <c r="N43" s="40">
        <f t="shared" si="8"/>
        <v>0.10274188384396109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52.852962819390633</v>
      </c>
      <c r="L44" s="39">
        <f t="shared" si="10"/>
        <v>0.99999602480778349</v>
      </c>
      <c r="M44" s="51">
        <f t="shared" si="11"/>
        <v>52.852752718704217</v>
      </c>
      <c r="N44" s="40">
        <f t="shared" si="8"/>
        <v>0.10021549438251411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48.466666088615241</v>
      </c>
      <c r="L45" s="39">
        <f t="shared" si="10"/>
        <v>0.99999742580321138</v>
      </c>
      <c r="M45" s="51">
        <f t="shared" si="11"/>
        <v>48.466541325879042</v>
      </c>
      <c r="N45" s="40">
        <f t="shared" si="8"/>
        <v>9.8101811327221233E-2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44.533149413810399</v>
      </c>
      <c r="L46" s="39">
        <f t="shared" si="10"/>
        <v>0.99999824235741874</v>
      </c>
      <c r="M46" s="51">
        <f t="shared" si="11"/>
        <v>44.533071140450708</v>
      </c>
      <c r="N46" s="40">
        <f t="shared" si="8"/>
        <v>9.6321198509786946E-2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40.9875774180504</v>
      </c>
      <c r="L47" s="39">
        <f t="shared" si="10"/>
        <v>0.99999874275405831</v>
      </c>
      <c r="M47" s="51">
        <f t="shared" si="11"/>
        <v>40.987525886585033</v>
      </c>
      <c r="N47" s="40">
        <f t="shared" si="8"/>
        <v>9.4812466976820803E-2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37.777867873020426</v>
      </c>
      <c r="L48" s="39">
        <f t="shared" si="10"/>
        <v>0.99999906319706888</v>
      </c>
      <c r="M48" s="51">
        <f t="shared" si="11"/>
        <v>37.777832482603074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34.861552461771559</v>
      </c>
      <c r="L49" s="39">
        <f t="shared" si="10"/>
        <v>0.99999927647723441</v>
      </c>
      <c r="M49" s="51">
        <f t="shared" si="11"/>
        <v>34.861527238644712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32.203537077199279</v>
      </c>
      <c r="L50" s="39">
        <f t="shared" si="10"/>
        <v>0.99999942332204073</v>
      </c>
      <c r="M50" s="51">
        <f t="shared" si="11"/>
        <v>32.203518506129235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29.774472409988455</v>
      </c>
      <c r="L51" s="39">
        <f t="shared" si="10"/>
        <v>0.99999952747543397</v>
      </c>
      <c r="M51" s="51">
        <f t="shared" si="11"/>
        <v>29.7744583408188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27.549547805042263</v>
      </c>
      <c r="L52" s="39">
        <f t="shared" si="10"/>
        <v>0.99999960330085746</v>
      </c>
      <c r="M52" s="51">
        <f t="shared" si="11"/>
        <v>27.549536876160271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25.507584476523217</v>
      </c>
      <c r="L53" s="39">
        <f t="shared" si="10"/>
        <v>0.99999965978114413</v>
      </c>
      <c r="M53" s="51">
        <f t="shared" si="11"/>
        <v>25.507575798362012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23.630344178901275</v>
      </c>
      <c r="L54" s="39">
        <f t="shared" si="10"/>
        <v>0.99999970270549565</v>
      </c>
      <c r="M54" s="51">
        <f t="shared" si="11"/>
        <v>23.630337153729815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21.901995400543807</v>
      </c>
      <c r="L55" s="39">
        <f t="shared" si="10"/>
        <v>0.99999973590783675</v>
      </c>
      <c r="M55" s="51">
        <f t="shared" si="11"/>
        <v>21.901989616398463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20.308696366775486</v>
      </c>
      <c r="L56" s="39">
        <f t="shared" si="10"/>
        <v>0.99999976199073459</v>
      </c>
      <c r="M56" s="51">
        <f t="shared" si="11"/>
        <v>20.308691533117582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18.838265781167468</v>
      </c>
      <c r="L57" s="39">
        <f t="shared" si="10"/>
        <v>0.99999978276108525</v>
      </c>
      <c r="M57" s="51">
        <f t="shared" si="11"/>
        <v>18.838261688763055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17.479920243858725</v>
      </c>
      <c r="L58" s="39">
        <f t="shared" si="10"/>
        <v>0.9999997994994072</v>
      </c>
      <c r="M58" s="51">
        <f t="shared" si="11"/>
        <v>17.479916739124356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16.224062886137173</v>
      </c>
      <c r="L59" s="39">
        <f t="shared" si="10"/>
        <v>0.99999981313040098</v>
      </c>
      <c r="M59" s="51">
        <f t="shared" si="11"/>
        <v>16.224059854353047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15.062111734200247</v>
      </c>
      <c r="L60" s="39">
        <f t="shared" si="10"/>
        <v>0.99999982433342938</v>
      </c>
      <c r="M60" s="51">
        <f t="shared" si="11"/>
        <v>15.062109088290732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13.986359172820531</v>
      </c>
      <c r="L61" s="39">
        <f t="shared" si="10"/>
        <v>0.9999998336155741</v>
      </c>
      <c r="M61" s="51">
        <f t="shared" si="11"/>
        <v>13.98635684570819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12.989855960620298</v>
      </c>
      <c r="L62" s="39">
        <f t="shared" si="10"/>
        <v>0.99999984136087761</v>
      </c>
      <c r="M62" s="51">
        <f t="shared" si="11"/>
        <v>12.989853899920949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12.066314781418502</v>
      </c>
      <c r="L63" s="39">
        <f t="shared" si="10"/>
        <v>0.9999998478641241</v>
      </c>
      <c r="M63" s="51">
        <f t="shared" si="11"/>
        <v>12.066312945699133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11.210029457060827</v>
      </c>
      <c r="L64" s="39">
        <f t="shared" si="10"/>
        <v>0.99999985335439878</v>
      </c>
      <c r="M64" s="51">
        <f t="shared" si="11"/>
        <v>11.210027813159318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10.415806804749845</v>
      </c>
      <c r="L65" s="39">
        <f t="shared" si="10"/>
        <v>0.99999985801176661</v>
      </c>
      <c r="M65" s="51">
        <f t="shared" si="11"/>
        <v>10.415805325827838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9.678908772347226</v>
      </c>
      <c r="L66" s="39">
        <f t="shared" si="10"/>
        <v>0.9999998619792545</v>
      </c>
      <c r="M66" s="51">
        <f t="shared" si="11"/>
        <v>9.6789074364570222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8.9950029825766258</v>
      </c>
      <c r="L67" s="39">
        <f t="shared" si="10"/>
        <v>0.99999986537156971</v>
      </c>
      <c r="M67" s="51">
        <f t="shared" si="11"/>
        <v>8.9950017715934933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8.3601202004356558</v>
      </c>
      <c r="L68" s="39">
        <f t="shared" si="10"/>
        <v>0.99999986828152632</v>
      </c>
      <c r="M68" s="51">
        <f t="shared" si="11"/>
        <v>8.3601190992533834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7.7706175356959175</v>
      </c>
      <c r="L69" s="39">
        <f t="shared" si="10"/>
        <v>0.99999987078483632</v>
      </c>
      <c r="M69" s="51">
        <f t="shared" si="11"/>
        <v>7.7706165316143005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7.2231464248636952</v>
      </c>
      <c r="L70" s="39">
        <f t="shared" si="10"/>
        <v>0.99999987294372128</v>
      </c>
      <c r="M70" s="51">
        <f t="shared" si="11"/>
        <v>7.2231455071175894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6.7146246197369184</v>
      </c>
      <c r="L71" s="39">
        <f t="shared" si="10"/>
        <v>0.99999987480966579</v>
      </c>
      <c r="M71" s="51">
        <f t="shared" si="11"/>
        <v>6.7146237791308181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6.24221155418455</v>
      </c>
      <c r="L72" s="39">
        <f t="shared" si="10"/>
        <v>0.99999987642553378</v>
      </c>
      <c r="M72" s="51">
        <f t="shared" si="11"/>
        <v>6.2422107828065894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5.8032865756172347</v>
      </c>
      <c r="L73" s="39">
        <f t="shared" si="10"/>
        <v>0.99999987782721322</v>
      </c>
      <c r="M73" s="51">
        <f t="shared" si="11"/>
        <v>5.8032858666135416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5.3954296193542062</v>
      </c>
      <c r="L74" s="39">
        <f t="shared" si="10"/>
        <v>0.99999987904490562</v>
      </c>
      <c r="M74" s="51">
        <f t="shared" si="11"/>
        <v>5.395428966749507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5.0164039777174478</v>
      </c>
      <c r="L75" s="39">
        <f t="shared" si="10"/>
        <v>0.99999988010414398</v>
      </c>
      <c r="M75" s="51">
        <f t="shared" si="11"/>
        <v>5.0164033762713984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4.6641408750417321</v>
      </c>
      <c r="L76" s="39">
        <f t="shared" si="10"/>
        <v>0.99999988102660498</v>
      </c>
      <c r="M76" s="51">
        <f t="shared" si="11"/>
        <v>4.6641403201330576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4.336725607850533</v>
      </c>
      <c r="L77" s="39">
        <f t="shared" si="10"/>
        <v>0.99999988183075983</v>
      </c>
      <c r="M77" s="51">
        <f t="shared" si="11"/>
        <v>4.3367250953829632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4.0323850485254837</v>
      </c>
      <c r="L78" s="39">
        <f t="shared" si="10"/>
        <v>0.99999988253240124</v>
      </c>
      <c r="M78" s="51">
        <f t="shared" si="11"/>
        <v>4.0323845748508944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3.7494763426999937</v>
      </c>
      <c r="L79" s="39">
        <f t="shared" si="10"/>
        <v>0.99999988314507327</v>
      </c>
      <c r="M79" s="51">
        <f t="shared" si="11"/>
        <v>3.7494759045552106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3.4864766567576924</v>
      </c>
      <c r="L80" s="39">
        <f t="shared" si="10"/>
        <v>0.99999988368042225</v>
      </c>
      <c r="M80" s="51">
        <f t="shared" si="11"/>
        <v>3.4864762512121996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3.2419738533365372</v>
      </c>
      <c r="L81" s="39">
        <f t="shared" si="10"/>
        <v>0.99999988414848728</v>
      </c>
      <c r="M81" s="51">
        <f t="shared" si="11"/>
        <v>3.2419734777489619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3.0146579905199355</v>
      </c>
      <c r="L82" s="39">
        <f t="shared" si="10"/>
        <v>0.99999988455793942</v>
      </c>
      <c r="M82" s="51">
        <f t="shared" si="11"/>
        <v>3.0146576425016054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2.8033135551461048</v>
      </c>
      <c r="L83" s="39">
        <f t="shared" si="10"/>
        <v>0.99999988491628422</v>
      </c>
      <c r="M83" s="51">
        <f t="shared" si="11"/>
        <v>2.8033132325303645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2.6068123529523928</v>
      </c>
      <c r="L84" s="39">
        <f t="shared" si="10"/>
        <v>0.99999988523002792</v>
      </c>
      <c r="M84" s="51">
        <f t="shared" si="11"/>
        <v>2.6068120537686119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2.4241069885465198</v>
      </c>
      <c r="L85" s="39">
        <f t="shared" si="10"/>
        <v>0.99999988550481933</v>
      </c>
      <c r="M85" s="51">
        <f t="shared" si="11"/>
        <v>2.4241067109979522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2.2542248768268411</v>
      </c>
      <c r="L86" s="39">
        <f t="shared" si="10"/>
        <v>0.99999988574556986</v>
      </c>
      <c r="M86" s="51">
        <f t="shared" si="11"/>
        <v>2.2542246192716626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2.0962627347533118</v>
      </c>
      <c r="L87" s="39">
        <f t="shared" si="10"/>
        <v>0.99999988595655431</v>
      </c>
      <c r="M87" s="51">
        <f t="shared" si="11"/>
        <v>2.0962624956882863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1.9493815085382076</v>
      </c>
      <c r="L88" s="39">
        <f t="shared" si="10"/>
        <v>0.99999988614149748</v>
      </c>
      <c r="M88" s="51">
        <f t="shared" si="11"/>
        <v>1.9493812865845481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1.8128016965740212</v>
      </c>
      <c r="L89" s="39">
        <f t="shared" si="10"/>
        <v>0.99999988630364811</v>
      </c>
      <c r="M89" s="51">
        <f t="shared" si="11"/>
        <v>1.8128014904650815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1.6857990329025339</v>
      </c>
      <c r="L90" s="39">
        <f t="shared" si="10"/>
        <v>0.99999988644584126</v>
      </c>
      <c r="M90" s="51">
        <f t="shared" si="11"/>
        <v>1.6857988414730429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abSelected="1" topLeftCell="F19" zoomScaleNormal="100" workbookViewId="0">
      <selection activeCell="L24" sqref="L24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655.17325851233443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3331.3290256924515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2358.9999999999995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10000/5598</f>
        <v>1.7863522686673812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5950.9271627232074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4214.0050017863514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F26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655.17325851233443</v>
      </c>
      <c r="L31" s="39">
        <f>1/(1+EXP(-(D31-$B$36)/$B$37))</f>
        <v>3.4955463231936684E-2</v>
      </c>
      <c r="M31" s="51">
        <f>K31*L31</f>
        <v>22.901884748476053</v>
      </c>
      <c r="N31" s="40">
        <f t="shared" ref="N31:N62" si="8"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361.17113365471516</v>
      </c>
      <c r="L32" s="39">
        <f t="shared" ref="L32:L90" si="10">1/(1+EXP(-(D32-$B$36)/$B$37))</f>
        <v>0.27625097736326432</v>
      </c>
      <c r="M32" s="51">
        <f t="shared" ref="M32:M90" si="11">K32*L32</f>
        <v>99.77387866751323</v>
      </c>
      <c r="N32" s="40">
        <f t="shared" si="8"/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263.02521460840575</v>
      </c>
      <c r="L33" s="39">
        <f t="shared" si="10"/>
        <v>0.75114882253533211</v>
      </c>
      <c r="M33" s="51">
        <f t="shared" si="11"/>
        <v>197.57108025020702</v>
      </c>
      <c r="N33" s="40">
        <f t="shared" si="8"/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210.07035831883664</v>
      </c>
      <c r="L34" s="39">
        <f t="shared" si="10"/>
        <v>0.94885289796786965</v>
      </c>
      <c r="M34" s="51">
        <f t="shared" si="11"/>
        <v>199.32586826797692</v>
      </c>
      <c r="N34" s="40">
        <f t="shared" si="8"/>
        <v>0.19471501411681191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175.63275872563437</v>
      </c>
      <c r="L35" s="39">
        <f t="shared" si="10"/>
        <v>0.98917478501449496</v>
      </c>
      <c r="M35" s="51">
        <f t="shared" si="11"/>
        <v>173.73149635393204</v>
      </c>
      <c r="N35" s="40">
        <f t="shared" si="8"/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150.88196236340218</v>
      </c>
      <c r="L36" s="39">
        <f t="shared" si="10"/>
        <v>0.99730878521373822</v>
      </c>
      <c r="M36" s="51">
        <f t="shared" si="11"/>
        <v>150.4759065953096</v>
      </c>
      <c r="N36" s="40">
        <f t="shared" si="8"/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131.95343164013312</v>
      </c>
      <c r="L37" s="39">
        <f t="shared" si="10"/>
        <v>0.99921140366081784</v>
      </c>
      <c r="M37" s="51">
        <f t="shared" si="11"/>
        <v>131.8493736469992</v>
      </c>
      <c r="N37" s="40">
        <f t="shared" si="8"/>
        <v>0.13657080293696072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116.85546943890297</v>
      </c>
      <c r="L38" s="39">
        <f t="shared" si="10"/>
        <v>0.99973193071965849</v>
      </c>
      <c r="M38" s="51">
        <f t="shared" si="11"/>
        <v>116.82414407730651</v>
      </c>
      <c r="N38" s="40">
        <f t="shared" si="8"/>
        <v>0.12705532764676863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104.44376103960276</v>
      </c>
      <c r="L39" s="39">
        <f t="shared" si="10"/>
        <v>0.99989609475737939</v>
      </c>
      <c r="M39" s="51">
        <f t="shared" si="11"/>
        <v>104.43290878527174</v>
      </c>
      <c r="N39" s="40">
        <f t="shared" si="8"/>
        <v>0.11977202800992803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94.007576406878158</v>
      </c>
      <c r="L40" s="39">
        <f t="shared" si="10"/>
        <v>0.99995479693923295</v>
      </c>
      <c r="M40" s="51">
        <f t="shared" si="11"/>
        <v>94.00332697668928</v>
      </c>
      <c r="N40" s="40">
        <f t="shared" si="8"/>
        <v>0.11405940789611037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85.078741929105348</v>
      </c>
      <c r="L41" s="39">
        <f t="shared" si="10"/>
        <v>0.99997823539378006</v>
      </c>
      <c r="M41" s="51">
        <f t="shared" si="11"/>
        <v>85.076890223789576</v>
      </c>
      <c r="N41" s="40">
        <f t="shared" si="8"/>
        <v>0.10949274003939675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77.334306881769038</v>
      </c>
      <c r="L42" s="39">
        <f t="shared" si="10"/>
        <v>0.99998854423990524</v>
      </c>
      <c r="M42" s="51">
        <f t="shared" si="11"/>
        <v>77.333420958502302</v>
      </c>
      <c r="N42" s="40">
        <f t="shared" si="8"/>
        <v>0.10578658606624386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70.543046079689887</v>
      </c>
      <c r="L43" s="39">
        <f t="shared" si="10"/>
        <v>0.99999347961407314</v>
      </c>
      <c r="M43" s="51">
        <f t="shared" si="11"/>
        <v>70.542586111804994</v>
      </c>
      <c r="N43" s="40">
        <f t="shared" si="8"/>
        <v>0.10274188384396109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64.534233620847161</v>
      </c>
      <c r="L44" s="39">
        <f t="shared" si="10"/>
        <v>0.99999602480778349</v>
      </c>
      <c r="M44" s="51">
        <f t="shared" si="11"/>
        <v>64.533977084863977</v>
      </c>
      <c r="N44" s="40">
        <f t="shared" si="8"/>
        <v>0.10021549438251411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59.178501740280446</v>
      </c>
      <c r="L45" s="39">
        <f t="shared" si="10"/>
        <v>0.99999742580321138</v>
      </c>
      <c r="M45" s="51">
        <f t="shared" si="11"/>
        <v>59.17834940317131</v>
      </c>
      <c r="N45" s="40">
        <f t="shared" si="8"/>
        <v>9.8101811327221233E-2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54.375620870369723</v>
      </c>
      <c r="L46" s="39">
        <f t="shared" si="10"/>
        <v>0.99999824235741874</v>
      </c>
      <c r="M46" s="51">
        <f t="shared" si="11"/>
        <v>54.375525297463099</v>
      </c>
      <c r="N46" s="40">
        <f t="shared" si="8"/>
        <v>9.6321198509786946E-2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50.046426076204597</v>
      </c>
      <c r="L47" s="39">
        <f t="shared" si="10"/>
        <v>0.99999874275405831</v>
      </c>
      <c r="M47" s="51">
        <f t="shared" si="11"/>
        <v>50.046363155538515</v>
      </c>
      <c r="N47" s="40">
        <f t="shared" si="8"/>
        <v>9.4812466976820803E-2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46.127324202164843</v>
      </c>
      <c r="L48" s="39">
        <f t="shared" si="10"/>
        <v>0.99999906319706888</v>
      </c>
      <c r="M48" s="51">
        <f t="shared" si="11"/>
        <v>46.127280989952325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42.56646081774614</v>
      </c>
      <c r="L49" s="39">
        <f t="shared" si="10"/>
        <v>0.99999927647723441</v>
      </c>
      <c r="M49" s="51">
        <f t="shared" si="11"/>
        <v>42.566430019942686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39.320985509541437</v>
      </c>
      <c r="L50" s="39">
        <f t="shared" si="10"/>
        <v>0.99999942332204073</v>
      </c>
      <c r="M50" s="51">
        <f t="shared" si="11"/>
        <v>39.320962833995758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36.355062345506113</v>
      </c>
      <c r="L51" s="39">
        <f t="shared" si="10"/>
        <v>0.99999952747543397</v>
      </c>
      <c r="M51" s="51">
        <f t="shared" si="11"/>
        <v>36.355045166846054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33.638397156176538</v>
      </c>
      <c r="L52" s="39">
        <f t="shared" si="10"/>
        <v>0.99999960330085746</v>
      </c>
      <c r="M52" s="51">
        <f t="shared" si="11"/>
        <v>33.638383811853231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31.145130337092848</v>
      </c>
      <c r="L53" s="39">
        <f t="shared" si="10"/>
        <v>0.99999965978114413</v>
      </c>
      <c r="M53" s="51">
        <f t="shared" si="11"/>
        <v>31.145119740932238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28.852992726128925</v>
      </c>
      <c r="L54" s="39">
        <f t="shared" si="10"/>
        <v>0.99999970270549565</v>
      </c>
      <c r="M54" s="51">
        <f t="shared" si="11"/>
        <v>28.852984148292752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26.742653818129128</v>
      </c>
      <c r="L55" s="39">
        <f t="shared" si="10"/>
        <v>0.99999973590783675</v>
      </c>
      <c r="M55" s="51">
        <f t="shared" si="11"/>
        <v>26.742646755603829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24.797212605600709</v>
      </c>
      <c r="L56" s="39">
        <f t="shared" si="10"/>
        <v>0.99999976199073459</v>
      </c>
      <c r="M56" s="51">
        <f t="shared" si="11"/>
        <v>24.797206703634352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23.001795549055817</v>
      </c>
      <c r="L57" s="39">
        <f t="shared" si="10"/>
        <v>0.99999978276108525</v>
      </c>
      <c r="M57" s="51">
        <f t="shared" si="11"/>
        <v>23.001790552170714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21.34323596097617</v>
      </c>
      <c r="L58" s="39">
        <f t="shared" si="10"/>
        <v>0.9999997994994072</v>
      </c>
      <c r="M58" s="51">
        <f t="shared" si="11"/>
        <v>21.343231681644706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19.809815925573186</v>
      </c>
      <c r="L59" s="39">
        <f t="shared" si="10"/>
        <v>0.99999981313040098</v>
      </c>
      <c r="M59" s="51">
        <f t="shared" si="11"/>
        <v>19.809812223720829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18.391056728452085</v>
      </c>
      <c r="L60" s="39">
        <f t="shared" si="10"/>
        <v>0.99999982433342938</v>
      </c>
      <c r="M60" s="51">
        <f t="shared" si="11"/>
        <v>18.391053497758218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17.077547259710752</v>
      </c>
      <c r="L61" s="39">
        <f t="shared" si="10"/>
        <v>0.9999998336155741</v>
      </c>
      <c r="M61" s="51">
        <f t="shared" si="11"/>
        <v>17.077544418272854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15.860802394908943</v>
      </c>
      <c r="L62" s="39">
        <f t="shared" si="10"/>
        <v>0.99999984136087761</v>
      </c>
      <c r="M62" s="51">
        <f t="shared" si="11"/>
        <v>15.860799878765171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14.733145229865105</v>
      </c>
      <c r="L63" s="39">
        <f t="shared" si="10"/>
        <v>0.9999998478641241</v>
      </c>
      <c r="M63" s="51">
        <f t="shared" si="11"/>
        <v>14.733142988425151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13.687608438350978</v>
      </c>
      <c r="L64" s="39">
        <f t="shared" si="10"/>
        <v>0.99999985335439878</v>
      </c>
      <c r="M64" s="51">
        <f t="shared" si="11"/>
        <v>13.68760643112341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12.717851068904105</v>
      </c>
      <c r="L65" s="39">
        <f t="shared" si="10"/>
        <v>0.99999985801176661</v>
      </c>
      <c r="M65" s="51">
        <f t="shared" si="11"/>
        <v>12.717849263118898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11.818087891193162</v>
      </c>
      <c r="L66" s="39">
        <f t="shared" si="10"/>
        <v>0.9999998619792545</v>
      </c>
      <c r="M66" s="51">
        <f t="shared" si="11"/>
        <v>11.818086260051862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10.98302900977292</v>
      </c>
      <c r="L67" s="39">
        <f t="shared" si="10"/>
        <v>0.99999986537156971</v>
      </c>
      <c r="M67" s="51">
        <f t="shared" si="11"/>
        <v>10.983027531144964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10.207827931177812</v>
      </c>
      <c r="L68" s="39">
        <f t="shared" si="10"/>
        <v>0.99999986828152632</v>
      </c>
      <c r="M68" s="51">
        <f t="shared" si="11"/>
        <v>10.207826586618298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9.4880366336411495</v>
      </c>
      <c r="L69" s="39">
        <f t="shared" si="10"/>
        <v>0.99999987078483632</v>
      </c>
      <c r="M69" s="51">
        <f t="shared" si="11"/>
        <v>9.4880354076429434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8.8195664726050822</v>
      </c>
      <c r="L70" s="39">
        <f t="shared" si="10"/>
        <v>0.99999987294372128</v>
      </c>
      <c r="M70" s="51">
        <f t="shared" si="11"/>
        <v>8.8195653520237869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8.1986539783426711</v>
      </c>
      <c r="L71" s="39">
        <f t="shared" si="10"/>
        <v>0.99999987480966579</v>
      </c>
      <c r="M71" s="51">
        <f t="shared" si="11"/>
        <v>8.1986529519504394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7.6218307784384987</v>
      </c>
      <c r="L72" s="39">
        <f t="shared" si="10"/>
        <v>0.99999987642553378</v>
      </c>
      <c r="M72" s="51">
        <f t="shared" si="11"/>
        <v>7.6218298365748289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7.0858970180988345</v>
      </c>
      <c r="L73" s="39">
        <f t="shared" si="10"/>
        <v>0.99999987782721322</v>
      </c>
      <c r="M73" s="51">
        <f t="shared" si="11"/>
        <v>7.0858961523950494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6.5878977632735332</v>
      </c>
      <c r="L74" s="39">
        <f t="shared" si="10"/>
        <v>0.99999987904490562</v>
      </c>
      <c r="M74" s="51">
        <f t="shared" si="11"/>
        <v>6.5878969664337372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6.1251019614702678</v>
      </c>
      <c r="L75" s="39">
        <f t="shared" si="10"/>
        <v>0.99999988010414398</v>
      </c>
      <c r="M75" s="51">
        <f t="shared" si="11"/>
        <v>6.1251012270959251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5.6949836076182327</v>
      </c>
      <c r="L76" s="39">
        <f t="shared" si="10"/>
        <v>0.99999988102660498</v>
      </c>
      <c r="M76" s="51">
        <f t="shared" si="11"/>
        <v>5.6949829300666988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5.2952048210220539</v>
      </c>
      <c r="L77" s="39">
        <f t="shared" si="10"/>
        <v>0.99999988183075983</v>
      </c>
      <c r="M77" s="51">
        <f t="shared" si="11"/>
        <v>5.2952041952917233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4.9236005871610837</v>
      </c>
      <c r="L78" s="39">
        <f t="shared" si="10"/>
        <v>0.99999988253240124</v>
      </c>
      <c r="M78" s="51">
        <f t="shared" si="11"/>
        <v>4.9236000087975453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4.5781649570431924</v>
      </c>
      <c r="L79" s="39">
        <f t="shared" si="10"/>
        <v>0.99999988314507327</v>
      </c>
      <c r="M79" s="51">
        <f t="shared" si="11"/>
        <v>4.5781644220620619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4.2570385287517762</v>
      </c>
      <c r="L80" s="39">
        <f t="shared" si="10"/>
        <v>0.99999988368042225</v>
      </c>
      <c r="M80" s="51">
        <f t="shared" si="11"/>
        <v>4.2570380335748519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3.9584970621011313</v>
      </c>
      <c r="L81" s="39">
        <f t="shared" si="10"/>
        <v>0.99999988414848728</v>
      </c>
      <c r="M81" s="51">
        <f t="shared" si="11"/>
        <v>3.9584966035032587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3.680941099025604</v>
      </c>
      <c r="L82" s="39">
        <f t="shared" si="10"/>
        <v>0.99999988455793942</v>
      </c>
      <c r="M82" s="51">
        <f t="shared" si="11"/>
        <v>3.6809406740901784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3.4228864803377568</v>
      </c>
      <c r="L83" s="39">
        <f t="shared" si="10"/>
        <v>0.99999988491628422</v>
      </c>
      <c r="M83" s="51">
        <f t="shared" si="11"/>
        <v>3.4228860864192621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3.1829556644915362</v>
      </c>
      <c r="L84" s="39">
        <f t="shared" si="10"/>
        <v>0.99999988523002792</v>
      </c>
      <c r="M84" s="51">
        <f t="shared" si="11"/>
        <v>3.1829552991838033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2.9598697665326648</v>
      </c>
      <c r="L85" s="39">
        <f t="shared" si="10"/>
        <v>0.99999988550481933</v>
      </c>
      <c r="M85" s="51">
        <f t="shared" si="11"/>
        <v>2.9598694276418409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2.7524412459559824</v>
      </c>
      <c r="L86" s="39">
        <f t="shared" si="10"/>
        <v>0.99999988574556986</v>
      </c>
      <c r="M86" s="51">
        <f t="shared" si="11"/>
        <v>2.7524409314773761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2.559567181077965</v>
      </c>
      <c r="L87" s="39">
        <f t="shared" si="10"/>
        <v>0.99999988595655431</v>
      </c>
      <c r="M87" s="51">
        <f t="shared" si="11"/>
        <v>2.5595668891761041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2.3802230750630708</v>
      </c>
      <c r="L88" s="39">
        <f t="shared" si="10"/>
        <v>0.99999988614149748</v>
      </c>
      <c r="M88" s="51">
        <f t="shared" si="11"/>
        <v>2.3802228040544358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2.2134571451509171</v>
      </c>
      <c r="L89" s="39">
        <f t="shared" si="10"/>
        <v>0.99999988630364811</v>
      </c>
      <c r="M89" s="51">
        <f t="shared" si="11"/>
        <v>2.2134568934889147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2.0583850521094522</v>
      </c>
      <c r="L90" s="39">
        <f t="shared" si="10"/>
        <v>0.99999988644584126</v>
      </c>
      <c r="M90" s="51">
        <f t="shared" si="11"/>
        <v>2.0583848183712692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2023-10-23T01:42:26Z</dcterms:modified>
</cp:coreProperties>
</file>