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.coggins\Documents\GitHub\GulfSturgeon\"/>
    </mc:Choice>
  </mc:AlternateContent>
  <xr:revisionPtr revIDLastSave="0" documentId="13_ncr:1_{A8D74204-1408-471B-9B44-A14B567FC805}" xr6:coauthVersionLast="36" xr6:coauthVersionMax="36" xr10:uidLastSave="{00000000-0000-0000-0000-000000000000}"/>
  <bookViews>
    <workbookView xWindow="0" yWindow="0" windowWidth="23040" windowHeight="9060" xr2:uid="{1CF84293-6DA1-41A3-865E-5B88AC501EDC}"/>
  </bookViews>
  <sheets>
    <sheet name="Mortality-86" sheetId="1" r:id="rId1"/>
  </sheets>
  <externalReferences>
    <externalReference r:id="rId2"/>
  </externalReferences>
  <definedNames>
    <definedName name="a" localSheetId="0">'Mortality-86'!$B$47</definedName>
    <definedName name="a">'[1]Mortality-53'!$B$47</definedName>
    <definedName name="b" localSheetId="0">'Mortality-86'!$B$48</definedName>
    <definedName name="b">'[1]Mortality-53'!$B$48</definedName>
    <definedName name="K" localSheetId="0">'Mortality-86'!$B$44</definedName>
    <definedName name="K">'[1]Mortality-53'!$B$44</definedName>
    <definedName name="Linf" localSheetId="0">'Mortality-86'!$B$43</definedName>
    <definedName name="Linf">'[1]Mortality-53'!$B$43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'Mortality-86'!$F$2</definedName>
    <definedName name="solver_typ" localSheetId="0" hidden="1">1</definedName>
    <definedName name="solver_val" localSheetId="0" hidden="1">0</definedName>
    <definedName name="solver_ver" localSheetId="0" hidden="1">3</definedName>
    <definedName name="t0" localSheetId="0">'Mortality-86'!$B$45</definedName>
    <definedName name="t0">'[1]Mortality-53'!$B$45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4" i="1" l="1"/>
  <c r="I71" i="1"/>
  <c r="H71" i="1"/>
  <c r="G71" i="1"/>
  <c r="F71" i="1"/>
  <c r="D70" i="1"/>
  <c r="E70" i="1" s="1"/>
  <c r="J70" i="1" s="1"/>
  <c r="D69" i="1"/>
  <c r="O69" i="1" s="1"/>
  <c r="D68" i="1"/>
  <c r="E68" i="1" s="1"/>
  <c r="J68" i="1" s="1"/>
  <c r="D67" i="1"/>
  <c r="O67" i="1" s="1"/>
  <c r="D66" i="1"/>
  <c r="E66" i="1" s="1"/>
  <c r="J66" i="1" s="1"/>
  <c r="D65" i="1"/>
  <c r="O65" i="1" s="1"/>
  <c r="D64" i="1"/>
  <c r="E64" i="1" s="1"/>
  <c r="J64" i="1" s="1"/>
  <c r="D63" i="1"/>
  <c r="O63" i="1" s="1"/>
  <c r="D62" i="1"/>
  <c r="E62" i="1" s="1"/>
  <c r="J62" i="1" s="1"/>
  <c r="D61" i="1"/>
  <c r="O61" i="1" s="1"/>
  <c r="D60" i="1"/>
  <c r="E60" i="1" s="1"/>
  <c r="J60" i="1" s="1"/>
  <c r="D59" i="1"/>
  <c r="O59" i="1" s="1"/>
  <c r="D58" i="1"/>
  <c r="E58" i="1" s="1"/>
  <c r="J58" i="1" s="1"/>
  <c r="D57" i="1"/>
  <c r="O57" i="1" s="1"/>
  <c r="D56" i="1"/>
  <c r="E56" i="1" s="1"/>
  <c r="J56" i="1" s="1"/>
  <c r="D55" i="1"/>
  <c r="O55" i="1" s="1"/>
  <c r="D54" i="1"/>
  <c r="E54" i="1" s="1"/>
  <c r="J54" i="1" s="1"/>
  <c r="D53" i="1"/>
  <c r="O53" i="1" s="1"/>
  <c r="D52" i="1"/>
  <c r="E52" i="1" s="1"/>
  <c r="J52" i="1" s="1"/>
  <c r="D51" i="1"/>
  <c r="O51" i="1" s="1"/>
  <c r="D50" i="1"/>
  <c r="E50" i="1" s="1"/>
  <c r="J50" i="1" s="1"/>
  <c r="D49" i="1"/>
  <c r="O49" i="1" s="1"/>
  <c r="D48" i="1"/>
  <c r="E48" i="1" s="1"/>
  <c r="J48" i="1" s="1"/>
  <c r="D47" i="1"/>
  <c r="O47" i="1" s="1"/>
  <c r="D46" i="1"/>
  <c r="E46" i="1" s="1"/>
  <c r="J46" i="1" s="1"/>
  <c r="D45" i="1"/>
  <c r="O45" i="1" s="1"/>
  <c r="D44" i="1"/>
  <c r="E44" i="1" s="1"/>
  <c r="J44" i="1" s="1"/>
  <c r="M62" i="1" l="1"/>
  <c r="O44" i="1"/>
  <c r="O46" i="1"/>
  <c r="O48" i="1"/>
  <c r="O71" i="1" s="1"/>
  <c r="O50" i="1"/>
  <c r="O52" i="1"/>
  <c r="O54" i="1"/>
  <c r="O56" i="1"/>
  <c r="O58" i="1"/>
  <c r="O60" i="1"/>
  <c r="O62" i="1"/>
  <c r="O64" i="1"/>
  <c r="O66" i="1"/>
  <c r="O68" i="1"/>
  <c r="O70" i="1"/>
  <c r="E45" i="1"/>
  <c r="J45" i="1" s="1"/>
  <c r="E47" i="1"/>
  <c r="J47" i="1" s="1"/>
  <c r="E49" i="1"/>
  <c r="J49" i="1" s="1"/>
  <c r="E51" i="1"/>
  <c r="J51" i="1" s="1"/>
  <c r="E53" i="1"/>
  <c r="J53" i="1" s="1"/>
  <c r="E55" i="1"/>
  <c r="J55" i="1" s="1"/>
  <c r="E57" i="1"/>
  <c r="J57" i="1" s="1"/>
  <c r="E59" i="1"/>
  <c r="J59" i="1" s="1"/>
  <c r="E61" i="1"/>
  <c r="J61" i="1" s="1"/>
  <c r="L66" i="1" s="1"/>
  <c r="E63" i="1"/>
  <c r="J63" i="1" s="1"/>
  <c r="M68" i="1" s="1"/>
  <c r="E65" i="1"/>
  <c r="J65" i="1" s="1"/>
  <c r="E67" i="1"/>
  <c r="J67" i="1" s="1"/>
  <c r="E69" i="1"/>
  <c r="J69" i="1" s="1"/>
  <c r="N57" i="1" l="1"/>
  <c r="L57" i="1"/>
  <c r="M57" i="1"/>
  <c r="K57" i="1"/>
  <c r="N66" i="1"/>
  <c r="M60" i="1"/>
  <c r="K46" i="1"/>
  <c r="L53" i="1"/>
  <c r="N53" i="1"/>
  <c r="M53" i="1"/>
  <c r="K53" i="1"/>
  <c r="L50" i="1"/>
  <c r="L46" i="1"/>
  <c r="K44" i="1"/>
  <c r="N51" i="1"/>
  <c r="L51" i="1"/>
  <c r="M51" i="1"/>
  <c r="K51" i="1"/>
  <c r="M50" i="1"/>
  <c r="M46" i="1"/>
  <c r="L44" i="1"/>
  <c r="K66" i="1"/>
  <c r="L59" i="1"/>
  <c r="N59" i="1"/>
  <c r="M59" i="1"/>
  <c r="K59" i="1"/>
  <c r="M66" i="1"/>
  <c r="L63" i="1"/>
  <c r="N63" i="1"/>
  <c r="M63" i="1"/>
  <c r="K63" i="1"/>
  <c r="K62" i="1"/>
  <c r="N61" i="1"/>
  <c r="M61" i="1"/>
  <c r="L61" i="1"/>
  <c r="K61" i="1"/>
  <c r="L62" i="1"/>
  <c r="K60" i="1"/>
  <c r="L60" i="1"/>
  <c r="N62" i="1"/>
  <c r="N55" i="1"/>
  <c r="M55" i="1"/>
  <c r="L55" i="1"/>
  <c r="K55" i="1"/>
  <c r="K50" i="1"/>
  <c r="N60" i="1"/>
  <c r="N49" i="1"/>
  <c r="M49" i="1"/>
  <c r="L49" i="1"/>
  <c r="K49" i="1"/>
  <c r="N50" i="1"/>
  <c r="N46" i="1"/>
  <c r="M44" i="1"/>
  <c r="N47" i="1"/>
  <c r="L47" i="1"/>
  <c r="M47" i="1"/>
  <c r="K47" i="1"/>
  <c r="K58" i="1"/>
  <c r="K64" i="1"/>
  <c r="K52" i="1"/>
  <c r="N70" i="1"/>
  <c r="N45" i="1"/>
  <c r="L45" i="1"/>
  <c r="M45" i="1"/>
  <c r="J71" i="1"/>
  <c r="K45" i="1"/>
  <c r="L58" i="1"/>
  <c r="L64" i="1"/>
  <c r="L52" i="1"/>
  <c r="K56" i="1"/>
  <c r="N58" i="1"/>
  <c r="M64" i="1"/>
  <c r="N52" i="1"/>
  <c r="L56" i="1"/>
  <c r="M58" i="1"/>
  <c r="N64" i="1"/>
  <c r="M52" i="1"/>
  <c r="M56" i="1"/>
  <c r="K54" i="1"/>
  <c r="K48" i="1"/>
  <c r="N56" i="1"/>
  <c r="N69" i="1"/>
  <c r="M69" i="1"/>
  <c r="L69" i="1"/>
  <c r="K69" i="1"/>
  <c r="L54" i="1"/>
  <c r="L48" i="1"/>
  <c r="K68" i="1"/>
  <c r="K70" i="1"/>
  <c r="L67" i="1"/>
  <c r="N67" i="1"/>
  <c r="M67" i="1"/>
  <c r="K67" i="1"/>
  <c r="M54" i="1"/>
  <c r="M48" i="1"/>
  <c r="L68" i="1"/>
  <c r="L70" i="1"/>
  <c r="N65" i="1"/>
  <c r="L65" i="1"/>
  <c r="M65" i="1"/>
  <c r="K65" i="1"/>
  <c r="N54" i="1"/>
  <c r="N48" i="1"/>
  <c r="N68" i="1"/>
  <c r="M70" i="1"/>
  <c r="M71" i="1" l="1"/>
  <c r="L71" i="1"/>
  <c r="N71" i="1"/>
  <c r="K71" i="1"/>
</calcChain>
</file>

<file path=xl/sharedStrings.xml><?xml version="1.0" encoding="utf-8"?>
<sst xmlns="http://schemas.openxmlformats.org/spreadsheetml/2006/main" count="97" uniqueCount="82">
  <si>
    <t>Red Grouper Mortality</t>
  </si>
  <si>
    <t>NOTE: age in increment count, length in mm TL</t>
  </si>
  <si>
    <t>(Table 2.2.1.A in LH WG report)  Equations for deriving estimates of Natural Mortality (M).</t>
  </si>
  <si>
    <t>Equations for Estimating M:</t>
  </si>
  <si>
    <t>Parameters</t>
  </si>
  <si>
    <t>Equation</t>
  </si>
  <si>
    <t>Alverson &amp; Carney</t>
  </si>
  <si>
    <t>k, tmax</t>
  </si>
  <si>
    <t>From Quinn &amp; Deriso:</t>
  </si>
  <si>
    <t>M = 3k/(exp(0.38*tmax*k)-1)</t>
  </si>
  <si>
    <t>Beverton</t>
  </si>
  <si>
    <t>k, am</t>
  </si>
  <si>
    <t>(am = age at 50% maturity)</t>
  </si>
  <si>
    <t>M = 3k/(exp(am*k)-1)</t>
  </si>
  <si>
    <t>Hoenig</t>
  </si>
  <si>
    <t>tmax</t>
  </si>
  <si>
    <t>(for fish)</t>
  </si>
  <si>
    <t>M=exp(1.46 - 1.01*ln(tmax))</t>
  </si>
  <si>
    <t>Pauly</t>
  </si>
  <si>
    <t>Linf, k, T</t>
  </si>
  <si>
    <t>M=exp(-0.0152+0.6543*ln(k)-0.279*ln(Linf, cm)+0.4634*lnT(oC))</t>
  </si>
  <si>
    <t>from Pauly:</t>
  </si>
  <si>
    <t>M = 10^(-0.0066-0.279*(log(Linf))+0.6543*log(K)+0.4634*Log(T))</t>
  </si>
  <si>
    <t>Ralston</t>
  </si>
  <si>
    <t>k</t>
  </si>
  <si>
    <t>M=0.0189 + 2.06*k</t>
  </si>
  <si>
    <t>Lorenzen Age-Specific</t>
  </si>
  <si>
    <t>W at age</t>
  </si>
  <si>
    <t>M=3.69*W^(-0.305)</t>
  </si>
  <si>
    <t>Jensen</t>
  </si>
  <si>
    <t>M = 1.5*K</t>
  </si>
  <si>
    <t>Alagaraja</t>
  </si>
  <si>
    <t>tmax, survivorship to tmax</t>
  </si>
  <si>
    <t>M=-ln[S(tmax)]/tmax; derived from S(tmax)=exp(-M*tmax)</t>
  </si>
  <si>
    <t>Rule of thumb</t>
  </si>
  <si>
    <t>M = 2.98/tmax</t>
  </si>
  <si>
    <t xml:space="preserve">DW recommended </t>
  </si>
  <si>
    <t>using Lorenzen</t>
  </si>
  <si>
    <t>Constant</t>
  </si>
  <si>
    <t>Range</t>
  </si>
  <si>
    <t>0.10 - 0.30</t>
  </si>
  <si>
    <t>Maximum Age</t>
  </si>
  <si>
    <t>Hoenig (tmax)</t>
  </si>
  <si>
    <t>(Table 2.2.1.B in LH WG report)</t>
  </si>
  <si>
    <t>Observed</t>
  </si>
  <si>
    <t>Von Bert*</t>
  </si>
  <si>
    <t>Water</t>
  </si>
  <si>
    <t>age 50% mat.</t>
  </si>
  <si>
    <t>Data Source</t>
  </si>
  <si>
    <t>Max Age</t>
  </si>
  <si>
    <t>Linf (mm)</t>
  </si>
  <si>
    <t>Temp.</t>
  </si>
  <si>
    <t>am</t>
  </si>
  <si>
    <t xml:space="preserve">All age data with size limit correction </t>
  </si>
  <si>
    <t>All age data without no correction</t>
  </si>
  <si>
    <t>All Fishery-dependent data with size limit correction</t>
  </si>
  <si>
    <t>varying temperature</t>
  </si>
  <si>
    <t>Note: values in italics under Alagaraja is survivorship</t>
  </si>
  <si>
    <t>(Table 2.2.1.C in LH WG report)</t>
  </si>
  <si>
    <t>[Use mid-year for calculating TL (mm)]</t>
  </si>
  <si>
    <t>von bert</t>
  </si>
  <si>
    <t>using unbound t0</t>
  </si>
  <si>
    <t>Linf</t>
  </si>
  <si>
    <t>Age</t>
  </si>
  <si>
    <t>TL (mm)</t>
  </si>
  <si>
    <t>W (grams)</t>
  </si>
  <si>
    <t>M constant</t>
  </si>
  <si>
    <t>M low</t>
  </si>
  <si>
    <t>M high</t>
  </si>
  <si>
    <t>M extreme</t>
  </si>
  <si>
    <t>M Lorenzen</t>
  </si>
  <si>
    <t>Scaled Lorenzen M base</t>
  </si>
  <si>
    <t>Scaled Lorenzen M low</t>
  </si>
  <si>
    <t>Scaled Lorenzen M high</t>
  </si>
  <si>
    <t>Scaled Lorenzen M extreme</t>
  </si>
  <si>
    <t>Charnov</t>
  </si>
  <si>
    <t>K</t>
  </si>
  <si>
    <t>t0</t>
  </si>
  <si>
    <t>length-wgt conversions</t>
  </si>
  <si>
    <t>a</t>
  </si>
  <si>
    <t>b</t>
  </si>
  <si>
    <t>cum survival prob age 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</si>
</sst>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9" tint="-0.249977111117893"/>
      <name val="Arial"/>
      <family val="2"/>
    </font>
    <font>
      <b/>
      <sz val="11"/>
      <color rgb="FFFF0000"/>
      <name val="Calibri"/>
      <family val="2"/>
      <scheme val="minor"/>
    </font>
    <font>
      <u/>
      <sz val="10"/>
      <name val="Arial"/>
      <family val="2"/>
    </font>
    <font>
      <b/>
      <sz val="11"/>
      <color indexed="8"/>
      <name val="Calibri"/>
      <family val="2"/>
    </font>
    <font>
      <sz val="10"/>
      <color rgb="FFFF0000"/>
      <name val="Arial"/>
      <family val="2"/>
    </font>
    <font>
      <sz val="8"/>
      <name val="Calibri"/>
      <family val="2"/>
    </font>
    <font>
      <b/>
      <sz val="8"/>
      <name val="Calibri"/>
      <family val="2"/>
    </font>
    <font>
      <i/>
      <sz val="8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C9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4">
    <xf numFmtId="0" fontId="0" fillId="0" borderId="0" xfId="0"/>
    <xf numFmtId="0" fontId="4" fillId="0" borderId="0" xfId="0" applyFont="1"/>
    <xf numFmtId="0" fontId="5" fillId="0" borderId="0" xfId="0" applyFont="1"/>
    <xf numFmtId="0" fontId="6" fillId="2" borderId="0" xfId="1" applyFont="1" applyFill="1"/>
    <xf numFmtId="0" fontId="2" fillId="2" borderId="0" xfId="1" applyFont="1" applyFill="1"/>
    <xf numFmtId="0" fontId="1" fillId="0" borderId="0" xfId="2" applyFont="1"/>
    <xf numFmtId="0" fontId="4" fillId="0" borderId="1" xfId="2" applyFont="1" applyBorder="1" applyAlignment="1">
      <alignment horizontal="left"/>
    </xf>
    <xf numFmtId="0" fontId="7" fillId="0" borderId="2" xfId="2" applyFont="1" applyBorder="1" applyAlignment="1">
      <alignment horizontal="center"/>
    </xf>
    <xf numFmtId="0" fontId="1" fillId="0" borderId="2" xfId="2" applyFont="1" applyBorder="1"/>
    <xf numFmtId="0" fontId="0" fillId="0" borderId="2" xfId="0" applyBorder="1"/>
    <xf numFmtId="0" fontId="1" fillId="0" borderId="2" xfId="2" applyFont="1" applyBorder="1" applyAlignment="1">
      <alignment horizontal="left"/>
    </xf>
    <xf numFmtId="0" fontId="0" fillId="0" borderId="3" xfId="0" applyBorder="1"/>
    <xf numFmtId="0" fontId="4" fillId="0" borderId="4" xfId="2" applyFont="1" applyBorder="1" applyAlignment="1">
      <alignment horizontal="left"/>
    </xf>
    <xf numFmtId="0" fontId="1" fillId="0" borderId="0" xfId="2" applyFont="1" applyBorder="1" applyAlignment="1">
      <alignment horizontal="center"/>
    </xf>
    <xf numFmtId="0" fontId="1" fillId="0" borderId="0" xfId="2" applyFont="1" applyBorder="1" applyAlignment="1">
      <alignment horizontal="left"/>
    </xf>
    <xf numFmtId="0" fontId="0" fillId="0" borderId="0" xfId="0" applyBorder="1"/>
    <xf numFmtId="0" fontId="0" fillId="0" borderId="5" xfId="0" applyBorder="1"/>
    <xf numFmtId="0" fontId="8" fillId="0" borderId="4" xfId="2" applyFont="1" applyBorder="1" applyAlignment="1">
      <alignment horizontal="left" vertical="top"/>
    </xf>
    <xf numFmtId="0" fontId="1" fillId="0" borderId="0" xfId="2" applyFont="1" applyBorder="1" applyAlignment="1">
      <alignment horizontal="center" vertical="top"/>
    </xf>
    <xf numFmtId="0" fontId="1" fillId="0" borderId="0" xfId="2" applyFont="1" applyBorder="1" applyAlignment="1">
      <alignment horizontal="left" vertical="top"/>
    </xf>
    <xf numFmtId="0" fontId="1" fillId="0" borderId="0" xfId="2" applyFont="1" applyBorder="1" applyAlignment="1">
      <alignment horizontal="center" vertical="top" wrapText="1"/>
    </xf>
    <xf numFmtId="0" fontId="8" fillId="0" borderId="6" xfId="2" applyFont="1" applyBorder="1" applyAlignment="1">
      <alignment horizontal="left"/>
    </xf>
    <xf numFmtId="0" fontId="1" fillId="0" borderId="7" xfId="2" applyFont="1" applyBorder="1" applyAlignment="1">
      <alignment horizontal="center"/>
    </xf>
    <xf numFmtId="0" fontId="1" fillId="0" borderId="7" xfId="2" applyFont="1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3" borderId="9" xfId="0" applyFill="1" applyBorder="1"/>
    <xf numFmtId="0" fontId="3" fillId="3" borderId="10" xfId="0" applyFont="1" applyFill="1" applyBorder="1"/>
    <xf numFmtId="0" fontId="0" fillId="0" borderId="11" xfId="0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3" borderId="4" xfId="0" applyFill="1" applyBorder="1"/>
    <xf numFmtId="0" fontId="9" fillId="4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9" fontId="0" fillId="0" borderId="0" xfId="0" applyNumberFormat="1" applyFill="1" applyBorder="1" applyAlignment="1">
      <alignment wrapText="1"/>
    </xf>
    <xf numFmtId="9" fontId="0" fillId="0" borderId="0" xfId="0" applyNumberFormat="1" applyFill="1" applyBorder="1"/>
    <xf numFmtId="0" fontId="0" fillId="0" borderId="4" xfId="0" applyFill="1" applyBorder="1"/>
    <xf numFmtId="0" fontId="0" fillId="0" borderId="0" xfId="0" applyFill="1" applyBorder="1" applyAlignment="1">
      <alignment wrapText="1"/>
    </xf>
    <xf numFmtId="0" fontId="0" fillId="3" borderId="6" xfId="0" applyFill="1" applyBorder="1"/>
    <xf numFmtId="0" fontId="10" fillId="0" borderId="12" xfId="0" applyFont="1" applyBorder="1" applyAlignment="1">
      <alignment vertical="top"/>
    </xf>
    <xf numFmtId="0" fontId="11" fillId="0" borderId="13" xfId="0" applyFont="1" applyBorder="1" applyAlignment="1">
      <alignment vertical="top"/>
    </xf>
    <xf numFmtId="0" fontId="11" fillId="0" borderId="14" xfId="0" applyFont="1" applyBorder="1" applyAlignment="1">
      <alignment vertical="top"/>
    </xf>
    <xf numFmtId="0" fontId="11" fillId="0" borderId="15" xfId="0" applyFont="1" applyBorder="1" applyAlignment="1">
      <alignment vertical="top"/>
    </xf>
    <xf numFmtId="0" fontId="11" fillId="0" borderId="15" xfId="0" applyFont="1" applyBorder="1" applyAlignment="1">
      <alignment vertical="top"/>
    </xf>
    <xf numFmtId="0" fontId="11" fillId="0" borderId="13" xfId="0" applyFont="1" applyBorder="1" applyAlignment="1">
      <alignment vertical="top" wrapText="1"/>
    </xf>
    <xf numFmtId="0" fontId="11" fillId="0" borderId="13" xfId="0" applyFont="1" applyBorder="1" applyAlignment="1">
      <alignment vertical="top" wrapText="1"/>
    </xf>
    <xf numFmtId="0" fontId="11" fillId="0" borderId="16" xfId="0" applyFont="1" applyBorder="1" applyAlignment="1">
      <alignment vertical="top"/>
    </xf>
    <xf numFmtId="0" fontId="11" fillId="0" borderId="17" xfId="0" applyFont="1" applyBorder="1" applyAlignment="1">
      <alignment vertical="top"/>
    </xf>
    <xf numFmtId="0" fontId="11" fillId="0" borderId="18" xfId="0" applyFont="1" applyBorder="1" applyAlignment="1">
      <alignment vertical="top"/>
    </xf>
    <xf numFmtId="0" fontId="11" fillId="0" borderId="19" xfId="0" applyFont="1" applyBorder="1" applyAlignment="1">
      <alignment vertical="top"/>
    </xf>
    <xf numFmtId="0" fontId="11" fillId="0" borderId="20" xfId="0" applyFont="1" applyBorder="1" applyAlignment="1">
      <alignment vertical="top"/>
    </xf>
    <xf numFmtId="0" fontId="11" fillId="0" borderId="19" xfId="0" applyFont="1" applyBorder="1" applyAlignment="1">
      <alignment vertical="top" wrapText="1"/>
    </xf>
    <xf numFmtId="0" fontId="11" fillId="0" borderId="19" xfId="0" applyFont="1" applyBorder="1" applyAlignment="1">
      <alignment vertical="top" wrapText="1"/>
    </xf>
    <xf numFmtId="0" fontId="12" fillId="0" borderId="20" xfId="0" applyFont="1" applyBorder="1" applyAlignment="1">
      <alignment vertical="top"/>
    </xf>
    <xf numFmtId="0" fontId="10" fillId="0" borderId="19" xfId="0" applyFont="1" applyBorder="1" applyAlignment="1">
      <alignment vertical="top" wrapText="1"/>
    </xf>
    <xf numFmtId="0" fontId="10" fillId="0" borderId="20" xfId="0" applyFont="1" applyBorder="1" applyAlignment="1">
      <alignment vertical="top"/>
    </xf>
    <xf numFmtId="0" fontId="13" fillId="0" borderId="20" xfId="0" applyFont="1" applyBorder="1" applyAlignment="1">
      <alignment vertical="top"/>
    </xf>
    <xf numFmtId="0" fontId="13" fillId="0" borderId="19" xfId="0" applyFont="1" applyBorder="1" applyAlignment="1">
      <alignment vertical="top"/>
    </xf>
    <xf numFmtId="0" fontId="10" fillId="0" borderId="16" xfId="0" applyFont="1" applyBorder="1" applyAlignment="1">
      <alignment vertical="top"/>
    </xf>
    <xf numFmtId="0" fontId="10" fillId="0" borderId="17" xfId="0" applyFont="1" applyBorder="1" applyAlignment="1">
      <alignment vertical="top"/>
    </xf>
    <xf numFmtId="0" fontId="10" fillId="0" borderId="18" xfId="0" applyFont="1" applyBorder="1" applyAlignment="1">
      <alignment vertical="top"/>
    </xf>
    <xf numFmtId="0" fontId="4" fillId="0" borderId="0" xfId="0" applyFont="1" applyBorder="1"/>
    <xf numFmtId="0" fontId="4" fillId="0" borderId="21" xfId="0" applyFont="1" applyBorder="1"/>
    <xf numFmtId="0" fontId="13" fillId="0" borderId="0" xfId="0" applyFont="1"/>
    <xf numFmtId="0" fontId="3" fillId="0" borderId="0" xfId="0" applyFont="1"/>
    <xf numFmtId="0" fontId="14" fillId="0" borderId="0" xfId="0" applyFont="1"/>
    <xf numFmtId="0" fontId="13" fillId="0" borderId="0" xfId="0" applyFont="1" applyAlignment="1">
      <alignment wrapText="1"/>
    </xf>
    <xf numFmtId="0" fontId="3" fillId="5" borderId="0" xfId="0" applyFont="1" applyFill="1"/>
    <xf numFmtId="0" fontId="0" fillId="5" borderId="0" xfId="0" applyFill="1"/>
    <xf numFmtId="0" fontId="14" fillId="6" borderId="22" xfId="0" applyFont="1" applyFill="1" applyBorder="1"/>
    <xf numFmtId="0" fontId="14" fillId="6" borderId="23" xfId="0" applyFont="1" applyFill="1" applyBorder="1"/>
    <xf numFmtId="0" fontId="14" fillId="6" borderId="23" xfId="0" applyFont="1" applyFill="1" applyBorder="1" applyAlignment="1">
      <alignment horizontal="center"/>
    </xf>
    <xf numFmtId="0" fontId="14" fillId="6" borderId="22" xfId="0" applyFont="1" applyFill="1" applyBorder="1" applyAlignment="1">
      <alignment horizontal="center"/>
    </xf>
    <xf numFmtId="0" fontId="14" fillId="0" borderId="0" xfId="0" applyFont="1" applyAlignment="1">
      <alignment horizontal="right"/>
    </xf>
    <xf numFmtId="2" fontId="14" fillId="0" borderId="0" xfId="0" applyNumberFormat="1" applyFont="1" applyAlignment="1">
      <alignment horizontal="right"/>
    </xf>
    <xf numFmtId="2" fontId="14" fillId="6" borderId="24" xfId="0" applyNumberFormat="1" applyFont="1" applyFill="1" applyBorder="1" applyAlignment="1">
      <alignment horizontal="right"/>
    </xf>
    <xf numFmtId="2" fontId="14" fillId="6" borderId="25" xfId="0" applyNumberFormat="1" applyFont="1" applyFill="1" applyBorder="1" applyAlignment="1">
      <alignment horizontal="right"/>
    </xf>
    <xf numFmtId="0" fontId="0" fillId="5" borderId="0" xfId="0" applyFill="1" applyBorder="1"/>
    <xf numFmtId="0" fontId="13" fillId="6" borderId="0" xfId="0" applyFont="1" applyFill="1"/>
    <xf numFmtId="164" fontId="14" fillId="6" borderId="22" xfId="0" applyNumberFormat="1" applyFont="1" applyFill="1" applyBorder="1" applyAlignment="1">
      <alignment horizontal="right"/>
    </xf>
    <xf numFmtId="0" fontId="0" fillId="0" borderId="0" xfId="0" applyFill="1"/>
    <xf numFmtId="165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</cellXfs>
  <cellStyles count="3">
    <cellStyle name="Normal" xfId="0" builtinId="0"/>
    <cellStyle name="Normal 6" xfId="1" xr:uid="{F7E98A82-3318-4664-99DB-0F74D0ABBF22}"/>
    <cellStyle name="Normal 9" xfId="2" xr:uid="{A90E57E7-FB05-4BE8-8768-C6FBBCAD02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wis.coggins/Documents/GitHub/Sedar86/Assessment/PreliminaryData/RG_InputRegionWideDraf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data-53"/>
      <sheetName val="ManagementHistory-Commercial-53"/>
      <sheetName val="ManagementHistory-Recreational-"/>
      <sheetName val="Maturity-53"/>
      <sheetName val="Maturity-86"/>
      <sheetName val="Conversions-53"/>
      <sheetName val="Conversions-86"/>
      <sheetName val="Growth-53"/>
      <sheetName val="Growth-86"/>
      <sheetName val="Mortality-53"/>
      <sheetName val="Mortality-86"/>
      <sheetName val="SexRatio-53"/>
      <sheetName val="Sex Ratio-86"/>
      <sheetName val="Fecundity"/>
      <sheetName val="S53 Fecundity"/>
      <sheetName val="IndependentLenComp-53"/>
      <sheetName val="IndependentLenComp-86"/>
      <sheetName val="IndependentAgeComp-53"/>
      <sheetName val="IndependentAgeComp-86"/>
      <sheetName val="RecLandD-53"/>
      <sheetName val="RecLandD-86"/>
      <sheetName val="RecLenComp-53"/>
      <sheetName val="RecLenComp-86"/>
      <sheetName val="RecAgeComp-53"/>
      <sheetName val="RecAgeComp-86"/>
      <sheetName val="CommLandD-53"/>
      <sheetName val="CommLandD-86"/>
      <sheetName val="CommLenComp-53"/>
      <sheetName val="CommLenComp-86"/>
      <sheetName val="CommAgeComp-53"/>
      <sheetName val="CommAgeComp-86"/>
      <sheetName val="Indices-53"/>
      <sheetName val="Indices-8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43">
          <cell r="B43">
            <v>848.21</v>
          </cell>
        </row>
        <row r="44">
          <cell r="B44">
            <v>0.21299999999999999</v>
          </cell>
        </row>
        <row r="45">
          <cell r="B45">
            <v>-0.67</v>
          </cell>
        </row>
        <row r="47">
          <cell r="B47">
            <v>8.4179999999999997E-6</v>
          </cell>
        </row>
        <row r="48">
          <cell r="B48">
            <v>3.1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475AD-7074-4B0F-9285-4E42DABF3E24}">
  <sheetPr>
    <tabColor indexed="42"/>
    <pageSetUpPr fitToPage="1"/>
  </sheetPr>
  <dimension ref="A1:Q79"/>
  <sheetViews>
    <sheetView tabSelected="1" topLeftCell="A37" workbookViewId="0">
      <selection activeCell="E39" sqref="E39"/>
    </sheetView>
  </sheetViews>
  <sheetFormatPr defaultRowHeight="13.2" x14ac:dyDescent="0.25"/>
  <cols>
    <col min="1" max="1" width="29.5546875" customWidth="1"/>
    <col min="2" max="2" width="16.88671875" customWidth="1"/>
    <col min="3" max="3" width="10.5546875" customWidth="1"/>
    <col min="4" max="4" width="15.6640625" customWidth="1"/>
    <col min="5" max="5" width="27" customWidth="1"/>
    <col min="6" max="6" width="10.88671875" customWidth="1"/>
    <col min="7" max="8" width="17.33203125" customWidth="1"/>
    <col min="9" max="9" width="12.88671875" customWidth="1"/>
    <col min="10" max="10" width="23.6640625" customWidth="1"/>
    <col min="11" max="11" width="22.5546875" customWidth="1"/>
    <col min="12" max="12" width="21.109375" customWidth="1"/>
    <col min="13" max="13" width="22.88671875" customWidth="1"/>
    <col min="14" max="14" width="25.44140625" customWidth="1"/>
  </cols>
  <sheetData>
    <row r="1" spans="1:9" x14ac:dyDescent="0.25">
      <c r="A1" s="1" t="s">
        <v>0</v>
      </c>
      <c r="B1" s="2"/>
    </row>
    <row r="2" spans="1:9" ht="14.4" x14ac:dyDescent="0.3">
      <c r="A2" s="3" t="s">
        <v>1</v>
      </c>
      <c r="B2" s="4"/>
    </row>
    <row r="3" spans="1:9" x14ac:dyDescent="0.25">
      <c r="A3" s="1"/>
      <c r="B3" s="2"/>
    </row>
    <row r="4" spans="1:9" ht="14.4" x14ac:dyDescent="0.3">
      <c r="A4" s="5" t="s">
        <v>2</v>
      </c>
      <c r="B4" s="5"/>
      <c r="C4" s="5"/>
      <c r="D4" s="5"/>
    </row>
    <row r="5" spans="1:9" ht="14.4" x14ac:dyDescent="0.3">
      <c r="A5" s="6" t="s">
        <v>3</v>
      </c>
      <c r="B5" s="7" t="s">
        <v>4</v>
      </c>
      <c r="C5" s="8"/>
      <c r="D5" s="9"/>
      <c r="E5" s="10" t="s">
        <v>5</v>
      </c>
      <c r="F5" s="9"/>
      <c r="G5" s="9"/>
      <c r="H5" s="9"/>
      <c r="I5" s="11"/>
    </row>
    <row r="6" spans="1:9" ht="14.4" x14ac:dyDescent="0.3">
      <c r="A6" s="12" t="s">
        <v>6</v>
      </c>
      <c r="B6" s="13" t="s">
        <v>7</v>
      </c>
      <c r="C6" s="14" t="s">
        <v>8</v>
      </c>
      <c r="D6" s="15"/>
      <c r="E6" s="14" t="s">
        <v>9</v>
      </c>
      <c r="F6" s="15"/>
      <c r="G6" s="15"/>
      <c r="H6" s="15"/>
      <c r="I6" s="16"/>
    </row>
    <row r="7" spans="1:9" ht="14.4" x14ac:dyDescent="0.3">
      <c r="A7" s="12" t="s">
        <v>10</v>
      </c>
      <c r="B7" s="13" t="s">
        <v>11</v>
      </c>
      <c r="C7" s="14" t="s">
        <v>12</v>
      </c>
      <c r="D7" s="15"/>
      <c r="E7" s="14" t="s">
        <v>13</v>
      </c>
      <c r="F7" s="15"/>
      <c r="G7" s="15"/>
      <c r="H7" s="15"/>
      <c r="I7" s="16"/>
    </row>
    <row r="8" spans="1:9" ht="14.4" x14ac:dyDescent="0.3">
      <c r="A8" s="12" t="s">
        <v>14</v>
      </c>
      <c r="B8" s="13" t="s">
        <v>15</v>
      </c>
      <c r="C8" s="14" t="s">
        <v>16</v>
      </c>
      <c r="D8" s="15"/>
      <c r="E8" s="14" t="s">
        <v>17</v>
      </c>
      <c r="F8" s="15"/>
      <c r="G8" s="15"/>
      <c r="H8" s="15"/>
      <c r="I8" s="16"/>
    </row>
    <row r="9" spans="1:9" ht="14.4" x14ac:dyDescent="0.3">
      <c r="A9" s="12" t="s">
        <v>18</v>
      </c>
      <c r="B9" s="13" t="s">
        <v>19</v>
      </c>
      <c r="C9" s="14" t="s">
        <v>8</v>
      </c>
      <c r="D9" s="15"/>
      <c r="E9" s="14" t="s">
        <v>20</v>
      </c>
      <c r="F9" s="15"/>
      <c r="G9" s="15"/>
      <c r="H9" s="15"/>
      <c r="I9" s="16"/>
    </row>
    <row r="10" spans="1:9" ht="14.4" x14ac:dyDescent="0.3">
      <c r="A10" s="12"/>
      <c r="B10" s="13"/>
      <c r="C10" s="14" t="s">
        <v>21</v>
      </c>
      <c r="D10" s="15"/>
      <c r="E10" s="14" t="s">
        <v>22</v>
      </c>
      <c r="F10" s="15"/>
      <c r="G10" s="15"/>
      <c r="H10" s="15"/>
      <c r="I10" s="16"/>
    </row>
    <row r="11" spans="1:9" ht="14.4" x14ac:dyDescent="0.3">
      <c r="A11" s="12" t="s">
        <v>23</v>
      </c>
      <c r="B11" s="13" t="s">
        <v>24</v>
      </c>
      <c r="C11" s="14"/>
      <c r="D11" s="15"/>
      <c r="E11" s="14" t="s">
        <v>25</v>
      </c>
      <c r="F11" s="15"/>
      <c r="G11" s="15"/>
      <c r="H11" s="15"/>
      <c r="I11" s="16"/>
    </row>
    <row r="12" spans="1:9" ht="14.4" x14ac:dyDescent="0.3">
      <c r="A12" s="12"/>
      <c r="B12" s="13"/>
      <c r="C12" s="14"/>
      <c r="D12" s="15"/>
      <c r="E12" s="14"/>
      <c r="F12" s="15"/>
      <c r="G12" s="15"/>
      <c r="H12" s="15"/>
      <c r="I12" s="16"/>
    </row>
    <row r="13" spans="1:9" ht="14.4" x14ac:dyDescent="0.3">
      <c r="A13" s="12" t="s">
        <v>26</v>
      </c>
      <c r="B13" s="13" t="s">
        <v>27</v>
      </c>
      <c r="C13" s="14"/>
      <c r="D13" s="15"/>
      <c r="E13" s="14" t="s">
        <v>28</v>
      </c>
      <c r="F13" s="15"/>
      <c r="G13" s="15"/>
      <c r="H13" s="15"/>
      <c r="I13" s="16"/>
    </row>
    <row r="14" spans="1:9" ht="14.4" x14ac:dyDescent="0.25">
      <c r="A14" s="17" t="s">
        <v>29</v>
      </c>
      <c r="B14" s="18" t="s">
        <v>24</v>
      </c>
      <c r="C14" s="19"/>
      <c r="D14" s="15"/>
      <c r="E14" s="19" t="s">
        <v>30</v>
      </c>
      <c r="F14" s="15"/>
      <c r="G14" s="15"/>
      <c r="H14" s="15"/>
      <c r="I14" s="16"/>
    </row>
    <row r="15" spans="1:9" ht="28.8" x14ac:dyDescent="0.3">
      <c r="A15" s="17" t="s">
        <v>31</v>
      </c>
      <c r="B15" s="20" t="s">
        <v>32</v>
      </c>
      <c r="C15" s="14"/>
      <c r="D15" s="15"/>
      <c r="E15" s="14" t="s">
        <v>33</v>
      </c>
      <c r="F15" s="15"/>
      <c r="G15" s="15"/>
      <c r="H15" s="15"/>
      <c r="I15" s="16"/>
    </row>
    <row r="16" spans="1:9" ht="14.4" x14ac:dyDescent="0.3">
      <c r="A16" s="21" t="s">
        <v>34</v>
      </c>
      <c r="B16" s="22" t="s">
        <v>15</v>
      </c>
      <c r="C16" s="23"/>
      <c r="D16" s="24"/>
      <c r="E16" s="23" t="s">
        <v>35</v>
      </c>
      <c r="F16" s="24"/>
      <c r="G16" s="24"/>
      <c r="H16" s="24"/>
      <c r="I16" s="25"/>
    </row>
    <row r="17" spans="1:17" x14ac:dyDescent="0.25">
      <c r="A17" s="1"/>
      <c r="B17" s="2"/>
    </row>
    <row r="18" spans="1:17" x14ac:dyDescent="0.25">
      <c r="A18" s="1"/>
      <c r="B18" s="2"/>
      <c r="F18" s="26"/>
      <c r="G18" s="26"/>
      <c r="H18" s="26"/>
      <c r="I18" s="26"/>
      <c r="J18" s="26"/>
      <c r="K18" s="26"/>
    </row>
    <row r="19" spans="1:17" x14ac:dyDescent="0.25">
      <c r="A19" s="1"/>
      <c r="B19" s="27" t="s">
        <v>36</v>
      </c>
      <c r="C19" s="28" t="s">
        <v>37</v>
      </c>
      <c r="D19" s="29"/>
      <c r="F19" s="26"/>
      <c r="G19" s="30"/>
      <c r="H19" s="30"/>
      <c r="I19" s="30"/>
      <c r="J19" s="31"/>
      <c r="K19" s="26"/>
    </row>
    <row r="20" spans="1:17" x14ac:dyDescent="0.25">
      <c r="A20" s="1"/>
      <c r="B20" s="32" t="s">
        <v>38</v>
      </c>
      <c r="C20" s="33">
        <v>0.14000000000000001</v>
      </c>
      <c r="D20" s="16"/>
      <c r="F20" s="26"/>
      <c r="G20" s="26"/>
      <c r="H20" s="26"/>
      <c r="I20" s="26"/>
      <c r="J20" s="26"/>
      <c r="K20" s="26"/>
    </row>
    <row r="21" spans="1:17" x14ac:dyDescent="0.25">
      <c r="B21" s="32" t="s">
        <v>39</v>
      </c>
      <c r="C21" s="34" t="s">
        <v>40</v>
      </c>
      <c r="D21" s="16"/>
      <c r="F21" s="26"/>
      <c r="G21" s="26"/>
      <c r="H21" s="26"/>
      <c r="I21" s="35"/>
      <c r="J21" s="36"/>
      <c r="K21" s="26"/>
    </row>
    <row r="22" spans="1:17" x14ac:dyDescent="0.25">
      <c r="B22" s="37"/>
      <c r="C22" s="34"/>
      <c r="D22" s="16"/>
      <c r="F22" s="26"/>
      <c r="G22" s="26"/>
      <c r="H22" s="26"/>
      <c r="I22" s="36"/>
      <c r="J22" s="36"/>
      <c r="K22" s="26"/>
    </row>
    <row r="23" spans="1:17" x14ac:dyDescent="0.25">
      <c r="B23" s="32" t="s">
        <v>41</v>
      </c>
      <c r="C23" s="34">
        <v>26</v>
      </c>
      <c r="D23" s="16"/>
      <c r="F23" s="26"/>
      <c r="G23" s="26"/>
      <c r="H23" s="26"/>
      <c r="I23" s="38"/>
      <c r="J23" s="36"/>
      <c r="K23" s="26"/>
    </row>
    <row r="24" spans="1:17" x14ac:dyDescent="0.25">
      <c r="B24" s="39" t="s">
        <v>42</v>
      </c>
      <c r="C24" s="24"/>
      <c r="D24" s="25"/>
      <c r="F24" s="26"/>
      <c r="G24" s="26"/>
      <c r="H24" s="26"/>
      <c r="I24" s="26"/>
      <c r="J24" s="26"/>
      <c r="K24" s="26"/>
    </row>
    <row r="26" spans="1:17" ht="15" thickBot="1" x14ac:dyDescent="0.35">
      <c r="A26" s="5" t="s">
        <v>43</v>
      </c>
    </row>
    <row r="27" spans="1:17" ht="13.8" thickBot="1" x14ac:dyDescent="0.3">
      <c r="A27" s="40"/>
      <c r="B27" s="41" t="s">
        <v>44</v>
      </c>
      <c r="C27" s="42" t="s">
        <v>45</v>
      </c>
      <c r="D27" s="43"/>
      <c r="E27" s="41" t="s">
        <v>46</v>
      </c>
      <c r="F27" s="44" t="s">
        <v>47</v>
      </c>
      <c r="G27" s="45" t="s">
        <v>6</v>
      </c>
      <c r="H27" s="46"/>
      <c r="I27" s="45" t="s">
        <v>10</v>
      </c>
      <c r="J27" s="45" t="s">
        <v>14</v>
      </c>
      <c r="K27" s="45" t="s">
        <v>18</v>
      </c>
      <c r="L27" s="45" t="s">
        <v>23</v>
      </c>
      <c r="M27" s="45" t="s">
        <v>29</v>
      </c>
      <c r="N27" s="45" t="s">
        <v>34</v>
      </c>
      <c r="O27" s="47" t="s">
        <v>31</v>
      </c>
      <c r="P27" s="48"/>
      <c r="Q27" s="49"/>
    </row>
    <row r="28" spans="1:17" ht="13.8" thickBot="1" x14ac:dyDescent="0.3">
      <c r="A28" s="50" t="s">
        <v>48</v>
      </c>
      <c r="B28" s="50" t="s">
        <v>49</v>
      </c>
      <c r="C28" s="51" t="s">
        <v>50</v>
      </c>
      <c r="D28" s="51" t="s">
        <v>24</v>
      </c>
      <c r="E28" s="50" t="s">
        <v>51</v>
      </c>
      <c r="F28" s="51" t="s">
        <v>52</v>
      </c>
      <c r="G28" s="52"/>
      <c r="H28" s="53"/>
      <c r="I28" s="52"/>
      <c r="J28" s="52"/>
      <c r="K28" s="52"/>
      <c r="L28" s="52"/>
      <c r="M28" s="52"/>
      <c r="N28" s="52"/>
      <c r="O28" s="54">
        <v>0.01</v>
      </c>
      <c r="P28" s="54">
        <v>0.02</v>
      </c>
      <c r="Q28" s="54">
        <v>0.05</v>
      </c>
    </row>
    <row r="29" spans="1:17" ht="13.8" thickBot="1" x14ac:dyDescent="0.3">
      <c r="A29" s="55" t="s">
        <v>53</v>
      </c>
      <c r="B29" s="56">
        <v>26</v>
      </c>
      <c r="C29" s="56">
        <v>849</v>
      </c>
      <c r="D29" s="56">
        <v>0.21099999999999999</v>
      </c>
      <c r="E29" s="56">
        <v>20.9</v>
      </c>
      <c r="F29" s="56">
        <v>2.1</v>
      </c>
      <c r="G29" s="56">
        <v>0.09</v>
      </c>
      <c r="H29" s="56"/>
      <c r="I29" s="56">
        <v>1.1399999999999999</v>
      </c>
      <c r="J29" s="56">
        <v>0.16</v>
      </c>
      <c r="K29" s="56">
        <v>0.42</v>
      </c>
      <c r="L29" s="56">
        <v>0.45</v>
      </c>
      <c r="M29" s="56">
        <v>0.32</v>
      </c>
      <c r="N29" s="56">
        <v>0.11</v>
      </c>
      <c r="O29" s="56">
        <v>0.18</v>
      </c>
      <c r="P29" s="56">
        <v>0.15</v>
      </c>
      <c r="Q29" s="56">
        <v>0.12</v>
      </c>
    </row>
    <row r="30" spans="1:17" ht="15" thickBot="1" x14ac:dyDescent="0.3">
      <c r="A30" s="55" t="s">
        <v>54</v>
      </c>
      <c r="B30" s="56">
        <v>26</v>
      </c>
      <c r="C30" s="56">
        <v>846.4</v>
      </c>
      <c r="D30" s="56">
        <v>0.222</v>
      </c>
      <c r="E30" s="56">
        <v>20.9</v>
      </c>
      <c r="F30" s="56">
        <v>2.8</v>
      </c>
      <c r="G30" s="56">
        <v>0.08</v>
      </c>
      <c r="H30" s="56"/>
      <c r="I30" s="56">
        <v>0.77</v>
      </c>
      <c r="J30" s="56">
        <v>0.16</v>
      </c>
      <c r="K30" s="56">
        <v>0.44</v>
      </c>
      <c r="L30" s="56">
        <v>0.48</v>
      </c>
      <c r="M30" s="56">
        <v>0.33</v>
      </c>
      <c r="N30" s="56">
        <v>0.11</v>
      </c>
      <c r="O30" s="57"/>
      <c r="P30" s="57"/>
      <c r="Q30" s="56"/>
    </row>
    <row r="31" spans="1:17" ht="21" thickBot="1" x14ac:dyDescent="0.3">
      <c r="A31" s="55" t="s">
        <v>55</v>
      </c>
      <c r="B31" s="56">
        <v>26</v>
      </c>
      <c r="C31" s="56">
        <v>845.3</v>
      </c>
      <c r="D31" s="56">
        <v>0.219</v>
      </c>
      <c r="E31" s="56">
        <v>20.9</v>
      </c>
      <c r="F31" s="56">
        <v>2.8</v>
      </c>
      <c r="G31" s="56">
        <v>0.09</v>
      </c>
      <c r="H31" s="56"/>
      <c r="I31" s="56">
        <v>0.78</v>
      </c>
      <c r="J31" s="56">
        <v>0.16</v>
      </c>
      <c r="K31" s="56">
        <v>0.43</v>
      </c>
      <c r="L31" s="56">
        <v>0.47</v>
      </c>
      <c r="M31" s="56">
        <v>0.33</v>
      </c>
      <c r="N31" s="56">
        <v>0.11</v>
      </c>
      <c r="O31" s="57"/>
      <c r="P31" s="57"/>
      <c r="Q31" s="56"/>
    </row>
    <row r="32" spans="1:17" ht="15" thickBot="1" x14ac:dyDescent="0.3">
      <c r="A32" s="55" t="s">
        <v>56</v>
      </c>
      <c r="B32" s="56">
        <v>26</v>
      </c>
      <c r="C32" s="56">
        <v>849</v>
      </c>
      <c r="D32" s="56">
        <v>0.21099999999999999</v>
      </c>
      <c r="E32" s="56">
        <v>15</v>
      </c>
      <c r="F32" s="56"/>
      <c r="G32" s="56">
        <v>0.09</v>
      </c>
      <c r="H32" s="56"/>
      <c r="I32" s="57"/>
      <c r="J32" s="56">
        <v>0.16</v>
      </c>
      <c r="K32" s="56">
        <v>0.36</v>
      </c>
      <c r="L32" s="57"/>
      <c r="M32" s="57"/>
      <c r="N32" s="56">
        <v>0.11</v>
      </c>
      <c r="O32" s="57"/>
      <c r="P32" s="57"/>
      <c r="Q32" s="56"/>
    </row>
    <row r="33" spans="1:17" ht="15" thickBot="1" x14ac:dyDescent="0.3">
      <c r="A33" s="55" t="s">
        <v>56</v>
      </c>
      <c r="B33" s="56">
        <v>26</v>
      </c>
      <c r="C33" s="56">
        <v>849</v>
      </c>
      <c r="D33" s="56">
        <v>0.21099999999999999</v>
      </c>
      <c r="E33" s="56">
        <v>25</v>
      </c>
      <c r="F33" s="56"/>
      <c r="G33" s="57"/>
      <c r="H33" s="57"/>
      <c r="I33" s="57"/>
      <c r="J33" s="57"/>
      <c r="K33" s="56">
        <v>0.46</v>
      </c>
      <c r="L33" s="57"/>
      <c r="M33" s="57"/>
      <c r="N33" s="57"/>
      <c r="O33" s="57"/>
      <c r="P33" s="57"/>
      <c r="Q33" s="56"/>
    </row>
    <row r="34" spans="1:17" ht="13.8" thickBot="1" x14ac:dyDescent="0.3">
      <c r="A34" s="55" t="s">
        <v>56</v>
      </c>
      <c r="B34" s="56">
        <v>26</v>
      </c>
      <c r="C34" s="56">
        <v>849</v>
      </c>
      <c r="D34" s="56">
        <v>0.21099999999999999</v>
      </c>
      <c r="E34" s="56">
        <v>30</v>
      </c>
      <c r="F34" s="56"/>
      <c r="G34" s="56"/>
      <c r="H34" s="56"/>
      <c r="I34" s="56"/>
      <c r="J34" s="56"/>
      <c r="K34" s="56">
        <v>0.5</v>
      </c>
      <c r="L34" s="56"/>
      <c r="M34" s="56"/>
      <c r="N34" s="56"/>
      <c r="O34" s="56"/>
      <c r="P34" s="56"/>
      <c r="Q34" s="56"/>
    </row>
    <row r="35" spans="1:17" ht="15" thickBot="1" x14ac:dyDescent="0.3">
      <c r="A35" s="58"/>
      <c r="B35" s="57"/>
      <c r="C35" s="57"/>
      <c r="D35" s="57"/>
      <c r="E35" s="57"/>
      <c r="F35" s="57"/>
      <c r="G35" s="59" t="s">
        <v>57</v>
      </c>
      <c r="H35" s="60"/>
      <c r="I35" s="60"/>
      <c r="J35" s="60"/>
      <c r="K35" s="60"/>
      <c r="L35" s="60"/>
      <c r="M35" s="61"/>
      <c r="N35" s="57"/>
      <c r="O35" s="57"/>
      <c r="P35" s="57"/>
      <c r="Q35" s="57"/>
    </row>
    <row r="39" spans="1:17" ht="14.4" x14ac:dyDescent="0.3">
      <c r="A39" s="5" t="s">
        <v>58</v>
      </c>
      <c r="G39" s="62"/>
      <c r="H39" s="62"/>
      <c r="I39" s="62"/>
    </row>
    <row r="40" spans="1:17" ht="15" thickBot="1" x14ac:dyDescent="0.35">
      <c r="A40" t="s">
        <v>59</v>
      </c>
      <c r="C40" s="63" t="s">
        <v>26</v>
      </c>
      <c r="D40" s="64"/>
      <c r="E40" s="64"/>
      <c r="F40" s="64"/>
      <c r="G40" s="64"/>
      <c r="H40" s="64"/>
      <c r="I40" s="64"/>
      <c r="J40" s="64"/>
    </row>
    <row r="41" spans="1:17" ht="14.4" x14ac:dyDescent="0.3">
      <c r="C41" s="64"/>
      <c r="D41" s="64"/>
      <c r="E41" s="64"/>
      <c r="F41" s="64"/>
      <c r="G41" s="64"/>
      <c r="H41" s="64"/>
      <c r="I41" s="64"/>
      <c r="J41" s="64"/>
    </row>
    <row r="42" spans="1:17" ht="15" thickBot="1" x14ac:dyDescent="0.35">
      <c r="A42" s="65" t="s">
        <v>60</v>
      </c>
      <c r="C42" s="66" t="s">
        <v>61</v>
      </c>
      <c r="D42" s="67"/>
      <c r="E42" s="64"/>
      <c r="F42" s="64"/>
      <c r="G42" s="64"/>
      <c r="H42" s="64"/>
      <c r="I42" s="64"/>
      <c r="J42" s="64"/>
    </row>
    <row r="43" spans="1:17" ht="15" thickBot="1" x14ac:dyDescent="0.35">
      <c r="A43" s="68" t="s">
        <v>62</v>
      </c>
      <c r="B43" s="69">
        <v>848.21</v>
      </c>
      <c r="C43" s="70" t="s">
        <v>63</v>
      </c>
      <c r="D43" s="71" t="s">
        <v>64</v>
      </c>
      <c r="E43" s="71" t="s">
        <v>65</v>
      </c>
      <c r="F43" s="72" t="s">
        <v>66</v>
      </c>
      <c r="G43" s="72" t="s">
        <v>67</v>
      </c>
      <c r="H43" s="72" t="s">
        <v>68</v>
      </c>
      <c r="I43" s="72" t="s">
        <v>69</v>
      </c>
      <c r="J43" s="72" t="s">
        <v>70</v>
      </c>
      <c r="K43" s="72" t="s">
        <v>71</v>
      </c>
      <c r="L43" s="72" t="s">
        <v>72</v>
      </c>
      <c r="M43" s="72" t="s">
        <v>73</v>
      </c>
      <c r="N43" s="72" t="s">
        <v>74</v>
      </c>
      <c r="O43" s="73" t="s">
        <v>75</v>
      </c>
    </row>
    <row r="44" spans="1:17" ht="14.4" x14ac:dyDescent="0.3">
      <c r="A44" s="68" t="s">
        <v>76</v>
      </c>
      <c r="B44" s="69">
        <v>0.21299999999999999</v>
      </c>
      <c r="C44" s="74">
        <v>0</v>
      </c>
      <c r="D44" s="75">
        <f t="shared" ref="D44:D70" si="0">Linf*(1-EXP(-K*(C44-t0+0.5)))</f>
        <v>187.10131817701301</v>
      </c>
      <c r="E44" s="75">
        <f t="shared" ref="E44:E70" si="1">a*D44^b</f>
        <v>93.03516834592547</v>
      </c>
      <c r="F44">
        <v>0.14000000000000001</v>
      </c>
      <c r="G44" s="74">
        <v>0.1</v>
      </c>
      <c r="H44" s="74">
        <v>0.2</v>
      </c>
      <c r="I44" s="74">
        <v>0.3</v>
      </c>
      <c r="J44" s="75">
        <f t="shared" ref="J44:J70" si="2">3.69*(E44^-0.305)</f>
        <v>0.92595309163040429</v>
      </c>
      <c r="K44" s="76">
        <f>$J44*(-LN(F$71)/SUM($J$45:$J$70))</f>
        <v>0.48729796117956281</v>
      </c>
      <c r="L44" s="76">
        <f>$J44*(-LN(G$71)/SUM($J$45:$J$70))</f>
        <v>0.34806997227111619</v>
      </c>
      <c r="M44" s="76">
        <f>$J44*(-LN(H$71)/SUM($J$45:$J$70))</f>
        <v>0.69613994454223238</v>
      </c>
      <c r="N44" s="76">
        <f>$J44*(-LN(I$71)/SUM($J$45:$J$70))</f>
        <v>1.0442099168133478</v>
      </c>
      <c r="O44" s="77">
        <f t="shared" ref="O44:O70" si="3">K*(D44/Linf)^-1.5</f>
        <v>2.0559825060953276</v>
      </c>
    </row>
    <row r="45" spans="1:17" ht="14.4" x14ac:dyDescent="0.3">
      <c r="A45" s="68" t="s">
        <v>77</v>
      </c>
      <c r="B45" s="69">
        <v>-0.67</v>
      </c>
      <c r="C45" s="74">
        <v>1</v>
      </c>
      <c r="D45" s="75">
        <f t="shared" si="0"/>
        <v>313.93096141765039</v>
      </c>
      <c r="E45" s="75">
        <f t="shared" si="1"/>
        <v>462.80153063924433</v>
      </c>
      <c r="F45">
        <v>0.14000000000000001</v>
      </c>
      <c r="G45" s="74">
        <v>0.1</v>
      </c>
      <c r="H45" s="74">
        <v>0.2</v>
      </c>
      <c r="I45" s="74">
        <v>0.3</v>
      </c>
      <c r="J45" s="75">
        <f t="shared" si="2"/>
        <v>0.56765041047526188</v>
      </c>
      <c r="K45" s="76">
        <f t="shared" ref="K45:K70" si="4">$J45*(-LN(F$71)/SUM($J$45:$J$70))</f>
        <v>0.29873531411864257</v>
      </c>
      <c r="L45" s="76">
        <f t="shared" ref="L45:N70" si="5">$J45*(-LN(G$71)/SUM($J$45:$J$70))</f>
        <v>0.21338236722760179</v>
      </c>
      <c r="M45" s="76">
        <f t="shared" si="5"/>
        <v>0.42676473445520358</v>
      </c>
      <c r="N45" s="76">
        <f t="shared" si="5"/>
        <v>0.64014710168280498</v>
      </c>
      <c r="O45" s="77">
        <f t="shared" si="3"/>
        <v>0.9459832807015488</v>
      </c>
    </row>
    <row r="46" spans="1:17" ht="14.4" x14ac:dyDescent="0.3">
      <c r="A46" s="68" t="s">
        <v>78</v>
      </c>
      <c r="C46" s="74">
        <v>2</v>
      </c>
      <c r="D46" s="75">
        <f t="shared" si="0"/>
        <v>416.42911598354914</v>
      </c>
      <c r="E46" s="75">
        <f t="shared" si="1"/>
        <v>1111.1847976740996</v>
      </c>
      <c r="F46">
        <v>0.14000000000000001</v>
      </c>
      <c r="G46" s="74">
        <v>0.1</v>
      </c>
      <c r="H46" s="74">
        <v>0.2</v>
      </c>
      <c r="I46" s="74">
        <v>0.3</v>
      </c>
      <c r="J46" s="75">
        <f>3.69*(E46^-0.305)</f>
        <v>0.43457180648124932</v>
      </c>
      <c r="K46" s="76">
        <f t="shared" si="4"/>
        <v>0.22870052187153239</v>
      </c>
      <c r="L46" s="76">
        <f t="shared" si="5"/>
        <v>0.1633575156225231</v>
      </c>
      <c r="M46" s="76">
        <f t="shared" si="5"/>
        <v>0.32671503124504619</v>
      </c>
      <c r="N46" s="76">
        <f t="shared" si="5"/>
        <v>0.49007254686756896</v>
      </c>
      <c r="O46" s="77">
        <f t="shared" si="3"/>
        <v>0.6191887475585669</v>
      </c>
    </row>
    <row r="47" spans="1:17" ht="14.4" x14ac:dyDescent="0.3">
      <c r="A47" s="68" t="s">
        <v>79</v>
      </c>
      <c r="B47" s="68">
        <v>8.4179999999999997E-6</v>
      </c>
      <c r="C47" s="74">
        <v>3</v>
      </c>
      <c r="D47" s="75">
        <f t="shared" si="0"/>
        <v>499.26362864934453</v>
      </c>
      <c r="E47" s="75">
        <f t="shared" si="1"/>
        <v>1949.9869318290821</v>
      </c>
      <c r="F47">
        <v>0.14000000000000001</v>
      </c>
      <c r="G47" s="74">
        <v>0.1</v>
      </c>
      <c r="H47" s="74">
        <v>0.2</v>
      </c>
      <c r="I47" s="74">
        <v>0.3</v>
      </c>
      <c r="J47" s="75">
        <f t="shared" si="2"/>
        <v>0.36607215629319889</v>
      </c>
      <c r="K47" s="76">
        <f t="shared" si="4"/>
        <v>0.19265146044513154</v>
      </c>
      <c r="L47" s="76">
        <f t="shared" si="5"/>
        <v>0.13760818603223679</v>
      </c>
      <c r="M47" s="76">
        <f t="shared" si="5"/>
        <v>0.27521637206447358</v>
      </c>
      <c r="N47" s="76">
        <f t="shared" si="5"/>
        <v>0.41282455809671004</v>
      </c>
      <c r="O47" s="77">
        <f t="shared" si="3"/>
        <v>0.47167167061005</v>
      </c>
    </row>
    <row r="48" spans="1:17" ht="14.4" x14ac:dyDescent="0.3">
      <c r="A48" s="68" t="s">
        <v>80</v>
      </c>
      <c r="B48" s="78">
        <v>3.1</v>
      </c>
      <c r="C48" s="74">
        <v>4</v>
      </c>
      <c r="D48" s="75">
        <f t="shared" si="0"/>
        <v>566.20684843354388</v>
      </c>
      <c r="E48" s="75">
        <f t="shared" si="1"/>
        <v>2880.2606234739501</v>
      </c>
      <c r="F48">
        <v>0.14000000000000001</v>
      </c>
      <c r="G48" s="74">
        <v>0.1</v>
      </c>
      <c r="H48" s="74">
        <v>0.2</v>
      </c>
      <c r="I48" s="74">
        <v>0.3</v>
      </c>
      <c r="J48" s="75">
        <f t="shared" si="2"/>
        <v>0.32501220573390877</v>
      </c>
      <c r="K48" s="76">
        <f t="shared" si="4"/>
        <v>0.17104298980603558</v>
      </c>
      <c r="L48" s="76">
        <f t="shared" si="5"/>
        <v>0.12217356414716823</v>
      </c>
      <c r="M48" s="76">
        <f t="shared" si="5"/>
        <v>0.24434712829433647</v>
      </c>
      <c r="N48" s="76">
        <f t="shared" si="5"/>
        <v>0.36652069244150443</v>
      </c>
      <c r="O48" s="77">
        <f t="shared" si="3"/>
        <v>0.39054583346421273</v>
      </c>
    </row>
    <row r="49" spans="3:15" ht="14.4" x14ac:dyDescent="0.3">
      <c r="C49" s="74">
        <v>5</v>
      </c>
      <c r="D49" s="75">
        <f t="shared" si="0"/>
        <v>620.30742234717695</v>
      </c>
      <c r="E49" s="75">
        <f t="shared" si="1"/>
        <v>3821.9988544870057</v>
      </c>
      <c r="F49">
        <v>0.14000000000000001</v>
      </c>
      <c r="G49" s="74">
        <v>0.1</v>
      </c>
      <c r="H49" s="74">
        <v>0.2</v>
      </c>
      <c r="I49" s="74">
        <v>0.3</v>
      </c>
      <c r="J49" s="75">
        <f t="shared" si="2"/>
        <v>0.29814514908370393</v>
      </c>
      <c r="K49" s="76">
        <f t="shared" si="4"/>
        <v>0.15690376175346979</v>
      </c>
      <c r="L49" s="76">
        <f t="shared" si="5"/>
        <v>0.11207411553819267</v>
      </c>
      <c r="M49" s="76">
        <f t="shared" si="5"/>
        <v>0.22414823107638535</v>
      </c>
      <c r="N49" s="76">
        <f t="shared" si="5"/>
        <v>0.33622234661457778</v>
      </c>
      <c r="O49" s="77">
        <f t="shared" si="3"/>
        <v>0.34058398229166464</v>
      </c>
    </row>
    <row r="50" spans="3:15" ht="14.4" x14ac:dyDescent="0.3">
      <c r="C50" s="74">
        <v>6</v>
      </c>
      <c r="D50" s="75">
        <f t="shared" si="0"/>
        <v>664.02913318241372</v>
      </c>
      <c r="E50" s="75">
        <f t="shared" si="1"/>
        <v>4720.511239317987</v>
      </c>
      <c r="F50">
        <v>0.14000000000000001</v>
      </c>
      <c r="G50" s="74">
        <v>0.1</v>
      </c>
      <c r="H50" s="74">
        <v>0.2</v>
      </c>
      <c r="I50" s="74">
        <v>0.3</v>
      </c>
      <c r="J50" s="75">
        <f>3.69*(E50^-0.305)</f>
        <v>0.27955013748065166</v>
      </c>
      <c r="K50" s="76">
        <f t="shared" si="4"/>
        <v>0.14711783272079851</v>
      </c>
      <c r="L50" s="76">
        <f t="shared" si="5"/>
        <v>0.10508416622914177</v>
      </c>
      <c r="M50" s="76">
        <f t="shared" si="5"/>
        <v>0.21016833245828354</v>
      </c>
      <c r="N50" s="76">
        <f t="shared" si="5"/>
        <v>0.31525249868742511</v>
      </c>
      <c r="O50" s="77">
        <f t="shared" si="3"/>
        <v>0.30750627698306643</v>
      </c>
    </row>
    <row r="51" spans="3:15" ht="14.4" x14ac:dyDescent="0.3">
      <c r="C51" s="74">
        <v>7</v>
      </c>
      <c r="D51" s="75">
        <f t="shared" si="0"/>
        <v>699.36310212351509</v>
      </c>
      <c r="E51" s="75">
        <f t="shared" si="1"/>
        <v>5543.5419652588334</v>
      </c>
      <c r="F51">
        <v>0.14000000000000001</v>
      </c>
      <c r="G51" s="74">
        <v>0.1</v>
      </c>
      <c r="H51" s="74">
        <v>0.2</v>
      </c>
      <c r="I51" s="74">
        <v>0.3</v>
      </c>
      <c r="J51" s="75">
        <f t="shared" si="2"/>
        <v>0.26617743003707717</v>
      </c>
      <c r="K51" s="76">
        <f t="shared" si="4"/>
        <v>0.14008022667832559</v>
      </c>
      <c r="L51" s="76">
        <f t="shared" si="5"/>
        <v>0.10005730477023254</v>
      </c>
      <c r="M51" s="76">
        <f t="shared" si="5"/>
        <v>0.20011460954046509</v>
      </c>
      <c r="N51" s="76">
        <f t="shared" si="5"/>
        <v>0.30017191431069745</v>
      </c>
      <c r="O51" s="77">
        <f t="shared" si="3"/>
        <v>0.28449891376953007</v>
      </c>
    </row>
    <row r="52" spans="3:15" ht="14.4" x14ac:dyDescent="0.3">
      <c r="C52" s="74">
        <v>8</v>
      </c>
      <c r="D52" s="75">
        <f t="shared" si="0"/>
        <v>727.91846597548283</v>
      </c>
      <c r="E52" s="75">
        <f t="shared" si="1"/>
        <v>6275.7466863549535</v>
      </c>
      <c r="F52">
        <v>0.14000000000000001</v>
      </c>
      <c r="G52" s="74">
        <v>0.1</v>
      </c>
      <c r="H52" s="74">
        <v>0.2</v>
      </c>
      <c r="I52" s="74">
        <v>0.3</v>
      </c>
      <c r="J52" s="75">
        <f t="shared" si="2"/>
        <v>0.25629398719104735</v>
      </c>
      <c r="K52" s="76">
        <f t="shared" si="4"/>
        <v>0.13487890320758172</v>
      </c>
      <c r="L52" s="76">
        <f t="shared" si="5"/>
        <v>9.6342073719701216E-2</v>
      </c>
      <c r="M52" s="76">
        <f t="shared" si="5"/>
        <v>0.19268414743940243</v>
      </c>
      <c r="N52" s="76">
        <f t="shared" si="5"/>
        <v>0.28902622115910342</v>
      </c>
      <c r="O52" s="77">
        <f t="shared" si="3"/>
        <v>0.26792335979980686</v>
      </c>
    </row>
    <row r="53" spans="3:15" ht="14.4" x14ac:dyDescent="0.3">
      <c r="C53" s="74">
        <v>9</v>
      </c>
      <c r="D53" s="75">
        <f t="shared" si="0"/>
        <v>750.99565852290038</v>
      </c>
      <c r="E53" s="75">
        <f t="shared" si="1"/>
        <v>6913.292674813636</v>
      </c>
      <c r="F53">
        <v>0.14000000000000001</v>
      </c>
      <c r="G53" s="74">
        <v>0.1</v>
      </c>
      <c r="H53" s="74">
        <v>0.2</v>
      </c>
      <c r="I53" s="74">
        <v>0.3</v>
      </c>
      <c r="J53" s="75">
        <f t="shared" si="2"/>
        <v>0.24884129826413826</v>
      </c>
      <c r="K53" s="76">
        <f t="shared" si="4"/>
        <v>0.13095680374896479</v>
      </c>
      <c r="L53" s="76">
        <f t="shared" si="5"/>
        <v>9.3540574106403387E-2</v>
      </c>
      <c r="M53" s="76">
        <f t="shared" si="5"/>
        <v>0.18708114821280677</v>
      </c>
      <c r="N53" s="76">
        <f t="shared" si="5"/>
        <v>0.28062172231920995</v>
      </c>
      <c r="O53" s="77">
        <f t="shared" si="3"/>
        <v>0.25566927876149209</v>
      </c>
    </row>
    <row r="54" spans="3:15" ht="14.4" x14ac:dyDescent="0.3">
      <c r="C54" s="74">
        <v>10</v>
      </c>
      <c r="D54" s="75">
        <f t="shared" si="0"/>
        <v>769.64563330982253</v>
      </c>
      <c r="E54" s="75">
        <f t="shared" si="1"/>
        <v>7459.5122493244307</v>
      </c>
      <c r="F54">
        <v>0.14000000000000001</v>
      </c>
      <c r="G54" s="74">
        <v>0.1</v>
      </c>
      <c r="H54" s="74">
        <v>0.2</v>
      </c>
      <c r="I54" s="74">
        <v>0.3</v>
      </c>
      <c r="J54" s="75">
        <f t="shared" si="2"/>
        <v>0.243136233470262</v>
      </c>
      <c r="K54" s="76">
        <f t="shared" si="4"/>
        <v>0.12795442007793226</v>
      </c>
      <c r="L54" s="76">
        <f t="shared" si="5"/>
        <v>9.1396014341380172E-2</v>
      </c>
      <c r="M54" s="76">
        <f t="shared" si="5"/>
        <v>0.18279202868276034</v>
      </c>
      <c r="N54" s="76">
        <f t="shared" si="5"/>
        <v>0.27418804302414029</v>
      </c>
      <c r="O54" s="77">
        <f t="shared" si="3"/>
        <v>0.24643277716523235</v>
      </c>
    </row>
    <row r="55" spans="3:15" ht="14.4" x14ac:dyDescent="0.3">
      <c r="C55" s="74">
        <v>11</v>
      </c>
      <c r="D55" s="75">
        <f t="shared" si="0"/>
        <v>784.71772489280647</v>
      </c>
      <c r="E55" s="75">
        <f t="shared" si="1"/>
        <v>7921.7412865777223</v>
      </c>
      <c r="F55">
        <v>0.14000000000000001</v>
      </c>
      <c r="G55" s="74">
        <v>0.1</v>
      </c>
      <c r="H55" s="74">
        <v>0.2</v>
      </c>
      <c r="I55" s="74">
        <v>0.3</v>
      </c>
      <c r="J55" s="75">
        <f t="shared" si="2"/>
        <v>0.23871849425473632</v>
      </c>
      <c r="K55" s="76">
        <f t="shared" si="4"/>
        <v>0.12562951255053459</v>
      </c>
      <c r="L55" s="76">
        <f t="shared" si="5"/>
        <v>8.9735366107524694E-2</v>
      </c>
      <c r="M55" s="76">
        <f t="shared" si="5"/>
        <v>0.17947073221504939</v>
      </c>
      <c r="N55" s="76">
        <f t="shared" si="5"/>
        <v>0.26920609832257386</v>
      </c>
      <c r="O55" s="77">
        <f t="shared" si="3"/>
        <v>0.23936711876804143</v>
      </c>
    </row>
    <row r="56" spans="3:15" ht="12.75" customHeight="1" x14ac:dyDescent="0.3">
      <c r="C56" s="74">
        <v>12</v>
      </c>
      <c r="D56" s="75">
        <f t="shared" si="0"/>
        <v>796.89832820628385</v>
      </c>
      <c r="E56" s="75">
        <f t="shared" si="1"/>
        <v>8309.176041012237</v>
      </c>
      <c r="F56">
        <v>0.14000000000000001</v>
      </c>
      <c r="G56" s="74">
        <v>0.1</v>
      </c>
      <c r="H56" s="74">
        <v>0.2</v>
      </c>
      <c r="I56" s="74">
        <v>0.3</v>
      </c>
      <c r="J56" s="75">
        <f t="shared" si="2"/>
        <v>0.23526709408592397</v>
      </c>
      <c r="K56" s="76">
        <f t="shared" si="4"/>
        <v>0.12381315675381097</v>
      </c>
      <c r="L56" s="76">
        <f t="shared" si="5"/>
        <v>8.8437969109864956E-2</v>
      </c>
      <c r="M56" s="76">
        <f t="shared" si="5"/>
        <v>0.17687593821972991</v>
      </c>
      <c r="N56" s="76">
        <f t="shared" si="5"/>
        <v>0.2653139073295947</v>
      </c>
      <c r="O56" s="77">
        <f t="shared" si="3"/>
        <v>0.23390004871880071</v>
      </c>
    </row>
    <row r="57" spans="3:15" ht="14.4" x14ac:dyDescent="0.3">
      <c r="C57" s="74">
        <v>13</v>
      </c>
      <c r="D57" s="75">
        <f t="shared" si="0"/>
        <v>806.74215752907014</v>
      </c>
      <c r="E57" s="75">
        <f t="shared" si="1"/>
        <v>8631.507522892929</v>
      </c>
      <c r="F57">
        <v>0.14000000000000001</v>
      </c>
      <c r="G57" s="74">
        <v>0.1</v>
      </c>
      <c r="H57" s="74">
        <v>0.2</v>
      </c>
      <c r="I57" s="74">
        <v>0.3</v>
      </c>
      <c r="J57" s="75">
        <f t="shared" si="2"/>
        <v>0.23255192395334229</v>
      </c>
      <c r="K57" s="76">
        <f t="shared" si="4"/>
        <v>0.12238425405687951</v>
      </c>
      <c r="L57" s="76">
        <f t="shared" si="5"/>
        <v>8.7417324326342485E-2</v>
      </c>
      <c r="M57" s="76">
        <f t="shared" si="5"/>
        <v>0.17483464865268497</v>
      </c>
      <c r="N57" s="76">
        <f t="shared" si="5"/>
        <v>0.2622519729790273</v>
      </c>
      <c r="O57" s="77">
        <f t="shared" si="3"/>
        <v>0.22963207885370621</v>
      </c>
    </row>
    <row r="58" spans="3:15" ht="14.4" x14ac:dyDescent="0.3">
      <c r="C58" s="74">
        <v>14</v>
      </c>
      <c r="D58" s="75">
        <f t="shared" si="0"/>
        <v>814.69750860999147</v>
      </c>
      <c r="E58" s="75">
        <f t="shared" si="1"/>
        <v>8898.1090700632703</v>
      </c>
      <c r="F58">
        <v>0.14000000000000001</v>
      </c>
      <c r="G58" s="74">
        <v>0.1</v>
      </c>
      <c r="H58" s="74">
        <v>0.2</v>
      </c>
      <c r="I58" s="74">
        <v>0.3</v>
      </c>
      <c r="J58" s="75">
        <f t="shared" si="2"/>
        <v>0.23040428942775831</v>
      </c>
      <c r="K58" s="76">
        <f t="shared" si="4"/>
        <v>0.1212540262568587</v>
      </c>
      <c r="L58" s="76">
        <f t="shared" si="5"/>
        <v>8.6610018754899043E-2</v>
      </c>
      <c r="M58" s="76">
        <f t="shared" si="5"/>
        <v>0.17322003750979809</v>
      </c>
      <c r="N58" s="76">
        <f t="shared" si="5"/>
        <v>0.25983005626469696</v>
      </c>
      <c r="O58" s="77">
        <f t="shared" si="3"/>
        <v>0.22627683918471383</v>
      </c>
    </row>
    <row r="59" spans="3:15" ht="14.4" x14ac:dyDescent="0.3">
      <c r="C59" s="74">
        <v>15</v>
      </c>
      <c r="D59" s="75">
        <f t="shared" si="0"/>
        <v>821.12667440974997</v>
      </c>
      <c r="E59" s="75">
        <f t="shared" si="1"/>
        <v>9117.5975565590361</v>
      </c>
      <c r="F59">
        <v>0.14000000000000001</v>
      </c>
      <c r="G59" s="74">
        <v>0.1</v>
      </c>
      <c r="H59" s="74">
        <v>0.2</v>
      </c>
      <c r="I59" s="74">
        <v>0.3</v>
      </c>
      <c r="J59" s="75">
        <f t="shared" si="2"/>
        <v>0.22869824842271466</v>
      </c>
      <c r="K59" s="76">
        <f t="shared" si="4"/>
        <v>0.12035619427059395</v>
      </c>
      <c r="L59" s="76">
        <f t="shared" si="5"/>
        <v>8.5968710193281381E-2</v>
      </c>
      <c r="M59" s="76">
        <f t="shared" si="5"/>
        <v>0.17193742038656276</v>
      </c>
      <c r="N59" s="76">
        <f t="shared" si="5"/>
        <v>0.25790613057984396</v>
      </c>
      <c r="O59" s="77">
        <f t="shared" si="3"/>
        <v>0.22362453223990691</v>
      </c>
    </row>
    <row r="60" spans="3:15" ht="14.4" x14ac:dyDescent="0.3">
      <c r="C60" s="74">
        <v>16</v>
      </c>
      <c r="D60" s="75">
        <f t="shared" si="0"/>
        <v>826.32244420800703</v>
      </c>
      <c r="E60" s="75">
        <f t="shared" si="1"/>
        <v>9297.6356520877125</v>
      </c>
      <c r="F60">
        <v>0.14000000000000001</v>
      </c>
      <c r="G60" s="74">
        <v>0.1</v>
      </c>
      <c r="H60" s="74">
        <v>0.2</v>
      </c>
      <c r="I60" s="74">
        <v>0.3</v>
      </c>
      <c r="J60" s="75">
        <f t="shared" si="2"/>
        <v>0.22733837246477159</v>
      </c>
      <c r="K60" s="76">
        <f t="shared" si="4"/>
        <v>0.11964053730292191</v>
      </c>
      <c r="L60" s="76">
        <f t="shared" si="5"/>
        <v>8.5457526644944201E-2</v>
      </c>
      <c r="M60" s="76">
        <f t="shared" si="5"/>
        <v>0.1709150532898884</v>
      </c>
      <c r="N60" s="76">
        <f t="shared" si="5"/>
        <v>0.25637257993483242</v>
      </c>
      <c r="O60" s="77">
        <f t="shared" si="3"/>
        <v>0.22151868381072751</v>
      </c>
    </row>
    <row r="61" spans="3:15" ht="14.4" x14ac:dyDescent="0.3">
      <c r="C61" s="74">
        <v>17</v>
      </c>
      <c r="D61" s="75">
        <f t="shared" si="0"/>
        <v>830.52143745803255</v>
      </c>
      <c r="E61" s="75">
        <f t="shared" si="1"/>
        <v>9444.8822299998719</v>
      </c>
      <c r="F61">
        <v>0.14000000000000001</v>
      </c>
      <c r="G61" s="74">
        <v>0.1</v>
      </c>
      <c r="H61" s="74">
        <v>0.2</v>
      </c>
      <c r="I61" s="74">
        <v>0.3</v>
      </c>
      <c r="J61" s="75">
        <f t="shared" si="2"/>
        <v>0.22625147507616789</v>
      </c>
      <c r="K61" s="76">
        <f t="shared" si="4"/>
        <v>0.11906853977273885</v>
      </c>
      <c r="L61" s="76">
        <f t="shared" si="5"/>
        <v>8.5048956980527723E-2</v>
      </c>
      <c r="M61" s="76">
        <f t="shared" si="5"/>
        <v>0.17009791396105545</v>
      </c>
      <c r="N61" s="76">
        <f t="shared" si="5"/>
        <v>0.255146870941583</v>
      </c>
      <c r="O61" s="77">
        <f t="shared" si="3"/>
        <v>0.21984086056331881</v>
      </c>
    </row>
    <row r="62" spans="3:15" ht="14.4" x14ac:dyDescent="0.3">
      <c r="C62" s="74">
        <v>18</v>
      </c>
      <c r="D62" s="75">
        <f t="shared" si="0"/>
        <v>833.91487962317137</v>
      </c>
      <c r="E62" s="75">
        <f t="shared" si="1"/>
        <v>9565.0283792885384</v>
      </c>
      <c r="F62">
        <v>0.14000000000000001</v>
      </c>
      <c r="G62" s="74">
        <v>0.1</v>
      </c>
      <c r="H62" s="74">
        <v>0.2</v>
      </c>
      <c r="I62" s="74">
        <v>0.3</v>
      </c>
      <c r="J62" s="75">
        <f t="shared" si="2"/>
        <v>0.22538087258450951</v>
      </c>
      <c r="K62" s="76">
        <f t="shared" si="4"/>
        <v>0.11861037097021777</v>
      </c>
      <c r="L62" s="76">
        <f t="shared" si="5"/>
        <v>8.4721693550155533E-2</v>
      </c>
      <c r="M62" s="76">
        <f t="shared" si="5"/>
        <v>0.16944338710031107</v>
      </c>
      <c r="N62" s="76">
        <f t="shared" si="5"/>
        <v>0.25416508065046645</v>
      </c>
      <c r="O62" s="77">
        <f t="shared" si="3"/>
        <v>0.2185003320364777</v>
      </c>
    </row>
    <row r="63" spans="3:15" ht="14.4" x14ac:dyDescent="0.3">
      <c r="C63" s="74">
        <v>19</v>
      </c>
      <c r="D63" s="75">
        <f t="shared" si="0"/>
        <v>836.65731073521749</v>
      </c>
      <c r="E63" s="75">
        <f t="shared" si="1"/>
        <v>9662.8783774789663</v>
      </c>
      <c r="F63">
        <v>0.14000000000000001</v>
      </c>
      <c r="G63" s="74">
        <v>0.1</v>
      </c>
      <c r="H63" s="74">
        <v>0.2</v>
      </c>
      <c r="I63" s="74">
        <v>0.3</v>
      </c>
      <c r="J63" s="75">
        <f t="shared" si="2"/>
        <v>0.22468230964611843</v>
      </c>
      <c r="K63" s="76">
        <f t="shared" si="4"/>
        <v>0.11824274079682077</v>
      </c>
      <c r="L63" s="76">
        <f t="shared" si="5"/>
        <v>8.4459100569157675E-2</v>
      </c>
      <c r="M63" s="76">
        <f t="shared" si="5"/>
        <v>0.16891820113831535</v>
      </c>
      <c r="N63" s="76">
        <f t="shared" si="5"/>
        <v>0.25337730170747286</v>
      </c>
      <c r="O63" s="77">
        <f t="shared" si="3"/>
        <v>0.21742689827811212</v>
      </c>
    </row>
    <row r="64" spans="3:15" ht="14.4" x14ac:dyDescent="0.3">
      <c r="C64" s="74">
        <v>20</v>
      </c>
      <c r="D64" s="75">
        <f t="shared" si="0"/>
        <v>838.873623269311</v>
      </c>
      <c r="E64" s="75">
        <f t="shared" si="1"/>
        <v>9742.4501559828495</v>
      </c>
      <c r="F64">
        <v>0.14000000000000001</v>
      </c>
      <c r="G64" s="74">
        <v>0.1</v>
      </c>
      <c r="H64" s="74">
        <v>0.2</v>
      </c>
      <c r="I64" s="74">
        <v>0.3</v>
      </c>
      <c r="J64" s="75">
        <f t="shared" si="2"/>
        <v>0.22412100818703376</v>
      </c>
      <c r="K64" s="76">
        <f t="shared" si="4"/>
        <v>0.11794734672222737</v>
      </c>
      <c r="L64" s="76">
        <f t="shared" si="5"/>
        <v>8.4248104801590951E-2</v>
      </c>
      <c r="M64" s="76">
        <f t="shared" si="5"/>
        <v>0.1684962096031819</v>
      </c>
      <c r="N64" s="76">
        <f t="shared" si="5"/>
        <v>0.25274431440477269</v>
      </c>
      <c r="O64" s="77">
        <f t="shared" si="3"/>
        <v>0.21656580158958788</v>
      </c>
    </row>
    <row r="65" spans="1:15" ht="14.4" x14ac:dyDescent="0.3">
      <c r="C65" s="74">
        <v>21</v>
      </c>
      <c r="D65" s="75">
        <f t="shared" si="0"/>
        <v>840.66474984572847</v>
      </c>
      <c r="E65" s="75">
        <f t="shared" si="1"/>
        <v>9807.0799760919017</v>
      </c>
      <c r="F65">
        <v>0.14000000000000001</v>
      </c>
      <c r="G65" s="74">
        <v>0.1</v>
      </c>
      <c r="H65" s="74">
        <v>0.2</v>
      </c>
      <c r="I65" s="74">
        <v>0.3</v>
      </c>
      <c r="J65" s="75">
        <f t="shared" si="2"/>
        <v>0.22366949257222585</v>
      </c>
      <c r="K65" s="76">
        <f t="shared" si="4"/>
        <v>0.11770972924405769</v>
      </c>
      <c r="L65" s="76">
        <f t="shared" si="5"/>
        <v>8.4078378031469753E-2</v>
      </c>
      <c r="M65" s="76">
        <f t="shared" si="5"/>
        <v>0.16815675606293951</v>
      </c>
      <c r="N65" s="76">
        <f t="shared" si="5"/>
        <v>0.25223513409440906</v>
      </c>
      <c r="O65" s="77">
        <f t="shared" si="3"/>
        <v>0.21587404531787371</v>
      </c>
    </row>
    <row r="66" spans="1:15" ht="14.4" x14ac:dyDescent="0.3">
      <c r="C66" s="74">
        <v>22</v>
      </c>
      <c r="D66" s="75">
        <f t="shared" si="0"/>
        <v>842.11225978099174</v>
      </c>
      <c r="E66" s="75">
        <f t="shared" si="1"/>
        <v>9859.5226827535625</v>
      </c>
      <c r="F66">
        <v>0.14000000000000001</v>
      </c>
      <c r="G66" s="74">
        <v>0.1</v>
      </c>
      <c r="H66" s="74">
        <v>0.2</v>
      </c>
      <c r="I66" s="74">
        <v>0.3</v>
      </c>
      <c r="J66" s="75">
        <f t="shared" si="2"/>
        <v>0.22330596261683786</v>
      </c>
      <c r="K66" s="76">
        <f t="shared" si="4"/>
        <v>0.11751841565842415</v>
      </c>
      <c r="L66" s="76">
        <f t="shared" si="5"/>
        <v>8.3941725470302944E-2</v>
      </c>
      <c r="M66" s="76">
        <f t="shared" si="5"/>
        <v>0.16788345094060589</v>
      </c>
      <c r="N66" s="76">
        <f t="shared" si="5"/>
        <v>0.25182517641090868</v>
      </c>
      <c r="O66" s="77">
        <f t="shared" si="3"/>
        <v>0.21531768450750555</v>
      </c>
    </row>
    <row r="67" spans="1:15" ht="14.4" x14ac:dyDescent="0.3">
      <c r="C67" s="74">
        <v>23</v>
      </c>
      <c r="D67" s="75">
        <f t="shared" si="0"/>
        <v>843.2820738188567</v>
      </c>
      <c r="E67" s="75">
        <f t="shared" si="1"/>
        <v>9902.0431223095766</v>
      </c>
      <c r="F67">
        <v>0.14000000000000001</v>
      </c>
      <c r="G67" s="74">
        <v>0.1</v>
      </c>
      <c r="H67" s="74">
        <v>0.2</v>
      </c>
      <c r="I67" s="74">
        <v>0.3</v>
      </c>
      <c r="J67" s="75">
        <f t="shared" si="2"/>
        <v>0.22301306068387092</v>
      </c>
      <c r="K67" s="76">
        <f t="shared" si="4"/>
        <v>0.11736427122492049</v>
      </c>
      <c r="L67" s="76">
        <f t="shared" si="5"/>
        <v>8.3831622303514611E-2</v>
      </c>
      <c r="M67" s="76">
        <f t="shared" si="5"/>
        <v>0.16766324460702922</v>
      </c>
      <c r="N67" s="76">
        <f t="shared" si="5"/>
        <v>0.25149486691054368</v>
      </c>
      <c r="O67" s="77">
        <f t="shared" si="3"/>
        <v>0.21486980185232377</v>
      </c>
    </row>
    <row r="68" spans="1:15" ht="14.4" x14ac:dyDescent="0.3">
      <c r="C68" s="74">
        <v>24</v>
      </c>
      <c r="D68" s="75">
        <f t="shared" si="0"/>
        <v>844.22746621295926</v>
      </c>
      <c r="E68" s="75">
        <f t="shared" si="1"/>
        <v>9936.4969024408947</v>
      </c>
      <c r="F68">
        <v>0.14000000000000001</v>
      </c>
      <c r="G68" s="74">
        <v>0.1</v>
      </c>
      <c r="H68" s="74">
        <v>0.2</v>
      </c>
      <c r="I68" s="74">
        <v>0.3</v>
      </c>
      <c r="J68" s="75">
        <f t="shared" si="2"/>
        <v>0.22277692712342093</v>
      </c>
      <c r="K68" s="76">
        <f t="shared" si="4"/>
        <v>0.11724000207606895</v>
      </c>
      <c r="L68" s="76">
        <f t="shared" si="5"/>
        <v>8.3742858625763514E-2</v>
      </c>
      <c r="M68" s="76">
        <f t="shared" si="5"/>
        <v>0.16748571725152703</v>
      </c>
      <c r="N68" s="76">
        <f t="shared" si="5"/>
        <v>0.25122857587729036</v>
      </c>
      <c r="O68" s="77">
        <f t="shared" si="3"/>
        <v>0.21450897600092259</v>
      </c>
    </row>
    <row r="69" spans="1:15" ht="14.4" x14ac:dyDescent="0.3">
      <c r="C69" s="74">
        <v>25</v>
      </c>
      <c r="D69" s="75">
        <f t="shared" si="0"/>
        <v>844.99149087833098</v>
      </c>
      <c r="E69" s="75">
        <f t="shared" si="1"/>
        <v>9964.400199701824</v>
      </c>
      <c r="F69">
        <v>0.14000000000000001</v>
      </c>
      <c r="G69" s="74">
        <v>0.1</v>
      </c>
      <c r="H69" s="74">
        <v>0.2</v>
      </c>
      <c r="I69" s="74">
        <v>0.3</v>
      </c>
      <c r="J69" s="75">
        <f t="shared" si="2"/>
        <v>0.22258646988190595</v>
      </c>
      <c r="K69" s="76">
        <f t="shared" si="4"/>
        <v>0.11713977083722864</v>
      </c>
      <c r="L69" s="76">
        <f t="shared" si="5"/>
        <v>8.3671264883734719E-2</v>
      </c>
      <c r="M69" s="76">
        <f t="shared" si="5"/>
        <v>0.16734252976746944</v>
      </c>
      <c r="N69" s="76">
        <f t="shared" si="5"/>
        <v>0.25101379465120399</v>
      </c>
      <c r="O69" s="77">
        <f t="shared" si="3"/>
        <v>0.214218109587063</v>
      </c>
    </row>
    <row r="70" spans="1:15" ht="15" thickBot="1" x14ac:dyDescent="0.35">
      <c r="C70" s="74">
        <v>26</v>
      </c>
      <c r="D70" s="75">
        <f t="shared" si="0"/>
        <v>845.608942100636</v>
      </c>
      <c r="E70" s="75">
        <f t="shared" si="1"/>
        <v>9986.9891656462078</v>
      </c>
      <c r="F70">
        <v>0.14000000000000001</v>
      </c>
      <c r="G70" s="74">
        <v>0.1</v>
      </c>
      <c r="H70" s="74">
        <v>0.2</v>
      </c>
      <c r="I70" s="74">
        <v>0.3</v>
      </c>
      <c r="J70" s="75">
        <f t="shared" si="2"/>
        <v>0.22243279530491425</v>
      </c>
      <c r="K70" s="76">
        <f t="shared" si="4"/>
        <v>0.11705889707728327</v>
      </c>
      <c r="L70" s="76">
        <f t="shared" si="5"/>
        <v>8.361349791234518E-2</v>
      </c>
      <c r="M70" s="76">
        <f t="shared" si="5"/>
        <v>0.16722699582469036</v>
      </c>
      <c r="N70" s="76">
        <f t="shared" si="5"/>
        <v>0.25084049373703537</v>
      </c>
      <c r="O70" s="77">
        <f t="shared" si="3"/>
        <v>0.21398352404967377</v>
      </c>
    </row>
    <row r="71" spans="1:15" ht="15" thickBot="1" x14ac:dyDescent="0.35">
      <c r="C71" s="64"/>
      <c r="D71" s="64"/>
      <c r="E71" s="79" t="s">
        <v>81</v>
      </c>
      <c r="F71" s="80">
        <f>EXP(-SUM(F45:F70))</f>
        <v>2.6252343965687902E-2</v>
      </c>
      <c r="G71" s="80">
        <f t="shared" ref="G71:M71" si="6">EXP(-SUM(G45:G70))</f>
        <v>7.4273578214333807E-2</v>
      </c>
      <c r="H71" s="80">
        <f t="shared" si="6"/>
        <v>5.516564420760762E-3</v>
      </c>
      <c r="I71" s="80">
        <f t="shared" si="6"/>
        <v>4.0973497897978789E-4</v>
      </c>
      <c r="J71" s="80">
        <f t="shared" si="6"/>
        <v>9.9114510574440946E-4</v>
      </c>
      <c r="K71" s="80">
        <f>EXP(-SUM(K45:K70))</f>
        <v>2.6252343965687892E-2</v>
      </c>
      <c r="L71" s="80">
        <f t="shared" si="6"/>
        <v>7.4273578214333835E-2</v>
      </c>
      <c r="M71" s="80">
        <f t="shared" si="6"/>
        <v>5.5165644207607663E-3</v>
      </c>
      <c r="N71" s="80">
        <f>EXP(-SUM(N45:N70))</f>
        <v>4.097349789797886E-4</v>
      </c>
      <c r="O71" s="80">
        <f>EXP(-SUM(O45:O70))</f>
        <v>4.6875540200724927E-4</v>
      </c>
    </row>
    <row r="72" spans="1:15" ht="14.4" x14ac:dyDescent="0.3">
      <c r="C72" s="64"/>
      <c r="D72" s="64"/>
      <c r="E72" s="64"/>
      <c r="F72" s="64"/>
      <c r="G72" s="64"/>
      <c r="H72" s="64"/>
      <c r="I72" s="74"/>
      <c r="J72" s="74"/>
    </row>
    <row r="77" spans="1:15" x14ac:dyDescent="0.25">
      <c r="A77" s="81"/>
      <c r="C77" s="81"/>
      <c r="D77" s="81"/>
      <c r="F77" s="26"/>
      <c r="G77" s="82"/>
      <c r="H77" s="82"/>
      <c r="J77" s="83"/>
      <c r="K77" s="83"/>
      <c r="L77" s="83"/>
    </row>
    <row r="78" spans="1:15" x14ac:dyDescent="0.25">
      <c r="A78" s="81"/>
      <c r="C78" s="81"/>
      <c r="D78" s="81"/>
      <c r="F78" s="26"/>
      <c r="G78" s="82"/>
      <c r="H78" s="82"/>
      <c r="J78" s="83"/>
      <c r="K78" s="83"/>
      <c r="L78" s="83"/>
    </row>
    <row r="79" spans="1:15" x14ac:dyDescent="0.25">
      <c r="A79" s="81"/>
      <c r="C79" s="81"/>
      <c r="D79" s="81"/>
      <c r="F79" s="26"/>
      <c r="G79" s="82"/>
      <c r="H79" s="82"/>
      <c r="J79" s="83"/>
      <c r="K79" s="83"/>
      <c r="L79" s="83"/>
    </row>
  </sheetData>
  <mergeCells count="11">
    <mergeCell ref="L27:L28"/>
    <mergeCell ref="M27:M28"/>
    <mergeCell ref="N27:N28"/>
    <mergeCell ref="O27:Q27"/>
    <mergeCell ref="G35:M35"/>
    <mergeCell ref="G19:J19"/>
    <mergeCell ref="C27:D27"/>
    <mergeCell ref="G27:G28"/>
    <mergeCell ref="I27:I28"/>
    <mergeCell ref="J27:J28"/>
    <mergeCell ref="K27:K28"/>
  </mergeCells>
  <pageMargins left="0.75" right="0.75" top="1" bottom="1" header="0.5" footer="0.5"/>
  <pageSetup scale="5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Mortality-86</vt:lpstr>
      <vt:lpstr>'Mortality-86'!a</vt:lpstr>
      <vt:lpstr>'Mortality-86'!b</vt:lpstr>
      <vt:lpstr>'Mortality-86'!K</vt:lpstr>
      <vt:lpstr>'Mortality-86'!Linf</vt:lpstr>
      <vt:lpstr>'Mortality-86'!t0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Coggins</dc:creator>
  <cp:lastModifiedBy>Lewis Coggins</cp:lastModifiedBy>
  <dcterms:created xsi:type="dcterms:W3CDTF">2023-10-13T16:11:12Z</dcterms:created>
  <dcterms:modified xsi:type="dcterms:W3CDTF">2023-10-13T16:16:02Z</dcterms:modified>
</cp:coreProperties>
</file>