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cuments\DC\Manual curation_iCHO\Whole-Cell-Network-Reconstruction-for-CHO-cells_origin\Whole-Cell-Network-Reconstruction-for-CHO-cells\Data\ZeLa Data\"/>
    </mc:Choice>
  </mc:AlternateContent>
  <xr:revisionPtr revIDLastSave="0" documentId="13_ncr:1_{D15E1F8E-86AC-4E9A-9780-17F8BCFEC3B0}" xr6:coauthVersionLast="47" xr6:coauthVersionMax="47" xr10:uidLastSave="{00000000-0000-0000-0000-000000000000}"/>
  <bookViews>
    <workbookView xWindow="-120" yWindow="-120" windowWidth="29040" windowHeight="15840" tabRatio="888" xr2:uid="{00000000-000D-0000-FFFF-FFFF00000000}"/>
  </bookViews>
  <sheets>
    <sheet name="All data" sheetId="20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5" i="20" l="1"/>
  <c r="AF141" i="20"/>
  <c r="AF142" i="20"/>
  <c r="AF143" i="20"/>
  <c r="AF144" i="20"/>
  <c r="AG144" i="20" s="1"/>
  <c r="AF145" i="20"/>
  <c r="AF146" i="20"/>
  <c r="AG146" i="20" s="1"/>
  <c r="AF147" i="20"/>
  <c r="AG147" i="20" s="1"/>
  <c r="AF135" i="20"/>
  <c r="AF136" i="20"/>
  <c r="AF137" i="20"/>
  <c r="AG137" i="20" s="1"/>
  <c r="AF138" i="20"/>
  <c r="AG138" i="20" s="1"/>
  <c r="AF139" i="20"/>
  <c r="AF140" i="20"/>
  <c r="AG140" i="20" s="1"/>
  <c r="AG141" i="20"/>
  <c r="AG142" i="20"/>
  <c r="AG145" i="20"/>
  <c r="AF126" i="20"/>
  <c r="AF127" i="20"/>
  <c r="AF128" i="20"/>
  <c r="AF129" i="20"/>
  <c r="AG129" i="20" s="1"/>
  <c r="AF130" i="20"/>
  <c r="AG130" i="20" s="1"/>
  <c r="AF119" i="20"/>
  <c r="AF120" i="20"/>
  <c r="AF121" i="20"/>
  <c r="AF122" i="20"/>
  <c r="AF123" i="20"/>
  <c r="AF124" i="20"/>
  <c r="AG124" i="20" s="1"/>
  <c r="AF125" i="20"/>
  <c r="AG125" i="20" s="1"/>
  <c r="AF109" i="20"/>
  <c r="AF110" i="20"/>
  <c r="AF111" i="20"/>
  <c r="AF112" i="20"/>
  <c r="AF113" i="20"/>
  <c r="AF114" i="20"/>
  <c r="AF87" i="20"/>
  <c r="AF88" i="20"/>
  <c r="AF89" i="20"/>
  <c r="AG89" i="20" s="1"/>
  <c r="AF90" i="20"/>
  <c r="AG90" i="20" s="1"/>
  <c r="AF91" i="20"/>
  <c r="AG91" i="20" s="1"/>
  <c r="AF92" i="20"/>
  <c r="AG92" i="20" s="1"/>
  <c r="AF93" i="20"/>
  <c r="AG93" i="20" s="1"/>
  <c r="AF94" i="20"/>
  <c r="AG94" i="20" s="1"/>
  <c r="AF95" i="20"/>
  <c r="AF96" i="20"/>
  <c r="AF97" i="20"/>
  <c r="AG97" i="20" s="1"/>
  <c r="AF98" i="20"/>
  <c r="AG98" i="20" s="1"/>
  <c r="AF81" i="20"/>
  <c r="AF82" i="20"/>
  <c r="AF71" i="20"/>
  <c r="AF72" i="20"/>
  <c r="AF73" i="20"/>
  <c r="AF74" i="20"/>
  <c r="AF75" i="20"/>
  <c r="AF76" i="20"/>
  <c r="AF77" i="20"/>
  <c r="AF78" i="20"/>
  <c r="AG78" i="20" s="1"/>
  <c r="AF79" i="20"/>
  <c r="AF80" i="20"/>
  <c r="AF55" i="20"/>
  <c r="AF56" i="20"/>
  <c r="AF57" i="20"/>
  <c r="AG57" i="20" s="1"/>
  <c r="AF58" i="20"/>
  <c r="AF59" i="20"/>
  <c r="AG59" i="20" s="1"/>
  <c r="AF60" i="20"/>
  <c r="AG60" i="20" s="1"/>
  <c r="AF61" i="20"/>
  <c r="AG61" i="20" s="1"/>
  <c r="AF62" i="20"/>
  <c r="AG62" i="20" s="1"/>
  <c r="AF63" i="20"/>
  <c r="AF64" i="20"/>
  <c r="AF65" i="20"/>
  <c r="AF66" i="20"/>
  <c r="AF45" i="20"/>
  <c r="AF46" i="20"/>
  <c r="AF47" i="20"/>
  <c r="AF48" i="20"/>
  <c r="AG48" i="20" s="1"/>
  <c r="AF49" i="20"/>
  <c r="AF50" i="20"/>
  <c r="AG50" i="20" s="1"/>
  <c r="AF39" i="20"/>
  <c r="AF40" i="20"/>
  <c r="AF41" i="20"/>
  <c r="AF42" i="20"/>
  <c r="AG42" i="20" s="1"/>
  <c r="AF43" i="20"/>
  <c r="AF44" i="20"/>
  <c r="AF27" i="20"/>
  <c r="AF28" i="20"/>
  <c r="AF29" i="20"/>
  <c r="AF30" i="20"/>
  <c r="AF31" i="20"/>
  <c r="AF32" i="20"/>
  <c r="AG32" i="20" s="1"/>
  <c r="AF33" i="20"/>
  <c r="AG33" i="20" s="1"/>
  <c r="AF34" i="20"/>
  <c r="AG34" i="20" s="1"/>
  <c r="AF26" i="20"/>
  <c r="AF25" i="20"/>
  <c r="AG25" i="20" s="1"/>
  <c r="AF24" i="20"/>
  <c r="AG24" i="20" s="1"/>
  <c r="AF23" i="20"/>
  <c r="AG23" i="20" s="1"/>
  <c r="AG45" i="20"/>
  <c r="AG46" i="20"/>
  <c r="AG47" i="20"/>
  <c r="AG49" i="20"/>
  <c r="AG54" i="20"/>
  <c r="AG55" i="20"/>
  <c r="AG56" i="20"/>
  <c r="AG58" i="20"/>
  <c r="AG63" i="20"/>
  <c r="AG64" i="20"/>
  <c r="AG65" i="20"/>
  <c r="AG66" i="20"/>
  <c r="AG70" i="20"/>
  <c r="AG71" i="20"/>
  <c r="AG72" i="20"/>
  <c r="AG73" i="20"/>
  <c r="AG74" i="20"/>
  <c r="AG75" i="20"/>
  <c r="AG76" i="20"/>
  <c r="AG77" i="20"/>
  <c r="AG79" i="20"/>
  <c r="AG80" i="20"/>
  <c r="AG81" i="20"/>
  <c r="AG82" i="20"/>
  <c r="AG86" i="20"/>
  <c r="AG87" i="20"/>
  <c r="AG88" i="20"/>
  <c r="AG95" i="20"/>
  <c r="AG96" i="20"/>
  <c r="AG102" i="20"/>
  <c r="AG103" i="20"/>
  <c r="AG104" i="20"/>
  <c r="AG105" i="20"/>
  <c r="AG106" i="20"/>
  <c r="AG107" i="20"/>
  <c r="AG108" i="20"/>
  <c r="AG109" i="20"/>
  <c r="AG110" i="20"/>
  <c r="AG111" i="20"/>
  <c r="AG112" i="20"/>
  <c r="AG113" i="20"/>
  <c r="AG114" i="20"/>
  <c r="AG118" i="20"/>
  <c r="AG119" i="20"/>
  <c r="AG120" i="20"/>
  <c r="AG121" i="20"/>
  <c r="AG122" i="20"/>
  <c r="AG123" i="20"/>
  <c r="AG126" i="20"/>
  <c r="AG127" i="20"/>
  <c r="AG128" i="20"/>
  <c r="AG134" i="20"/>
  <c r="AG135" i="20"/>
  <c r="AG136" i="20"/>
  <c r="AG139" i="20"/>
  <c r="AG143" i="20"/>
  <c r="AG27" i="20"/>
  <c r="AG28" i="20"/>
  <c r="AG29" i="20"/>
  <c r="AG30" i="20"/>
  <c r="AG31" i="20"/>
  <c r="AG38" i="20"/>
  <c r="AG39" i="20"/>
  <c r="AG40" i="20"/>
  <c r="AG41" i="20"/>
  <c r="AG43" i="20"/>
  <c r="AG44" i="20"/>
  <c r="AG22" i="20"/>
  <c r="AG26" i="20"/>
  <c r="L142" i="20"/>
  <c r="L143" i="20"/>
  <c r="L144" i="20"/>
  <c r="L145" i="20"/>
  <c r="L146" i="20"/>
  <c r="L147" i="20"/>
  <c r="L141" i="20"/>
  <c r="L126" i="20"/>
  <c r="L127" i="20"/>
  <c r="L128" i="20"/>
  <c r="L129" i="20"/>
  <c r="L130" i="20"/>
  <c r="L131" i="20"/>
  <c r="L125" i="20"/>
  <c r="L111" i="20"/>
  <c r="L112" i="20"/>
  <c r="L113" i="20"/>
  <c r="L114" i="20"/>
  <c r="L115" i="20"/>
  <c r="L110" i="20"/>
  <c r="L94" i="20"/>
  <c r="L95" i="20"/>
  <c r="L96" i="20"/>
  <c r="L97" i="20"/>
  <c r="L98" i="20"/>
  <c r="L99" i="20"/>
  <c r="L93" i="20"/>
  <c r="L78" i="20"/>
  <c r="L79" i="20"/>
  <c r="L80" i="20"/>
  <c r="L81" i="20"/>
  <c r="L82" i="20"/>
  <c r="L83" i="20"/>
  <c r="L77" i="20"/>
  <c r="L61" i="20"/>
  <c r="L62" i="20"/>
  <c r="L63" i="20"/>
  <c r="L64" i="20"/>
  <c r="L65" i="20"/>
  <c r="L66" i="20"/>
  <c r="L67" i="20"/>
  <c r="L60" i="20"/>
  <c r="L45" i="20"/>
  <c r="L46" i="20"/>
  <c r="L47" i="20"/>
  <c r="L48" i="20"/>
  <c r="L49" i="20"/>
  <c r="L50" i="20"/>
  <c r="L51" i="20"/>
  <c r="L44" i="20"/>
  <c r="L28" i="20"/>
  <c r="L29" i="20"/>
  <c r="L30" i="20"/>
  <c r="L31" i="20"/>
  <c r="L32" i="20"/>
  <c r="L33" i="20"/>
  <c r="L34" i="20"/>
  <c r="L35" i="20"/>
  <c r="K21" i="20"/>
  <c r="K147" i="20"/>
  <c r="K146" i="20"/>
  <c r="K145" i="20"/>
  <c r="K144" i="20"/>
  <c r="K143" i="20"/>
  <c r="K142" i="20"/>
  <c r="K141" i="20"/>
  <c r="K140" i="20"/>
  <c r="K139" i="20"/>
  <c r="K138" i="20"/>
  <c r="K137" i="20"/>
  <c r="K136" i="20"/>
  <c r="K135" i="20"/>
  <c r="K134" i="20"/>
  <c r="K133" i="20"/>
  <c r="K131" i="20"/>
  <c r="K130" i="20"/>
  <c r="K129" i="20"/>
  <c r="K128" i="20"/>
  <c r="K127" i="20"/>
  <c r="K126" i="20"/>
  <c r="K125" i="20"/>
  <c r="K124" i="20"/>
  <c r="K123" i="20"/>
  <c r="K122" i="20"/>
  <c r="K121" i="20"/>
  <c r="K120" i="20"/>
  <c r="K119" i="20"/>
  <c r="K118" i="20"/>
  <c r="K117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5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F86" i="20" l="1"/>
  <c r="F87" i="20" l="1"/>
  <c r="E133" i="20"/>
  <c r="E132" i="20"/>
  <c r="E117" i="20"/>
  <c r="E116" i="20"/>
  <c r="E101" i="20"/>
  <c r="E100" i="20"/>
  <c r="E86" i="20"/>
  <c r="E85" i="20"/>
  <c r="E84" i="20"/>
  <c r="E69" i="20"/>
  <c r="E68" i="20"/>
  <c r="E53" i="20"/>
  <c r="E52" i="20"/>
  <c r="E37" i="20"/>
  <c r="E36" i="20"/>
  <c r="E21" i="20"/>
  <c r="E20" i="20"/>
  <c r="F88" i="20" l="1"/>
  <c r="E87" i="20"/>
  <c r="F89" i="20" l="1"/>
  <c r="E88" i="20"/>
  <c r="F90" i="20" l="1"/>
  <c r="E89" i="20"/>
  <c r="P132" i="20"/>
  <c r="P116" i="20"/>
  <c r="W133" i="20"/>
  <c r="W134" i="20" s="1"/>
  <c r="W135" i="20" s="1"/>
  <c r="W136" i="20" s="1"/>
  <c r="W137" i="20" s="1"/>
  <c r="W138" i="20" s="1"/>
  <c r="W139" i="20" s="1"/>
  <c r="W140" i="20" s="1"/>
  <c r="W141" i="20" s="1"/>
  <c r="W142" i="20" s="1"/>
  <c r="W143" i="20" s="1"/>
  <c r="W144" i="20" s="1"/>
  <c r="W145" i="20" s="1"/>
  <c r="W146" i="20" s="1"/>
  <c r="W147" i="20" s="1"/>
  <c r="W117" i="20"/>
  <c r="W118" i="20" s="1"/>
  <c r="W119" i="20" s="1"/>
  <c r="W120" i="20" s="1"/>
  <c r="W121" i="20" s="1"/>
  <c r="W122" i="20" s="1"/>
  <c r="W123" i="20" s="1"/>
  <c r="W124" i="20" s="1"/>
  <c r="W125" i="20" s="1"/>
  <c r="W126" i="20" s="1"/>
  <c r="W127" i="20" s="1"/>
  <c r="W128" i="20" s="1"/>
  <c r="W129" i="20" s="1"/>
  <c r="W130" i="20" s="1"/>
  <c r="W131" i="20" s="1"/>
  <c r="W101" i="20"/>
  <c r="W102" i="20" s="1"/>
  <c r="W103" i="20" s="1"/>
  <c r="W104" i="20" s="1"/>
  <c r="W105" i="20" s="1"/>
  <c r="W106" i="20" s="1"/>
  <c r="W107" i="20" s="1"/>
  <c r="W108" i="20" s="1"/>
  <c r="W109" i="20" s="1"/>
  <c r="W110" i="20" s="1"/>
  <c r="W111" i="20" s="1"/>
  <c r="W112" i="20" s="1"/>
  <c r="W113" i="20" s="1"/>
  <c r="W114" i="20" s="1"/>
  <c r="W115" i="20" s="1"/>
  <c r="W85" i="20"/>
  <c r="W86" i="20" s="1"/>
  <c r="W87" i="20" s="1"/>
  <c r="W88" i="20" s="1"/>
  <c r="W89" i="20" s="1"/>
  <c r="W90" i="20" s="1"/>
  <c r="W91" i="20" s="1"/>
  <c r="W92" i="20" s="1"/>
  <c r="W93" i="20" s="1"/>
  <c r="W94" i="20" s="1"/>
  <c r="W95" i="20" s="1"/>
  <c r="W96" i="20" s="1"/>
  <c r="W97" i="20" s="1"/>
  <c r="W98" i="20" s="1"/>
  <c r="W99" i="20" s="1"/>
  <c r="W69" i="20"/>
  <c r="W70" i="20" s="1"/>
  <c r="W71" i="20" s="1"/>
  <c r="W72" i="20" s="1"/>
  <c r="W73" i="20" s="1"/>
  <c r="W74" i="20" s="1"/>
  <c r="W75" i="20" s="1"/>
  <c r="W76" i="20" s="1"/>
  <c r="W77" i="20" s="1"/>
  <c r="W78" i="20" s="1"/>
  <c r="W79" i="20" s="1"/>
  <c r="W80" i="20" s="1"/>
  <c r="W81" i="20" s="1"/>
  <c r="W82" i="20" s="1"/>
  <c r="W83" i="20" s="1"/>
  <c r="W53" i="20"/>
  <c r="W54" i="20" s="1"/>
  <c r="W55" i="20" s="1"/>
  <c r="W56" i="20" s="1"/>
  <c r="W57" i="20" s="1"/>
  <c r="W58" i="20" s="1"/>
  <c r="W59" i="20" s="1"/>
  <c r="W60" i="20" s="1"/>
  <c r="W61" i="20" s="1"/>
  <c r="W62" i="20" s="1"/>
  <c r="W63" i="20" s="1"/>
  <c r="W64" i="20" s="1"/>
  <c r="W65" i="20" s="1"/>
  <c r="W66" i="20" s="1"/>
  <c r="W67" i="20" s="1"/>
  <c r="W37" i="20"/>
  <c r="W38" i="20" s="1"/>
  <c r="W39" i="20" s="1"/>
  <c r="W40" i="20" s="1"/>
  <c r="W41" i="20" s="1"/>
  <c r="W42" i="20" s="1"/>
  <c r="W43" i="20" s="1"/>
  <c r="W44" i="20" s="1"/>
  <c r="W45" i="20" s="1"/>
  <c r="W46" i="20" s="1"/>
  <c r="W47" i="20" s="1"/>
  <c r="W48" i="20" s="1"/>
  <c r="W49" i="20" s="1"/>
  <c r="W50" i="20" s="1"/>
  <c r="W51" i="20" s="1"/>
  <c r="W21" i="20"/>
  <c r="W22" i="20" s="1"/>
  <c r="W23" i="20" s="1"/>
  <c r="W24" i="20" s="1"/>
  <c r="W25" i="20" s="1"/>
  <c r="W26" i="20" s="1"/>
  <c r="W27" i="20" s="1"/>
  <c r="W28" i="20" s="1"/>
  <c r="W29" i="20" s="1"/>
  <c r="W30" i="20" s="1"/>
  <c r="W31" i="20" s="1"/>
  <c r="W32" i="20" s="1"/>
  <c r="W33" i="20" s="1"/>
  <c r="W34" i="20" s="1"/>
  <c r="W35" i="20" s="1"/>
  <c r="F91" i="20" l="1"/>
  <c r="E90" i="20"/>
  <c r="F92" i="20" l="1"/>
  <c r="E91" i="20"/>
  <c r="X132" i="20"/>
  <c r="X133" i="20" s="1"/>
  <c r="X134" i="20" s="1"/>
  <c r="X135" i="20" s="1"/>
  <c r="X136" i="20" s="1"/>
  <c r="X137" i="20" s="1"/>
  <c r="X138" i="20" s="1"/>
  <c r="X139" i="20" s="1"/>
  <c r="X140" i="20" s="1"/>
  <c r="X141" i="20" s="1"/>
  <c r="X142" i="20" s="1"/>
  <c r="X143" i="20" s="1"/>
  <c r="X144" i="20" s="1"/>
  <c r="X145" i="20" s="1"/>
  <c r="X146" i="20" s="1"/>
  <c r="X147" i="20" s="1"/>
  <c r="X116" i="20"/>
  <c r="X117" i="20" s="1"/>
  <c r="X118" i="20" s="1"/>
  <c r="X119" i="20" s="1"/>
  <c r="X120" i="20" s="1"/>
  <c r="X121" i="20" s="1"/>
  <c r="X122" i="20" s="1"/>
  <c r="X123" i="20" s="1"/>
  <c r="X124" i="20" s="1"/>
  <c r="X125" i="20" s="1"/>
  <c r="X126" i="20" s="1"/>
  <c r="X127" i="20" s="1"/>
  <c r="X128" i="20" s="1"/>
  <c r="X129" i="20" s="1"/>
  <c r="X130" i="20" s="1"/>
  <c r="X131" i="20" s="1"/>
  <c r="X100" i="20"/>
  <c r="X101" i="20" s="1"/>
  <c r="X102" i="20" s="1"/>
  <c r="X103" i="20" s="1"/>
  <c r="X104" i="20" s="1"/>
  <c r="X105" i="20" s="1"/>
  <c r="X106" i="20" s="1"/>
  <c r="X107" i="20" s="1"/>
  <c r="X108" i="20" s="1"/>
  <c r="X109" i="20" s="1"/>
  <c r="X110" i="20" s="1"/>
  <c r="X111" i="20" s="1"/>
  <c r="X112" i="20" s="1"/>
  <c r="X113" i="20" s="1"/>
  <c r="X114" i="20" s="1"/>
  <c r="X115" i="20" s="1"/>
  <c r="X84" i="20"/>
  <c r="X85" i="20" s="1"/>
  <c r="X86" i="20" s="1"/>
  <c r="X87" i="20" s="1"/>
  <c r="X88" i="20" s="1"/>
  <c r="X89" i="20" s="1"/>
  <c r="X90" i="20" s="1"/>
  <c r="X91" i="20" s="1"/>
  <c r="X92" i="20" s="1"/>
  <c r="X93" i="20" s="1"/>
  <c r="X94" i="20" s="1"/>
  <c r="X95" i="20" s="1"/>
  <c r="X96" i="20" s="1"/>
  <c r="X97" i="20" s="1"/>
  <c r="X98" i="20" s="1"/>
  <c r="X99" i="20" s="1"/>
  <c r="X68" i="20"/>
  <c r="X69" i="20" s="1"/>
  <c r="X70" i="20" s="1"/>
  <c r="X71" i="20" s="1"/>
  <c r="X72" i="20" s="1"/>
  <c r="X73" i="20" s="1"/>
  <c r="X74" i="20" s="1"/>
  <c r="X75" i="20" s="1"/>
  <c r="X76" i="20" s="1"/>
  <c r="X77" i="20" s="1"/>
  <c r="X78" i="20" s="1"/>
  <c r="X79" i="20" s="1"/>
  <c r="X80" i="20" s="1"/>
  <c r="X81" i="20" s="1"/>
  <c r="X82" i="20" s="1"/>
  <c r="X83" i="20" s="1"/>
  <c r="X53" i="20"/>
  <c r="X54" i="20" s="1"/>
  <c r="X55" i="20" s="1"/>
  <c r="X56" i="20" s="1"/>
  <c r="X57" i="20" s="1"/>
  <c r="X58" i="20" s="1"/>
  <c r="X59" i="20" s="1"/>
  <c r="X60" i="20" s="1"/>
  <c r="X61" i="20" s="1"/>
  <c r="X62" i="20" s="1"/>
  <c r="X63" i="20" s="1"/>
  <c r="X64" i="20" s="1"/>
  <c r="X65" i="20" s="1"/>
  <c r="X66" i="20" s="1"/>
  <c r="X67" i="20" s="1"/>
  <c r="X37" i="20"/>
  <c r="X38" i="20" s="1"/>
  <c r="X39" i="20" s="1"/>
  <c r="X40" i="20" s="1"/>
  <c r="X41" i="20" s="1"/>
  <c r="X42" i="20" s="1"/>
  <c r="X43" i="20" s="1"/>
  <c r="X44" i="20" s="1"/>
  <c r="X45" i="20" s="1"/>
  <c r="X46" i="20" s="1"/>
  <c r="X47" i="20" s="1"/>
  <c r="X48" i="20" s="1"/>
  <c r="X49" i="20" s="1"/>
  <c r="X50" i="20" s="1"/>
  <c r="X51" i="20" s="1"/>
  <c r="Z21" i="20"/>
  <c r="X21" i="20"/>
  <c r="X22" i="20" s="1"/>
  <c r="X23" i="20" s="1"/>
  <c r="X24" i="20" s="1"/>
  <c r="X25" i="20" s="1"/>
  <c r="X26" i="20" s="1"/>
  <c r="X27" i="20" s="1"/>
  <c r="X28" i="20" s="1"/>
  <c r="X29" i="20" s="1"/>
  <c r="X30" i="20" s="1"/>
  <c r="X31" i="20" s="1"/>
  <c r="X32" i="20" s="1"/>
  <c r="X33" i="20" s="1"/>
  <c r="X34" i="20" s="1"/>
  <c r="X35" i="20" s="1"/>
  <c r="F93" i="20" l="1"/>
  <c r="E92" i="20"/>
  <c r="F94" i="20" l="1"/>
  <c r="E93" i="20"/>
  <c r="F134" i="20"/>
  <c r="AE133" i="20"/>
  <c r="AD133" i="20"/>
  <c r="AB133" i="20"/>
  <c r="AB134" i="20" s="1"/>
  <c r="AB135" i="20" s="1"/>
  <c r="AB136" i="20" s="1"/>
  <c r="Z133" i="20"/>
  <c r="Z134" i="20" s="1"/>
  <c r="Z135" i="20" s="1"/>
  <c r="Z136" i="20" s="1"/>
  <c r="Z137" i="20" s="1"/>
  <c r="Z138" i="20" s="1"/>
  <c r="Z139" i="20" s="1"/>
  <c r="Z140" i="20" s="1"/>
  <c r="Z141" i="20" s="1"/>
  <c r="Z142" i="20" s="1"/>
  <c r="Z143" i="20" s="1"/>
  <c r="Z144" i="20" s="1"/>
  <c r="Z145" i="20" s="1"/>
  <c r="Z146" i="20" s="1"/>
  <c r="Z147" i="20" s="1"/>
  <c r="F118" i="20"/>
  <c r="AE117" i="20"/>
  <c r="AD117" i="20"/>
  <c r="AB117" i="20"/>
  <c r="AB118" i="20" s="1"/>
  <c r="AB119" i="20" s="1"/>
  <c r="AB120" i="20" s="1"/>
  <c r="Z117" i="20"/>
  <c r="Z118" i="20" s="1"/>
  <c r="Z119" i="20" s="1"/>
  <c r="Z120" i="20" s="1"/>
  <c r="Z121" i="20" s="1"/>
  <c r="Z122" i="20" s="1"/>
  <c r="Z123" i="20" s="1"/>
  <c r="Z124" i="20" s="1"/>
  <c r="Z125" i="20" s="1"/>
  <c r="Z126" i="20" s="1"/>
  <c r="Z127" i="20" s="1"/>
  <c r="Z128" i="20" s="1"/>
  <c r="Z129" i="20" s="1"/>
  <c r="Z130" i="20" s="1"/>
  <c r="Z131" i="20" s="1"/>
  <c r="F102" i="20"/>
  <c r="AE101" i="20"/>
  <c r="AD101" i="20"/>
  <c r="AB101" i="20"/>
  <c r="AB102" i="20" s="1"/>
  <c r="AB103" i="20" s="1"/>
  <c r="AB104" i="20" s="1"/>
  <c r="Z101" i="20"/>
  <c r="Z102" i="20" s="1"/>
  <c r="Z103" i="20" s="1"/>
  <c r="Z104" i="20" s="1"/>
  <c r="Z105" i="20" s="1"/>
  <c r="Z106" i="20" s="1"/>
  <c r="Z107" i="20" s="1"/>
  <c r="Z108" i="20" s="1"/>
  <c r="Z109" i="20" s="1"/>
  <c r="Z110" i="20" s="1"/>
  <c r="Z111" i="20" s="1"/>
  <c r="Z112" i="20" s="1"/>
  <c r="Z113" i="20" s="1"/>
  <c r="Z114" i="20" s="1"/>
  <c r="Z115" i="20" s="1"/>
  <c r="AE85" i="20"/>
  <c r="AD85" i="20"/>
  <c r="AB85" i="20"/>
  <c r="AB86" i="20" s="1"/>
  <c r="AB87" i="20" s="1"/>
  <c r="AB88" i="20" s="1"/>
  <c r="Z85" i="20"/>
  <c r="Z86" i="20" s="1"/>
  <c r="Z87" i="20" s="1"/>
  <c r="Z88" i="20" s="1"/>
  <c r="Z89" i="20" s="1"/>
  <c r="Z90" i="20" s="1"/>
  <c r="Z91" i="20" s="1"/>
  <c r="Z92" i="20" s="1"/>
  <c r="Z93" i="20" s="1"/>
  <c r="Z94" i="20" s="1"/>
  <c r="Z95" i="20" s="1"/>
  <c r="Z96" i="20" s="1"/>
  <c r="Z97" i="20" s="1"/>
  <c r="Z98" i="20" s="1"/>
  <c r="Z99" i="20" s="1"/>
  <c r="F70" i="20"/>
  <c r="AE69" i="20"/>
  <c r="AD69" i="20"/>
  <c r="AB69" i="20"/>
  <c r="AB70" i="20" s="1"/>
  <c r="AB71" i="20" s="1"/>
  <c r="AB72" i="20" s="1"/>
  <c r="Z69" i="20"/>
  <c r="Z70" i="20" s="1"/>
  <c r="Z71" i="20" s="1"/>
  <c r="Z72" i="20" s="1"/>
  <c r="Z73" i="20" s="1"/>
  <c r="Z74" i="20" s="1"/>
  <c r="Z75" i="20" s="1"/>
  <c r="Z76" i="20" s="1"/>
  <c r="Z77" i="20" s="1"/>
  <c r="Z78" i="20" s="1"/>
  <c r="Z79" i="20" s="1"/>
  <c r="Z80" i="20" s="1"/>
  <c r="Z81" i="20" s="1"/>
  <c r="Z82" i="20" s="1"/>
  <c r="Z83" i="20" s="1"/>
  <c r="F54" i="20"/>
  <c r="AE53" i="20"/>
  <c r="AD53" i="20"/>
  <c r="AB53" i="20"/>
  <c r="AB54" i="20" s="1"/>
  <c r="AB55" i="20" s="1"/>
  <c r="AB56" i="20" s="1"/>
  <c r="Z53" i="20"/>
  <c r="Z54" i="20" s="1"/>
  <c r="Z55" i="20" s="1"/>
  <c r="Z56" i="20" s="1"/>
  <c r="Z57" i="20" s="1"/>
  <c r="Z58" i="20" s="1"/>
  <c r="Z59" i="20" s="1"/>
  <c r="Z60" i="20" s="1"/>
  <c r="Z61" i="20" s="1"/>
  <c r="Z62" i="20" s="1"/>
  <c r="Z63" i="20" s="1"/>
  <c r="Z64" i="20" s="1"/>
  <c r="Z65" i="20" s="1"/>
  <c r="Z66" i="20" s="1"/>
  <c r="Z67" i="20" s="1"/>
  <c r="F38" i="20"/>
  <c r="AE37" i="20"/>
  <c r="AD37" i="20"/>
  <c r="AB37" i="20"/>
  <c r="AB38" i="20" s="1"/>
  <c r="AB39" i="20" s="1"/>
  <c r="AB40" i="20" s="1"/>
  <c r="Z37" i="20"/>
  <c r="Z38" i="20" s="1"/>
  <c r="Z39" i="20" s="1"/>
  <c r="Z40" i="20" s="1"/>
  <c r="Z41" i="20" s="1"/>
  <c r="Z42" i="20" s="1"/>
  <c r="Z43" i="20" s="1"/>
  <c r="Z44" i="20" s="1"/>
  <c r="Z45" i="20" s="1"/>
  <c r="Z46" i="20" s="1"/>
  <c r="Z47" i="20" s="1"/>
  <c r="Z48" i="20" s="1"/>
  <c r="Z49" i="20" s="1"/>
  <c r="Z50" i="20" s="1"/>
  <c r="Z51" i="20" s="1"/>
  <c r="F22" i="20"/>
  <c r="E22" i="20" s="1"/>
  <c r="AE21" i="20"/>
  <c r="AD21" i="20"/>
  <c r="AB21" i="20"/>
  <c r="AB22" i="20" s="1"/>
  <c r="AB23" i="20" s="1"/>
  <c r="AB24" i="20" s="1"/>
  <c r="Z22" i="20"/>
  <c r="Z23" i="20" s="1"/>
  <c r="Z24" i="20" s="1"/>
  <c r="Z26" i="20" s="1"/>
  <c r="Z27" i="20" s="1"/>
  <c r="Z28" i="20" s="1"/>
  <c r="Z29" i="20" s="1"/>
  <c r="Z30" i="20" s="1"/>
  <c r="Z31" i="20" s="1"/>
  <c r="Z32" i="20" s="1"/>
  <c r="Z33" i="20" s="1"/>
  <c r="Z34" i="20" s="1"/>
  <c r="Z35" i="20" s="1"/>
  <c r="E54" i="20" l="1"/>
  <c r="E134" i="20"/>
  <c r="AE134" i="20"/>
  <c r="AF134" i="20" s="1"/>
  <c r="E70" i="20"/>
  <c r="E102" i="20"/>
  <c r="F95" i="20"/>
  <c r="E38" i="20"/>
  <c r="E118" i="20"/>
  <c r="E94" i="20"/>
  <c r="AD70" i="20"/>
  <c r="AD134" i="20"/>
  <c r="AD38" i="20"/>
  <c r="AD22" i="20"/>
  <c r="AD86" i="20"/>
  <c r="AD102" i="20"/>
  <c r="AD54" i="20"/>
  <c r="AD118" i="20"/>
  <c r="F71" i="20"/>
  <c r="F119" i="20"/>
  <c r="AE86" i="20"/>
  <c r="AF86" i="20" s="1"/>
  <c r="AE102" i="20"/>
  <c r="AF102" i="20" s="1"/>
  <c r="F23" i="20"/>
  <c r="E23" i="20" s="1"/>
  <c r="AE38" i="20"/>
  <c r="AF38" i="20" s="1"/>
  <c r="AE118" i="20"/>
  <c r="AF118" i="20" s="1"/>
  <c r="AB25" i="20"/>
  <c r="AB41" i="20"/>
  <c r="AE22" i="20"/>
  <c r="AF22" i="20" s="1"/>
  <c r="F39" i="20"/>
  <c r="AB73" i="20"/>
  <c r="AB57" i="20"/>
  <c r="F55" i="20"/>
  <c r="AE70" i="20"/>
  <c r="AF70" i="20" s="1"/>
  <c r="AB89" i="20"/>
  <c r="AE54" i="20"/>
  <c r="AF54" i="20" s="1"/>
  <c r="AB121" i="20"/>
  <c r="AB105" i="20"/>
  <c r="F103" i="20"/>
  <c r="AB137" i="20"/>
  <c r="F135" i="20"/>
  <c r="E103" i="20" l="1"/>
  <c r="E135" i="20"/>
  <c r="AE135" i="20"/>
  <c r="E55" i="20"/>
  <c r="E119" i="20"/>
  <c r="E71" i="20"/>
  <c r="E39" i="20"/>
  <c r="F96" i="20"/>
  <c r="E95" i="20"/>
  <c r="AD119" i="20"/>
  <c r="AE71" i="20"/>
  <c r="AD87" i="20"/>
  <c r="AD23" i="20"/>
  <c r="AD135" i="20"/>
  <c r="AD71" i="20"/>
  <c r="AD55" i="20"/>
  <c r="AE119" i="20"/>
  <c r="AD103" i="20"/>
  <c r="AD39" i="20"/>
  <c r="F72" i="20"/>
  <c r="F24" i="20"/>
  <c r="E24" i="20" s="1"/>
  <c r="AE23" i="20"/>
  <c r="F120" i="20"/>
  <c r="AB90" i="20"/>
  <c r="AB106" i="20"/>
  <c r="AE87" i="20"/>
  <c r="AE55" i="20"/>
  <c r="F56" i="20"/>
  <c r="F136" i="20"/>
  <c r="AB138" i="20"/>
  <c r="AE103" i="20"/>
  <c r="AF103" i="20" s="1"/>
  <c r="F104" i="20"/>
  <c r="AB58" i="20"/>
  <c r="F40" i="20"/>
  <c r="AE39" i="20"/>
  <c r="AB122" i="20"/>
  <c r="AB74" i="20"/>
  <c r="AB42" i="20"/>
  <c r="AB26" i="20"/>
  <c r="E104" i="20" l="1"/>
  <c r="E136" i="20"/>
  <c r="AE136" i="20"/>
  <c r="F97" i="20"/>
  <c r="E56" i="20"/>
  <c r="E72" i="20"/>
  <c r="E40" i="20"/>
  <c r="E120" i="20"/>
  <c r="E96" i="20"/>
  <c r="AD104" i="20"/>
  <c r="F121" i="20"/>
  <c r="F122" i="20" s="1"/>
  <c r="AD72" i="20"/>
  <c r="AD24" i="20"/>
  <c r="AD40" i="20"/>
  <c r="AD56" i="20"/>
  <c r="AD136" i="20"/>
  <c r="AD88" i="20"/>
  <c r="AD120" i="20"/>
  <c r="AE72" i="20"/>
  <c r="F73" i="20"/>
  <c r="F74" i="20" s="1"/>
  <c r="AE24" i="20"/>
  <c r="F25" i="20"/>
  <c r="AE120" i="20"/>
  <c r="AB91" i="20"/>
  <c r="AB27" i="20"/>
  <c r="F41" i="20"/>
  <c r="AE40" i="20"/>
  <c r="F57" i="20"/>
  <c r="AE56" i="20"/>
  <c r="AB107" i="20"/>
  <c r="AB43" i="20"/>
  <c r="AB123" i="20"/>
  <c r="F105" i="20"/>
  <c r="AE104" i="20"/>
  <c r="AF104" i="20" s="1"/>
  <c r="AB139" i="20"/>
  <c r="F137" i="20"/>
  <c r="AE88" i="20"/>
  <c r="AB75" i="20"/>
  <c r="AB59" i="20"/>
  <c r="AE121" i="20" l="1"/>
  <c r="E41" i="20"/>
  <c r="F98" i="20"/>
  <c r="E74" i="20"/>
  <c r="E121" i="20"/>
  <c r="E57" i="20"/>
  <c r="E73" i="20"/>
  <c r="E105" i="20"/>
  <c r="E137" i="20"/>
  <c r="AE137" i="20"/>
  <c r="E122" i="20"/>
  <c r="AE25" i="20"/>
  <c r="E25" i="20"/>
  <c r="E97" i="20"/>
  <c r="AD89" i="20"/>
  <c r="AE73" i="20"/>
  <c r="AD137" i="20"/>
  <c r="AD41" i="20"/>
  <c r="AD73" i="20"/>
  <c r="AD57" i="20"/>
  <c r="AD25" i="20"/>
  <c r="AD121" i="20"/>
  <c r="AD105" i="20"/>
  <c r="F26" i="20"/>
  <c r="E26" i="20" s="1"/>
  <c r="AB140" i="20"/>
  <c r="AB124" i="20"/>
  <c r="AB92" i="20"/>
  <c r="AB44" i="20"/>
  <c r="AB60" i="20"/>
  <c r="F138" i="20"/>
  <c r="AE74" i="20"/>
  <c r="F75" i="20"/>
  <c r="F106" i="20"/>
  <c r="AE105" i="20"/>
  <c r="AF105" i="20" s="1"/>
  <c r="AB108" i="20"/>
  <c r="AB28" i="20"/>
  <c r="AB76" i="20"/>
  <c r="AE89" i="20"/>
  <c r="AE122" i="20"/>
  <c r="F123" i="20"/>
  <c r="F58" i="20"/>
  <c r="AE57" i="20"/>
  <c r="AE41" i="20"/>
  <c r="F42" i="20"/>
  <c r="F99" i="20" l="1"/>
  <c r="E99" i="20" s="1"/>
  <c r="E138" i="20"/>
  <c r="AE138" i="20"/>
  <c r="E58" i="20"/>
  <c r="E106" i="20"/>
  <c r="E42" i="20"/>
  <c r="E75" i="20"/>
  <c r="E123" i="20"/>
  <c r="E98" i="20"/>
  <c r="AD106" i="20"/>
  <c r="AD58" i="20"/>
  <c r="AD138" i="20"/>
  <c r="AD74" i="20"/>
  <c r="AD26" i="20"/>
  <c r="AD42" i="20"/>
  <c r="AE26" i="20"/>
  <c r="AD122" i="20"/>
  <c r="AD90" i="20"/>
  <c r="F27" i="20"/>
  <c r="E27" i="20" s="1"/>
  <c r="AB93" i="20"/>
  <c r="AB125" i="20"/>
  <c r="AB141" i="20"/>
  <c r="AE42" i="20"/>
  <c r="F43" i="20"/>
  <c r="AE123" i="20"/>
  <c r="F124" i="20"/>
  <c r="AE90" i="20"/>
  <c r="AB45" i="20"/>
  <c r="AB77" i="20"/>
  <c r="AB29" i="20"/>
  <c r="AB109" i="20"/>
  <c r="F139" i="20"/>
  <c r="AE58" i="20"/>
  <c r="F59" i="20"/>
  <c r="AB61" i="20"/>
  <c r="AE106" i="20"/>
  <c r="AF106" i="20" s="1"/>
  <c r="F107" i="20"/>
  <c r="AE75" i="20"/>
  <c r="F76" i="20"/>
  <c r="AE139" i="20" l="1"/>
  <c r="E76" i="20"/>
  <c r="E59" i="20"/>
  <c r="E43" i="20"/>
  <c r="E107" i="20"/>
  <c r="E139" i="20"/>
  <c r="E124" i="20"/>
  <c r="AD139" i="20"/>
  <c r="AD107" i="20"/>
  <c r="AD27" i="20"/>
  <c r="AD75" i="20"/>
  <c r="AD59" i="20"/>
  <c r="AD123" i="20"/>
  <c r="AD91" i="20"/>
  <c r="AD43" i="20"/>
  <c r="F28" i="20"/>
  <c r="E28" i="20" s="1"/>
  <c r="AE27" i="20"/>
  <c r="AB142" i="20"/>
  <c r="AB126" i="20"/>
  <c r="AB94" i="20"/>
  <c r="F140" i="20"/>
  <c r="AB78" i="20"/>
  <c r="AB46" i="20"/>
  <c r="AE91" i="20"/>
  <c r="F44" i="20"/>
  <c r="AE43" i="20"/>
  <c r="AE107" i="20"/>
  <c r="AF107" i="20" s="1"/>
  <c r="F108" i="20"/>
  <c r="AB62" i="20"/>
  <c r="AE59" i="20"/>
  <c r="F60" i="20"/>
  <c r="AB110" i="20"/>
  <c r="AE124" i="20"/>
  <c r="F125" i="20"/>
  <c r="AE76" i="20"/>
  <c r="F77" i="20"/>
  <c r="AB30" i="20"/>
  <c r="AE28" i="20" l="1"/>
  <c r="AE140" i="20"/>
  <c r="E60" i="20"/>
  <c r="E108" i="20"/>
  <c r="E140" i="20"/>
  <c r="E44" i="20"/>
  <c r="E125" i="20"/>
  <c r="E77" i="20"/>
  <c r="AD44" i="20"/>
  <c r="AD92" i="20"/>
  <c r="AD76" i="20"/>
  <c r="AD28" i="20"/>
  <c r="AD124" i="20"/>
  <c r="AD60" i="20"/>
  <c r="AD108" i="20"/>
  <c r="AD140" i="20"/>
  <c r="F29" i="20"/>
  <c r="E29" i="20" s="1"/>
  <c r="AB95" i="20"/>
  <c r="AB143" i="20"/>
  <c r="AB127" i="20"/>
  <c r="AB31" i="20"/>
  <c r="F78" i="20"/>
  <c r="AE77" i="20"/>
  <c r="AB111" i="20"/>
  <c r="AE44" i="20"/>
  <c r="F45" i="20"/>
  <c r="AB79" i="20"/>
  <c r="F126" i="20"/>
  <c r="AE125" i="20"/>
  <c r="AB47" i="20"/>
  <c r="F141" i="20"/>
  <c r="F61" i="20"/>
  <c r="AE60" i="20"/>
  <c r="AB63" i="20"/>
  <c r="F109" i="20"/>
  <c r="AE108" i="20"/>
  <c r="AF108" i="20" s="1"/>
  <c r="AE92" i="20"/>
  <c r="AE141" i="20" l="1"/>
  <c r="E141" i="20"/>
  <c r="E126" i="20"/>
  <c r="E109" i="20"/>
  <c r="E78" i="20"/>
  <c r="E61" i="20"/>
  <c r="E45" i="20"/>
  <c r="AD77" i="20"/>
  <c r="AD29" i="20"/>
  <c r="AD141" i="20"/>
  <c r="AD125" i="20"/>
  <c r="AD93" i="20"/>
  <c r="AD45" i="20"/>
  <c r="AD109" i="20"/>
  <c r="AD61" i="20"/>
  <c r="F30" i="20"/>
  <c r="AE29" i="20"/>
  <c r="AB80" i="20"/>
  <c r="AB128" i="20"/>
  <c r="AB64" i="20"/>
  <c r="AB112" i="20"/>
  <c r="AB48" i="20"/>
  <c r="AB144" i="20"/>
  <c r="AB96" i="20"/>
  <c r="AB32" i="20"/>
  <c r="AE45" i="20"/>
  <c r="F46" i="20"/>
  <c r="F110" i="20"/>
  <c r="AE109" i="20"/>
  <c r="F127" i="20"/>
  <c r="AE126" i="20"/>
  <c r="AE93" i="20"/>
  <c r="F62" i="20"/>
  <c r="AE61" i="20"/>
  <c r="F142" i="20"/>
  <c r="F79" i="20"/>
  <c r="AE78" i="20"/>
  <c r="AE142" i="20" l="1"/>
  <c r="E142" i="20"/>
  <c r="E127" i="20"/>
  <c r="E110" i="20"/>
  <c r="E79" i="20"/>
  <c r="E62" i="20"/>
  <c r="E46" i="20"/>
  <c r="F31" i="20"/>
  <c r="E31" i="20" s="1"/>
  <c r="E30" i="20"/>
  <c r="AE30" i="20"/>
  <c r="AD142" i="20"/>
  <c r="AD110" i="20"/>
  <c r="AD126" i="20"/>
  <c r="AD78" i="20"/>
  <c r="AD62" i="20"/>
  <c r="AD94" i="20"/>
  <c r="AD30" i="20"/>
  <c r="AD46" i="20"/>
  <c r="AB65" i="20"/>
  <c r="AB129" i="20"/>
  <c r="AB145" i="20"/>
  <c r="AB113" i="20"/>
  <c r="AB97" i="20"/>
  <c r="AB49" i="20"/>
  <c r="AB81" i="20"/>
  <c r="AB33" i="20"/>
  <c r="AE46" i="20"/>
  <c r="F47" i="20"/>
  <c r="AE79" i="20"/>
  <c r="F80" i="20"/>
  <c r="F63" i="20"/>
  <c r="AE62" i="20"/>
  <c r="AE94" i="20"/>
  <c r="F111" i="20"/>
  <c r="AE110" i="20"/>
  <c r="F143" i="20"/>
  <c r="F128" i="20"/>
  <c r="AE127" i="20"/>
  <c r="F32" i="20" l="1"/>
  <c r="E32" i="20" s="1"/>
  <c r="AE143" i="20"/>
  <c r="AB50" i="20"/>
  <c r="AB51" i="20" s="1"/>
  <c r="AB130" i="20"/>
  <c r="AB131" i="20" s="1"/>
  <c r="AB98" i="20"/>
  <c r="AB99" i="20" s="1"/>
  <c r="AB66" i="20"/>
  <c r="AB67" i="20" s="1"/>
  <c r="AB114" i="20"/>
  <c r="AB115" i="20" s="1"/>
  <c r="AB82" i="20"/>
  <c r="AB83" i="20" s="1"/>
  <c r="AB146" i="20"/>
  <c r="AB147" i="20" s="1"/>
  <c r="AB34" i="20"/>
  <c r="AB35" i="20" s="1"/>
  <c r="AE31" i="20"/>
  <c r="E143" i="20"/>
  <c r="E128" i="20"/>
  <c r="E111" i="20"/>
  <c r="E80" i="20"/>
  <c r="E63" i="20"/>
  <c r="E47" i="20"/>
  <c r="AD47" i="20"/>
  <c r="AD31" i="20"/>
  <c r="AD63" i="20"/>
  <c r="AD95" i="20"/>
  <c r="AD127" i="20"/>
  <c r="AD111" i="20"/>
  <c r="AD143" i="20"/>
  <c r="AD79" i="20"/>
  <c r="F144" i="20"/>
  <c r="F81" i="20"/>
  <c r="AE80" i="20"/>
  <c r="AE47" i="20"/>
  <c r="F48" i="20"/>
  <c r="AE128" i="20"/>
  <c r="F129" i="20"/>
  <c r="F112" i="20"/>
  <c r="AE111" i="20"/>
  <c r="AE95" i="20"/>
  <c r="F33" i="20"/>
  <c r="E33" i="20" s="1"/>
  <c r="F64" i="20"/>
  <c r="AE63" i="20"/>
  <c r="AE32" i="20" l="1"/>
  <c r="AE144" i="20"/>
  <c r="E144" i="20"/>
  <c r="E129" i="20"/>
  <c r="E112" i="20"/>
  <c r="E81" i="20"/>
  <c r="E64" i="20"/>
  <c r="E48" i="20"/>
  <c r="AD80" i="20"/>
  <c r="AD112" i="20"/>
  <c r="AD96" i="20"/>
  <c r="AD32" i="20"/>
  <c r="AD128" i="20"/>
  <c r="AD48" i="20"/>
  <c r="AD144" i="20"/>
  <c r="AD64" i="20"/>
  <c r="AE64" i="20"/>
  <c r="F65" i="20"/>
  <c r="F113" i="20"/>
  <c r="AE112" i="20"/>
  <c r="F130" i="20"/>
  <c r="AE129" i="20"/>
  <c r="AE33" i="20"/>
  <c r="F34" i="20"/>
  <c r="AE96" i="20"/>
  <c r="F49" i="20"/>
  <c r="AE48" i="20"/>
  <c r="AE81" i="20"/>
  <c r="F82" i="20"/>
  <c r="F145" i="20"/>
  <c r="E34" i="20" l="1"/>
  <c r="AE145" i="20"/>
  <c r="E145" i="20"/>
  <c r="E130" i="20"/>
  <c r="E113" i="20"/>
  <c r="E82" i="20"/>
  <c r="E65" i="20"/>
  <c r="E49" i="20"/>
  <c r="AD33" i="20"/>
  <c r="AD34" i="20" s="1"/>
  <c r="AD97" i="20"/>
  <c r="AD98" i="20" s="1"/>
  <c r="AD113" i="20"/>
  <c r="AD114" i="20" s="1"/>
  <c r="AD65" i="20"/>
  <c r="AD66" i="20" s="1"/>
  <c r="AD145" i="20"/>
  <c r="AD146" i="20" s="1"/>
  <c r="AD129" i="20"/>
  <c r="AD130" i="20" s="1"/>
  <c r="AD81" i="20"/>
  <c r="AD82" i="20" s="1"/>
  <c r="AD49" i="20"/>
  <c r="AD50" i="20" s="1"/>
  <c r="F66" i="20"/>
  <c r="AE65" i="20"/>
  <c r="F131" i="20"/>
  <c r="AE130" i="20"/>
  <c r="F114" i="20"/>
  <c r="AE113" i="20"/>
  <c r="AE82" i="20"/>
  <c r="F83" i="20"/>
  <c r="F146" i="20"/>
  <c r="AE97" i="20"/>
  <c r="F35" i="20"/>
  <c r="AE34" i="20"/>
  <c r="AE49" i="20"/>
  <c r="F50" i="20"/>
  <c r="E131" i="20" l="1"/>
  <c r="AD115" i="20"/>
  <c r="AD35" i="20"/>
  <c r="E35" i="20"/>
  <c r="AD51" i="20"/>
  <c r="AD131" i="20"/>
  <c r="AD99" i="20"/>
  <c r="AE146" i="20"/>
  <c r="AD67" i="20"/>
  <c r="E83" i="20"/>
  <c r="AD83" i="20"/>
  <c r="AD147" i="20"/>
  <c r="E146" i="20"/>
  <c r="E114" i="20"/>
  <c r="E66" i="20"/>
  <c r="E50" i="20"/>
  <c r="AE98" i="20"/>
  <c r="AE66" i="20"/>
  <c r="F67" i="20"/>
  <c r="F51" i="20"/>
  <c r="AE50" i="20"/>
  <c r="F115" i="20"/>
  <c r="AE114" i="20"/>
  <c r="F147" i="20"/>
  <c r="E147" i="20" l="1"/>
  <c r="AE147" i="20"/>
  <c r="E51" i="20"/>
  <c r="E67" i="20"/>
  <c r="E115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Marianne Decker</author>
  </authors>
  <commentList>
    <comment ref="I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Marianne Decker:</t>
        </r>
        <r>
          <rPr>
            <sz val="9"/>
            <color indexed="81"/>
            <rFont val="Tahoma"/>
            <family val="2"/>
          </rPr>
          <t xml:space="preserve">
Pdk1 inoculum</t>
        </r>
      </text>
    </comment>
    <comment ref="J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Marianne Decker:</t>
        </r>
        <r>
          <rPr>
            <sz val="9"/>
            <color indexed="81"/>
            <rFont val="Tahoma"/>
            <family val="2"/>
          </rPr>
          <t xml:space="preserve">
Pdk1 inoculum</t>
        </r>
      </text>
    </comment>
    <comment ref="M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Marianne Decker:</t>
        </r>
        <r>
          <rPr>
            <sz val="9"/>
            <color indexed="81"/>
            <rFont val="Tahoma"/>
            <family val="2"/>
          </rPr>
          <t xml:space="preserve">
Pdk2 inoculum</t>
        </r>
      </text>
    </comment>
    <comment ref="N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Marianne Decker:</t>
        </r>
        <r>
          <rPr>
            <sz val="9"/>
            <color indexed="81"/>
            <rFont val="Tahoma"/>
            <family val="2"/>
          </rPr>
          <t xml:space="preserve">
Pdk2 inoculum</t>
        </r>
      </text>
    </comment>
    <comment ref="O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Marianne Decker:</t>
        </r>
        <r>
          <rPr>
            <sz val="9"/>
            <color indexed="81"/>
            <rFont val="Tahoma"/>
            <family val="2"/>
          </rPr>
          <t xml:space="preserve">
Pdk 1&amp;2 inoculum merged</t>
        </r>
      </text>
    </comment>
    <comment ref="O73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Marianne Decker:</t>
        </r>
        <r>
          <rPr>
            <sz val="9"/>
            <color indexed="81"/>
            <rFont val="Tahoma"/>
            <family val="2"/>
          </rPr>
          <t xml:space="preserve">
New measurement as the first had an error</t>
        </r>
      </text>
    </comment>
  </commentList>
</comments>
</file>

<file path=xl/sharedStrings.xml><?xml version="1.0" encoding="utf-8"?>
<sst xmlns="http://schemas.openxmlformats.org/spreadsheetml/2006/main" count="377" uniqueCount="106">
  <si>
    <t>Time</t>
  </si>
  <si>
    <t>Days</t>
  </si>
  <si>
    <t>(%)</t>
  </si>
  <si>
    <t>(ml/dag)</t>
  </si>
  <si>
    <t>P1</t>
  </si>
  <si>
    <t>Viability</t>
  </si>
  <si>
    <t>Glutamine</t>
  </si>
  <si>
    <t>Glutamate</t>
  </si>
  <si>
    <t>Base</t>
  </si>
  <si>
    <t>Glucose Concentration</t>
  </si>
  <si>
    <t>Glutamine Concentration</t>
  </si>
  <si>
    <t>Glutamate Concentration</t>
  </si>
  <si>
    <t>Total Cells</t>
  </si>
  <si>
    <t>(x10e6)</t>
  </si>
  <si>
    <t>Glucose</t>
  </si>
  <si>
    <t>Lactate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</si>
  <si>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</si>
  <si>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</si>
  <si>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</si>
  <si>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</si>
  <si>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</si>
  <si>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</si>
  <si>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</si>
  <si>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</si>
  <si>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</si>
  <si>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</si>
  <si>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</si>
  <si>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</si>
  <si>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</si>
  <si>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Osmolality</t>
  </si>
  <si>
    <t>Sample</t>
  </si>
  <si>
    <t>Viable Cells</t>
  </si>
  <si>
    <t>Total</t>
  </si>
  <si>
    <t>(mL)</t>
  </si>
  <si>
    <t>(mOsm)</t>
  </si>
  <si>
    <t>sample</t>
  </si>
  <si>
    <t>dd mmm yy</t>
  </si>
  <si>
    <t>hh:mm</t>
  </si>
  <si>
    <t>(mMl)</t>
  </si>
  <si>
    <t>(mM)</t>
  </si>
  <si>
    <t>NH4</t>
  </si>
  <si>
    <t>Date</t>
  </si>
  <si>
    <t>Time (h)</t>
  </si>
  <si>
    <t>Doubling time</t>
  </si>
  <si>
    <t xml:space="preserve">Batch </t>
  </si>
  <si>
    <t>P0</t>
  </si>
  <si>
    <t>NC-250</t>
  </si>
  <si>
    <t>Inoculation volumen</t>
  </si>
  <si>
    <t>Passage no.</t>
  </si>
  <si>
    <t>P00</t>
  </si>
  <si>
    <t>Diameter</t>
  </si>
  <si>
    <r>
      <t>(</t>
    </r>
    <r>
      <rPr>
        <sz val="10"/>
        <rFont val="Calibri"/>
        <family val="2"/>
      </rPr>
      <t>µ</t>
    </r>
    <r>
      <rPr>
        <sz val="7"/>
        <rFont val="Arial"/>
        <family val="2"/>
      </rPr>
      <t>m)</t>
    </r>
  </si>
  <si>
    <t>B (Green: Base NatriumhydrogenCarbonate 1 M)</t>
  </si>
  <si>
    <t>C (red: Glucose 400 g/L = 2220 mM)</t>
  </si>
  <si>
    <t>Eff Feed B</t>
  </si>
  <si>
    <t>Gluc Feed</t>
  </si>
  <si>
    <t>A (Yellow: Feed B from Gibco  Glutamine ca. 4 mM)</t>
  </si>
  <si>
    <t xml:space="preserve">Gluc Feed </t>
  </si>
  <si>
    <t>total cells</t>
  </si>
  <si>
    <t>U1</t>
  </si>
  <si>
    <t>U2</t>
  </si>
  <si>
    <t>U3</t>
  </si>
  <si>
    <t>U4</t>
  </si>
  <si>
    <t>U5</t>
  </si>
  <si>
    <t>U6</t>
  </si>
  <si>
    <t>U7</t>
  </si>
  <si>
    <t>U8</t>
  </si>
  <si>
    <t>Sodium</t>
  </si>
  <si>
    <t>Potassium</t>
  </si>
  <si>
    <t>Base
accum</t>
  </si>
  <si>
    <t>Natrium+</t>
  </si>
  <si>
    <t>Kalium+</t>
  </si>
  <si>
    <t xml:space="preserve"> </t>
  </si>
  <si>
    <t>Accu</t>
  </si>
  <si>
    <t>(mL/dag)</t>
  </si>
  <si>
    <t>Mio. cells P0</t>
  </si>
  <si>
    <t>Start composition</t>
  </si>
  <si>
    <t>Bio141</t>
  </si>
  <si>
    <t>Bio142</t>
  </si>
  <si>
    <t>Bio143</t>
  </si>
  <si>
    <t>Bio144</t>
  </si>
  <si>
    <t>Bio145</t>
  </si>
  <si>
    <t>Bio146</t>
  </si>
  <si>
    <t>Bio147</t>
  </si>
  <si>
    <t>Bio148</t>
  </si>
  <si>
    <t>% Aggregates</t>
  </si>
  <si>
    <t>hours</t>
  </si>
  <si>
    <t>Dead cells</t>
  </si>
  <si>
    <t>CHO-S Wild Type</t>
  </si>
  <si>
    <t>ldha/Pdk1-4 KO</t>
  </si>
  <si>
    <t>Sample ID</t>
  </si>
  <si>
    <t>Batch ID</t>
  </si>
  <si>
    <t>Age (h)</t>
  </si>
  <si>
    <t>Age (d)</t>
  </si>
  <si>
    <t>Sample Volume</t>
  </si>
  <si>
    <t>Accum Sample Volume</t>
  </si>
  <si>
    <t>Base Volume</t>
  </si>
  <si>
    <t>Accum Base Volume</t>
  </si>
  <si>
    <t>Eff Feed B Volume</t>
  </si>
  <si>
    <t>Accum Eff Feed B Volume</t>
  </si>
  <si>
    <t>Gluc Feed Volume</t>
  </si>
  <si>
    <t>Accum Gluc Feed Volume</t>
  </si>
  <si>
    <t>Cell Debris</t>
  </si>
  <si>
    <t>Growth Rate</t>
  </si>
  <si>
    <t>Adjusted by volume</t>
  </si>
  <si>
    <t>Total Volume</t>
    <phoneticPr fontId="3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</si>
</sst>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"/>
    <numFmt numFmtId="177" formatCode="_([$€-2]\ * #,##0.00_);_([$€-2]\ * \(#,##0.00\);_([$€-2]\ * &quot;-&quot;??_)"/>
    <numFmt numFmtId="178" formatCode="0.000"/>
    <numFmt numFmtId="179" formatCode="hh:mm;@"/>
    <numFmt numFmtId="180" formatCode="yyyy/mm/dd;@"/>
    <numFmt numFmtId="181" formatCode="0.00000"/>
  </numFmts>
  <fonts count="36" x14ac:knownFonts="1">
    <font>
      <sz val="10"/>
      <name val="Arial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Calibri"/>
      <family val="2"/>
    </font>
    <font>
      <sz val="7"/>
      <name val="Arial"/>
      <family val="2"/>
    </font>
    <font>
      <b/>
      <sz val="18"/>
      <color theme="3"/>
      <name val="맑은 고딕"/>
      <family val="2"/>
      <scheme val="major"/>
    </font>
    <font>
      <b/>
      <sz val="15"/>
      <color theme="3"/>
      <name val="맑은 고딕"/>
      <family val="2"/>
      <scheme val="minor"/>
    </font>
    <font>
      <b/>
      <sz val="13"/>
      <color theme="3"/>
      <name val="맑은 고딕"/>
      <family val="2"/>
      <scheme val="minor"/>
    </font>
    <font>
      <b/>
      <sz val="11"/>
      <color theme="3"/>
      <name val="맑은 고딕"/>
      <family val="2"/>
      <scheme val="minor"/>
    </font>
    <font>
      <sz val="11"/>
      <color rgb="FF006100"/>
      <name val="맑은 고딕"/>
      <family val="2"/>
      <scheme val="minor"/>
    </font>
    <font>
      <sz val="11"/>
      <color rgb="FF9C0006"/>
      <name val="맑은 고딕"/>
      <family val="2"/>
      <scheme val="minor"/>
    </font>
    <font>
      <sz val="11"/>
      <color rgb="FF9C6500"/>
      <name val="맑은 고딕"/>
      <family val="2"/>
      <scheme val="minor"/>
    </font>
    <font>
      <sz val="11"/>
      <color rgb="FF3F3F76"/>
      <name val="맑은 고딕"/>
      <family val="2"/>
      <scheme val="minor"/>
    </font>
    <font>
      <b/>
      <sz val="11"/>
      <color rgb="FF3F3F3F"/>
      <name val="맑은 고딕"/>
      <family val="2"/>
      <scheme val="minor"/>
    </font>
    <font>
      <b/>
      <sz val="11"/>
      <color rgb="FFFA7D00"/>
      <name val="맑은 고딕"/>
      <family val="2"/>
      <scheme val="minor"/>
    </font>
    <font>
      <sz val="11"/>
      <color rgb="FFFA7D00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i/>
      <sz val="11"/>
      <color rgb="FF7F7F7F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11"/>
      <name val="맑은 고딕"/>
      <family val="2"/>
      <scheme val="minor"/>
    </font>
    <font>
      <sz val="10"/>
      <color rgb="FFFF0000"/>
      <name val="Arial"/>
      <family val="2"/>
    </font>
    <font>
      <sz val="10"/>
      <name val="맑은 고딕"/>
      <family val="2"/>
      <scheme val="minor"/>
    </font>
    <font>
      <sz val="11"/>
      <name val="Arial"/>
      <family val="2"/>
    </font>
    <font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돋움"/>
      <family val="3"/>
      <charset val="129"/>
    </font>
  </fonts>
  <fills count="3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3">
    <xf numFmtId="0" fontId="0" fillId="0" borderId="0"/>
    <xf numFmtId="177" fontId="7" fillId="0" borderId="0" applyFont="0" applyFill="0" applyBorder="0" applyAlignment="0" applyProtection="0"/>
    <xf numFmtId="0" fontId="7" fillId="0" borderId="0"/>
    <xf numFmtId="0" fontId="12" fillId="0" borderId="0" applyNumberFormat="0" applyFill="0" applyBorder="0" applyAlignment="0" applyProtection="0"/>
    <xf numFmtId="0" fontId="13" fillId="0" borderId="21" applyNumberFormat="0" applyFill="0" applyAlignment="0" applyProtection="0"/>
    <xf numFmtId="0" fontId="14" fillId="0" borderId="22" applyNumberFormat="0" applyFill="0" applyAlignment="0" applyProtection="0"/>
    <xf numFmtId="0" fontId="15" fillId="0" borderId="23" applyNumberFormat="0" applyFill="0" applyAlignment="0" applyProtection="0"/>
    <xf numFmtId="0" fontId="15" fillId="0" borderId="0" applyNumberFormat="0" applyFill="0" applyBorder="0" applyAlignment="0" applyProtection="0"/>
    <xf numFmtId="0" fontId="16" fillId="5" borderId="0" applyNumberFormat="0" applyBorder="0" applyAlignment="0" applyProtection="0"/>
    <xf numFmtId="0" fontId="17" fillId="6" borderId="0" applyNumberFormat="0" applyBorder="0" applyAlignment="0" applyProtection="0"/>
    <xf numFmtId="0" fontId="18" fillId="7" borderId="0" applyNumberFormat="0" applyBorder="0" applyAlignment="0" applyProtection="0"/>
    <xf numFmtId="0" fontId="19" fillId="8" borderId="24" applyNumberFormat="0" applyAlignment="0" applyProtection="0"/>
    <xf numFmtId="0" fontId="20" fillId="9" borderId="25" applyNumberFormat="0" applyAlignment="0" applyProtection="0"/>
    <xf numFmtId="0" fontId="21" fillId="9" borderId="24" applyNumberFormat="0" applyAlignment="0" applyProtection="0"/>
    <xf numFmtId="0" fontId="22" fillId="0" borderId="26" applyNumberFormat="0" applyFill="0" applyAlignment="0" applyProtection="0"/>
    <xf numFmtId="0" fontId="23" fillId="10" borderId="27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29" applyNumberFormat="0" applyFill="0" applyAlignment="0" applyProtection="0"/>
    <xf numFmtId="0" fontId="27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27" fillId="23" borderId="0" applyNumberFormat="0" applyBorder="0" applyAlignment="0" applyProtection="0"/>
    <xf numFmtId="0" fontId="27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7" fillId="31" borderId="0" applyNumberFormat="0" applyBorder="0" applyAlignment="0" applyProtection="0"/>
    <xf numFmtId="0" fontId="27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27" fillId="35" borderId="0" applyNumberFormat="0" applyBorder="0" applyAlignment="0" applyProtection="0"/>
    <xf numFmtId="0" fontId="6" fillId="0" borderId="0"/>
    <xf numFmtId="0" fontId="6" fillId="11" borderId="28" applyNumberFormat="0" applyFont="0" applyAlignment="0" applyProtection="0"/>
    <xf numFmtId="0" fontId="5" fillId="0" borderId="0"/>
    <xf numFmtId="0" fontId="5" fillId="11" borderId="28" applyNumberFormat="0" applyFont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4" fillId="0" borderId="0"/>
    <xf numFmtId="0" fontId="4" fillId="11" borderId="28" applyNumberFormat="0" applyFont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3" fillId="0" borderId="0"/>
    <xf numFmtId="0" fontId="3" fillId="0" borderId="0"/>
    <xf numFmtId="0" fontId="2" fillId="0" borderId="0"/>
    <xf numFmtId="0" fontId="2" fillId="11" borderId="28" applyNumberFormat="0" applyFont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1" fillId="0" borderId="0"/>
    <xf numFmtId="0" fontId="1" fillId="11" borderId="28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</cellStyleXfs>
  <cellXfs count="177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2" xfId="0" applyBorder="1"/>
    <xf numFmtId="0" fontId="7" fillId="0" borderId="0" xfId="0" applyFont="1" applyAlignment="1">
      <alignment horizontal="center"/>
    </xf>
    <xf numFmtId="0" fontId="0" fillId="0" borderId="12" xfId="0" applyBorder="1"/>
    <xf numFmtId="0" fontId="8" fillId="0" borderId="0" xfId="0" applyFont="1" applyAlignment="1">
      <alignment horizontal="right"/>
    </xf>
    <xf numFmtId="0" fontId="8" fillId="0" borderId="11" xfId="0" applyFont="1" applyBorder="1"/>
    <xf numFmtId="49" fontId="9" fillId="0" borderId="0" xfId="0" applyNumberFormat="1" applyFont="1" applyAlignment="1">
      <alignment horizontal="center"/>
    </xf>
    <xf numFmtId="176" fontId="0" fillId="0" borderId="12" xfId="0" applyNumberFormat="1" applyBorder="1" applyAlignment="1">
      <alignment horizontal="center"/>
    </xf>
    <xf numFmtId="176" fontId="0" fillId="0" borderId="0" xfId="0" applyNumberFormat="1" applyAlignment="1">
      <alignment horizontal="center"/>
    </xf>
    <xf numFmtId="0" fontId="8" fillId="0" borderId="2" xfId="0" applyFont="1" applyBorder="1"/>
    <xf numFmtId="0" fontId="8" fillId="0" borderId="13" xfId="0" applyFont="1" applyBorder="1"/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8" fillId="0" borderId="0" xfId="0" applyFont="1"/>
    <xf numFmtId="0" fontId="7" fillId="0" borderId="2" xfId="0" applyFont="1" applyBorder="1"/>
    <xf numFmtId="0" fontId="0" fillId="0" borderId="5" xfId="0" applyBorder="1" applyAlignment="1">
      <alignment horizontal="center"/>
    </xf>
    <xf numFmtId="0" fontId="7" fillId="0" borderId="12" xfId="0" applyFont="1" applyBorder="1"/>
    <xf numFmtId="0" fontId="8" fillId="0" borderId="10" xfId="0" applyFont="1" applyBorder="1"/>
    <xf numFmtId="0" fontId="0" fillId="0" borderId="14" xfId="0" applyBorder="1" applyAlignment="1">
      <alignment horizontal="right"/>
    </xf>
    <xf numFmtId="1" fontId="0" fillId="0" borderId="2" xfId="0" applyNumberFormat="1" applyBorder="1"/>
    <xf numFmtId="0" fontId="7" fillId="0" borderId="13" xfId="0" applyFont="1" applyBorder="1"/>
    <xf numFmtId="0" fontId="8" fillId="0" borderId="12" xfId="0" applyFont="1" applyBorder="1"/>
    <xf numFmtId="2" fontId="0" fillId="0" borderId="12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80" fontId="0" fillId="0" borderId="2" xfId="0" applyNumberFormat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7" fillId="0" borderId="0" xfId="0" applyFont="1"/>
    <xf numFmtId="176" fontId="0" fillId="0" borderId="5" xfId="0" applyNumberFormat="1" applyBorder="1" applyAlignment="1">
      <alignment horizontal="center"/>
    </xf>
    <xf numFmtId="176" fontId="0" fillId="0" borderId="2" xfId="0" applyNumberFormat="1" applyBorder="1" applyAlignment="1">
      <alignment horizontal="center"/>
    </xf>
    <xf numFmtId="176" fontId="7" fillId="0" borderId="12" xfId="0" applyNumberFormat="1" applyFont="1" applyBorder="1" applyAlignment="1">
      <alignment horizontal="center"/>
    </xf>
    <xf numFmtId="176" fontId="0" fillId="0" borderId="14" xfId="0" applyNumberFormat="1" applyBorder="1" applyAlignment="1">
      <alignment horizontal="center"/>
    </xf>
    <xf numFmtId="0" fontId="8" fillId="36" borderId="4" xfId="0" applyFont="1" applyFill="1" applyBorder="1" applyAlignment="1">
      <alignment horizontal="center"/>
    </xf>
    <xf numFmtId="2" fontId="28" fillId="0" borderId="0" xfId="0" applyNumberFormat="1" applyFont="1"/>
    <xf numFmtId="0" fontId="30" fillId="0" borderId="0" xfId="0" applyFont="1" applyAlignment="1">
      <alignment horizontal="right"/>
    </xf>
    <xf numFmtId="0" fontId="30" fillId="0" borderId="0" xfId="0" applyFont="1" applyAlignment="1">
      <alignment horizontal="center"/>
    </xf>
    <xf numFmtId="0" fontId="30" fillId="0" borderId="11" xfId="0" applyFont="1" applyBorder="1" applyAlignment="1">
      <alignment horizontal="right"/>
    </xf>
    <xf numFmtId="1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11" xfId="0" applyFont="1" applyBorder="1"/>
    <xf numFmtId="2" fontId="7" fillId="0" borderId="0" xfId="0" applyNumberFormat="1" applyFont="1" applyAlignment="1">
      <alignment horizontal="center"/>
    </xf>
    <xf numFmtId="178" fontId="31" fillId="0" borderId="0" xfId="0" applyNumberFormat="1" applyFont="1"/>
    <xf numFmtId="2" fontId="31" fillId="0" borderId="0" xfId="0" applyNumberFormat="1" applyFont="1" applyAlignment="1">
      <alignment horizontal="center"/>
    </xf>
    <xf numFmtId="0" fontId="29" fillId="0" borderId="0" xfId="0" applyFont="1"/>
    <xf numFmtId="178" fontId="28" fillId="0" borderId="0" xfId="0" applyNumberFormat="1" applyFont="1"/>
    <xf numFmtId="0" fontId="8" fillId="0" borderId="14" xfId="0" applyFont="1" applyBorder="1"/>
    <xf numFmtId="180" fontId="0" fillId="0" borderId="14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7" fillId="0" borderId="1" xfId="0" applyFont="1" applyBorder="1"/>
    <xf numFmtId="2" fontId="0" fillId="0" borderId="5" xfId="0" applyNumberFormat="1" applyBorder="1" applyAlignment="1">
      <alignment horizontal="center"/>
    </xf>
    <xf numFmtId="178" fontId="0" fillId="0" borderId="0" xfId="0" applyNumberFormat="1"/>
    <xf numFmtId="1" fontId="7" fillId="0" borderId="2" xfId="2" applyNumberFormat="1" applyBorder="1"/>
    <xf numFmtId="0" fontId="8" fillId="0" borderId="14" xfId="2" applyFont="1" applyBorder="1"/>
    <xf numFmtId="0" fontId="7" fillId="0" borderId="10" xfId="0" applyFont="1" applyBorder="1"/>
    <xf numFmtId="1" fontId="7" fillId="0" borderId="2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1" fontId="7" fillId="0" borderId="12" xfId="0" applyNumberFormat="1" applyFont="1" applyBorder="1" applyAlignment="1">
      <alignment horizontal="center"/>
    </xf>
    <xf numFmtId="176" fontId="7" fillId="0" borderId="2" xfId="0" applyNumberFormat="1" applyFont="1" applyBorder="1" applyAlignment="1">
      <alignment horizontal="center"/>
    </xf>
    <xf numFmtId="1" fontId="7" fillId="0" borderId="0" xfId="0" applyNumberFormat="1" applyFont="1" applyAlignment="1">
      <alignment horizontal="center"/>
    </xf>
    <xf numFmtId="179" fontId="7" fillId="0" borderId="2" xfId="0" applyNumberFormat="1" applyFont="1" applyBorder="1" applyAlignment="1">
      <alignment horizontal="center"/>
    </xf>
    <xf numFmtId="179" fontId="7" fillId="0" borderId="12" xfId="0" applyNumberFormat="1" applyFont="1" applyBorder="1" applyAlignment="1">
      <alignment horizontal="center"/>
    </xf>
    <xf numFmtId="179" fontId="7" fillId="0" borderId="13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7" fillId="0" borderId="10" xfId="0" applyNumberFormat="1" applyFont="1" applyBorder="1" applyAlignment="1">
      <alignment horizontal="center"/>
    </xf>
    <xf numFmtId="1" fontId="7" fillId="0" borderId="13" xfId="0" applyNumberFormat="1" applyFont="1" applyBorder="1" applyAlignment="1">
      <alignment horizontal="center"/>
    </xf>
    <xf numFmtId="176" fontId="7" fillId="0" borderId="10" xfId="0" applyNumberFormat="1" applyFont="1" applyBorder="1" applyAlignment="1">
      <alignment horizontal="center"/>
    </xf>
    <xf numFmtId="176" fontId="7" fillId="0" borderId="13" xfId="0" applyNumberFormat="1" applyFont="1" applyBorder="1" applyAlignment="1">
      <alignment horizontal="center"/>
    </xf>
    <xf numFmtId="1" fontId="7" fillId="0" borderId="14" xfId="0" applyNumberFormat="1" applyFont="1" applyBorder="1" applyAlignment="1">
      <alignment horizontal="center"/>
    </xf>
    <xf numFmtId="176" fontId="7" fillId="0" borderId="14" xfId="0" applyNumberFormat="1" applyFont="1" applyBorder="1" applyAlignment="1">
      <alignment horizontal="center"/>
    </xf>
    <xf numFmtId="1" fontId="7" fillId="4" borderId="2" xfId="0" applyNumberFormat="1" applyFont="1" applyFill="1" applyBorder="1" applyAlignment="1">
      <alignment horizontal="center"/>
    </xf>
    <xf numFmtId="176" fontId="7" fillId="0" borderId="5" xfId="0" applyNumberFormat="1" applyFont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176" fontId="7" fillId="3" borderId="12" xfId="0" applyNumberFormat="1" applyFont="1" applyFill="1" applyBorder="1" applyAlignment="1">
      <alignment horizontal="center"/>
    </xf>
    <xf numFmtId="2" fontId="7" fillId="0" borderId="12" xfId="0" applyNumberFormat="1" applyFont="1" applyBorder="1" applyAlignment="1">
      <alignment horizontal="center"/>
    </xf>
    <xf numFmtId="176" fontId="0" fillId="3" borderId="12" xfId="0" applyNumberFormat="1" applyFill="1" applyBorder="1" applyAlignment="1">
      <alignment horizontal="center"/>
    </xf>
    <xf numFmtId="176" fontId="0" fillId="3" borderId="13" xfId="0" applyNumberFormat="1" applyFill="1" applyBorder="1" applyAlignment="1">
      <alignment horizontal="center"/>
    </xf>
    <xf numFmtId="2" fontId="7" fillId="0" borderId="10" xfId="0" applyNumberFormat="1" applyFont="1" applyBorder="1" applyAlignment="1">
      <alignment horizontal="center"/>
    </xf>
    <xf numFmtId="176" fontId="0" fillId="3" borderId="2" xfId="0" applyNumberFormat="1" applyFill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176" fontId="0" fillId="3" borderId="14" xfId="0" applyNumberFormat="1" applyFill="1" applyBorder="1" applyAlignment="1">
      <alignment horizontal="center"/>
    </xf>
    <xf numFmtId="2" fontId="7" fillId="0" borderId="14" xfId="0" applyNumberFormat="1" applyFont="1" applyBorder="1" applyAlignment="1">
      <alignment horizontal="center"/>
    </xf>
    <xf numFmtId="1" fontId="32" fillId="0" borderId="12" xfId="0" applyNumberFormat="1" applyFont="1" applyBorder="1" applyAlignment="1">
      <alignment horizontal="center"/>
    </xf>
    <xf numFmtId="176" fontId="0" fillId="3" borderId="0" xfId="0" applyNumberFormat="1" applyFill="1" applyAlignment="1">
      <alignment horizontal="center"/>
    </xf>
    <xf numFmtId="176" fontId="7" fillId="4" borderId="2" xfId="0" applyNumberFormat="1" applyFont="1" applyFill="1" applyBorder="1" applyAlignment="1">
      <alignment horizontal="center"/>
    </xf>
    <xf numFmtId="176" fontId="7" fillId="4" borderId="13" xfId="0" applyNumberFormat="1" applyFont="1" applyFill="1" applyBorder="1" applyAlignment="1">
      <alignment horizontal="center"/>
    </xf>
    <xf numFmtId="0" fontId="8" fillId="36" borderId="3" xfId="0" applyFont="1" applyFill="1" applyBorder="1" applyAlignment="1">
      <alignment horizontal="center"/>
    </xf>
    <xf numFmtId="0" fontId="8" fillId="36" borderId="19" xfId="0" applyFont="1" applyFill="1" applyBorder="1" applyAlignment="1">
      <alignment horizontal="center"/>
    </xf>
    <xf numFmtId="0" fontId="8" fillId="36" borderId="14" xfId="0" applyFont="1" applyFill="1" applyBorder="1" applyAlignment="1">
      <alignment horizontal="center"/>
    </xf>
    <xf numFmtId="0" fontId="8" fillId="36" borderId="18" xfId="0" applyFont="1" applyFill="1" applyBorder="1" applyAlignment="1">
      <alignment horizontal="center"/>
    </xf>
    <xf numFmtId="0" fontId="0" fillId="2" borderId="11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8" fillId="36" borderId="14" xfId="0" applyFont="1" applyFill="1" applyBorder="1"/>
    <xf numFmtId="0" fontId="8" fillId="36" borderId="5" xfId="0" applyFont="1" applyFill="1" applyBorder="1"/>
    <xf numFmtId="0" fontId="8" fillId="36" borderId="5" xfId="0" applyFont="1" applyFill="1" applyBorder="1" applyAlignment="1">
      <alignment horizontal="center"/>
    </xf>
    <xf numFmtId="2" fontId="8" fillId="36" borderId="4" xfId="0" applyNumberFormat="1" applyFont="1" applyFill="1" applyBorder="1" applyAlignment="1">
      <alignment horizontal="center"/>
    </xf>
    <xf numFmtId="0" fontId="0" fillId="36" borderId="4" xfId="0" applyFill="1" applyBorder="1"/>
    <xf numFmtId="0" fontId="8" fillId="36" borderId="5" xfId="0" applyFont="1" applyFill="1" applyBorder="1" applyAlignment="1">
      <alignment horizontal="center" wrapText="1"/>
    </xf>
    <xf numFmtId="0" fontId="0" fillId="36" borderId="14" xfId="0" applyFill="1" applyBorder="1"/>
    <xf numFmtId="0" fontId="0" fillId="36" borderId="5" xfId="0" applyFill="1" applyBorder="1"/>
    <xf numFmtId="0" fontId="8" fillId="36" borderId="2" xfId="0" applyFont="1" applyFill="1" applyBorder="1"/>
    <xf numFmtId="0" fontId="8" fillId="36" borderId="0" xfId="0" applyFont="1" applyFill="1"/>
    <xf numFmtId="0" fontId="0" fillId="36" borderId="16" xfId="0" applyFill="1" applyBorder="1" applyAlignment="1">
      <alignment horizontal="center"/>
    </xf>
    <xf numFmtId="0" fontId="0" fillId="36" borderId="8" xfId="0" applyFill="1" applyBorder="1" applyAlignment="1">
      <alignment horizontal="center"/>
    </xf>
    <xf numFmtId="2" fontId="0" fillId="36" borderId="7" xfId="0" applyNumberFormat="1" applyFill="1" applyBorder="1" applyAlignment="1">
      <alignment horizontal="center"/>
    </xf>
    <xf numFmtId="0" fontId="0" fillId="36" borderId="7" xfId="0" applyFill="1" applyBorder="1" applyAlignment="1">
      <alignment horizontal="center"/>
    </xf>
    <xf numFmtId="0" fontId="0" fillId="36" borderId="1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8" fillId="36" borderId="8" xfId="0" applyFont="1" applyFill="1" applyBorder="1" applyAlignment="1">
      <alignment horizontal="center"/>
    </xf>
    <xf numFmtId="0" fontId="8" fillId="36" borderId="16" xfId="0" applyFont="1" applyFill="1" applyBorder="1" applyAlignment="1">
      <alignment horizontal="center"/>
    </xf>
    <xf numFmtId="0" fontId="8" fillId="36" borderId="7" xfId="0" applyFont="1" applyFill="1" applyBorder="1" applyAlignment="1">
      <alignment horizontal="center"/>
    </xf>
    <xf numFmtId="0" fontId="0" fillId="36" borderId="6" xfId="0" applyFill="1" applyBorder="1" applyAlignment="1">
      <alignment horizontal="center"/>
    </xf>
    <xf numFmtId="0" fontId="0" fillId="36" borderId="8" xfId="0" applyFill="1" applyBorder="1" applyAlignment="1">
      <alignment horizontal="center" wrapText="1"/>
    </xf>
    <xf numFmtId="0" fontId="8" fillId="36" borderId="6" xfId="0" applyFont="1" applyFill="1" applyBorder="1" applyAlignment="1">
      <alignment horizontal="center"/>
    </xf>
    <xf numFmtId="0" fontId="0" fillId="36" borderId="2" xfId="0" applyFill="1" applyBorder="1"/>
    <xf numFmtId="0" fontId="0" fillId="36" borderId="12" xfId="0" applyFill="1" applyBorder="1"/>
    <xf numFmtId="0" fontId="0" fillId="36" borderId="19" xfId="0" applyFill="1" applyBorder="1"/>
    <xf numFmtId="0" fontId="0" fillId="36" borderId="10" xfId="0" applyFill="1" applyBorder="1"/>
    <xf numFmtId="0" fontId="0" fillId="36" borderId="13" xfId="0" applyFill="1" applyBorder="1" applyAlignment="1">
      <alignment horizontal="center"/>
    </xf>
    <xf numFmtId="0" fontId="0" fillId="36" borderId="20" xfId="0" applyFill="1" applyBorder="1" applyAlignment="1">
      <alignment horizontal="center"/>
    </xf>
    <xf numFmtId="2" fontId="0" fillId="36" borderId="15" xfId="0" applyNumberFormat="1" applyFill="1" applyBorder="1" applyAlignment="1">
      <alignment horizontal="center"/>
    </xf>
    <xf numFmtId="2" fontId="0" fillId="36" borderId="17" xfId="0" applyNumberFormat="1" applyFill="1" applyBorder="1" applyAlignment="1">
      <alignment horizontal="center"/>
    </xf>
    <xf numFmtId="2" fontId="7" fillId="36" borderId="17" xfId="0" applyNumberFormat="1" applyFont="1" applyFill="1" applyBorder="1" applyAlignment="1">
      <alignment horizontal="center"/>
    </xf>
    <xf numFmtId="0" fontId="0" fillId="36" borderId="9" xfId="0" applyFill="1" applyBorder="1" applyAlignment="1">
      <alignment horizontal="center"/>
    </xf>
    <xf numFmtId="0" fontId="0" fillId="36" borderId="13" xfId="0" applyFill="1" applyBorder="1" applyAlignment="1">
      <alignment horizontal="right"/>
    </xf>
    <xf numFmtId="0" fontId="7" fillId="36" borderId="10" xfId="2" applyFill="1" applyBorder="1"/>
    <xf numFmtId="178" fontId="0" fillId="4" borderId="0" xfId="0" applyNumberFormat="1" applyFill="1"/>
    <xf numFmtId="0" fontId="0" fillId="4" borderId="0" xfId="0" applyFill="1" applyAlignment="1">
      <alignment horizontal="center"/>
    </xf>
    <xf numFmtId="0" fontId="0" fillId="4" borderId="2" xfId="0" applyFill="1" applyBorder="1"/>
    <xf numFmtId="0" fontId="0" fillId="4" borderId="13" xfId="0" applyFill="1" applyBorder="1"/>
    <xf numFmtId="0" fontId="0" fillId="4" borderId="1" xfId="0" applyFill="1" applyBorder="1" applyAlignment="1">
      <alignment horizontal="center"/>
    </xf>
    <xf numFmtId="1" fontId="7" fillId="2" borderId="2" xfId="0" applyNumberFormat="1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4" borderId="2" xfId="0" applyFont="1" applyFill="1" applyBorder="1" applyAlignment="1">
      <alignment wrapText="1"/>
    </xf>
    <xf numFmtId="178" fontId="7" fillId="4" borderId="2" xfId="0" applyNumberFormat="1" applyFont="1" applyFill="1" applyBorder="1"/>
    <xf numFmtId="0" fontId="0" fillId="4" borderId="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1" xfId="0" applyFont="1" applyFill="1" applyBorder="1" applyAlignment="1">
      <alignment horizontal="center"/>
    </xf>
    <xf numFmtId="178" fontId="0" fillId="4" borderId="2" xfId="0" applyNumberFormat="1" applyFill="1" applyBorder="1"/>
    <xf numFmtId="0" fontId="7" fillId="4" borderId="2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78" fontId="0" fillId="0" borderId="11" xfId="0" applyNumberFormat="1" applyBorder="1"/>
    <xf numFmtId="2" fontId="8" fillId="36" borderId="3" xfId="0" applyNumberFormat="1" applyFont="1" applyFill="1" applyBorder="1" applyAlignment="1">
      <alignment horizontal="center"/>
    </xf>
    <xf numFmtId="2" fontId="0" fillId="36" borderId="6" xfId="0" applyNumberFormat="1" applyFill="1" applyBorder="1" applyAlignment="1">
      <alignment horizontal="center"/>
    </xf>
    <xf numFmtId="0" fontId="7" fillId="36" borderId="16" xfId="0" applyFont="1" applyFill="1" applyBorder="1" applyAlignment="1">
      <alignment horizontal="center"/>
    </xf>
    <xf numFmtId="0" fontId="0" fillId="36" borderId="3" xfId="0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7" fillId="37" borderId="2" xfId="2" applyNumberFormat="1" applyFill="1" applyBorder="1"/>
    <xf numFmtId="176" fontId="0" fillId="0" borderId="13" xfId="0" applyNumberFormat="1" applyBorder="1" applyAlignment="1">
      <alignment horizontal="center"/>
    </xf>
    <xf numFmtId="0" fontId="2" fillId="0" borderId="0" xfId="75"/>
    <xf numFmtId="178" fontId="2" fillId="0" borderId="0" xfId="75" applyNumberFormat="1"/>
    <xf numFmtId="0" fontId="1" fillId="0" borderId="1" xfId="89" applyBorder="1"/>
    <xf numFmtId="0" fontId="1" fillId="0" borderId="10" xfId="89" applyBorder="1"/>
    <xf numFmtId="178" fontId="1" fillId="0" borderId="9" xfId="89" applyNumberFormat="1" applyBorder="1"/>
    <xf numFmtId="178" fontId="1" fillId="0" borderId="1" xfId="89" applyNumberFormat="1" applyBorder="1"/>
    <xf numFmtId="180" fontId="0" fillId="0" borderId="13" xfId="0" applyNumberFormat="1" applyBorder="1" applyAlignment="1">
      <alignment horizontal="center"/>
    </xf>
    <xf numFmtId="1" fontId="7" fillId="4" borderId="13" xfId="0" applyNumberFormat="1" applyFont="1" applyFill="1" applyBorder="1" applyAlignment="1">
      <alignment horizontal="center"/>
    </xf>
    <xf numFmtId="178" fontId="0" fillId="0" borderId="1" xfId="0" applyNumberFormat="1" applyBorder="1"/>
    <xf numFmtId="2" fontId="0" fillId="36" borderId="7" xfId="0" applyNumberFormat="1" applyFill="1" applyBorder="1" applyAlignment="1">
      <alignment horizontal="center" wrapText="1"/>
    </xf>
    <xf numFmtId="1" fontId="0" fillId="0" borderId="13" xfId="0" applyNumberFormat="1" applyBorder="1"/>
    <xf numFmtId="1" fontId="7" fillId="0" borderId="20" xfId="2" applyNumberFormat="1" applyBorder="1"/>
    <xf numFmtId="181" fontId="0" fillId="0" borderId="0" xfId="0" applyNumberFormat="1"/>
    <xf numFmtId="181" fontId="0" fillId="0" borderId="14" xfId="0" applyNumberFormat="1" applyBorder="1"/>
    <xf numFmtId="181" fontId="0" fillId="0" borderId="2" xfId="0" applyNumberFormat="1" applyBorder="1"/>
    <xf numFmtId="181" fontId="0" fillId="0" borderId="13" xfId="0" applyNumberFormat="1" applyBorder="1"/>
    <xf numFmtId="181" fontId="7" fillId="36" borderId="13" xfId="2" applyNumberFormat="1" applyFill="1" applyBorder="1"/>
    <xf numFmtId="181" fontId="0" fillId="36" borderId="0" xfId="0" applyNumberFormat="1" applyFill="1" applyBorder="1"/>
    <xf numFmtId="181" fontId="7" fillId="36" borderId="1" xfId="2" applyNumberFormat="1" applyFill="1" applyBorder="1"/>
    <xf numFmtId="181" fontId="0" fillId="36" borderId="4" xfId="0" applyNumberFormat="1" applyFill="1" applyBorder="1"/>
    <xf numFmtId="181" fontId="0" fillId="36" borderId="14" xfId="0" applyNumberFormat="1" applyFill="1" applyBorder="1"/>
    <xf numFmtId="181" fontId="7" fillId="36" borderId="2" xfId="2" applyNumberFormat="1" applyFill="1" applyBorder="1"/>
  </cellXfs>
  <cellStyles count="103">
    <cellStyle name="20% - Accent1 2" xfId="47" xr:uid="{00000000-0005-0000-0000-000001000000}"/>
    <cellStyle name="20% - Accent1 3" xfId="61" xr:uid="{00000000-0005-0000-0000-000002000000}"/>
    <cellStyle name="20% - Accent1 4" xfId="77" xr:uid="{00000000-0005-0000-0000-000003000000}"/>
    <cellStyle name="20% - Accent1 5" xfId="91" xr:uid="{00000000-0005-0000-0000-000004000000}"/>
    <cellStyle name="20% - Accent2 2" xfId="49" xr:uid="{00000000-0005-0000-0000-000006000000}"/>
    <cellStyle name="20% - Accent2 3" xfId="63" xr:uid="{00000000-0005-0000-0000-000007000000}"/>
    <cellStyle name="20% - Accent2 4" xfId="79" xr:uid="{00000000-0005-0000-0000-000008000000}"/>
    <cellStyle name="20% - Accent2 5" xfId="93" xr:uid="{00000000-0005-0000-0000-000009000000}"/>
    <cellStyle name="20% - Accent3 2" xfId="51" xr:uid="{00000000-0005-0000-0000-00000B000000}"/>
    <cellStyle name="20% - Accent3 3" xfId="65" xr:uid="{00000000-0005-0000-0000-00000C000000}"/>
    <cellStyle name="20% - Accent3 4" xfId="81" xr:uid="{00000000-0005-0000-0000-00000D000000}"/>
    <cellStyle name="20% - Accent3 5" xfId="95" xr:uid="{00000000-0005-0000-0000-00000E000000}"/>
    <cellStyle name="20% - Accent4 2" xfId="53" xr:uid="{00000000-0005-0000-0000-000010000000}"/>
    <cellStyle name="20% - Accent4 3" xfId="67" xr:uid="{00000000-0005-0000-0000-000011000000}"/>
    <cellStyle name="20% - Accent4 4" xfId="83" xr:uid="{00000000-0005-0000-0000-000012000000}"/>
    <cellStyle name="20% - Accent4 5" xfId="97" xr:uid="{00000000-0005-0000-0000-000013000000}"/>
    <cellStyle name="20% - Accent5 2" xfId="55" xr:uid="{00000000-0005-0000-0000-000015000000}"/>
    <cellStyle name="20% - Accent5 3" xfId="69" xr:uid="{00000000-0005-0000-0000-000016000000}"/>
    <cellStyle name="20% - Accent5 4" xfId="85" xr:uid="{00000000-0005-0000-0000-000017000000}"/>
    <cellStyle name="20% - Accent5 5" xfId="99" xr:uid="{00000000-0005-0000-0000-000018000000}"/>
    <cellStyle name="20% - Accent6 2" xfId="57" xr:uid="{00000000-0005-0000-0000-00001A000000}"/>
    <cellStyle name="20% - Accent6 3" xfId="71" xr:uid="{00000000-0005-0000-0000-00001B000000}"/>
    <cellStyle name="20% - Accent6 4" xfId="87" xr:uid="{00000000-0005-0000-0000-00001C000000}"/>
    <cellStyle name="20% - Accent6 5" xfId="101" xr:uid="{00000000-0005-0000-0000-00001D000000}"/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Accent1 2" xfId="48" xr:uid="{00000000-0005-0000-0000-00001F000000}"/>
    <cellStyle name="40% - Accent1 3" xfId="62" xr:uid="{00000000-0005-0000-0000-000020000000}"/>
    <cellStyle name="40% - Accent1 4" xfId="78" xr:uid="{00000000-0005-0000-0000-000021000000}"/>
    <cellStyle name="40% - Accent1 5" xfId="92" xr:uid="{00000000-0005-0000-0000-000022000000}"/>
    <cellStyle name="40% - Accent2 2" xfId="50" xr:uid="{00000000-0005-0000-0000-000024000000}"/>
    <cellStyle name="40% - Accent2 3" xfId="64" xr:uid="{00000000-0005-0000-0000-000025000000}"/>
    <cellStyle name="40% - Accent2 4" xfId="80" xr:uid="{00000000-0005-0000-0000-000026000000}"/>
    <cellStyle name="40% - Accent2 5" xfId="94" xr:uid="{00000000-0005-0000-0000-000027000000}"/>
    <cellStyle name="40% - Accent3 2" xfId="52" xr:uid="{00000000-0005-0000-0000-000029000000}"/>
    <cellStyle name="40% - Accent3 3" xfId="66" xr:uid="{00000000-0005-0000-0000-00002A000000}"/>
    <cellStyle name="40% - Accent3 4" xfId="82" xr:uid="{00000000-0005-0000-0000-00002B000000}"/>
    <cellStyle name="40% - Accent3 5" xfId="96" xr:uid="{00000000-0005-0000-0000-00002C000000}"/>
    <cellStyle name="40% - Accent4 2" xfId="54" xr:uid="{00000000-0005-0000-0000-00002E000000}"/>
    <cellStyle name="40% - Accent4 3" xfId="68" xr:uid="{00000000-0005-0000-0000-00002F000000}"/>
    <cellStyle name="40% - Accent4 4" xfId="84" xr:uid="{00000000-0005-0000-0000-000030000000}"/>
    <cellStyle name="40% - Accent4 5" xfId="98" xr:uid="{00000000-0005-0000-0000-000031000000}"/>
    <cellStyle name="40% - Accent5 2" xfId="56" xr:uid="{00000000-0005-0000-0000-000033000000}"/>
    <cellStyle name="40% - Accent5 3" xfId="70" xr:uid="{00000000-0005-0000-0000-000034000000}"/>
    <cellStyle name="40% - Accent5 4" xfId="86" xr:uid="{00000000-0005-0000-0000-000035000000}"/>
    <cellStyle name="40% - Accent5 5" xfId="100" xr:uid="{00000000-0005-0000-0000-000036000000}"/>
    <cellStyle name="40% - Accent6 2" xfId="58" xr:uid="{00000000-0005-0000-0000-000038000000}"/>
    <cellStyle name="40% - Accent6 3" xfId="72" xr:uid="{00000000-0005-0000-0000-000039000000}"/>
    <cellStyle name="40% - Accent6 4" xfId="88" xr:uid="{00000000-0005-0000-0000-00003A000000}"/>
    <cellStyle name="40% - Accent6 5" xfId="102" xr:uid="{00000000-0005-0000-0000-00003B000000}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Euro" xfId="1" xr:uid="{00000000-0005-0000-0000-00004B000000}"/>
    <cellStyle name="Normal 2" xfId="43" xr:uid="{00000000-0005-0000-0000-000056000000}"/>
    <cellStyle name="Normal 3" xfId="45" xr:uid="{00000000-0005-0000-0000-000057000000}"/>
    <cellStyle name="Normal 4" xfId="59" xr:uid="{00000000-0005-0000-0000-000058000000}"/>
    <cellStyle name="Normal 5" xfId="73" xr:uid="{00000000-0005-0000-0000-000059000000}"/>
    <cellStyle name="Normal 6" xfId="74" xr:uid="{00000000-0005-0000-0000-00005A000000}"/>
    <cellStyle name="Normal 7" xfId="75" xr:uid="{00000000-0005-0000-0000-00005B000000}"/>
    <cellStyle name="Normal 8" xfId="89" xr:uid="{00000000-0005-0000-0000-00005C000000}"/>
    <cellStyle name="Normal_Bio6000" xfId="2" xr:uid="{00000000-0005-0000-0000-00005D000000}"/>
    <cellStyle name="Note 2" xfId="44" xr:uid="{00000000-0005-0000-0000-00005E000000}"/>
    <cellStyle name="Note 3" xfId="46" xr:uid="{00000000-0005-0000-0000-00005F000000}"/>
    <cellStyle name="Note 4" xfId="60" xr:uid="{00000000-0005-0000-0000-000060000000}"/>
    <cellStyle name="Note 5" xfId="76" xr:uid="{00000000-0005-0000-0000-000061000000}"/>
    <cellStyle name="Note 6" xfId="90" xr:uid="{00000000-0005-0000-0000-000062000000}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6" builtinId="11" customBuiltin="1"/>
    <cellStyle name="계산" xfId="13" builtinId="22" customBuiltin="1"/>
    <cellStyle name="나쁨" xfId="9" builtinId="27" customBuiltin="1"/>
    <cellStyle name="보통" xfId="10" builtinId="28" customBuiltin="1"/>
    <cellStyle name="설명 텍스트" xfId="17" builtinId="53" customBuiltin="1"/>
    <cellStyle name="셀 확인" xfId="15" builtinId="23" customBuiltin="1"/>
    <cellStyle name="연결된 셀" xfId="14" builtinId="24" customBuiltin="1"/>
    <cellStyle name="요약" xfId="18" builtinId="25" customBuiltin="1"/>
    <cellStyle name="입력" xfId="11" builtinId="20" customBuiltin="1"/>
    <cellStyle name="제목" xfId="3" builtinId="15" customBuiltin="1"/>
    <cellStyle name="제목 1" xfId="4" builtinId="16" customBuiltin="1"/>
    <cellStyle name="제목 2" xfId="5" builtinId="17" customBuiltin="1"/>
    <cellStyle name="제목 3" xfId="6" builtinId="18" customBuiltin="1"/>
    <cellStyle name="제목 4" xfId="7" builtinId="19" customBuiltin="1"/>
    <cellStyle name="좋음" xfId="8" builtinId="26" customBuiltin="1"/>
    <cellStyle name="출력" xfId="12" builtinId="21" customBuiltin="1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CCFFCC"/>
      <color rgb="FF0000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97106336313203"/>
          <c:y val="0.13107029952428242"/>
          <c:w val="0.85535724789113232"/>
          <c:h val="0.6728325954251382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0-C4FF-D542-B904-967B644B32DA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1-C4FF-D542-B904-967B644B32DA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2-C4FF-D542-B904-967B644B32DA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3-C4FF-D542-B904-967B644B32DA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4-C4FF-D542-B904-967B644B32DA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5-C4FF-D542-B904-967B644B32DA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6-C4FF-D542-B904-967B644B32DA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7-C4FF-D542-B904-967B644B32DA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8-C4FF-D542-B904-967B644B32DA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sys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data'!$G$21:$G$35</c:f>
              <c:numCache>
                <c:formatCode>0.000</c:formatCode>
                <c:ptCount val="15"/>
                <c:pt idx="0">
                  <c:v>0.28599999999999998</c:v>
                </c:pt>
                <c:pt idx="1">
                  <c:v>0.36899999999999999</c:v>
                </c:pt>
                <c:pt idx="2">
                  <c:v>1.1499999999999999</c:v>
                </c:pt>
                <c:pt idx="3">
                  <c:v>2.94</c:v>
                </c:pt>
                <c:pt idx="4">
                  <c:v>6.27</c:v>
                </c:pt>
                <c:pt idx="5">
                  <c:v>10</c:v>
                </c:pt>
                <c:pt idx="6">
                  <c:v>12.6</c:v>
                </c:pt>
                <c:pt idx="7">
                  <c:v>10.6</c:v>
                </c:pt>
                <c:pt idx="8">
                  <c:v>11.5</c:v>
                </c:pt>
                <c:pt idx="9">
                  <c:v>10.6</c:v>
                </c:pt>
                <c:pt idx="10">
                  <c:v>8</c:v>
                </c:pt>
                <c:pt idx="11">
                  <c:v>7.9</c:v>
                </c:pt>
                <c:pt idx="12">
                  <c:v>5.77</c:v>
                </c:pt>
                <c:pt idx="13">
                  <c:v>5.64</c:v>
                </c:pt>
                <c:pt idx="14">
                  <c:v>4.1500000000000004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4FF-D542-B904-967B644B32DA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data'!$G$37:$G$51</c:f>
              <c:numCache>
                <c:formatCode>0.000</c:formatCode>
                <c:ptCount val="15"/>
                <c:pt idx="0">
                  <c:v>0.23</c:v>
                </c:pt>
                <c:pt idx="1">
                  <c:v>0.39</c:v>
                </c:pt>
                <c:pt idx="2">
                  <c:v>0.99399999999999999</c:v>
                </c:pt>
                <c:pt idx="3">
                  <c:v>2.57</c:v>
                </c:pt>
                <c:pt idx="4">
                  <c:v>5.73</c:v>
                </c:pt>
                <c:pt idx="5">
                  <c:v>9.83</c:v>
                </c:pt>
                <c:pt idx="6">
                  <c:v>12.5</c:v>
                </c:pt>
                <c:pt idx="7">
                  <c:v>11.6</c:v>
                </c:pt>
                <c:pt idx="8">
                  <c:v>10.5</c:v>
                </c:pt>
                <c:pt idx="9">
                  <c:v>11.5</c:v>
                </c:pt>
                <c:pt idx="10">
                  <c:v>8.35</c:v>
                </c:pt>
                <c:pt idx="11">
                  <c:v>7.96</c:v>
                </c:pt>
                <c:pt idx="12">
                  <c:v>6.61</c:v>
                </c:pt>
                <c:pt idx="13">
                  <c:v>6.19</c:v>
                </c:pt>
                <c:pt idx="14">
                  <c:v>5.31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4FF-D542-B904-967B644B32DA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data'!$G$53:$G$67</c:f>
              <c:numCache>
                <c:formatCode>0.000</c:formatCode>
                <c:ptCount val="15"/>
                <c:pt idx="0">
                  <c:v>0.24299999999999999</c:v>
                </c:pt>
                <c:pt idx="1">
                  <c:v>0.41299999999999998</c:v>
                </c:pt>
                <c:pt idx="2">
                  <c:v>1.03</c:v>
                </c:pt>
                <c:pt idx="3">
                  <c:v>2.9</c:v>
                </c:pt>
                <c:pt idx="4">
                  <c:v>6.52</c:v>
                </c:pt>
                <c:pt idx="5">
                  <c:v>10</c:v>
                </c:pt>
                <c:pt idx="6">
                  <c:v>12.9</c:v>
                </c:pt>
                <c:pt idx="7">
                  <c:v>11.3</c:v>
                </c:pt>
                <c:pt idx="8">
                  <c:v>11.9</c:v>
                </c:pt>
                <c:pt idx="9">
                  <c:v>11.7</c:v>
                </c:pt>
                <c:pt idx="10">
                  <c:v>8.3000000000000007</c:v>
                </c:pt>
                <c:pt idx="11">
                  <c:v>6.66</c:v>
                </c:pt>
                <c:pt idx="12">
                  <c:v>4.68</c:v>
                </c:pt>
                <c:pt idx="13">
                  <c:v>4.57</c:v>
                </c:pt>
                <c:pt idx="14">
                  <c:v>3.47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4FF-D542-B904-967B644B32DA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data'!$G$69:$G$83</c:f>
              <c:numCache>
                <c:formatCode>0.000</c:formatCode>
                <c:ptCount val="15"/>
                <c:pt idx="0">
                  <c:v>0.28799999999999998</c:v>
                </c:pt>
                <c:pt idx="1">
                  <c:v>0.501</c:v>
                </c:pt>
                <c:pt idx="2">
                  <c:v>1.04</c:v>
                </c:pt>
                <c:pt idx="3">
                  <c:v>2.99</c:v>
                </c:pt>
                <c:pt idx="4">
                  <c:v>6.62</c:v>
                </c:pt>
                <c:pt idx="5">
                  <c:v>8.86</c:v>
                </c:pt>
                <c:pt idx="6">
                  <c:v>11.6</c:v>
                </c:pt>
                <c:pt idx="7">
                  <c:v>13.6</c:v>
                </c:pt>
                <c:pt idx="8">
                  <c:v>14.2</c:v>
                </c:pt>
                <c:pt idx="9">
                  <c:v>13.8</c:v>
                </c:pt>
                <c:pt idx="10">
                  <c:v>11.9</c:v>
                </c:pt>
                <c:pt idx="11">
                  <c:v>10.8</c:v>
                </c:pt>
                <c:pt idx="12">
                  <c:v>9.65</c:v>
                </c:pt>
                <c:pt idx="13">
                  <c:v>7.82</c:v>
                </c:pt>
                <c:pt idx="14">
                  <c:v>6.31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C4FF-D542-B904-967B644B32DA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data'!$G$85:$G$99</c:f>
              <c:numCache>
                <c:formatCode>0.000</c:formatCode>
                <c:ptCount val="15"/>
                <c:pt idx="0">
                  <c:v>0.24099999999999999</c:v>
                </c:pt>
                <c:pt idx="1">
                  <c:v>0.35199999999999998</c:v>
                </c:pt>
                <c:pt idx="2">
                  <c:v>0.96799999999999997</c:v>
                </c:pt>
                <c:pt idx="3">
                  <c:v>2.46</c:v>
                </c:pt>
                <c:pt idx="4">
                  <c:v>6.21</c:v>
                </c:pt>
                <c:pt idx="5">
                  <c:v>8.27</c:v>
                </c:pt>
                <c:pt idx="6">
                  <c:v>12</c:v>
                </c:pt>
                <c:pt idx="7">
                  <c:v>14.5</c:v>
                </c:pt>
                <c:pt idx="8">
                  <c:v>16.8</c:v>
                </c:pt>
                <c:pt idx="9">
                  <c:v>16.7</c:v>
                </c:pt>
                <c:pt idx="10">
                  <c:v>13.1</c:v>
                </c:pt>
                <c:pt idx="11">
                  <c:v>13.3</c:v>
                </c:pt>
                <c:pt idx="12">
                  <c:v>12.6</c:v>
                </c:pt>
                <c:pt idx="13">
                  <c:v>10.1</c:v>
                </c:pt>
                <c:pt idx="14">
                  <c:v>8.43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C4FF-D542-B904-967B644B32DA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data'!$G$101:$G$115</c:f>
              <c:numCache>
                <c:formatCode>0.000</c:formatCode>
                <c:ptCount val="15"/>
                <c:pt idx="0">
                  <c:v>0.252</c:v>
                </c:pt>
                <c:pt idx="1">
                  <c:v>0.379</c:v>
                </c:pt>
                <c:pt idx="2">
                  <c:v>1.18</c:v>
                </c:pt>
                <c:pt idx="3">
                  <c:v>2.99</c:v>
                </c:pt>
                <c:pt idx="4">
                  <c:v>6.05</c:v>
                </c:pt>
                <c:pt idx="5">
                  <c:v>10.199999999999999</c:v>
                </c:pt>
                <c:pt idx="6">
                  <c:v>11.7</c:v>
                </c:pt>
                <c:pt idx="7">
                  <c:v>12.7</c:v>
                </c:pt>
                <c:pt idx="8">
                  <c:v>13.5</c:v>
                </c:pt>
                <c:pt idx="9">
                  <c:v>13.6</c:v>
                </c:pt>
                <c:pt idx="10">
                  <c:v>11</c:v>
                </c:pt>
                <c:pt idx="11">
                  <c:v>10.1</c:v>
                </c:pt>
                <c:pt idx="12">
                  <c:v>7.59</c:v>
                </c:pt>
                <c:pt idx="13">
                  <c:v>7.22</c:v>
                </c:pt>
                <c:pt idx="14">
                  <c:v>5.54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C4FF-D542-B904-967B644B32DA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data'!$G$117:$G$131</c:f>
              <c:numCache>
                <c:formatCode>0.000</c:formatCode>
                <c:ptCount val="15"/>
                <c:pt idx="0">
                  <c:v>0.254</c:v>
                </c:pt>
                <c:pt idx="1">
                  <c:v>0.42199999999999999</c:v>
                </c:pt>
                <c:pt idx="2">
                  <c:v>1.0900000000000001</c:v>
                </c:pt>
                <c:pt idx="3">
                  <c:v>2.84</c:v>
                </c:pt>
                <c:pt idx="4">
                  <c:v>6.6</c:v>
                </c:pt>
                <c:pt idx="5">
                  <c:v>10.199999999999999</c:v>
                </c:pt>
                <c:pt idx="6">
                  <c:v>12.1</c:v>
                </c:pt>
                <c:pt idx="7">
                  <c:v>13.9</c:v>
                </c:pt>
                <c:pt idx="8">
                  <c:v>15.6</c:v>
                </c:pt>
                <c:pt idx="9">
                  <c:v>14.5</c:v>
                </c:pt>
                <c:pt idx="10">
                  <c:v>11.8</c:v>
                </c:pt>
                <c:pt idx="11">
                  <c:v>10.8</c:v>
                </c:pt>
                <c:pt idx="12">
                  <c:v>8.77</c:v>
                </c:pt>
                <c:pt idx="13">
                  <c:v>7.72</c:v>
                </c:pt>
                <c:pt idx="14">
                  <c:v>5.71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C4FF-D542-B904-967B644B32DA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data'!$G$133:$G$147</c:f>
              <c:numCache>
                <c:formatCode>0.000</c:formatCode>
                <c:ptCount val="15"/>
                <c:pt idx="0">
                  <c:v>0.17299999999999999</c:v>
                </c:pt>
                <c:pt idx="1">
                  <c:v>0.32700000000000001</c:v>
                </c:pt>
                <c:pt idx="2">
                  <c:v>0.70699999999999996</c:v>
                </c:pt>
                <c:pt idx="3">
                  <c:v>2.02</c:v>
                </c:pt>
                <c:pt idx="4">
                  <c:v>4.5999999999999996</c:v>
                </c:pt>
                <c:pt idx="5">
                  <c:v>7.52</c:v>
                </c:pt>
                <c:pt idx="6">
                  <c:v>11.9</c:v>
                </c:pt>
                <c:pt idx="7">
                  <c:v>15.9</c:v>
                </c:pt>
                <c:pt idx="8">
                  <c:v>16.8</c:v>
                </c:pt>
                <c:pt idx="9">
                  <c:v>16.3</c:v>
                </c:pt>
                <c:pt idx="10">
                  <c:v>14</c:v>
                </c:pt>
                <c:pt idx="11">
                  <c:v>12.9</c:v>
                </c:pt>
                <c:pt idx="12">
                  <c:v>11.1</c:v>
                </c:pt>
                <c:pt idx="13">
                  <c:v>9.15</c:v>
                </c:pt>
                <c:pt idx="14">
                  <c:v>5.48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C4FF-D542-B904-967B644B3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3109504"/>
        <c:axId val="-653114400"/>
      </c:scatterChart>
      <c:valAx>
        <c:axId val="-653109504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3114400"/>
        <c:crosses val="autoZero"/>
        <c:crossBetween val="midCat"/>
        <c:majorUnit val="1"/>
        <c:minorUnit val="1"/>
      </c:valAx>
      <c:valAx>
        <c:axId val="-653114400"/>
        <c:scaling>
          <c:orientation val="minMax"/>
          <c:max val="18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a-DK"/>
                  <a:t>x 10E6 Cells/mL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653109504"/>
        <c:crosses val="autoZero"/>
        <c:crossBetween val="midCat"/>
        <c:majorUnit val="2"/>
        <c:minorUnit val="1"/>
      </c:valAx>
    </c:plotArea>
    <c:legend>
      <c:legendPos val="b"/>
      <c:legendEntry>
        <c:idx val="7"/>
        <c:txPr>
          <a:bodyPr/>
          <a:lstStyle/>
          <a:p>
            <a:pPr>
              <a:defRPr sz="1200" b="1">
                <a:solidFill>
                  <a:sysClr val="windowText" lastClr="000000"/>
                </a:solidFill>
              </a:defRPr>
            </a:pPr>
            <a:endParaRPr lang="ko-KR"/>
          </a:p>
        </c:txPr>
      </c:legendEntry>
      <c:layout>
        <c:manualLayout>
          <c:xMode val="edge"/>
          <c:yMode val="edge"/>
          <c:x val="3.723488804404794E-2"/>
          <c:y val="0.89125987587620636"/>
          <c:w val="0.91006290437948389"/>
          <c:h val="4.4524760020785453E-2"/>
        </c:manualLayout>
      </c:layout>
      <c:overlay val="0"/>
      <c:txPr>
        <a:bodyPr/>
        <a:lstStyle/>
        <a:p>
          <a:pPr>
            <a:defRPr sz="1200" b="1"/>
          </a:pPr>
          <a:endParaRPr lang="ko-KR"/>
        </a:p>
      </c:txPr>
    </c:legend>
    <c:plotVisOnly val="1"/>
    <c:dispBlanksAs val="gap"/>
    <c:showDLblsOverMax val="0"/>
  </c:chart>
  <c:txPr>
    <a:bodyPr/>
    <a:lstStyle/>
    <a:p>
      <a:pPr>
        <a:defRPr sz="1100"/>
      </a:pPr>
      <a:endParaRPr lang="ko-KR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62091872102217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0-8EE6-F145-9707-E7273F3CD18B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1-8EE6-F145-9707-E7273F3CD18B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2-8EE6-F145-9707-E7273F3CD18B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3-8EE6-F145-9707-E7273F3CD18B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4-8EE6-F145-9707-E7273F3CD18B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5-8EE6-F145-9707-E7273F3CD18B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6-8EE6-F145-9707-E7273F3CD18B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7-8EE6-F145-9707-E7273F3CD18B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8-8EE6-F145-9707-E7273F3CD18B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data'!$I$21:$I$35</c:f>
              <c:numCache>
                <c:formatCode>General</c:formatCode>
                <c:ptCount val="15"/>
                <c:pt idx="0">
                  <c:v>95.7</c:v>
                </c:pt>
                <c:pt idx="1">
                  <c:v>98.7</c:v>
                </c:pt>
                <c:pt idx="2">
                  <c:v>99.5</c:v>
                </c:pt>
                <c:pt idx="3">
                  <c:v>99.6</c:v>
                </c:pt>
                <c:pt idx="4">
                  <c:v>99.6</c:v>
                </c:pt>
                <c:pt idx="5">
                  <c:v>99.2</c:v>
                </c:pt>
                <c:pt idx="6">
                  <c:v>98.5</c:v>
                </c:pt>
                <c:pt idx="7">
                  <c:v>97.7</c:v>
                </c:pt>
                <c:pt idx="8">
                  <c:v>97.7</c:v>
                </c:pt>
                <c:pt idx="9">
                  <c:v>94.8</c:v>
                </c:pt>
                <c:pt idx="10">
                  <c:v>89.4</c:v>
                </c:pt>
                <c:pt idx="11">
                  <c:v>80.3</c:v>
                </c:pt>
                <c:pt idx="12">
                  <c:v>72.2</c:v>
                </c:pt>
                <c:pt idx="13">
                  <c:v>58.6</c:v>
                </c:pt>
                <c:pt idx="14">
                  <c:v>45.4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EE6-F145-9707-E7273F3CD18B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data'!$I$37:$I$51</c:f>
              <c:numCache>
                <c:formatCode>General</c:formatCode>
                <c:ptCount val="15"/>
                <c:pt idx="0">
                  <c:v>99.4</c:v>
                </c:pt>
                <c:pt idx="1">
                  <c:v>99.5</c:v>
                </c:pt>
                <c:pt idx="2">
                  <c:v>99.5</c:v>
                </c:pt>
                <c:pt idx="3">
                  <c:v>99.6</c:v>
                </c:pt>
                <c:pt idx="4">
                  <c:v>99.5</c:v>
                </c:pt>
                <c:pt idx="5">
                  <c:v>99.6</c:v>
                </c:pt>
                <c:pt idx="6">
                  <c:v>98.8</c:v>
                </c:pt>
                <c:pt idx="7">
                  <c:v>96.9</c:v>
                </c:pt>
                <c:pt idx="8">
                  <c:v>97</c:v>
                </c:pt>
                <c:pt idx="9">
                  <c:v>95.8</c:v>
                </c:pt>
                <c:pt idx="10">
                  <c:v>93.4</c:v>
                </c:pt>
                <c:pt idx="11">
                  <c:v>88.2</c:v>
                </c:pt>
                <c:pt idx="12">
                  <c:v>84.9</c:v>
                </c:pt>
                <c:pt idx="13">
                  <c:v>70</c:v>
                </c:pt>
                <c:pt idx="14">
                  <c:v>54.9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EE6-F145-9707-E7273F3CD18B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data'!$I$53:$I$67</c:f>
              <c:numCache>
                <c:formatCode>General</c:formatCode>
                <c:ptCount val="15"/>
                <c:pt idx="0">
                  <c:v>100</c:v>
                </c:pt>
                <c:pt idx="1">
                  <c:v>99.2</c:v>
                </c:pt>
                <c:pt idx="2">
                  <c:v>99.1</c:v>
                </c:pt>
                <c:pt idx="3">
                  <c:v>99.7</c:v>
                </c:pt>
                <c:pt idx="4">
                  <c:v>98.9</c:v>
                </c:pt>
                <c:pt idx="5">
                  <c:v>99.3</c:v>
                </c:pt>
                <c:pt idx="6">
                  <c:v>98.7</c:v>
                </c:pt>
                <c:pt idx="7">
                  <c:v>97.8</c:v>
                </c:pt>
                <c:pt idx="8">
                  <c:v>97.4</c:v>
                </c:pt>
                <c:pt idx="9">
                  <c:v>94.9</c:v>
                </c:pt>
                <c:pt idx="10">
                  <c:v>80.7</c:v>
                </c:pt>
                <c:pt idx="11">
                  <c:v>61.5</c:v>
                </c:pt>
                <c:pt idx="12">
                  <c:v>54</c:v>
                </c:pt>
                <c:pt idx="13">
                  <c:v>45.3</c:v>
                </c:pt>
                <c:pt idx="14">
                  <c:v>37.700000000000003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EE6-F145-9707-E7273F3CD18B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data'!$I$69:$I$83</c:f>
              <c:numCache>
                <c:formatCode>General</c:formatCode>
                <c:ptCount val="15"/>
                <c:pt idx="0">
                  <c:v>99</c:v>
                </c:pt>
                <c:pt idx="1">
                  <c:v>97.3</c:v>
                </c:pt>
                <c:pt idx="2">
                  <c:v>99.6</c:v>
                </c:pt>
                <c:pt idx="3">
                  <c:v>99.5</c:v>
                </c:pt>
                <c:pt idx="4">
                  <c:v>99.5</c:v>
                </c:pt>
                <c:pt idx="5">
                  <c:v>99.7</c:v>
                </c:pt>
                <c:pt idx="6">
                  <c:v>98.9</c:v>
                </c:pt>
                <c:pt idx="7">
                  <c:v>98.5</c:v>
                </c:pt>
                <c:pt idx="8">
                  <c:v>98.7</c:v>
                </c:pt>
                <c:pt idx="9">
                  <c:v>98.2</c:v>
                </c:pt>
                <c:pt idx="10">
                  <c:v>96.4</c:v>
                </c:pt>
                <c:pt idx="11">
                  <c:v>95.8</c:v>
                </c:pt>
                <c:pt idx="12">
                  <c:v>95.6</c:v>
                </c:pt>
                <c:pt idx="13">
                  <c:v>86.9</c:v>
                </c:pt>
                <c:pt idx="14">
                  <c:v>84.4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EE6-F145-9707-E7273F3CD18B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data'!$I$85:$I$99</c:f>
              <c:numCache>
                <c:formatCode>General</c:formatCode>
                <c:ptCount val="15"/>
                <c:pt idx="0">
                  <c:v>100</c:v>
                </c:pt>
                <c:pt idx="1">
                  <c:v>99.7</c:v>
                </c:pt>
                <c:pt idx="2">
                  <c:v>99.7</c:v>
                </c:pt>
                <c:pt idx="3">
                  <c:v>99.2</c:v>
                </c:pt>
                <c:pt idx="4">
                  <c:v>99.7</c:v>
                </c:pt>
                <c:pt idx="5">
                  <c:v>99.4</c:v>
                </c:pt>
                <c:pt idx="6">
                  <c:v>98.9</c:v>
                </c:pt>
                <c:pt idx="7">
                  <c:v>98</c:v>
                </c:pt>
                <c:pt idx="8">
                  <c:v>98.4</c:v>
                </c:pt>
                <c:pt idx="9">
                  <c:v>99</c:v>
                </c:pt>
                <c:pt idx="10">
                  <c:v>98.3</c:v>
                </c:pt>
                <c:pt idx="11">
                  <c:v>96.7</c:v>
                </c:pt>
                <c:pt idx="12">
                  <c:v>97.3</c:v>
                </c:pt>
                <c:pt idx="13">
                  <c:v>93.3</c:v>
                </c:pt>
                <c:pt idx="14">
                  <c:v>94.1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EE6-F145-9707-E7273F3CD18B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data'!$I$101:$I$115</c:f>
              <c:numCache>
                <c:formatCode>General</c:formatCode>
                <c:ptCount val="15"/>
                <c:pt idx="0">
                  <c:v>99.4</c:v>
                </c:pt>
                <c:pt idx="1">
                  <c:v>99.3</c:v>
                </c:pt>
                <c:pt idx="2">
                  <c:v>99.3</c:v>
                </c:pt>
                <c:pt idx="3">
                  <c:v>99.5</c:v>
                </c:pt>
                <c:pt idx="4">
                  <c:v>99.5</c:v>
                </c:pt>
                <c:pt idx="5">
                  <c:v>99.6</c:v>
                </c:pt>
                <c:pt idx="6">
                  <c:v>98.9</c:v>
                </c:pt>
                <c:pt idx="7">
                  <c:v>98.4</c:v>
                </c:pt>
                <c:pt idx="8">
                  <c:v>97.6</c:v>
                </c:pt>
                <c:pt idx="9">
                  <c:v>98.1</c:v>
                </c:pt>
                <c:pt idx="10">
                  <c:v>96.9</c:v>
                </c:pt>
                <c:pt idx="11">
                  <c:v>94.4</c:v>
                </c:pt>
                <c:pt idx="12">
                  <c:v>95.6</c:v>
                </c:pt>
                <c:pt idx="13">
                  <c:v>88.7</c:v>
                </c:pt>
                <c:pt idx="14">
                  <c:v>85.3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EE6-F145-9707-E7273F3CD18B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data'!$I$117:$I$131</c:f>
              <c:numCache>
                <c:formatCode>General</c:formatCode>
                <c:ptCount val="15"/>
                <c:pt idx="0">
                  <c:v>99.6</c:v>
                </c:pt>
                <c:pt idx="1">
                  <c:v>99.9</c:v>
                </c:pt>
                <c:pt idx="2">
                  <c:v>99.8</c:v>
                </c:pt>
                <c:pt idx="3">
                  <c:v>99.7</c:v>
                </c:pt>
                <c:pt idx="4">
                  <c:v>99.7</c:v>
                </c:pt>
                <c:pt idx="5">
                  <c:v>99.6</c:v>
                </c:pt>
                <c:pt idx="6">
                  <c:v>98.8</c:v>
                </c:pt>
                <c:pt idx="7">
                  <c:v>98.4</c:v>
                </c:pt>
                <c:pt idx="8">
                  <c:v>98.1</c:v>
                </c:pt>
                <c:pt idx="9">
                  <c:v>98.5</c:v>
                </c:pt>
                <c:pt idx="10">
                  <c:v>97.2</c:v>
                </c:pt>
                <c:pt idx="11">
                  <c:v>95.1</c:v>
                </c:pt>
                <c:pt idx="12">
                  <c:v>95.2</c:v>
                </c:pt>
                <c:pt idx="13">
                  <c:v>88.1</c:v>
                </c:pt>
                <c:pt idx="14">
                  <c:v>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EE6-F145-9707-E7273F3CD18B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data'!$I$133:$I$147</c:f>
              <c:numCache>
                <c:formatCode>General</c:formatCode>
                <c:ptCount val="15"/>
                <c:pt idx="0">
                  <c:v>99.2</c:v>
                </c:pt>
                <c:pt idx="1">
                  <c:v>99.9</c:v>
                </c:pt>
                <c:pt idx="2">
                  <c:v>99.7</c:v>
                </c:pt>
                <c:pt idx="3">
                  <c:v>99.3</c:v>
                </c:pt>
                <c:pt idx="4">
                  <c:v>99.2</c:v>
                </c:pt>
                <c:pt idx="5">
                  <c:v>99.2</c:v>
                </c:pt>
                <c:pt idx="6">
                  <c:v>98.6</c:v>
                </c:pt>
                <c:pt idx="7">
                  <c:v>99</c:v>
                </c:pt>
                <c:pt idx="8">
                  <c:v>98.8</c:v>
                </c:pt>
                <c:pt idx="9">
                  <c:v>98.8</c:v>
                </c:pt>
                <c:pt idx="10">
                  <c:v>98.2</c:v>
                </c:pt>
                <c:pt idx="11">
                  <c:v>96.6</c:v>
                </c:pt>
                <c:pt idx="12">
                  <c:v>96.5</c:v>
                </c:pt>
                <c:pt idx="13">
                  <c:v>91.9</c:v>
                </c:pt>
                <c:pt idx="14">
                  <c:v>86.3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8EE6-F145-9707-E7273F3CD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711600"/>
        <c:axId val="-652711056"/>
      </c:scatterChart>
      <c:valAx>
        <c:axId val="-652711600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711056"/>
        <c:crosses val="autoZero"/>
        <c:crossBetween val="midCat"/>
      </c:valAx>
      <c:valAx>
        <c:axId val="-65271105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Viability %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652711600"/>
        <c:crosses val="autoZero"/>
        <c:crossBetween val="midCat"/>
        <c:majorUnit val="10"/>
        <c:minorUnit val="1"/>
      </c:valAx>
    </c:plotArea>
    <c:legend>
      <c:legendPos val="b"/>
      <c:layout>
        <c:manualLayout>
          <c:xMode val="edge"/>
          <c:yMode val="edge"/>
          <c:x val="0"/>
          <c:y val="0.8603748059544607"/>
          <c:w val="1"/>
          <c:h val="0.13962512360023749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>
      <a:solidFill>
        <a:schemeClr val="tx1">
          <a:lumMod val="50000"/>
          <a:lumOff val="50000"/>
        </a:schemeClr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494536861113037E-2"/>
          <c:y val="9.0932311326082205E-2"/>
          <c:w val="0.84971587536914694"/>
          <c:h val="0.6370822965002197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0-4199-7947-9DBD-F74C151138F1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1-4199-7947-9DBD-F74C151138F1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2-4199-7947-9DBD-F74C151138F1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3-4199-7947-9DBD-F74C151138F1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4-4199-7947-9DBD-F74C151138F1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5-4199-7947-9DBD-F74C151138F1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6-4199-7947-9DBD-F74C151138F1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7-4199-7947-9DBD-F74C151138F1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8-4199-7947-9DBD-F74C151138F1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data'!$T$20:$T$35</c:f>
              <c:numCache>
                <c:formatCode>0</c:formatCode>
                <c:ptCount val="16"/>
                <c:pt idx="0" formatCode="General">
                  <c:v>114</c:v>
                </c:pt>
                <c:pt idx="1">
                  <c:v>115</c:v>
                </c:pt>
                <c:pt idx="2">
                  <c:v>119</c:v>
                </c:pt>
                <c:pt idx="3">
                  <c:v>121</c:v>
                </c:pt>
                <c:pt idx="4">
                  <c:v>118</c:v>
                </c:pt>
                <c:pt idx="5">
                  <c:v>124</c:v>
                </c:pt>
                <c:pt idx="6">
                  <c:v>132</c:v>
                </c:pt>
                <c:pt idx="7">
                  <c:v>136</c:v>
                </c:pt>
                <c:pt idx="8">
                  <c:v>134</c:v>
                </c:pt>
                <c:pt idx="9">
                  <c:v>147</c:v>
                </c:pt>
                <c:pt idx="10">
                  <c:v>157</c:v>
                </c:pt>
                <c:pt idx="11">
                  <c:v>164</c:v>
                </c:pt>
                <c:pt idx="12">
                  <c:v>171</c:v>
                </c:pt>
                <c:pt idx="13">
                  <c:v>178</c:v>
                </c:pt>
                <c:pt idx="14">
                  <c:v>181</c:v>
                </c:pt>
                <c:pt idx="15">
                  <c:v>182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199-7947-9DBD-F74C151138F1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data'!$T$36:$T$51</c:f>
              <c:numCache>
                <c:formatCode>0</c:formatCode>
                <c:ptCount val="16"/>
                <c:pt idx="0">
                  <c:v>119</c:v>
                </c:pt>
                <c:pt idx="1">
                  <c:v>123</c:v>
                </c:pt>
                <c:pt idx="2">
                  <c:v>125</c:v>
                </c:pt>
                <c:pt idx="3">
                  <c:v>124</c:v>
                </c:pt>
                <c:pt idx="4">
                  <c:v>123</c:v>
                </c:pt>
                <c:pt idx="5">
                  <c:v>127</c:v>
                </c:pt>
                <c:pt idx="6">
                  <c:v>137</c:v>
                </c:pt>
                <c:pt idx="7">
                  <c:v>137</c:v>
                </c:pt>
                <c:pt idx="8">
                  <c:v>141</c:v>
                </c:pt>
                <c:pt idx="9">
                  <c:v>154</c:v>
                </c:pt>
                <c:pt idx="10">
                  <c:v>167</c:v>
                </c:pt>
                <c:pt idx="11">
                  <c:v>177</c:v>
                </c:pt>
                <c:pt idx="12">
                  <c:v>186</c:v>
                </c:pt>
                <c:pt idx="13">
                  <c:v>191</c:v>
                </c:pt>
                <c:pt idx="14">
                  <c:v>196</c:v>
                </c:pt>
                <c:pt idx="15">
                  <c:v>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199-7947-9DBD-F74C151138F1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data'!$T$52:$T$67</c:f>
              <c:numCache>
                <c:formatCode>0</c:formatCode>
                <c:ptCount val="16"/>
                <c:pt idx="0" formatCode="General">
                  <c:v>119</c:v>
                </c:pt>
                <c:pt idx="1">
                  <c:v>119</c:v>
                </c:pt>
                <c:pt idx="2">
                  <c:v>119</c:v>
                </c:pt>
                <c:pt idx="3">
                  <c:v>118</c:v>
                </c:pt>
                <c:pt idx="4">
                  <c:v>119</c:v>
                </c:pt>
                <c:pt idx="5">
                  <c:v>128</c:v>
                </c:pt>
                <c:pt idx="6">
                  <c:v>138</c:v>
                </c:pt>
                <c:pt idx="7">
                  <c:v>135</c:v>
                </c:pt>
                <c:pt idx="8">
                  <c:v>127</c:v>
                </c:pt>
                <c:pt idx="9">
                  <c:v>128</c:v>
                </c:pt>
                <c:pt idx="10">
                  <c:v>126</c:v>
                </c:pt>
                <c:pt idx="11">
                  <c:v>138</c:v>
                </c:pt>
                <c:pt idx="12">
                  <c:v>146</c:v>
                </c:pt>
                <c:pt idx="13">
                  <c:v>146</c:v>
                </c:pt>
                <c:pt idx="14">
                  <c:v>146</c:v>
                </c:pt>
                <c:pt idx="15">
                  <c:v>147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199-7947-9DBD-F74C151138F1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data'!$T$68:$T$83</c:f>
              <c:numCache>
                <c:formatCode>0</c:formatCode>
                <c:ptCount val="16"/>
                <c:pt idx="0">
                  <c:v>120</c:v>
                </c:pt>
                <c:pt idx="1">
                  <c:v>120</c:v>
                </c:pt>
                <c:pt idx="2">
                  <c:v>121</c:v>
                </c:pt>
                <c:pt idx="3">
                  <c:v>120</c:v>
                </c:pt>
                <c:pt idx="4">
                  <c:v>122</c:v>
                </c:pt>
                <c:pt idx="5">
                  <c:v>121</c:v>
                </c:pt>
                <c:pt idx="6">
                  <c:v>118</c:v>
                </c:pt>
                <c:pt idx="7">
                  <c:v>112</c:v>
                </c:pt>
                <c:pt idx="8">
                  <c:v>105</c:v>
                </c:pt>
                <c:pt idx="9">
                  <c:v>105</c:v>
                </c:pt>
                <c:pt idx="10">
                  <c:v>104</c:v>
                </c:pt>
                <c:pt idx="11">
                  <c:v>102</c:v>
                </c:pt>
                <c:pt idx="12">
                  <c:v>102</c:v>
                </c:pt>
                <c:pt idx="13">
                  <c:v>102</c:v>
                </c:pt>
                <c:pt idx="14">
                  <c:v>103</c:v>
                </c:pt>
                <c:pt idx="15">
                  <c:v>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199-7947-9DBD-F74C151138F1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data'!$T$84:$T$99</c:f>
              <c:numCache>
                <c:formatCode>0</c:formatCode>
                <c:ptCount val="16"/>
                <c:pt idx="0" formatCode="General">
                  <c:v>119</c:v>
                </c:pt>
                <c:pt idx="1">
                  <c:v>127</c:v>
                </c:pt>
                <c:pt idx="2">
                  <c:v>128</c:v>
                </c:pt>
                <c:pt idx="3">
                  <c:v>128</c:v>
                </c:pt>
                <c:pt idx="4">
                  <c:v>130</c:v>
                </c:pt>
                <c:pt idx="5">
                  <c:v>126</c:v>
                </c:pt>
                <c:pt idx="6">
                  <c:v>121</c:v>
                </c:pt>
                <c:pt idx="7">
                  <c:v>113</c:v>
                </c:pt>
                <c:pt idx="8">
                  <c:v>106</c:v>
                </c:pt>
                <c:pt idx="9">
                  <c:v>107</c:v>
                </c:pt>
                <c:pt idx="10">
                  <c:v>105</c:v>
                </c:pt>
                <c:pt idx="11">
                  <c:v>103</c:v>
                </c:pt>
                <c:pt idx="12">
                  <c:v>102</c:v>
                </c:pt>
                <c:pt idx="13">
                  <c:v>102</c:v>
                </c:pt>
                <c:pt idx="14">
                  <c:v>104</c:v>
                </c:pt>
                <c:pt idx="15">
                  <c:v>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199-7947-9DBD-F74C151138F1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data'!$T$100:$T$115</c:f>
              <c:numCache>
                <c:formatCode>0</c:formatCode>
                <c:ptCount val="16"/>
                <c:pt idx="0">
                  <c:v>120</c:v>
                </c:pt>
                <c:pt idx="1">
                  <c:v>120</c:v>
                </c:pt>
                <c:pt idx="2">
                  <c:v>121</c:v>
                </c:pt>
                <c:pt idx="3">
                  <c:v>118</c:v>
                </c:pt>
                <c:pt idx="4">
                  <c:v>120</c:v>
                </c:pt>
                <c:pt idx="5">
                  <c:v>117</c:v>
                </c:pt>
                <c:pt idx="6">
                  <c:v>114</c:v>
                </c:pt>
                <c:pt idx="7">
                  <c:v>109</c:v>
                </c:pt>
                <c:pt idx="8">
                  <c:v>103</c:v>
                </c:pt>
                <c:pt idx="9">
                  <c:v>104</c:v>
                </c:pt>
                <c:pt idx="10">
                  <c:v>101</c:v>
                </c:pt>
                <c:pt idx="11">
                  <c:v>103</c:v>
                </c:pt>
                <c:pt idx="12">
                  <c:v>104</c:v>
                </c:pt>
                <c:pt idx="13">
                  <c:v>103</c:v>
                </c:pt>
                <c:pt idx="14">
                  <c:v>104</c:v>
                </c:pt>
                <c:pt idx="15">
                  <c:v>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199-7947-9DBD-F74C151138F1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dashDot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data'!$T$116:$T$131</c:f>
              <c:numCache>
                <c:formatCode>0</c:formatCode>
                <c:ptCount val="16"/>
                <c:pt idx="0" formatCode="General">
                  <c:v>120</c:v>
                </c:pt>
                <c:pt idx="1">
                  <c:v>120</c:v>
                </c:pt>
                <c:pt idx="2">
                  <c:v>121</c:v>
                </c:pt>
                <c:pt idx="3">
                  <c:v>119</c:v>
                </c:pt>
                <c:pt idx="4">
                  <c:v>121</c:v>
                </c:pt>
                <c:pt idx="5">
                  <c:v>119</c:v>
                </c:pt>
                <c:pt idx="6">
                  <c:v>117</c:v>
                </c:pt>
                <c:pt idx="7">
                  <c:v>111</c:v>
                </c:pt>
                <c:pt idx="8">
                  <c:v>104</c:v>
                </c:pt>
                <c:pt idx="9">
                  <c:v>105</c:v>
                </c:pt>
                <c:pt idx="10">
                  <c:v>103</c:v>
                </c:pt>
                <c:pt idx="11">
                  <c:v>102</c:v>
                </c:pt>
                <c:pt idx="12">
                  <c:v>103</c:v>
                </c:pt>
                <c:pt idx="13">
                  <c:v>103</c:v>
                </c:pt>
                <c:pt idx="14">
                  <c:v>104</c:v>
                </c:pt>
                <c:pt idx="15">
                  <c:v>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199-7947-9DBD-F74C151138F1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data'!$T$132:$T$147</c:f>
              <c:numCache>
                <c:formatCode>0</c:formatCode>
                <c:ptCount val="16"/>
                <c:pt idx="0">
                  <c:v>120</c:v>
                </c:pt>
                <c:pt idx="1">
                  <c:v>121</c:v>
                </c:pt>
                <c:pt idx="2">
                  <c:v>121</c:v>
                </c:pt>
                <c:pt idx="3">
                  <c:v>120</c:v>
                </c:pt>
                <c:pt idx="4">
                  <c:v>121</c:v>
                </c:pt>
                <c:pt idx="5">
                  <c:v>120</c:v>
                </c:pt>
                <c:pt idx="6">
                  <c:v>115</c:v>
                </c:pt>
                <c:pt idx="7">
                  <c:v>108</c:v>
                </c:pt>
                <c:pt idx="8">
                  <c:v>100</c:v>
                </c:pt>
                <c:pt idx="9">
                  <c:v>102</c:v>
                </c:pt>
                <c:pt idx="10">
                  <c:v>100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101</c:v>
                </c:pt>
                <c:pt idx="15">
                  <c:v>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4199-7947-9DBD-F74C15113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838784"/>
        <c:axId val="-652835520"/>
      </c:scatterChart>
      <c:valAx>
        <c:axId val="-652838784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835520"/>
        <c:crosses val="autoZero"/>
        <c:crossBetween val="midCat"/>
        <c:majorUnit val="2"/>
        <c:minorUnit val="1"/>
      </c:valAx>
      <c:valAx>
        <c:axId val="-652835520"/>
        <c:scaling>
          <c:orientation val="minMax"/>
          <c:max val="2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2838784"/>
        <c:crosses val="autoZero"/>
        <c:crossBetween val="midCat"/>
        <c:majorUnit val="20"/>
        <c:minorUnit val="10"/>
      </c:valAx>
    </c:plotArea>
    <c:legend>
      <c:legendPos val="b"/>
      <c:layout>
        <c:manualLayout>
          <c:xMode val="edge"/>
          <c:yMode val="edge"/>
          <c:x val="1.2635692139209061E-2"/>
          <c:y val="0.84818088150779669"/>
          <c:w val="0.98736406895566431"/>
          <c:h val="0.1518189597479127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494536861113037E-2"/>
          <c:y val="9.0932311326082205E-2"/>
          <c:w val="0.84971587536914694"/>
          <c:h val="0.6370822965002197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0-1A74-7D47-8523-03A1312D4CCA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1-1A74-7D47-8523-03A1312D4CCA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2-1A74-7D47-8523-03A1312D4CCA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3-1A74-7D47-8523-03A1312D4CCA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4-1A74-7D47-8523-03A1312D4CCA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5-1A74-7D47-8523-03A1312D4CCA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6-1A74-7D47-8523-03A1312D4CCA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7-1A74-7D47-8523-03A1312D4CCA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8-1A74-7D47-8523-03A1312D4CCA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data'!$U$20:$U$35</c:f>
              <c:numCache>
                <c:formatCode>0.00</c:formatCode>
                <c:ptCount val="16"/>
                <c:pt idx="0">
                  <c:v>8.77</c:v>
                </c:pt>
                <c:pt idx="1">
                  <c:v>8.66</c:v>
                </c:pt>
                <c:pt idx="2">
                  <c:v>8.6999999999999993</c:v>
                </c:pt>
                <c:pt idx="3">
                  <c:v>8.76</c:v>
                </c:pt>
                <c:pt idx="4">
                  <c:v>8.4700000000000006</c:v>
                </c:pt>
                <c:pt idx="5">
                  <c:v>7.63</c:v>
                </c:pt>
                <c:pt idx="6">
                  <c:v>6.41</c:v>
                </c:pt>
                <c:pt idx="7">
                  <c:v>6</c:v>
                </c:pt>
                <c:pt idx="8">
                  <c:v>5.32</c:v>
                </c:pt>
                <c:pt idx="9">
                  <c:v>5.48</c:v>
                </c:pt>
                <c:pt idx="10">
                  <c:v>5.57</c:v>
                </c:pt>
                <c:pt idx="11">
                  <c:v>5.91</c:v>
                </c:pt>
                <c:pt idx="12">
                  <c:v>6.26</c:v>
                </c:pt>
                <c:pt idx="13">
                  <c:v>6.69</c:v>
                </c:pt>
                <c:pt idx="14">
                  <c:v>6.96</c:v>
                </c:pt>
                <c:pt idx="15">
                  <c:v>7.25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A74-7D47-8523-03A1312D4CCA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data'!$U$36:$U$51</c:f>
              <c:numCache>
                <c:formatCode>0.00</c:formatCode>
                <c:ptCount val="16"/>
                <c:pt idx="0">
                  <c:v>9.1199999999999992</c:v>
                </c:pt>
                <c:pt idx="1">
                  <c:v>8.92</c:v>
                </c:pt>
                <c:pt idx="2">
                  <c:v>8.84</c:v>
                </c:pt>
                <c:pt idx="3">
                  <c:v>8.75</c:v>
                </c:pt>
                <c:pt idx="4">
                  <c:v>8.74</c:v>
                </c:pt>
                <c:pt idx="5">
                  <c:v>7.97</c:v>
                </c:pt>
                <c:pt idx="6">
                  <c:v>6.69</c:v>
                </c:pt>
                <c:pt idx="7">
                  <c:v>5.78</c:v>
                </c:pt>
                <c:pt idx="8">
                  <c:v>5.38</c:v>
                </c:pt>
                <c:pt idx="9">
                  <c:v>5.44</c:v>
                </c:pt>
                <c:pt idx="10">
                  <c:v>5.56</c:v>
                </c:pt>
                <c:pt idx="11">
                  <c:v>5.75</c:v>
                </c:pt>
                <c:pt idx="12">
                  <c:v>6</c:v>
                </c:pt>
                <c:pt idx="13">
                  <c:v>6.4</c:v>
                </c:pt>
                <c:pt idx="14">
                  <c:v>6.71</c:v>
                </c:pt>
                <c:pt idx="15">
                  <c:v>7.03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A74-7D47-8523-03A1312D4CCA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data'!$U$52:$U$67</c:f>
              <c:numCache>
                <c:formatCode>0.00</c:formatCode>
                <c:ptCount val="16"/>
                <c:pt idx="0">
                  <c:v>9.08</c:v>
                </c:pt>
                <c:pt idx="1">
                  <c:v>8.99</c:v>
                </c:pt>
                <c:pt idx="2">
                  <c:v>8.9700000000000006</c:v>
                </c:pt>
                <c:pt idx="3">
                  <c:v>8.76</c:v>
                </c:pt>
                <c:pt idx="4">
                  <c:v>8.77</c:v>
                </c:pt>
                <c:pt idx="5">
                  <c:v>7.76</c:v>
                </c:pt>
                <c:pt idx="6">
                  <c:v>6.57</c:v>
                </c:pt>
                <c:pt idx="7">
                  <c:v>6.03</c:v>
                </c:pt>
                <c:pt idx="8">
                  <c:v>5.46</c:v>
                </c:pt>
                <c:pt idx="9">
                  <c:v>5.72</c:v>
                </c:pt>
                <c:pt idx="10">
                  <c:v>6.21</c:v>
                </c:pt>
                <c:pt idx="11">
                  <c:v>6.58</c:v>
                </c:pt>
                <c:pt idx="12">
                  <c:v>6.84</c:v>
                </c:pt>
                <c:pt idx="13">
                  <c:v>7.08</c:v>
                </c:pt>
                <c:pt idx="14">
                  <c:v>7.31</c:v>
                </c:pt>
                <c:pt idx="15">
                  <c:v>7.63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A74-7D47-8523-03A1312D4CCA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data'!$U$84:$U$99</c:f>
              <c:numCache>
                <c:formatCode>0.00</c:formatCode>
                <c:ptCount val="16"/>
                <c:pt idx="0">
                  <c:v>9.02</c:v>
                </c:pt>
                <c:pt idx="1">
                  <c:v>8.6999999999999993</c:v>
                </c:pt>
                <c:pt idx="2">
                  <c:v>8.66</c:v>
                </c:pt>
                <c:pt idx="3">
                  <c:v>8.5500000000000007</c:v>
                </c:pt>
                <c:pt idx="4">
                  <c:v>8.61</c:v>
                </c:pt>
                <c:pt idx="5">
                  <c:v>7.97</c:v>
                </c:pt>
                <c:pt idx="6">
                  <c:v>6.97</c:v>
                </c:pt>
                <c:pt idx="7">
                  <c:v>5.99</c:v>
                </c:pt>
                <c:pt idx="8">
                  <c:v>5.14</c:v>
                </c:pt>
                <c:pt idx="9">
                  <c:v>5.51</c:v>
                </c:pt>
                <c:pt idx="10">
                  <c:v>5.81</c:v>
                </c:pt>
                <c:pt idx="11">
                  <c:v>6.21</c:v>
                </c:pt>
                <c:pt idx="12">
                  <c:v>6.62</c:v>
                </c:pt>
                <c:pt idx="13">
                  <c:v>7</c:v>
                </c:pt>
                <c:pt idx="14">
                  <c:v>7.26</c:v>
                </c:pt>
                <c:pt idx="15">
                  <c:v>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1A74-7D47-8523-03A1312D4CCA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data'!$U$84:$U$99</c:f>
              <c:numCache>
                <c:formatCode>0.00</c:formatCode>
                <c:ptCount val="16"/>
                <c:pt idx="0">
                  <c:v>9.02</c:v>
                </c:pt>
                <c:pt idx="1">
                  <c:v>8.6999999999999993</c:v>
                </c:pt>
                <c:pt idx="2">
                  <c:v>8.66</c:v>
                </c:pt>
                <c:pt idx="3">
                  <c:v>8.5500000000000007</c:v>
                </c:pt>
                <c:pt idx="4">
                  <c:v>8.61</c:v>
                </c:pt>
                <c:pt idx="5">
                  <c:v>7.97</c:v>
                </c:pt>
                <c:pt idx="6">
                  <c:v>6.97</c:v>
                </c:pt>
                <c:pt idx="7">
                  <c:v>5.99</c:v>
                </c:pt>
                <c:pt idx="8">
                  <c:v>5.14</c:v>
                </c:pt>
                <c:pt idx="9">
                  <c:v>5.51</c:v>
                </c:pt>
                <c:pt idx="10">
                  <c:v>5.81</c:v>
                </c:pt>
                <c:pt idx="11">
                  <c:v>6.21</c:v>
                </c:pt>
                <c:pt idx="12">
                  <c:v>6.62</c:v>
                </c:pt>
                <c:pt idx="13">
                  <c:v>7</c:v>
                </c:pt>
                <c:pt idx="14">
                  <c:v>7.26</c:v>
                </c:pt>
                <c:pt idx="15">
                  <c:v>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1A74-7D47-8523-03A1312D4CCA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data'!$U$100:$U$115</c:f>
              <c:numCache>
                <c:formatCode>0.00</c:formatCode>
                <c:ptCount val="16"/>
                <c:pt idx="0">
                  <c:v>9.0299999999999994</c:v>
                </c:pt>
                <c:pt idx="1">
                  <c:v>8.99</c:v>
                </c:pt>
                <c:pt idx="2">
                  <c:v>8.9</c:v>
                </c:pt>
                <c:pt idx="3">
                  <c:v>8.7100000000000009</c:v>
                </c:pt>
                <c:pt idx="4">
                  <c:v>8.64</c:v>
                </c:pt>
                <c:pt idx="5">
                  <c:v>7.96</c:v>
                </c:pt>
                <c:pt idx="6">
                  <c:v>7.1</c:v>
                </c:pt>
                <c:pt idx="7">
                  <c:v>6.32</c:v>
                </c:pt>
                <c:pt idx="8">
                  <c:v>5.74</c:v>
                </c:pt>
                <c:pt idx="9">
                  <c:v>6.16</c:v>
                </c:pt>
                <c:pt idx="10">
                  <c:v>6.52</c:v>
                </c:pt>
                <c:pt idx="11">
                  <c:v>6.82</c:v>
                </c:pt>
                <c:pt idx="12">
                  <c:v>7.15</c:v>
                </c:pt>
                <c:pt idx="13">
                  <c:v>7.48</c:v>
                </c:pt>
                <c:pt idx="14">
                  <c:v>7.66</c:v>
                </c:pt>
                <c:pt idx="15">
                  <c:v>8.15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1A74-7D47-8523-03A1312D4CCA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data'!$U$116:$U$131</c:f>
              <c:numCache>
                <c:formatCode>0.00</c:formatCode>
                <c:ptCount val="16"/>
                <c:pt idx="0">
                  <c:v>9.07</c:v>
                </c:pt>
                <c:pt idx="1">
                  <c:v>8.99</c:v>
                </c:pt>
                <c:pt idx="2">
                  <c:v>8.9600000000000009</c:v>
                </c:pt>
                <c:pt idx="3">
                  <c:v>8.8699999999999992</c:v>
                </c:pt>
                <c:pt idx="4">
                  <c:v>8.92</c:v>
                </c:pt>
                <c:pt idx="5">
                  <c:v>8.27</c:v>
                </c:pt>
                <c:pt idx="6">
                  <c:v>7.4</c:v>
                </c:pt>
                <c:pt idx="7">
                  <c:v>6.59</c:v>
                </c:pt>
                <c:pt idx="8">
                  <c:v>6</c:v>
                </c:pt>
                <c:pt idx="9">
                  <c:v>6.61</c:v>
                </c:pt>
                <c:pt idx="10">
                  <c:v>6.97</c:v>
                </c:pt>
                <c:pt idx="11">
                  <c:v>7.48</c:v>
                </c:pt>
                <c:pt idx="12">
                  <c:v>7.87</c:v>
                </c:pt>
                <c:pt idx="13">
                  <c:v>8.27</c:v>
                </c:pt>
                <c:pt idx="14">
                  <c:v>8.52</c:v>
                </c:pt>
                <c:pt idx="15">
                  <c:v>9.02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1A74-7D47-8523-03A1312D4CCA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data'!$U$132:$U$147</c:f>
              <c:numCache>
                <c:formatCode>0.00</c:formatCode>
                <c:ptCount val="16"/>
                <c:pt idx="0">
                  <c:v>9.08</c:v>
                </c:pt>
                <c:pt idx="1">
                  <c:v>8.99</c:v>
                </c:pt>
                <c:pt idx="2">
                  <c:v>9.1300000000000008</c:v>
                </c:pt>
                <c:pt idx="3">
                  <c:v>9.1</c:v>
                </c:pt>
                <c:pt idx="4">
                  <c:v>9.25</c:v>
                </c:pt>
                <c:pt idx="5">
                  <c:v>8.8000000000000007</c:v>
                </c:pt>
                <c:pt idx="6">
                  <c:v>7.78</c:v>
                </c:pt>
                <c:pt idx="7">
                  <c:v>6.84</c:v>
                </c:pt>
                <c:pt idx="8">
                  <c:v>5.85</c:v>
                </c:pt>
                <c:pt idx="9">
                  <c:v>6.37</c:v>
                </c:pt>
                <c:pt idx="10">
                  <c:v>6.83</c:v>
                </c:pt>
                <c:pt idx="11">
                  <c:v>7.32</c:v>
                </c:pt>
                <c:pt idx="12">
                  <c:v>7.77</c:v>
                </c:pt>
                <c:pt idx="13">
                  <c:v>8.1999999999999993</c:v>
                </c:pt>
                <c:pt idx="14">
                  <c:v>8.48</c:v>
                </c:pt>
                <c:pt idx="15">
                  <c:v>9.3699999999999992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1A74-7D47-8523-03A1312D4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833888"/>
        <c:axId val="-652833344"/>
      </c:scatterChart>
      <c:valAx>
        <c:axId val="-652833888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833344"/>
        <c:crosses val="autoZero"/>
        <c:crossBetween val="midCat"/>
        <c:majorUnit val="2"/>
        <c:minorUnit val="1"/>
      </c:valAx>
      <c:valAx>
        <c:axId val="-652833344"/>
        <c:scaling>
          <c:orientation val="minMax"/>
          <c:max val="11"/>
          <c:min val="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283388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1321821576019712E-2"/>
          <c:y val="0.84818088150779669"/>
          <c:w val="0.98867817842398031"/>
          <c:h val="0.1518189597479127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45751984638655"/>
          <c:y val="0.10932160306036613"/>
          <c:w val="0.81789568220147646"/>
          <c:h val="0.6146321964130967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0-DD28-CA41-87D4-1A69FD2A7D6D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1-DD28-CA41-87D4-1A69FD2A7D6D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2-DD28-CA41-87D4-1A69FD2A7D6D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3-DD28-CA41-87D4-1A69FD2A7D6D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4-DD28-CA41-87D4-1A69FD2A7D6D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5-DD28-CA41-87D4-1A69FD2A7D6D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6-DD28-CA41-87D4-1A69FD2A7D6D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7-DD28-CA41-87D4-1A69FD2A7D6D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8-DD28-CA41-87D4-1A69FD2A7D6D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data'!$Z$21:$Z$35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2.5</c:v>
                </c:pt>
                <c:pt idx="5">
                  <c:v>7.5</c:v>
                </c:pt>
                <c:pt idx="6">
                  <c:v>9.9</c:v>
                </c:pt>
                <c:pt idx="7">
                  <c:v>14.100000000000001</c:v>
                </c:pt>
                <c:pt idx="8">
                  <c:v>18.600000000000001</c:v>
                </c:pt>
                <c:pt idx="9">
                  <c:v>23.1</c:v>
                </c:pt>
                <c:pt idx="10">
                  <c:v>26.1</c:v>
                </c:pt>
                <c:pt idx="11">
                  <c:v>28.3</c:v>
                </c:pt>
                <c:pt idx="12">
                  <c:v>30</c:v>
                </c:pt>
                <c:pt idx="13">
                  <c:v>31.5</c:v>
                </c:pt>
                <c:pt idx="14">
                  <c:v>32.5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D28-CA41-87D4-1A69FD2A7D6D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data'!$Z$37:$Z$51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2.9</c:v>
                </c:pt>
                <c:pt idx="5">
                  <c:v>8.3000000000000007</c:v>
                </c:pt>
                <c:pt idx="6">
                  <c:v>10.4</c:v>
                </c:pt>
                <c:pt idx="7">
                  <c:v>15.100000000000001</c:v>
                </c:pt>
                <c:pt idx="8">
                  <c:v>21.400000000000002</c:v>
                </c:pt>
                <c:pt idx="9">
                  <c:v>26.6</c:v>
                </c:pt>
                <c:pt idx="10">
                  <c:v>31.3</c:v>
                </c:pt>
                <c:pt idx="11">
                  <c:v>35.1</c:v>
                </c:pt>
                <c:pt idx="12">
                  <c:v>37.5</c:v>
                </c:pt>
                <c:pt idx="13">
                  <c:v>39.5</c:v>
                </c:pt>
                <c:pt idx="14">
                  <c:v>40.9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D28-CA41-87D4-1A69FD2A7D6D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data'!$Z$53:$Z$67</c:f>
              <c:numCache>
                <c:formatCode>0.0</c:formatCode>
                <c:ptCount val="15"/>
                <c:pt idx="0">
                  <c:v>0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3.202</c:v>
                </c:pt>
                <c:pt idx="5">
                  <c:v>8.3019999999999996</c:v>
                </c:pt>
                <c:pt idx="6">
                  <c:v>9.3019999999999996</c:v>
                </c:pt>
                <c:pt idx="7">
                  <c:v>9.3019999999999996</c:v>
                </c:pt>
                <c:pt idx="8">
                  <c:v>9.3019999999999996</c:v>
                </c:pt>
                <c:pt idx="9">
                  <c:v>9.4019999999999992</c:v>
                </c:pt>
                <c:pt idx="10">
                  <c:v>16.501999999999999</c:v>
                </c:pt>
                <c:pt idx="11">
                  <c:v>18.802</c:v>
                </c:pt>
                <c:pt idx="12">
                  <c:v>19.501999999999999</c:v>
                </c:pt>
                <c:pt idx="13">
                  <c:v>19.501999999999999</c:v>
                </c:pt>
                <c:pt idx="14">
                  <c:v>19.501999999999999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D28-CA41-87D4-1A69FD2A7D6D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data'!$Z$69:$Z$83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D28-CA41-87D4-1A69FD2A7D6D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data'!$Z$85:$Z$99</c:f>
              <c:numCache>
                <c:formatCode>0.0</c:formatCode>
                <c:ptCount val="15"/>
                <c:pt idx="0">
                  <c:v>0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2E-3</c:v>
                </c:pt>
                <c:pt idx="10">
                  <c:v>1.6020000000000001</c:v>
                </c:pt>
                <c:pt idx="11">
                  <c:v>1.6020000000000001</c:v>
                </c:pt>
                <c:pt idx="12">
                  <c:v>1.6020000000000001</c:v>
                </c:pt>
                <c:pt idx="13">
                  <c:v>2.702</c:v>
                </c:pt>
                <c:pt idx="14">
                  <c:v>3.0019999999999998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D28-CA41-87D4-1A69FD2A7D6D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data'!$Z$101:$Z$115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D28-CA41-87D4-1A69FD2A7D6D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data'!$Z$117:$Z$131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1.6</c:v>
                </c:pt>
                <c:pt idx="11">
                  <c:v>1.6</c:v>
                </c:pt>
                <c:pt idx="12">
                  <c:v>1.6</c:v>
                </c:pt>
                <c:pt idx="13">
                  <c:v>1.9000000000000001</c:v>
                </c:pt>
                <c:pt idx="1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D28-CA41-87D4-1A69FD2A7D6D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data'!$Z$133:$Z$147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0.7</c:v>
                </c:pt>
                <c:pt idx="12">
                  <c:v>0.89999999999999991</c:v>
                </c:pt>
                <c:pt idx="13">
                  <c:v>1.4</c:v>
                </c:pt>
                <c:pt idx="14">
                  <c:v>1.5999999999999999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DD28-CA41-87D4-1A69FD2A7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845312"/>
        <c:axId val="-652844768"/>
      </c:scatterChart>
      <c:valAx>
        <c:axId val="-652845312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844768"/>
        <c:crosses val="autoZero"/>
        <c:crossBetween val="midCat"/>
        <c:majorUnit val="2"/>
        <c:minorUnit val="1"/>
      </c:valAx>
      <c:valAx>
        <c:axId val="-652844768"/>
        <c:scaling>
          <c:orientation val="minMax"/>
          <c:max val="4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mOsm/kg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2845312"/>
        <c:crosses val="autoZero"/>
        <c:crossBetween val="midCat"/>
        <c:majorUnit val="5"/>
        <c:minorUnit val="1"/>
      </c:valAx>
    </c:plotArea>
    <c:legend>
      <c:legendPos val="b"/>
      <c:layout>
        <c:manualLayout>
          <c:xMode val="edge"/>
          <c:yMode val="edge"/>
          <c:x val="2.3281254628724456E-2"/>
          <c:y val="0.84797806183222346"/>
          <c:w val="0.94912165324706876"/>
          <c:h val="0.1520220200522096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45751984638655"/>
          <c:y val="0.10932160306036613"/>
          <c:w val="0.81789568220147646"/>
          <c:h val="0.6146321964130967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0-802C-C741-B663-A8590F77E5FC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1-802C-C741-B663-A8590F77E5FC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2-802C-C741-B663-A8590F77E5FC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3-802C-C741-B663-A8590F77E5FC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4-802C-C741-B663-A8590F77E5FC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5-802C-C741-B663-A8590F77E5FC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6-802C-C741-B663-A8590F77E5FC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7-802C-C741-B663-A8590F77E5FC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8-802C-C741-B663-A8590F77E5FC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data'!$AD$21:$AD$35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</c:v>
                </c:pt>
                <c:pt idx="4">
                  <c:v>2.8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6.1</c:v>
                </c:pt>
                <c:pt idx="9">
                  <c:v>8.6999999999999993</c:v>
                </c:pt>
                <c:pt idx="10">
                  <c:v>9.2999999999999989</c:v>
                </c:pt>
                <c:pt idx="11">
                  <c:v>10.6</c:v>
                </c:pt>
                <c:pt idx="12">
                  <c:v>11.299999999999999</c:v>
                </c:pt>
                <c:pt idx="13">
                  <c:v>11.299999999999999</c:v>
                </c:pt>
                <c:pt idx="14">
                  <c:v>11.299999999999999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02C-C741-B663-A8590F77E5FC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data'!$AD$37:$AD$51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</c:v>
                </c:pt>
                <c:pt idx="4">
                  <c:v>2.9000000000000004</c:v>
                </c:pt>
                <c:pt idx="5">
                  <c:v>3.6000000000000005</c:v>
                </c:pt>
                <c:pt idx="6">
                  <c:v>3.6000000000000005</c:v>
                </c:pt>
                <c:pt idx="7">
                  <c:v>3.6000000000000005</c:v>
                </c:pt>
                <c:pt idx="8">
                  <c:v>6.2000000000000011</c:v>
                </c:pt>
                <c:pt idx="9">
                  <c:v>8.8000000000000007</c:v>
                </c:pt>
                <c:pt idx="10">
                  <c:v>9.5</c:v>
                </c:pt>
                <c:pt idx="11">
                  <c:v>10.8</c:v>
                </c:pt>
                <c:pt idx="12">
                  <c:v>11.5</c:v>
                </c:pt>
                <c:pt idx="13">
                  <c:v>11.5</c:v>
                </c:pt>
                <c:pt idx="14">
                  <c:v>11.5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02C-C741-B663-A8590F77E5FC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data'!$AD$53:$AD$67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</c:v>
                </c:pt>
                <c:pt idx="4">
                  <c:v>2.8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4.8</c:v>
                </c:pt>
                <c:pt idx="9">
                  <c:v>6.1</c:v>
                </c:pt>
                <c:pt idx="10">
                  <c:v>6.8</c:v>
                </c:pt>
                <c:pt idx="11">
                  <c:v>8.1</c:v>
                </c:pt>
                <c:pt idx="12">
                  <c:v>8.7999999999999989</c:v>
                </c:pt>
                <c:pt idx="13">
                  <c:v>8.7999999999999989</c:v>
                </c:pt>
                <c:pt idx="14">
                  <c:v>8.7999999999999989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02C-C741-B663-A8590F77E5FC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data'!$AD$69:$AD$83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3.1</c:v>
                </c:pt>
                <c:pt idx="9">
                  <c:v>4.4000000000000004</c:v>
                </c:pt>
                <c:pt idx="10">
                  <c:v>5</c:v>
                </c:pt>
                <c:pt idx="11">
                  <c:v>6.3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02C-C741-B663-A8590F77E5FC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data'!$AD$85:$AD$99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</c:v>
                </c:pt>
                <c:pt idx="4">
                  <c:v>1.2</c:v>
                </c:pt>
                <c:pt idx="5">
                  <c:v>1.9</c:v>
                </c:pt>
                <c:pt idx="6">
                  <c:v>1.9</c:v>
                </c:pt>
                <c:pt idx="7">
                  <c:v>1.9</c:v>
                </c:pt>
                <c:pt idx="8">
                  <c:v>3.2</c:v>
                </c:pt>
                <c:pt idx="9">
                  <c:v>4.5</c:v>
                </c:pt>
                <c:pt idx="10">
                  <c:v>5.2</c:v>
                </c:pt>
                <c:pt idx="11">
                  <c:v>6.5</c:v>
                </c:pt>
                <c:pt idx="12">
                  <c:v>7.2</c:v>
                </c:pt>
                <c:pt idx="13">
                  <c:v>7.2</c:v>
                </c:pt>
                <c:pt idx="14">
                  <c:v>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02C-C741-B663-A8590F77E5FC}"/>
            </c:ext>
          </c:extLst>
        </c:ser>
        <c:ser>
          <c:idx val="14"/>
          <c:order val="14"/>
          <c:tx>
            <c:strRef>
              <c:f>'All data'!$A$101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data'!$AD$101:$AD$115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</c:v>
                </c:pt>
                <c:pt idx="4">
                  <c:v>1.2</c:v>
                </c:pt>
                <c:pt idx="5">
                  <c:v>1.9</c:v>
                </c:pt>
                <c:pt idx="6">
                  <c:v>1.9</c:v>
                </c:pt>
                <c:pt idx="7">
                  <c:v>1.9</c:v>
                </c:pt>
                <c:pt idx="8">
                  <c:v>3.2</c:v>
                </c:pt>
                <c:pt idx="9">
                  <c:v>4.5</c:v>
                </c:pt>
                <c:pt idx="10">
                  <c:v>5.0999999999999996</c:v>
                </c:pt>
                <c:pt idx="11">
                  <c:v>6.3999999999999995</c:v>
                </c:pt>
                <c:pt idx="12">
                  <c:v>7.1</c:v>
                </c:pt>
                <c:pt idx="13">
                  <c:v>7.1</c:v>
                </c:pt>
                <c:pt idx="14">
                  <c:v>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02C-C741-B663-A8590F77E5FC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data'!$AD$117:$AD$131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3.1</c:v>
                </c:pt>
                <c:pt idx="9">
                  <c:v>4.5</c:v>
                </c:pt>
                <c:pt idx="10">
                  <c:v>5.0999999999999996</c:v>
                </c:pt>
                <c:pt idx="11">
                  <c:v>6.3999999999999995</c:v>
                </c:pt>
                <c:pt idx="12">
                  <c:v>7.1</c:v>
                </c:pt>
                <c:pt idx="13">
                  <c:v>7.1</c:v>
                </c:pt>
                <c:pt idx="14">
                  <c:v>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02C-C741-B663-A8590F77E5FC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data'!$AD$133:$AD$147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</c:v>
                </c:pt>
                <c:pt idx="4">
                  <c:v>1.2</c:v>
                </c:pt>
                <c:pt idx="5">
                  <c:v>1.9</c:v>
                </c:pt>
                <c:pt idx="6">
                  <c:v>1.9</c:v>
                </c:pt>
                <c:pt idx="7">
                  <c:v>1.9</c:v>
                </c:pt>
                <c:pt idx="8">
                  <c:v>3.2</c:v>
                </c:pt>
                <c:pt idx="9">
                  <c:v>4.5</c:v>
                </c:pt>
                <c:pt idx="10">
                  <c:v>5.0999999999999996</c:v>
                </c:pt>
                <c:pt idx="11">
                  <c:v>6.3999999999999995</c:v>
                </c:pt>
                <c:pt idx="12">
                  <c:v>7.1</c:v>
                </c:pt>
                <c:pt idx="13">
                  <c:v>7.1</c:v>
                </c:pt>
                <c:pt idx="14">
                  <c:v>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802C-C741-B663-A8590F77E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837696"/>
        <c:axId val="-652841504"/>
      </c:scatterChart>
      <c:valAx>
        <c:axId val="-652837696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841504"/>
        <c:crosses val="autoZero"/>
        <c:crossBetween val="midCat"/>
        <c:majorUnit val="2"/>
        <c:minorUnit val="1"/>
      </c:valAx>
      <c:valAx>
        <c:axId val="-652841504"/>
        <c:scaling>
          <c:orientation val="minMax"/>
          <c:max val="1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mOsm/kg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2837696"/>
        <c:crosses val="autoZero"/>
        <c:crossBetween val="midCat"/>
        <c:majorUnit val="2"/>
        <c:minorUnit val="1"/>
      </c:valAx>
    </c:plotArea>
    <c:legend>
      <c:legendPos val="b"/>
      <c:layout>
        <c:manualLayout>
          <c:xMode val="edge"/>
          <c:yMode val="edge"/>
          <c:x val="2.3281254628724456E-2"/>
          <c:y val="0.84797806183222346"/>
          <c:w val="0.94912165324706876"/>
          <c:h val="0.1520220200522096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45751984638655"/>
          <c:y val="0.10932160306036613"/>
          <c:w val="0.81789568220147646"/>
          <c:h val="0.6146321964130967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0-3725-D44C-91EC-37FC591D0C6E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1-3725-D44C-91EC-37FC591D0C6E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2-3725-D44C-91EC-37FC591D0C6E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3-3725-D44C-91EC-37FC591D0C6E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4-3725-D44C-91EC-37FC591D0C6E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5-3725-D44C-91EC-37FC591D0C6E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6-3725-D44C-91EC-37FC591D0C6E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7-3725-D44C-91EC-37FC591D0C6E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8-3725-D44C-91EC-37FC591D0C6E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data'!$W$20:$W$35</c:f>
              <c:numCache>
                <c:formatCode>0</c:formatCode>
                <c:ptCount val="16"/>
                <c:pt idx="0">
                  <c:v>268</c:v>
                </c:pt>
                <c:pt idx="1">
                  <c:v>264.5</c:v>
                </c:pt>
                <c:pt idx="2">
                  <c:v>260.5</c:v>
                </c:pt>
                <c:pt idx="3">
                  <c:v>256.5</c:v>
                </c:pt>
                <c:pt idx="4">
                  <c:v>223</c:v>
                </c:pt>
                <c:pt idx="5">
                  <c:v>230.8</c:v>
                </c:pt>
                <c:pt idx="6">
                  <c:v>239.1</c:v>
                </c:pt>
                <c:pt idx="7">
                  <c:v>252.9</c:v>
                </c:pt>
                <c:pt idx="8">
                  <c:v>247.6</c:v>
                </c:pt>
                <c:pt idx="9">
                  <c:v>250.7</c:v>
                </c:pt>
                <c:pt idx="10">
                  <c:v>248.79999999999998</c:v>
                </c:pt>
                <c:pt idx="11">
                  <c:v>248.39999999999998</c:v>
                </c:pt>
                <c:pt idx="12">
                  <c:v>247.89999999999998</c:v>
                </c:pt>
                <c:pt idx="13">
                  <c:v>246.29999999999995</c:v>
                </c:pt>
                <c:pt idx="14">
                  <c:v>235.79999999999995</c:v>
                </c:pt>
                <c:pt idx="15">
                  <c:v>226.79999999999995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725-D44C-91EC-37FC591D0C6E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data'!$W$36:$W$51</c:f>
              <c:numCache>
                <c:formatCode>0</c:formatCode>
                <c:ptCount val="16"/>
                <c:pt idx="0">
                  <c:v>268</c:v>
                </c:pt>
                <c:pt idx="1">
                  <c:v>264.5</c:v>
                </c:pt>
                <c:pt idx="2">
                  <c:v>260.5</c:v>
                </c:pt>
                <c:pt idx="3">
                  <c:v>256.5</c:v>
                </c:pt>
                <c:pt idx="4">
                  <c:v>223.1</c:v>
                </c:pt>
                <c:pt idx="5">
                  <c:v>231.3</c:v>
                </c:pt>
                <c:pt idx="6">
                  <c:v>240</c:v>
                </c:pt>
                <c:pt idx="7">
                  <c:v>253.5</c:v>
                </c:pt>
                <c:pt idx="8">
                  <c:v>248.7</c:v>
                </c:pt>
                <c:pt idx="9">
                  <c:v>253.6</c:v>
                </c:pt>
                <c:pt idx="10">
                  <c:v>252.39999999999998</c:v>
                </c:pt>
                <c:pt idx="11">
                  <c:v>253.79999999999995</c:v>
                </c:pt>
                <c:pt idx="12">
                  <c:v>254.89999999999998</c:v>
                </c:pt>
                <c:pt idx="13">
                  <c:v>253.99999999999997</c:v>
                </c:pt>
                <c:pt idx="14">
                  <c:v>243.99999999999997</c:v>
                </c:pt>
                <c:pt idx="15">
                  <c:v>235.39999999999998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725-D44C-91EC-37FC591D0C6E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data'!$W$52:$W$67</c:f>
              <c:numCache>
                <c:formatCode>0</c:formatCode>
                <c:ptCount val="16"/>
                <c:pt idx="0">
                  <c:v>268</c:v>
                </c:pt>
                <c:pt idx="1">
                  <c:v>264.5</c:v>
                </c:pt>
                <c:pt idx="2">
                  <c:v>260.50200000000001</c:v>
                </c:pt>
                <c:pt idx="3">
                  <c:v>256.50200000000001</c:v>
                </c:pt>
                <c:pt idx="4">
                  <c:v>222.90200000000002</c:v>
                </c:pt>
                <c:pt idx="5">
                  <c:v>231.50200000000001</c:v>
                </c:pt>
                <c:pt idx="6">
                  <c:v>240.00199999999998</c:v>
                </c:pt>
                <c:pt idx="7">
                  <c:v>252.40199999999999</c:v>
                </c:pt>
                <c:pt idx="8">
                  <c:v>242.90199999999999</c:v>
                </c:pt>
                <c:pt idx="9">
                  <c:v>240.202</c:v>
                </c:pt>
                <c:pt idx="10">
                  <c:v>232.602</c:v>
                </c:pt>
                <c:pt idx="11">
                  <c:v>236.40199999999999</c:v>
                </c:pt>
                <c:pt idx="12">
                  <c:v>236.00200000000001</c:v>
                </c:pt>
                <c:pt idx="13">
                  <c:v>233.40199999999999</c:v>
                </c:pt>
                <c:pt idx="14">
                  <c:v>221.40199999999999</c:v>
                </c:pt>
                <c:pt idx="15">
                  <c:v>211.40199999999999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725-D44C-91EC-37FC591D0C6E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data'!$W$68:$W$83</c:f>
              <c:numCache>
                <c:formatCode>0</c:formatCode>
                <c:ptCount val="16"/>
                <c:pt idx="0">
                  <c:v>273</c:v>
                </c:pt>
                <c:pt idx="1">
                  <c:v>269.5</c:v>
                </c:pt>
                <c:pt idx="2">
                  <c:v>265.5</c:v>
                </c:pt>
                <c:pt idx="3">
                  <c:v>261.5</c:v>
                </c:pt>
                <c:pt idx="4">
                  <c:v>227.6</c:v>
                </c:pt>
                <c:pt idx="5">
                  <c:v>231.6</c:v>
                </c:pt>
                <c:pt idx="6">
                  <c:v>234.89999999999998</c:v>
                </c:pt>
                <c:pt idx="7">
                  <c:v>246.29999999999998</c:v>
                </c:pt>
                <c:pt idx="8">
                  <c:v>236.79999999999998</c:v>
                </c:pt>
                <c:pt idx="9">
                  <c:v>234.1</c:v>
                </c:pt>
                <c:pt idx="10">
                  <c:v>224.4</c:v>
                </c:pt>
                <c:pt idx="11">
                  <c:v>221</c:v>
                </c:pt>
                <c:pt idx="12">
                  <c:v>218.3</c:v>
                </c:pt>
                <c:pt idx="13">
                  <c:v>216</c:v>
                </c:pt>
                <c:pt idx="14">
                  <c:v>204</c:v>
                </c:pt>
                <c:pt idx="15">
                  <c:v>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725-D44C-91EC-37FC591D0C6E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data'!$W$84:$W$99</c:f>
              <c:numCache>
                <c:formatCode>0</c:formatCode>
                <c:ptCount val="16"/>
                <c:pt idx="0">
                  <c:v>273</c:v>
                </c:pt>
                <c:pt idx="1">
                  <c:v>269.5</c:v>
                </c:pt>
                <c:pt idx="2">
                  <c:v>265.50200000000001</c:v>
                </c:pt>
                <c:pt idx="3">
                  <c:v>261.50200000000001</c:v>
                </c:pt>
                <c:pt idx="4">
                  <c:v>227.702</c:v>
                </c:pt>
                <c:pt idx="5">
                  <c:v>231.702</c:v>
                </c:pt>
                <c:pt idx="6">
                  <c:v>235.00199999999998</c:v>
                </c:pt>
                <c:pt idx="7">
                  <c:v>246.40199999999999</c:v>
                </c:pt>
                <c:pt idx="8">
                  <c:v>236.90199999999999</c:v>
                </c:pt>
                <c:pt idx="9">
                  <c:v>234.202</c:v>
                </c:pt>
                <c:pt idx="10">
                  <c:v>226.50200000000001</c:v>
                </c:pt>
                <c:pt idx="11">
                  <c:v>224.80199999999999</c:v>
                </c:pt>
                <c:pt idx="12">
                  <c:v>222.102</c:v>
                </c:pt>
                <c:pt idx="13">
                  <c:v>218.80199999999999</c:v>
                </c:pt>
                <c:pt idx="14">
                  <c:v>207.90199999999999</c:v>
                </c:pt>
                <c:pt idx="15">
                  <c:v>198.202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725-D44C-91EC-37FC591D0C6E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data'!$W$100:$W$115</c:f>
              <c:numCache>
                <c:formatCode>0</c:formatCode>
                <c:ptCount val="16"/>
                <c:pt idx="0">
                  <c:v>275.5</c:v>
                </c:pt>
                <c:pt idx="1">
                  <c:v>272</c:v>
                </c:pt>
                <c:pt idx="2">
                  <c:v>268</c:v>
                </c:pt>
                <c:pt idx="3">
                  <c:v>264</c:v>
                </c:pt>
                <c:pt idx="4">
                  <c:v>230.2</c:v>
                </c:pt>
                <c:pt idx="5">
                  <c:v>234.2</c:v>
                </c:pt>
                <c:pt idx="6">
                  <c:v>237.49999999999997</c:v>
                </c:pt>
                <c:pt idx="7">
                  <c:v>248.89999999999998</c:v>
                </c:pt>
                <c:pt idx="8">
                  <c:v>239.39999999999998</c:v>
                </c:pt>
                <c:pt idx="9">
                  <c:v>236.7</c:v>
                </c:pt>
                <c:pt idx="10">
                  <c:v>229</c:v>
                </c:pt>
                <c:pt idx="11">
                  <c:v>225.6</c:v>
                </c:pt>
                <c:pt idx="12">
                  <c:v>222.9</c:v>
                </c:pt>
                <c:pt idx="13">
                  <c:v>219.6</c:v>
                </c:pt>
                <c:pt idx="14">
                  <c:v>208.6</c:v>
                </c:pt>
                <c:pt idx="15">
                  <c:v>200.5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725-D44C-91EC-37FC591D0C6E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data'!$W$116:$W$131</c:f>
              <c:numCache>
                <c:formatCode>0</c:formatCode>
                <c:ptCount val="16"/>
                <c:pt idx="0">
                  <c:v>275.5</c:v>
                </c:pt>
                <c:pt idx="1">
                  <c:v>272</c:v>
                </c:pt>
                <c:pt idx="2">
                  <c:v>268</c:v>
                </c:pt>
                <c:pt idx="3">
                  <c:v>264</c:v>
                </c:pt>
                <c:pt idx="4">
                  <c:v>230.1</c:v>
                </c:pt>
                <c:pt idx="5">
                  <c:v>234.1</c:v>
                </c:pt>
                <c:pt idx="6">
                  <c:v>237.39999999999998</c:v>
                </c:pt>
                <c:pt idx="7">
                  <c:v>248.79999999999998</c:v>
                </c:pt>
                <c:pt idx="8">
                  <c:v>239.29999999999998</c:v>
                </c:pt>
                <c:pt idx="9">
                  <c:v>236.6</c:v>
                </c:pt>
                <c:pt idx="10">
                  <c:v>229</c:v>
                </c:pt>
                <c:pt idx="11">
                  <c:v>227.2</c:v>
                </c:pt>
                <c:pt idx="12">
                  <c:v>224.5</c:v>
                </c:pt>
                <c:pt idx="13">
                  <c:v>221.2</c:v>
                </c:pt>
                <c:pt idx="14">
                  <c:v>209.5</c:v>
                </c:pt>
                <c:pt idx="15">
                  <c:v>199.6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725-D44C-91EC-37FC591D0C6E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data'!$W$132:$W$147</c:f>
              <c:numCache>
                <c:formatCode>0</c:formatCode>
                <c:ptCount val="16"/>
                <c:pt idx="0">
                  <c:v>273</c:v>
                </c:pt>
                <c:pt idx="1">
                  <c:v>269.5</c:v>
                </c:pt>
                <c:pt idx="2">
                  <c:v>265.5</c:v>
                </c:pt>
                <c:pt idx="3">
                  <c:v>261.5</c:v>
                </c:pt>
                <c:pt idx="4">
                  <c:v>227.7</c:v>
                </c:pt>
                <c:pt idx="5">
                  <c:v>231.7</c:v>
                </c:pt>
                <c:pt idx="6">
                  <c:v>234.99999999999997</c:v>
                </c:pt>
                <c:pt idx="7">
                  <c:v>246.39999999999998</c:v>
                </c:pt>
                <c:pt idx="8">
                  <c:v>236.89999999999998</c:v>
                </c:pt>
                <c:pt idx="9">
                  <c:v>234.2</c:v>
                </c:pt>
                <c:pt idx="10">
                  <c:v>226.5</c:v>
                </c:pt>
                <c:pt idx="11">
                  <c:v>223.1</c:v>
                </c:pt>
                <c:pt idx="12">
                  <c:v>221.1</c:v>
                </c:pt>
                <c:pt idx="13">
                  <c:v>217.99999999999997</c:v>
                </c:pt>
                <c:pt idx="14">
                  <c:v>206.49999999999997</c:v>
                </c:pt>
                <c:pt idx="15">
                  <c:v>196.69999999999996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725-D44C-91EC-37FC591D0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5126720"/>
        <c:axId val="-895140320"/>
      </c:scatterChart>
      <c:valAx>
        <c:axId val="-895126720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895140320"/>
        <c:crosses val="autoZero"/>
        <c:crossBetween val="midCat"/>
        <c:majorUnit val="2"/>
        <c:minorUnit val="1"/>
      </c:valAx>
      <c:valAx>
        <c:axId val="-895140320"/>
        <c:scaling>
          <c:orientation val="minMax"/>
          <c:max val="300"/>
          <c:min val="1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mOsm/kg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895126720"/>
        <c:crosses val="autoZero"/>
        <c:crossBetween val="midCat"/>
        <c:majorUnit val="20"/>
        <c:minorUnit val="10"/>
      </c:valAx>
    </c:plotArea>
    <c:legend>
      <c:legendPos val="b"/>
      <c:layout>
        <c:manualLayout>
          <c:xMode val="edge"/>
          <c:yMode val="edge"/>
          <c:x val="2.3281254628724456E-2"/>
          <c:y val="0.84797806183222346"/>
          <c:w val="0.94912165324706876"/>
          <c:h val="0.1520220200522096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620918721022178"/>
        </c:manualLayout>
      </c:layout>
      <c:scatterChart>
        <c:scatterStyle val="lineMarker"/>
        <c:varyColors val="0"/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data'!$G$21:$G$35</c:f>
              <c:numCache>
                <c:formatCode>0.000</c:formatCode>
                <c:ptCount val="15"/>
                <c:pt idx="0">
                  <c:v>0.28599999999999998</c:v>
                </c:pt>
                <c:pt idx="1">
                  <c:v>0.36899999999999999</c:v>
                </c:pt>
                <c:pt idx="2">
                  <c:v>1.1499999999999999</c:v>
                </c:pt>
                <c:pt idx="3">
                  <c:v>2.94</c:v>
                </c:pt>
                <c:pt idx="4">
                  <c:v>6.27</c:v>
                </c:pt>
                <c:pt idx="5">
                  <c:v>10</c:v>
                </c:pt>
                <c:pt idx="6">
                  <c:v>12.6</c:v>
                </c:pt>
                <c:pt idx="7">
                  <c:v>10.6</c:v>
                </c:pt>
                <c:pt idx="8">
                  <c:v>11.5</c:v>
                </c:pt>
                <c:pt idx="9">
                  <c:v>10.6</c:v>
                </c:pt>
                <c:pt idx="10">
                  <c:v>8</c:v>
                </c:pt>
                <c:pt idx="11">
                  <c:v>7.9</c:v>
                </c:pt>
                <c:pt idx="12">
                  <c:v>5.77</c:v>
                </c:pt>
                <c:pt idx="13">
                  <c:v>5.64</c:v>
                </c:pt>
                <c:pt idx="14">
                  <c:v>4.1500000000000004</c:v>
                </c:pt>
              </c:numCache>
            </c:numRef>
          </c:xVal>
          <c:yVal>
            <c:numRef>
              <c:f>'All data'!$O$21:$O$35</c:f>
              <c:numCache>
                <c:formatCode>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18.5</c:v>
                </c:pt>
                <c:pt idx="4">
                  <c:v>30.9</c:v>
                </c:pt>
                <c:pt idx="5">
                  <c:v>43.6</c:v>
                </c:pt>
                <c:pt idx="6">
                  <c:v>39.700000000000003</c:v>
                </c:pt>
                <c:pt idx="7">
                  <c:v>38.700000000000003</c:v>
                </c:pt>
                <c:pt idx="8">
                  <c:v>55.5</c:v>
                </c:pt>
                <c:pt idx="9">
                  <c:v>56</c:v>
                </c:pt>
                <c:pt idx="10">
                  <c:v>61.2</c:v>
                </c:pt>
                <c:pt idx="11">
                  <c:v>63.6</c:v>
                </c:pt>
                <c:pt idx="12">
                  <c:v>65.400000000000006</c:v>
                </c:pt>
                <c:pt idx="13">
                  <c:v>64</c:v>
                </c:pt>
                <c:pt idx="14">
                  <c:v>73.400000000000006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29-184E-BDAE-C96CC75D053C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data'!$G$37:$G$51</c:f>
              <c:numCache>
                <c:formatCode>0.000</c:formatCode>
                <c:ptCount val="15"/>
                <c:pt idx="0">
                  <c:v>0.23</c:v>
                </c:pt>
                <c:pt idx="1">
                  <c:v>0.39</c:v>
                </c:pt>
                <c:pt idx="2">
                  <c:v>0.99399999999999999</c:v>
                </c:pt>
                <c:pt idx="3">
                  <c:v>2.57</c:v>
                </c:pt>
                <c:pt idx="4">
                  <c:v>5.73</c:v>
                </c:pt>
                <c:pt idx="5">
                  <c:v>9.83</c:v>
                </c:pt>
                <c:pt idx="6">
                  <c:v>12.5</c:v>
                </c:pt>
                <c:pt idx="7">
                  <c:v>11.6</c:v>
                </c:pt>
                <c:pt idx="8">
                  <c:v>10.5</c:v>
                </c:pt>
                <c:pt idx="9">
                  <c:v>11.5</c:v>
                </c:pt>
                <c:pt idx="10">
                  <c:v>8.35</c:v>
                </c:pt>
                <c:pt idx="11">
                  <c:v>7.96</c:v>
                </c:pt>
                <c:pt idx="12">
                  <c:v>6.61</c:v>
                </c:pt>
                <c:pt idx="13">
                  <c:v>6.19</c:v>
                </c:pt>
                <c:pt idx="14">
                  <c:v>5.31</c:v>
                </c:pt>
              </c:numCache>
            </c:numRef>
          </c:xVal>
          <c:yVal>
            <c:numRef>
              <c:f>'All data'!$N$37:$N$51</c:f>
              <c:numCache>
                <c:formatCode>0</c:formatCode>
                <c:ptCount val="15"/>
                <c:pt idx="0">
                  <c:v>36.4</c:v>
                </c:pt>
                <c:pt idx="1">
                  <c:v>33.4</c:v>
                </c:pt>
                <c:pt idx="2">
                  <c:v>31.8</c:v>
                </c:pt>
                <c:pt idx="3">
                  <c:v>29.3</c:v>
                </c:pt>
                <c:pt idx="4">
                  <c:v>31.2</c:v>
                </c:pt>
                <c:pt idx="5">
                  <c:v>32.5</c:v>
                </c:pt>
                <c:pt idx="6">
                  <c:v>33.5</c:v>
                </c:pt>
                <c:pt idx="7">
                  <c:v>25.5</c:v>
                </c:pt>
                <c:pt idx="8">
                  <c:v>5.5</c:v>
                </c:pt>
                <c:pt idx="9">
                  <c:v>11.6</c:v>
                </c:pt>
                <c:pt idx="10">
                  <c:v>31.3</c:v>
                </c:pt>
                <c:pt idx="11">
                  <c:v>24.2</c:v>
                </c:pt>
                <c:pt idx="12">
                  <c:v>26.3</c:v>
                </c:pt>
                <c:pt idx="13">
                  <c:v>24.1</c:v>
                </c:pt>
                <c:pt idx="14">
                  <c:v>19.100000000000001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29-184E-BDAE-C96CC75D053C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data'!$G$53:$G$67</c:f>
              <c:numCache>
                <c:formatCode>0.000</c:formatCode>
                <c:ptCount val="15"/>
                <c:pt idx="0">
                  <c:v>0.24299999999999999</c:v>
                </c:pt>
                <c:pt idx="1">
                  <c:v>0.41299999999999998</c:v>
                </c:pt>
                <c:pt idx="2">
                  <c:v>1.03</c:v>
                </c:pt>
                <c:pt idx="3">
                  <c:v>2.9</c:v>
                </c:pt>
                <c:pt idx="4">
                  <c:v>6.52</c:v>
                </c:pt>
                <c:pt idx="5">
                  <c:v>10</c:v>
                </c:pt>
                <c:pt idx="6">
                  <c:v>12.9</c:v>
                </c:pt>
                <c:pt idx="7">
                  <c:v>11.3</c:v>
                </c:pt>
                <c:pt idx="8">
                  <c:v>11.9</c:v>
                </c:pt>
                <c:pt idx="9">
                  <c:v>11.7</c:v>
                </c:pt>
                <c:pt idx="10">
                  <c:v>8.3000000000000007</c:v>
                </c:pt>
                <c:pt idx="11">
                  <c:v>6.66</c:v>
                </c:pt>
                <c:pt idx="12">
                  <c:v>4.68</c:v>
                </c:pt>
                <c:pt idx="13">
                  <c:v>4.57</c:v>
                </c:pt>
                <c:pt idx="14">
                  <c:v>3.47</c:v>
                </c:pt>
              </c:numCache>
            </c:numRef>
          </c:xVal>
          <c:yVal>
            <c:numRef>
              <c:f>'All data'!$N$53:$N$67</c:f>
              <c:numCache>
                <c:formatCode>0</c:formatCode>
                <c:ptCount val="15"/>
                <c:pt idx="0">
                  <c:v>31.8</c:v>
                </c:pt>
                <c:pt idx="1">
                  <c:v>29</c:v>
                </c:pt>
                <c:pt idx="2">
                  <c:v>26.5</c:v>
                </c:pt>
                <c:pt idx="3">
                  <c:v>23.2</c:v>
                </c:pt>
                <c:pt idx="4">
                  <c:v>23.5</c:v>
                </c:pt>
                <c:pt idx="5">
                  <c:v>25.1</c:v>
                </c:pt>
                <c:pt idx="6">
                  <c:v>32.4</c:v>
                </c:pt>
                <c:pt idx="7">
                  <c:v>33.5</c:v>
                </c:pt>
                <c:pt idx="8">
                  <c:v>23.9</c:v>
                </c:pt>
                <c:pt idx="9">
                  <c:v>22.3</c:v>
                </c:pt>
                <c:pt idx="10">
                  <c:v>19.899999999999999</c:v>
                </c:pt>
                <c:pt idx="11">
                  <c:v>15.4</c:v>
                </c:pt>
                <c:pt idx="12">
                  <c:v>24.3</c:v>
                </c:pt>
                <c:pt idx="13">
                  <c:v>27.9</c:v>
                </c:pt>
                <c:pt idx="14">
                  <c:v>24.8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29-184E-BDAE-C96CC75D053C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data'!$G$69:$G$83</c:f>
              <c:numCache>
                <c:formatCode>0.000</c:formatCode>
                <c:ptCount val="15"/>
                <c:pt idx="0">
                  <c:v>0.28799999999999998</c:v>
                </c:pt>
                <c:pt idx="1">
                  <c:v>0.501</c:v>
                </c:pt>
                <c:pt idx="2">
                  <c:v>1.04</c:v>
                </c:pt>
                <c:pt idx="3">
                  <c:v>2.99</c:v>
                </c:pt>
                <c:pt idx="4">
                  <c:v>6.62</c:v>
                </c:pt>
                <c:pt idx="5">
                  <c:v>8.86</c:v>
                </c:pt>
                <c:pt idx="6">
                  <c:v>11.6</c:v>
                </c:pt>
                <c:pt idx="7">
                  <c:v>13.6</c:v>
                </c:pt>
                <c:pt idx="8">
                  <c:v>14.2</c:v>
                </c:pt>
                <c:pt idx="9">
                  <c:v>13.8</c:v>
                </c:pt>
                <c:pt idx="10">
                  <c:v>11.9</c:v>
                </c:pt>
                <c:pt idx="11">
                  <c:v>10.8</c:v>
                </c:pt>
                <c:pt idx="12">
                  <c:v>9.65</c:v>
                </c:pt>
                <c:pt idx="13">
                  <c:v>7.82</c:v>
                </c:pt>
                <c:pt idx="14">
                  <c:v>6.31</c:v>
                </c:pt>
              </c:numCache>
            </c:numRef>
          </c:xVal>
          <c:yVal>
            <c:numRef>
              <c:f>'All data'!$N$69:$N$83</c:f>
              <c:numCache>
                <c:formatCode>0</c:formatCode>
                <c:ptCount val="15"/>
                <c:pt idx="0">
                  <c:v>32.5</c:v>
                </c:pt>
                <c:pt idx="1">
                  <c:v>29.4</c:v>
                </c:pt>
                <c:pt idx="2">
                  <c:v>30.2</c:v>
                </c:pt>
                <c:pt idx="3">
                  <c:v>29.9</c:v>
                </c:pt>
                <c:pt idx="4">
                  <c:v>33.6</c:v>
                </c:pt>
                <c:pt idx="5">
                  <c:v>27.3</c:v>
                </c:pt>
                <c:pt idx="6">
                  <c:v>34.4</c:v>
                </c:pt>
                <c:pt idx="7">
                  <c:v>32.799999999999997</c:v>
                </c:pt>
                <c:pt idx="8">
                  <c:v>24.5</c:v>
                </c:pt>
                <c:pt idx="9">
                  <c:v>21.9</c:v>
                </c:pt>
                <c:pt idx="10">
                  <c:v>25.3</c:v>
                </c:pt>
                <c:pt idx="11">
                  <c:v>20.8</c:v>
                </c:pt>
                <c:pt idx="12">
                  <c:v>29.4</c:v>
                </c:pt>
                <c:pt idx="13">
                  <c:v>30.2</c:v>
                </c:pt>
                <c:pt idx="14">
                  <c:v>25.6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29-184E-BDAE-C96CC75D053C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data'!$G$85:$G$99</c:f>
              <c:numCache>
                <c:formatCode>0.000</c:formatCode>
                <c:ptCount val="15"/>
                <c:pt idx="0">
                  <c:v>0.24099999999999999</c:v>
                </c:pt>
                <c:pt idx="1">
                  <c:v>0.35199999999999998</c:v>
                </c:pt>
                <c:pt idx="2">
                  <c:v>0.96799999999999997</c:v>
                </c:pt>
                <c:pt idx="3">
                  <c:v>2.46</c:v>
                </c:pt>
                <c:pt idx="4">
                  <c:v>6.21</c:v>
                </c:pt>
                <c:pt idx="5">
                  <c:v>8.27</c:v>
                </c:pt>
                <c:pt idx="6">
                  <c:v>12</c:v>
                </c:pt>
                <c:pt idx="7">
                  <c:v>14.5</c:v>
                </c:pt>
                <c:pt idx="8">
                  <c:v>16.8</c:v>
                </c:pt>
                <c:pt idx="9">
                  <c:v>16.7</c:v>
                </c:pt>
                <c:pt idx="10">
                  <c:v>13.1</c:v>
                </c:pt>
                <c:pt idx="11">
                  <c:v>13.3</c:v>
                </c:pt>
                <c:pt idx="12">
                  <c:v>12.6</c:v>
                </c:pt>
                <c:pt idx="13">
                  <c:v>10.1</c:v>
                </c:pt>
                <c:pt idx="14">
                  <c:v>8.43</c:v>
                </c:pt>
              </c:numCache>
            </c:numRef>
          </c:xVal>
          <c:yVal>
            <c:numRef>
              <c:f>'All data'!$N$85:$N$99</c:f>
              <c:numCache>
                <c:formatCode>0</c:formatCode>
                <c:ptCount val="15"/>
                <c:pt idx="0">
                  <c:v>31.8</c:v>
                </c:pt>
                <c:pt idx="1">
                  <c:v>29.3</c:v>
                </c:pt>
                <c:pt idx="2">
                  <c:v>29.1</c:v>
                </c:pt>
                <c:pt idx="3">
                  <c:v>30.7</c:v>
                </c:pt>
                <c:pt idx="4">
                  <c:v>36.9</c:v>
                </c:pt>
                <c:pt idx="5">
                  <c:v>33.700000000000003</c:v>
                </c:pt>
                <c:pt idx="6">
                  <c:v>40.299999999999997</c:v>
                </c:pt>
                <c:pt idx="7">
                  <c:v>35.6</c:v>
                </c:pt>
                <c:pt idx="8">
                  <c:v>22.5</c:v>
                </c:pt>
                <c:pt idx="9">
                  <c:v>23.8</c:v>
                </c:pt>
                <c:pt idx="10">
                  <c:v>27</c:v>
                </c:pt>
                <c:pt idx="11">
                  <c:v>18.7</c:v>
                </c:pt>
                <c:pt idx="12">
                  <c:v>27</c:v>
                </c:pt>
                <c:pt idx="13">
                  <c:v>26.7</c:v>
                </c:pt>
                <c:pt idx="14">
                  <c:v>20.5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29-184E-BDAE-C96CC75D053C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data'!$G$101:$G$115</c:f>
              <c:numCache>
                <c:formatCode>0.000</c:formatCode>
                <c:ptCount val="15"/>
                <c:pt idx="0">
                  <c:v>0.252</c:v>
                </c:pt>
                <c:pt idx="1">
                  <c:v>0.379</c:v>
                </c:pt>
                <c:pt idx="2">
                  <c:v>1.18</c:v>
                </c:pt>
                <c:pt idx="3">
                  <c:v>2.99</c:v>
                </c:pt>
                <c:pt idx="4">
                  <c:v>6.05</c:v>
                </c:pt>
                <c:pt idx="5">
                  <c:v>10.199999999999999</c:v>
                </c:pt>
                <c:pt idx="6">
                  <c:v>11.7</c:v>
                </c:pt>
                <c:pt idx="7">
                  <c:v>12.7</c:v>
                </c:pt>
                <c:pt idx="8">
                  <c:v>13.5</c:v>
                </c:pt>
                <c:pt idx="9">
                  <c:v>13.6</c:v>
                </c:pt>
                <c:pt idx="10">
                  <c:v>11</c:v>
                </c:pt>
                <c:pt idx="11">
                  <c:v>10.1</c:v>
                </c:pt>
                <c:pt idx="12">
                  <c:v>7.59</c:v>
                </c:pt>
                <c:pt idx="13">
                  <c:v>7.22</c:v>
                </c:pt>
                <c:pt idx="14">
                  <c:v>5.54</c:v>
                </c:pt>
              </c:numCache>
            </c:numRef>
          </c:xVal>
          <c:yVal>
            <c:numRef>
              <c:f>'All data'!$N$101:$N$115</c:f>
              <c:numCache>
                <c:formatCode>0</c:formatCode>
                <c:ptCount val="15"/>
                <c:pt idx="0">
                  <c:v>32.299999999999997</c:v>
                </c:pt>
                <c:pt idx="1">
                  <c:v>29.1</c:v>
                </c:pt>
                <c:pt idx="2">
                  <c:v>29.6</c:v>
                </c:pt>
                <c:pt idx="3">
                  <c:v>29.6</c:v>
                </c:pt>
                <c:pt idx="4">
                  <c:v>26.6</c:v>
                </c:pt>
                <c:pt idx="5">
                  <c:v>33.700000000000003</c:v>
                </c:pt>
                <c:pt idx="6">
                  <c:v>34.299999999999997</c:v>
                </c:pt>
                <c:pt idx="7">
                  <c:v>33</c:v>
                </c:pt>
                <c:pt idx="8">
                  <c:v>19.600000000000001</c:v>
                </c:pt>
                <c:pt idx="9">
                  <c:v>18.899999999999999</c:v>
                </c:pt>
                <c:pt idx="10">
                  <c:v>23.6</c:v>
                </c:pt>
                <c:pt idx="11">
                  <c:v>18.899999999999999</c:v>
                </c:pt>
                <c:pt idx="12">
                  <c:v>29.3</c:v>
                </c:pt>
                <c:pt idx="13">
                  <c:v>30.2</c:v>
                </c:pt>
                <c:pt idx="14">
                  <c:v>25.9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29-184E-BDAE-C96CC75D053C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2"/>
              </a:solidFill>
            </c:spPr>
          </c:marker>
          <c:xVal>
            <c:numRef>
              <c:f>'All data'!$G$117:$G$131</c:f>
              <c:numCache>
                <c:formatCode>0.000</c:formatCode>
                <c:ptCount val="15"/>
                <c:pt idx="0">
                  <c:v>0.254</c:v>
                </c:pt>
                <c:pt idx="1">
                  <c:v>0.42199999999999999</c:v>
                </c:pt>
                <c:pt idx="2">
                  <c:v>1.0900000000000001</c:v>
                </c:pt>
                <c:pt idx="3">
                  <c:v>2.84</c:v>
                </c:pt>
                <c:pt idx="4">
                  <c:v>6.6</c:v>
                </c:pt>
                <c:pt idx="5">
                  <c:v>10.199999999999999</c:v>
                </c:pt>
                <c:pt idx="6">
                  <c:v>12.1</c:v>
                </c:pt>
                <c:pt idx="7">
                  <c:v>13.9</c:v>
                </c:pt>
                <c:pt idx="8">
                  <c:v>15.6</c:v>
                </c:pt>
                <c:pt idx="9">
                  <c:v>14.5</c:v>
                </c:pt>
                <c:pt idx="10">
                  <c:v>11.8</c:v>
                </c:pt>
                <c:pt idx="11">
                  <c:v>10.8</c:v>
                </c:pt>
                <c:pt idx="12">
                  <c:v>8.77</c:v>
                </c:pt>
                <c:pt idx="13">
                  <c:v>7.72</c:v>
                </c:pt>
                <c:pt idx="14">
                  <c:v>5.71</c:v>
                </c:pt>
              </c:numCache>
            </c:numRef>
          </c:xVal>
          <c:yVal>
            <c:numRef>
              <c:f>'All data'!$N$117:$N$131</c:f>
              <c:numCache>
                <c:formatCode>0</c:formatCode>
                <c:ptCount val="15"/>
                <c:pt idx="0">
                  <c:v>31.5</c:v>
                </c:pt>
                <c:pt idx="1">
                  <c:v>29.4</c:v>
                </c:pt>
                <c:pt idx="2">
                  <c:v>29.5</c:v>
                </c:pt>
                <c:pt idx="3">
                  <c:v>29.6</c:v>
                </c:pt>
                <c:pt idx="4">
                  <c:v>30.4</c:v>
                </c:pt>
                <c:pt idx="5">
                  <c:v>24.2</c:v>
                </c:pt>
                <c:pt idx="6">
                  <c:v>29.9</c:v>
                </c:pt>
                <c:pt idx="7">
                  <c:v>28.1</c:v>
                </c:pt>
                <c:pt idx="8">
                  <c:v>16.100000000000001</c:v>
                </c:pt>
                <c:pt idx="9">
                  <c:v>19.3</c:v>
                </c:pt>
                <c:pt idx="10">
                  <c:v>26.1</c:v>
                </c:pt>
                <c:pt idx="11">
                  <c:v>23.9</c:v>
                </c:pt>
                <c:pt idx="12">
                  <c:v>32.200000000000003</c:v>
                </c:pt>
                <c:pt idx="13">
                  <c:v>34.5</c:v>
                </c:pt>
                <c:pt idx="14">
                  <c:v>28.6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29-184E-BDAE-C96CC75D053C}"/>
            </c:ext>
          </c:extLst>
        </c:ser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7-F629-184E-BDAE-C96CC75D053C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xVal>
            <c:numRef>
              <c:f>'[1]All the data'!$F$15:$F$29</c:f>
              <c:numCache>
                <c:formatCode>General</c:formatCode>
                <c:ptCount val="15"/>
                <c:pt idx="0">
                  <c:v>0.252</c:v>
                </c:pt>
                <c:pt idx="1">
                  <c:v>0.46800000000000003</c:v>
                </c:pt>
                <c:pt idx="2">
                  <c:v>1.18</c:v>
                </c:pt>
                <c:pt idx="3">
                  <c:v>2.69</c:v>
                </c:pt>
                <c:pt idx="4">
                  <c:v>6.79</c:v>
                </c:pt>
                <c:pt idx="5">
                  <c:v>11.4</c:v>
                </c:pt>
                <c:pt idx="6">
                  <c:v>14.1</c:v>
                </c:pt>
                <c:pt idx="7">
                  <c:v>12.7</c:v>
                </c:pt>
                <c:pt idx="8">
                  <c:v>14.7</c:v>
                </c:pt>
                <c:pt idx="9">
                  <c:v>13.3</c:v>
                </c:pt>
                <c:pt idx="10">
                  <c:v>11.1</c:v>
                </c:pt>
                <c:pt idx="11">
                  <c:v>12.8</c:v>
                </c:pt>
                <c:pt idx="12">
                  <c:v>11.2</c:v>
                </c:pt>
                <c:pt idx="13">
                  <c:v>9.26</c:v>
                </c:pt>
                <c:pt idx="14">
                  <c:v>7.28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8-F629-184E-BDAE-C96CC75D053C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xVal>
            <c:numRef>
              <c:f>'[1]All the data'!$F$31:$F$45</c:f>
              <c:numCache>
                <c:formatCode>General</c:formatCode>
                <c:ptCount val="15"/>
                <c:pt idx="0">
                  <c:v>0.25700000000000001</c:v>
                </c:pt>
                <c:pt idx="1">
                  <c:v>0.45500000000000002</c:v>
                </c:pt>
                <c:pt idx="2">
                  <c:v>0.97499999999999998</c:v>
                </c:pt>
                <c:pt idx="3">
                  <c:v>2.54</c:v>
                </c:pt>
                <c:pt idx="4">
                  <c:v>6.13</c:v>
                </c:pt>
                <c:pt idx="5">
                  <c:v>11.7</c:v>
                </c:pt>
                <c:pt idx="6">
                  <c:v>12.6</c:v>
                </c:pt>
                <c:pt idx="7">
                  <c:v>12.1</c:v>
                </c:pt>
                <c:pt idx="8">
                  <c:v>14.1</c:v>
                </c:pt>
                <c:pt idx="9">
                  <c:v>12.2</c:v>
                </c:pt>
                <c:pt idx="10">
                  <c:v>11.5</c:v>
                </c:pt>
                <c:pt idx="11">
                  <c:v>10.9</c:v>
                </c:pt>
                <c:pt idx="12">
                  <c:v>10.7</c:v>
                </c:pt>
                <c:pt idx="13">
                  <c:v>7.96</c:v>
                </c:pt>
                <c:pt idx="14">
                  <c:v>7.3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9-F629-184E-BDAE-C96CC75D053C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xVal>
            <c:numRef>
              <c:f>'[1]All the data'!$F$47:$F$61</c:f>
              <c:numCache>
                <c:formatCode>General</c:formatCode>
                <c:ptCount val="15"/>
                <c:pt idx="0">
                  <c:v>0.255</c:v>
                </c:pt>
                <c:pt idx="1">
                  <c:v>0.42699999999999999</c:v>
                </c:pt>
                <c:pt idx="2">
                  <c:v>1.01</c:v>
                </c:pt>
                <c:pt idx="3">
                  <c:v>2.6</c:v>
                </c:pt>
                <c:pt idx="4">
                  <c:v>6.6</c:v>
                </c:pt>
                <c:pt idx="5">
                  <c:v>10.7</c:v>
                </c:pt>
                <c:pt idx="6">
                  <c:v>13.4</c:v>
                </c:pt>
                <c:pt idx="7">
                  <c:v>11.4</c:v>
                </c:pt>
                <c:pt idx="8">
                  <c:v>15.2</c:v>
                </c:pt>
                <c:pt idx="9">
                  <c:v>12.8</c:v>
                </c:pt>
                <c:pt idx="10">
                  <c:v>11.6</c:v>
                </c:pt>
                <c:pt idx="11">
                  <c:v>11.4</c:v>
                </c:pt>
                <c:pt idx="12">
                  <c:v>10.1</c:v>
                </c:pt>
                <c:pt idx="13">
                  <c:v>8.93</c:v>
                </c:pt>
                <c:pt idx="14">
                  <c:v>7.13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A-F629-184E-BDAE-C96CC75D053C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xVal>
            <c:numRef>
              <c:f>'[1]All the data'!$F$63:$F$77</c:f>
              <c:numCache>
                <c:formatCode>General</c:formatCode>
                <c:ptCount val="15"/>
                <c:pt idx="0">
                  <c:v>0.26300000000000001</c:v>
                </c:pt>
                <c:pt idx="1">
                  <c:v>0.39600000000000002</c:v>
                </c:pt>
                <c:pt idx="2">
                  <c:v>0.97699999999999998</c:v>
                </c:pt>
                <c:pt idx="3">
                  <c:v>2.33</c:v>
                </c:pt>
                <c:pt idx="4">
                  <c:v>5.34</c:v>
                </c:pt>
                <c:pt idx="5">
                  <c:v>8.57</c:v>
                </c:pt>
                <c:pt idx="6">
                  <c:v>11.3</c:v>
                </c:pt>
                <c:pt idx="7">
                  <c:v>11.5</c:v>
                </c:pt>
                <c:pt idx="8">
                  <c:v>13.4</c:v>
                </c:pt>
                <c:pt idx="9">
                  <c:v>11.3</c:v>
                </c:pt>
                <c:pt idx="10">
                  <c:v>10.4</c:v>
                </c:pt>
                <c:pt idx="11">
                  <c:v>10.8</c:v>
                </c:pt>
                <c:pt idx="12">
                  <c:v>10.1</c:v>
                </c:pt>
                <c:pt idx="13">
                  <c:v>8.39</c:v>
                </c:pt>
                <c:pt idx="14">
                  <c:v>7.9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B-F629-184E-BDAE-C96CC75D053C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xVal>
            <c:numRef>
              <c:f>'[1]All the data'!$F$79:$F$93</c:f>
              <c:numCache>
                <c:formatCode>General</c:formatCode>
                <c:ptCount val="15"/>
                <c:pt idx="0">
                  <c:v>0.27600000000000002</c:v>
                </c:pt>
                <c:pt idx="1">
                  <c:v>0.5</c:v>
                </c:pt>
                <c:pt idx="2">
                  <c:v>0.97099999999999997</c:v>
                </c:pt>
                <c:pt idx="3">
                  <c:v>2.36</c:v>
                </c:pt>
                <c:pt idx="4">
                  <c:v>5.62</c:v>
                </c:pt>
                <c:pt idx="5">
                  <c:v>8.42</c:v>
                </c:pt>
                <c:pt idx="6">
                  <c:v>12.3</c:v>
                </c:pt>
                <c:pt idx="7">
                  <c:v>10.6</c:v>
                </c:pt>
                <c:pt idx="8">
                  <c:v>11.5</c:v>
                </c:pt>
                <c:pt idx="9">
                  <c:v>10.9</c:v>
                </c:pt>
                <c:pt idx="10">
                  <c:v>10.8</c:v>
                </c:pt>
                <c:pt idx="11">
                  <c:v>9.49</c:v>
                </c:pt>
                <c:pt idx="12">
                  <c:v>9.82</c:v>
                </c:pt>
                <c:pt idx="13">
                  <c:v>8.89</c:v>
                </c:pt>
                <c:pt idx="14">
                  <c:v>7.4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C-F629-184E-BDAE-C96CC75D053C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xVal>
            <c:numRef>
              <c:f>'[1]All the data'!$F$95:$F$109</c:f>
              <c:numCache>
                <c:formatCode>General</c:formatCode>
                <c:ptCount val="15"/>
                <c:pt idx="0">
                  <c:v>0.22800000000000001</c:v>
                </c:pt>
                <c:pt idx="1">
                  <c:v>0.49199999999999999</c:v>
                </c:pt>
                <c:pt idx="2">
                  <c:v>0.93500000000000005</c:v>
                </c:pt>
                <c:pt idx="3">
                  <c:v>2.35</c:v>
                </c:pt>
                <c:pt idx="4">
                  <c:v>5.47</c:v>
                </c:pt>
                <c:pt idx="5">
                  <c:v>9.1300000000000008</c:v>
                </c:pt>
                <c:pt idx="6">
                  <c:v>11.3</c:v>
                </c:pt>
                <c:pt idx="7">
                  <c:v>10.7</c:v>
                </c:pt>
                <c:pt idx="8">
                  <c:v>13.4</c:v>
                </c:pt>
                <c:pt idx="9">
                  <c:v>12.4</c:v>
                </c:pt>
                <c:pt idx="10">
                  <c:v>11</c:v>
                </c:pt>
                <c:pt idx="11">
                  <c:v>12.5</c:v>
                </c:pt>
                <c:pt idx="12">
                  <c:v>10.6</c:v>
                </c:pt>
                <c:pt idx="13">
                  <c:v>9.31</c:v>
                </c:pt>
                <c:pt idx="14">
                  <c:v>8.77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D-F629-184E-BDAE-C96CC75D053C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xVal>
            <c:numRef>
              <c:f>'[1]All the data'!$F$111:$F$125</c:f>
              <c:numCache>
                <c:formatCode>General</c:formatCode>
                <c:ptCount val="15"/>
                <c:pt idx="0">
                  <c:v>0.23300000000000001</c:v>
                </c:pt>
                <c:pt idx="1">
                  <c:v>0.44400000000000001</c:v>
                </c:pt>
                <c:pt idx="2">
                  <c:v>1.02</c:v>
                </c:pt>
                <c:pt idx="3">
                  <c:v>3.1</c:v>
                </c:pt>
                <c:pt idx="4">
                  <c:v>7.46</c:v>
                </c:pt>
                <c:pt idx="5">
                  <c:v>11.7</c:v>
                </c:pt>
                <c:pt idx="6">
                  <c:v>13.4</c:v>
                </c:pt>
                <c:pt idx="7">
                  <c:v>11.1</c:v>
                </c:pt>
                <c:pt idx="8">
                  <c:v>13.2</c:v>
                </c:pt>
                <c:pt idx="9">
                  <c:v>10.8</c:v>
                </c:pt>
                <c:pt idx="10">
                  <c:v>9.16</c:v>
                </c:pt>
                <c:pt idx="11">
                  <c:v>7.94</c:v>
                </c:pt>
                <c:pt idx="12">
                  <c:v>6.14</c:v>
                </c:pt>
                <c:pt idx="13">
                  <c:v>5.69</c:v>
                </c:pt>
                <c:pt idx="14">
                  <c:v>4.9400000000000004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E-F629-184E-BDAE-C96CC75D053C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xVal>
            <c:numRef>
              <c:f>'[1]All the data'!$F$127:$F$141</c:f>
              <c:numCache>
                <c:formatCode>General</c:formatCode>
                <c:ptCount val="15"/>
                <c:pt idx="0">
                  <c:v>0.24199999999999999</c:v>
                </c:pt>
                <c:pt idx="1">
                  <c:v>0.44400000000000001</c:v>
                </c:pt>
                <c:pt idx="2">
                  <c:v>0.92400000000000004</c:v>
                </c:pt>
                <c:pt idx="3">
                  <c:v>2.56</c:v>
                </c:pt>
                <c:pt idx="4">
                  <c:v>6.23</c:v>
                </c:pt>
                <c:pt idx="5">
                  <c:v>10.4</c:v>
                </c:pt>
                <c:pt idx="6">
                  <c:v>10.7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F-F629-184E-BDAE-C96CC75D053C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data'!$G$133:$G$147</c:f>
              <c:numCache>
                <c:formatCode>0.000</c:formatCode>
                <c:ptCount val="15"/>
                <c:pt idx="0">
                  <c:v>0.17299999999999999</c:v>
                </c:pt>
                <c:pt idx="1">
                  <c:v>0.32700000000000001</c:v>
                </c:pt>
                <c:pt idx="2">
                  <c:v>0.70699999999999996</c:v>
                </c:pt>
                <c:pt idx="3">
                  <c:v>2.02</c:v>
                </c:pt>
                <c:pt idx="4">
                  <c:v>4.5999999999999996</c:v>
                </c:pt>
                <c:pt idx="5">
                  <c:v>7.52</c:v>
                </c:pt>
                <c:pt idx="6">
                  <c:v>11.9</c:v>
                </c:pt>
                <c:pt idx="7">
                  <c:v>15.9</c:v>
                </c:pt>
                <c:pt idx="8">
                  <c:v>16.8</c:v>
                </c:pt>
                <c:pt idx="9">
                  <c:v>16.3</c:v>
                </c:pt>
                <c:pt idx="10">
                  <c:v>14</c:v>
                </c:pt>
                <c:pt idx="11">
                  <c:v>12.9</c:v>
                </c:pt>
                <c:pt idx="12">
                  <c:v>11.1</c:v>
                </c:pt>
                <c:pt idx="13">
                  <c:v>9.15</c:v>
                </c:pt>
                <c:pt idx="14">
                  <c:v>5.48</c:v>
                </c:pt>
              </c:numCache>
            </c:numRef>
          </c:xVal>
          <c:yVal>
            <c:numRef>
              <c:f>'All data'!$N$133:$N$147</c:f>
              <c:numCache>
                <c:formatCode>0</c:formatCode>
                <c:ptCount val="15"/>
                <c:pt idx="0">
                  <c:v>32.1</c:v>
                </c:pt>
                <c:pt idx="1">
                  <c:v>29.7</c:v>
                </c:pt>
                <c:pt idx="2">
                  <c:v>30.6</c:v>
                </c:pt>
                <c:pt idx="3">
                  <c:v>31.2</c:v>
                </c:pt>
                <c:pt idx="4">
                  <c:v>32.700000000000003</c:v>
                </c:pt>
                <c:pt idx="5">
                  <c:v>29.3</c:v>
                </c:pt>
                <c:pt idx="6">
                  <c:v>37.6</c:v>
                </c:pt>
                <c:pt idx="7">
                  <c:v>34.4</c:v>
                </c:pt>
                <c:pt idx="8">
                  <c:v>23.8</c:v>
                </c:pt>
                <c:pt idx="9">
                  <c:v>25.5</c:v>
                </c:pt>
                <c:pt idx="10">
                  <c:v>27.9</c:v>
                </c:pt>
                <c:pt idx="11">
                  <c:v>23.5</c:v>
                </c:pt>
                <c:pt idx="12">
                  <c:v>29.1</c:v>
                </c:pt>
                <c:pt idx="13">
                  <c:v>31.3</c:v>
                </c:pt>
                <c:pt idx="14">
                  <c:v>26.6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629-184E-BDAE-C96CC75D0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5137600"/>
        <c:axId val="-895138144"/>
      </c:scatterChart>
      <c:valAx>
        <c:axId val="-895137600"/>
        <c:scaling>
          <c:orientation val="minMax"/>
          <c:max val="1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10E6 Cells/mL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895138144"/>
        <c:crosses val="autoZero"/>
        <c:crossBetween val="midCat"/>
        <c:majorUnit val="2"/>
      </c:valAx>
      <c:valAx>
        <c:axId val="-895138144"/>
        <c:scaling>
          <c:orientation val="minMax"/>
          <c:max val="50"/>
          <c:min val="1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Glucose mM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895137600"/>
        <c:crosses val="autoZero"/>
        <c:crossBetween val="midCat"/>
        <c:majorUnit val="5"/>
        <c:minorUnit val="1"/>
      </c:valAx>
    </c:plotArea>
    <c:legend>
      <c:legendPos val="b"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>
      <a:solidFill>
        <a:schemeClr val="tx1">
          <a:lumMod val="50000"/>
          <a:lumOff val="50000"/>
        </a:schemeClr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620918721022178"/>
        </c:manualLayout>
      </c:layout>
      <c:scatterChart>
        <c:scatterStyle val="lineMarker"/>
        <c:varyColors val="0"/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data'!$N$20:$N$35</c:f>
              <c:numCache>
                <c:formatCode>0</c:formatCode>
                <c:ptCount val="16"/>
                <c:pt idx="0">
                  <c:v>31.8</c:v>
                </c:pt>
                <c:pt idx="1">
                  <c:v>30.9</c:v>
                </c:pt>
                <c:pt idx="2">
                  <c:v>27.9</c:v>
                </c:pt>
                <c:pt idx="3">
                  <c:v>26.1</c:v>
                </c:pt>
                <c:pt idx="4">
                  <c:v>24.4</c:v>
                </c:pt>
                <c:pt idx="5">
                  <c:v>25.6</c:v>
                </c:pt>
                <c:pt idx="6">
                  <c:v>28.4</c:v>
                </c:pt>
                <c:pt idx="7">
                  <c:v>32.5</c:v>
                </c:pt>
                <c:pt idx="8">
                  <c:v>29.5</c:v>
                </c:pt>
                <c:pt idx="9">
                  <c:v>10.5</c:v>
                </c:pt>
                <c:pt idx="10">
                  <c:v>12.5</c:v>
                </c:pt>
                <c:pt idx="11">
                  <c:v>26.5</c:v>
                </c:pt>
                <c:pt idx="12">
                  <c:v>25.1</c:v>
                </c:pt>
                <c:pt idx="13">
                  <c:v>31.8</c:v>
                </c:pt>
                <c:pt idx="14">
                  <c:v>33.6</c:v>
                </c:pt>
                <c:pt idx="15">
                  <c:v>14.6</c:v>
                </c:pt>
              </c:numCache>
            </c:numRef>
          </c:xVal>
          <c:yVal>
            <c:numRef>
              <c:f>'All data'!$O$20:$O$35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18.5</c:v>
                </c:pt>
                <c:pt idx="5">
                  <c:v>30.9</c:v>
                </c:pt>
                <c:pt idx="6">
                  <c:v>43.6</c:v>
                </c:pt>
                <c:pt idx="7">
                  <c:v>39.700000000000003</c:v>
                </c:pt>
                <c:pt idx="8">
                  <c:v>38.700000000000003</c:v>
                </c:pt>
                <c:pt idx="9">
                  <c:v>55.5</c:v>
                </c:pt>
                <c:pt idx="10">
                  <c:v>56</c:v>
                </c:pt>
                <c:pt idx="11">
                  <c:v>61.2</c:v>
                </c:pt>
                <c:pt idx="12">
                  <c:v>63.6</c:v>
                </c:pt>
                <c:pt idx="13">
                  <c:v>65.400000000000006</c:v>
                </c:pt>
                <c:pt idx="14">
                  <c:v>64</c:v>
                </c:pt>
                <c:pt idx="15">
                  <c:v>73.400000000000006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B5-9749-9A69-4B572F67B79D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data'!$N$36:$N$51</c:f>
              <c:numCache>
                <c:formatCode>0</c:formatCode>
                <c:ptCount val="16"/>
                <c:pt idx="0">
                  <c:v>32.200000000000003</c:v>
                </c:pt>
                <c:pt idx="1">
                  <c:v>36.4</c:v>
                </c:pt>
                <c:pt idx="2">
                  <c:v>33.4</c:v>
                </c:pt>
                <c:pt idx="3">
                  <c:v>31.8</c:v>
                </c:pt>
                <c:pt idx="4">
                  <c:v>29.3</c:v>
                </c:pt>
                <c:pt idx="5">
                  <c:v>31.2</c:v>
                </c:pt>
                <c:pt idx="6">
                  <c:v>32.5</c:v>
                </c:pt>
                <c:pt idx="7">
                  <c:v>33.5</c:v>
                </c:pt>
                <c:pt idx="8">
                  <c:v>25.5</c:v>
                </c:pt>
                <c:pt idx="9">
                  <c:v>5.5</c:v>
                </c:pt>
                <c:pt idx="10">
                  <c:v>11.6</c:v>
                </c:pt>
                <c:pt idx="11">
                  <c:v>31.3</c:v>
                </c:pt>
                <c:pt idx="12">
                  <c:v>24.2</c:v>
                </c:pt>
                <c:pt idx="13">
                  <c:v>26.3</c:v>
                </c:pt>
                <c:pt idx="14">
                  <c:v>24.1</c:v>
                </c:pt>
                <c:pt idx="15">
                  <c:v>19.100000000000001</c:v>
                </c:pt>
              </c:numCache>
            </c:numRef>
          </c:xVal>
          <c:yVal>
            <c:numRef>
              <c:f>'All data'!$O$36:$O$51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13.6</c:v>
                </c:pt>
                <c:pt idx="4">
                  <c:v>22.1</c:v>
                </c:pt>
                <c:pt idx="5">
                  <c:v>31.5</c:v>
                </c:pt>
                <c:pt idx="6">
                  <c:v>44</c:v>
                </c:pt>
                <c:pt idx="7">
                  <c:v>41.9</c:v>
                </c:pt>
                <c:pt idx="8">
                  <c:v>42.6</c:v>
                </c:pt>
                <c:pt idx="9">
                  <c:v>60.4</c:v>
                </c:pt>
                <c:pt idx="10">
                  <c:v>67</c:v>
                </c:pt>
                <c:pt idx="11">
                  <c:v>72.400000000000006</c:v>
                </c:pt>
                <c:pt idx="12">
                  <c:v>78</c:v>
                </c:pt>
                <c:pt idx="13">
                  <c:v>79.599999999999994</c:v>
                </c:pt>
                <c:pt idx="14">
                  <c:v>79.2</c:v>
                </c:pt>
                <c:pt idx="15">
                  <c:v>91.6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B5-9749-9A69-4B572F67B79D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data'!$N$52:$N$67</c:f>
              <c:numCache>
                <c:formatCode>0</c:formatCode>
                <c:ptCount val="16"/>
                <c:pt idx="0">
                  <c:v>32</c:v>
                </c:pt>
                <c:pt idx="1">
                  <c:v>31.8</c:v>
                </c:pt>
                <c:pt idx="2">
                  <c:v>29</c:v>
                </c:pt>
                <c:pt idx="3">
                  <c:v>26.5</c:v>
                </c:pt>
                <c:pt idx="4">
                  <c:v>23.2</c:v>
                </c:pt>
                <c:pt idx="5">
                  <c:v>23.5</c:v>
                </c:pt>
                <c:pt idx="6">
                  <c:v>25.1</c:v>
                </c:pt>
                <c:pt idx="7">
                  <c:v>32.4</c:v>
                </c:pt>
                <c:pt idx="8">
                  <c:v>33.5</c:v>
                </c:pt>
                <c:pt idx="9">
                  <c:v>23.9</c:v>
                </c:pt>
                <c:pt idx="10">
                  <c:v>22.3</c:v>
                </c:pt>
                <c:pt idx="11">
                  <c:v>19.899999999999999</c:v>
                </c:pt>
                <c:pt idx="12">
                  <c:v>15.4</c:v>
                </c:pt>
                <c:pt idx="13">
                  <c:v>24.3</c:v>
                </c:pt>
                <c:pt idx="14">
                  <c:v>27.9</c:v>
                </c:pt>
                <c:pt idx="15">
                  <c:v>24.8</c:v>
                </c:pt>
              </c:numCache>
            </c:numRef>
          </c:xVal>
          <c:yVal>
            <c:numRef>
              <c:f>'All data'!$O$52:$O$67</c:f>
              <c:numCache>
                <c:formatCode>General</c:formatCode>
                <c:ptCount val="16"/>
                <c:pt idx="0" formatCode="0">
                  <c:v>0</c:v>
                </c:pt>
                <c:pt idx="1">
                  <c:v>0</c:v>
                </c:pt>
                <c:pt idx="2" formatCode="0">
                  <c:v>5.7</c:v>
                </c:pt>
                <c:pt idx="3" formatCode="0">
                  <c:v>14.1</c:v>
                </c:pt>
                <c:pt idx="4" formatCode="0">
                  <c:v>22.4</c:v>
                </c:pt>
                <c:pt idx="5" formatCode="0">
                  <c:v>31.3</c:v>
                </c:pt>
                <c:pt idx="6" formatCode="0">
                  <c:v>43.7</c:v>
                </c:pt>
                <c:pt idx="7" formatCode="0">
                  <c:v>38.9</c:v>
                </c:pt>
                <c:pt idx="8" formatCode="0">
                  <c:v>31.7</c:v>
                </c:pt>
                <c:pt idx="9" formatCode="0">
                  <c:v>33.299999999999997</c:v>
                </c:pt>
                <c:pt idx="10" formatCode="0">
                  <c:v>26.2</c:v>
                </c:pt>
                <c:pt idx="11" formatCode="0">
                  <c:v>33.799999999999997</c:v>
                </c:pt>
                <c:pt idx="12" formatCode="0">
                  <c:v>38.9</c:v>
                </c:pt>
                <c:pt idx="13" formatCode="0">
                  <c:v>39.299999999999997</c:v>
                </c:pt>
                <c:pt idx="14" formatCode="0">
                  <c:v>37</c:v>
                </c:pt>
                <c:pt idx="15" formatCode="0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B5-9749-9A69-4B572F67B79D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data'!$N$68:$N$83</c:f>
              <c:numCache>
                <c:formatCode>0</c:formatCode>
                <c:ptCount val="16"/>
                <c:pt idx="0">
                  <c:v>32.299999999999997</c:v>
                </c:pt>
                <c:pt idx="1">
                  <c:v>32.5</c:v>
                </c:pt>
                <c:pt idx="2">
                  <c:v>29.4</c:v>
                </c:pt>
                <c:pt idx="3">
                  <c:v>30.2</c:v>
                </c:pt>
                <c:pt idx="4">
                  <c:v>29.9</c:v>
                </c:pt>
                <c:pt idx="5">
                  <c:v>33.6</c:v>
                </c:pt>
                <c:pt idx="6">
                  <c:v>27.3</c:v>
                </c:pt>
                <c:pt idx="7">
                  <c:v>34.4</c:v>
                </c:pt>
                <c:pt idx="8">
                  <c:v>32.799999999999997</c:v>
                </c:pt>
                <c:pt idx="9">
                  <c:v>24.5</c:v>
                </c:pt>
                <c:pt idx="10">
                  <c:v>21.9</c:v>
                </c:pt>
                <c:pt idx="11">
                  <c:v>25.3</c:v>
                </c:pt>
                <c:pt idx="12">
                  <c:v>20.8</c:v>
                </c:pt>
                <c:pt idx="13">
                  <c:v>29.4</c:v>
                </c:pt>
                <c:pt idx="14">
                  <c:v>30.2</c:v>
                </c:pt>
                <c:pt idx="15">
                  <c:v>25.6</c:v>
                </c:pt>
              </c:numCache>
            </c:numRef>
          </c:xVal>
          <c:yVal>
            <c:numRef>
              <c:f>'All data'!$O$68:$O$83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B5-9749-9A69-4B572F67B79D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data'!$N$84:$N$99</c:f>
              <c:numCache>
                <c:formatCode>0</c:formatCode>
                <c:ptCount val="16"/>
                <c:pt idx="0">
                  <c:v>32.299999999999997</c:v>
                </c:pt>
                <c:pt idx="1">
                  <c:v>31.8</c:v>
                </c:pt>
                <c:pt idx="2">
                  <c:v>29.3</c:v>
                </c:pt>
                <c:pt idx="3">
                  <c:v>29.1</c:v>
                </c:pt>
                <c:pt idx="4">
                  <c:v>30.7</c:v>
                </c:pt>
                <c:pt idx="5">
                  <c:v>36.9</c:v>
                </c:pt>
                <c:pt idx="6">
                  <c:v>33.700000000000003</c:v>
                </c:pt>
                <c:pt idx="7">
                  <c:v>40.299999999999997</c:v>
                </c:pt>
                <c:pt idx="8">
                  <c:v>35.6</c:v>
                </c:pt>
                <c:pt idx="9">
                  <c:v>22.5</c:v>
                </c:pt>
                <c:pt idx="10">
                  <c:v>23.8</c:v>
                </c:pt>
                <c:pt idx="11">
                  <c:v>27</c:v>
                </c:pt>
                <c:pt idx="12">
                  <c:v>18.7</c:v>
                </c:pt>
                <c:pt idx="13">
                  <c:v>27</c:v>
                </c:pt>
                <c:pt idx="14">
                  <c:v>26.7</c:v>
                </c:pt>
                <c:pt idx="15">
                  <c:v>20.5</c:v>
                </c:pt>
              </c:numCache>
            </c:numRef>
          </c:xVal>
          <c:yVal>
            <c:numRef>
              <c:f>'All data'!$O$84:$O$99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B5-9749-9A69-4B572F67B79D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data'!$N$100:$N$115</c:f>
              <c:numCache>
                <c:formatCode>0</c:formatCode>
                <c:ptCount val="16"/>
                <c:pt idx="0">
                  <c:v>32.299999999999997</c:v>
                </c:pt>
                <c:pt idx="1">
                  <c:v>32.299999999999997</c:v>
                </c:pt>
                <c:pt idx="2">
                  <c:v>29.1</c:v>
                </c:pt>
                <c:pt idx="3">
                  <c:v>29.6</c:v>
                </c:pt>
                <c:pt idx="4">
                  <c:v>29.6</c:v>
                </c:pt>
                <c:pt idx="5">
                  <c:v>26.6</c:v>
                </c:pt>
                <c:pt idx="6">
                  <c:v>33.700000000000003</c:v>
                </c:pt>
                <c:pt idx="7">
                  <c:v>34.299999999999997</c:v>
                </c:pt>
                <c:pt idx="8">
                  <c:v>33</c:v>
                </c:pt>
                <c:pt idx="9">
                  <c:v>19.600000000000001</c:v>
                </c:pt>
                <c:pt idx="10">
                  <c:v>18.899999999999999</c:v>
                </c:pt>
                <c:pt idx="11">
                  <c:v>23.6</c:v>
                </c:pt>
                <c:pt idx="12">
                  <c:v>18.899999999999999</c:v>
                </c:pt>
                <c:pt idx="13">
                  <c:v>29.3</c:v>
                </c:pt>
                <c:pt idx="14">
                  <c:v>30.2</c:v>
                </c:pt>
                <c:pt idx="15">
                  <c:v>25.9</c:v>
                </c:pt>
              </c:numCache>
            </c:numRef>
          </c:xVal>
          <c:yVal>
            <c:numRef>
              <c:f>'All data'!$Q$100:$Q$115</c:f>
              <c:numCache>
                <c:formatCode>0.0</c:formatCode>
                <c:ptCount val="16"/>
                <c:pt idx="0">
                  <c:v>2.12</c:v>
                </c:pt>
                <c:pt idx="1">
                  <c:v>2.13</c:v>
                </c:pt>
                <c:pt idx="2">
                  <c:v>1.8</c:v>
                </c:pt>
                <c:pt idx="3">
                  <c:v>1.86</c:v>
                </c:pt>
                <c:pt idx="4">
                  <c:v>2.2599999999999998</c:v>
                </c:pt>
                <c:pt idx="5">
                  <c:v>2.3199999999999998</c:v>
                </c:pt>
                <c:pt idx="6">
                  <c:v>2.69</c:v>
                </c:pt>
                <c:pt idx="7">
                  <c:v>2.85</c:v>
                </c:pt>
                <c:pt idx="8">
                  <c:v>3.02</c:v>
                </c:pt>
                <c:pt idx="9">
                  <c:v>3.1</c:v>
                </c:pt>
                <c:pt idx="10">
                  <c:v>3.19</c:v>
                </c:pt>
                <c:pt idx="11">
                  <c:v>3.1</c:v>
                </c:pt>
                <c:pt idx="12">
                  <c:v>3.53</c:v>
                </c:pt>
                <c:pt idx="13">
                  <c:v>3.85</c:v>
                </c:pt>
                <c:pt idx="14">
                  <c:v>3.99</c:v>
                </c:pt>
                <c:pt idx="15">
                  <c:v>4.38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0B5-9749-9A69-4B572F67B79D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2"/>
              </a:solidFill>
            </c:spPr>
          </c:marker>
          <c:xVal>
            <c:numRef>
              <c:f>'All data'!$N$116:$N$131</c:f>
              <c:numCache>
                <c:formatCode>0</c:formatCode>
                <c:ptCount val="16"/>
                <c:pt idx="0">
                  <c:v>32.299999999999997</c:v>
                </c:pt>
                <c:pt idx="1">
                  <c:v>31.5</c:v>
                </c:pt>
                <c:pt idx="2">
                  <c:v>29.4</c:v>
                </c:pt>
                <c:pt idx="3">
                  <c:v>29.5</c:v>
                </c:pt>
                <c:pt idx="4">
                  <c:v>29.6</c:v>
                </c:pt>
                <c:pt idx="5">
                  <c:v>30.4</c:v>
                </c:pt>
                <c:pt idx="6">
                  <c:v>24.2</c:v>
                </c:pt>
                <c:pt idx="7">
                  <c:v>29.9</c:v>
                </c:pt>
                <c:pt idx="8">
                  <c:v>28.1</c:v>
                </c:pt>
                <c:pt idx="9">
                  <c:v>16.100000000000001</c:v>
                </c:pt>
                <c:pt idx="10">
                  <c:v>19.3</c:v>
                </c:pt>
                <c:pt idx="11">
                  <c:v>26.1</c:v>
                </c:pt>
                <c:pt idx="12">
                  <c:v>23.9</c:v>
                </c:pt>
                <c:pt idx="13">
                  <c:v>32.200000000000003</c:v>
                </c:pt>
                <c:pt idx="14">
                  <c:v>34.5</c:v>
                </c:pt>
                <c:pt idx="15">
                  <c:v>28.6</c:v>
                </c:pt>
              </c:numCache>
            </c:numRef>
          </c:xVal>
          <c:yVal>
            <c:numRef>
              <c:f>'All data'!$O$116:$O$131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0B5-9749-9A69-4B572F67B79D}"/>
            </c:ext>
          </c:extLst>
        </c:ser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7-C0B5-9749-9A69-4B572F67B79D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xVal>
            <c:numRef>
              <c:f>'[1]All the data'!$F$15:$F$29</c:f>
              <c:numCache>
                <c:formatCode>General</c:formatCode>
                <c:ptCount val="15"/>
                <c:pt idx="0">
                  <c:v>0.252</c:v>
                </c:pt>
                <c:pt idx="1">
                  <c:v>0.46800000000000003</c:v>
                </c:pt>
                <c:pt idx="2">
                  <c:v>1.18</c:v>
                </c:pt>
                <c:pt idx="3">
                  <c:v>2.69</c:v>
                </c:pt>
                <c:pt idx="4">
                  <c:v>6.79</c:v>
                </c:pt>
                <c:pt idx="5">
                  <c:v>11.4</c:v>
                </c:pt>
                <c:pt idx="6">
                  <c:v>14.1</c:v>
                </c:pt>
                <c:pt idx="7">
                  <c:v>12.7</c:v>
                </c:pt>
                <c:pt idx="8">
                  <c:v>14.7</c:v>
                </c:pt>
                <c:pt idx="9">
                  <c:v>13.3</c:v>
                </c:pt>
                <c:pt idx="10">
                  <c:v>11.1</c:v>
                </c:pt>
                <c:pt idx="11">
                  <c:v>12.8</c:v>
                </c:pt>
                <c:pt idx="12">
                  <c:v>11.2</c:v>
                </c:pt>
                <c:pt idx="13">
                  <c:v>9.26</c:v>
                </c:pt>
                <c:pt idx="14">
                  <c:v>7.28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8-C0B5-9749-9A69-4B572F67B79D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xVal>
            <c:numRef>
              <c:f>'[1]All the data'!$F$31:$F$45</c:f>
              <c:numCache>
                <c:formatCode>General</c:formatCode>
                <c:ptCount val="15"/>
                <c:pt idx="0">
                  <c:v>0.25700000000000001</c:v>
                </c:pt>
                <c:pt idx="1">
                  <c:v>0.45500000000000002</c:v>
                </c:pt>
                <c:pt idx="2">
                  <c:v>0.97499999999999998</c:v>
                </c:pt>
                <c:pt idx="3">
                  <c:v>2.54</c:v>
                </c:pt>
                <c:pt idx="4">
                  <c:v>6.13</c:v>
                </c:pt>
                <c:pt idx="5">
                  <c:v>11.7</c:v>
                </c:pt>
                <c:pt idx="6">
                  <c:v>12.6</c:v>
                </c:pt>
                <c:pt idx="7">
                  <c:v>12.1</c:v>
                </c:pt>
                <c:pt idx="8">
                  <c:v>14.1</c:v>
                </c:pt>
                <c:pt idx="9">
                  <c:v>12.2</c:v>
                </c:pt>
                <c:pt idx="10">
                  <c:v>11.5</c:v>
                </c:pt>
                <c:pt idx="11">
                  <c:v>10.9</c:v>
                </c:pt>
                <c:pt idx="12">
                  <c:v>10.7</c:v>
                </c:pt>
                <c:pt idx="13">
                  <c:v>7.96</c:v>
                </c:pt>
                <c:pt idx="14">
                  <c:v>7.3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9-C0B5-9749-9A69-4B572F67B79D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xVal>
            <c:numRef>
              <c:f>'[1]All the data'!$F$47:$F$61</c:f>
              <c:numCache>
                <c:formatCode>General</c:formatCode>
                <c:ptCount val="15"/>
                <c:pt idx="0">
                  <c:v>0.255</c:v>
                </c:pt>
                <c:pt idx="1">
                  <c:v>0.42699999999999999</c:v>
                </c:pt>
                <c:pt idx="2">
                  <c:v>1.01</c:v>
                </c:pt>
                <c:pt idx="3">
                  <c:v>2.6</c:v>
                </c:pt>
                <c:pt idx="4">
                  <c:v>6.6</c:v>
                </c:pt>
                <c:pt idx="5">
                  <c:v>10.7</c:v>
                </c:pt>
                <c:pt idx="6">
                  <c:v>13.4</c:v>
                </c:pt>
                <c:pt idx="7">
                  <c:v>11.4</c:v>
                </c:pt>
                <c:pt idx="8">
                  <c:v>15.2</c:v>
                </c:pt>
                <c:pt idx="9">
                  <c:v>12.8</c:v>
                </c:pt>
                <c:pt idx="10">
                  <c:v>11.6</c:v>
                </c:pt>
                <c:pt idx="11">
                  <c:v>11.4</c:v>
                </c:pt>
                <c:pt idx="12">
                  <c:v>10.1</c:v>
                </c:pt>
                <c:pt idx="13">
                  <c:v>8.93</c:v>
                </c:pt>
                <c:pt idx="14">
                  <c:v>7.13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A-C0B5-9749-9A69-4B572F67B79D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xVal>
            <c:numRef>
              <c:f>'[1]All the data'!$F$63:$F$77</c:f>
              <c:numCache>
                <c:formatCode>General</c:formatCode>
                <c:ptCount val="15"/>
                <c:pt idx="0">
                  <c:v>0.26300000000000001</c:v>
                </c:pt>
                <c:pt idx="1">
                  <c:v>0.39600000000000002</c:v>
                </c:pt>
                <c:pt idx="2">
                  <c:v>0.97699999999999998</c:v>
                </c:pt>
                <c:pt idx="3">
                  <c:v>2.33</c:v>
                </c:pt>
                <c:pt idx="4">
                  <c:v>5.34</c:v>
                </c:pt>
                <c:pt idx="5">
                  <c:v>8.57</c:v>
                </c:pt>
                <c:pt idx="6">
                  <c:v>11.3</c:v>
                </c:pt>
                <c:pt idx="7">
                  <c:v>11.5</c:v>
                </c:pt>
                <c:pt idx="8">
                  <c:v>13.4</c:v>
                </c:pt>
                <c:pt idx="9">
                  <c:v>11.3</c:v>
                </c:pt>
                <c:pt idx="10">
                  <c:v>10.4</c:v>
                </c:pt>
                <c:pt idx="11">
                  <c:v>10.8</c:v>
                </c:pt>
                <c:pt idx="12">
                  <c:v>10.1</c:v>
                </c:pt>
                <c:pt idx="13">
                  <c:v>8.39</c:v>
                </c:pt>
                <c:pt idx="14">
                  <c:v>7.9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B-C0B5-9749-9A69-4B572F67B79D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xVal>
            <c:numRef>
              <c:f>'[1]All the data'!$F$79:$F$93</c:f>
              <c:numCache>
                <c:formatCode>General</c:formatCode>
                <c:ptCount val="15"/>
                <c:pt idx="0">
                  <c:v>0.27600000000000002</c:v>
                </c:pt>
                <c:pt idx="1">
                  <c:v>0.5</c:v>
                </c:pt>
                <c:pt idx="2">
                  <c:v>0.97099999999999997</c:v>
                </c:pt>
                <c:pt idx="3">
                  <c:v>2.36</c:v>
                </c:pt>
                <c:pt idx="4">
                  <c:v>5.62</c:v>
                </c:pt>
                <c:pt idx="5">
                  <c:v>8.42</c:v>
                </c:pt>
                <c:pt idx="6">
                  <c:v>12.3</c:v>
                </c:pt>
                <c:pt idx="7">
                  <c:v>10.6</c:v>
                </c:pt>
                <c:pt idx="8">
                  <c:v>11.5</c:v>
                </c:pt>
                <c:pt idx="9">
                  <c:v>10.9</c:v>
                </c:pt>
                <c:pt idx="10">
                  <c:v>10.8</c:v>
                </c:pt>
                <c:pt idx="11">
                  <c:v>9.49</c:v>
                </c:pt>
                <c:pt idx="12">
                  <c:v>9.82</c:v>
                </c:pt>
                <c:pt idx="13">
                  <c:v>8.89</c:v>
                </c:pt>
                <c:pt idx="14">
                  <c:v>7.4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C-C0B5-9749-9A69-4B572F67B79D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xVal>
            <c:numRef>
              <c:f>'[1]All the data'!$F$95:$F$109</c:f>
              <c:numCache>
                <c:formatCode>General</c:formatCode>
                <c:ptCount val="15"/>
                <c:pt idx="0">
                  <c:v>0.22800000000000001</c:v>
                </c:pt>
                <c:pt idx="1">
                  <c:v>0.49199999999999999</c:v>
                </c:pt>
                <c:pt idx="2">
                  <c:v>0.93500000000000005</c:v>
                </c:pt>
                <c:pt idx="3">
                  <c:v>2.35</c:v>
                </c:pt>
                <c:pt idx="4">
                  <c:v>5.47</c:v>
                </c:pt>
                <c:pt idx="5">
                  <c:v>9.1300000000000008</c:v>
                </c:pt>
                <c:pt idx="6">
                  <c:v>11.3</c:v>
                </c:pt>
                <c:pt idx="7">
                  <c:v>10.7</c:v>
                </c:pt>
                <c:pt idx="8">
                  <c:v>13.4</c:v>
                </c:pt>
                <c:pt idx="9">
                  <c:v>12.4</c:v>
                </c:pt>
                <c:pt idx="10">
                  <c:v>11</c:v>
                </c:pt>
                <c:pt idx="11">
                  <c:v>12.5</c:v>
                </c:pt>
                <c:pt idx="12">
                  <c:v>10.6</c:v>
                </c:pt>
                <c:pt idx="13">
                  <c:v>9.31</c:v>
                </c:pt>
                <c:pt idx="14">
                  <c:v>8.77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D-C0B5-9749-9A69-4B572F67B79D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xVal>
            <c:numRef>
              <c:f>'[1]All the data'!$F$111:$F$125</c:f>
              <c:numCache>
                <c:formatCode>General</c:formatCode>
                <c:ptCount val="15"/>
                <c:pt idx="0">
                  <c:v>0.23300000000000001</c:v>
                </c:pt>
                <c:pt idx="1">
                  <c:v>0.44400000000000001</c:v>
                </c:pt>
                <c:pt idx="2">
                  <c:v>1.02</c:v>
                </c:pt>
                <c:pt idx="3">
                  <c:v>3.1</c:v>
                </c:pt>
                <c:pt idx="4">
                  <c:v>7.46</c:v>
                </c:pt>
                <c:pt idx="5">
                  <c:v>11.7</c:v>
                </c:pt>
                <c:pt idx="6">
                  <c:v>13.4</c:v>
                </c:pt>
                <c:pt idx="7">
                  <c:v>11.1</c:v>
                </c:pt>
                <c:pt idx="8">
                  <c:v>13.2</c:v>
                </c:pt>
                <c:pt idx="9">
                  <c:v>10.8</c:v>
                </c:pt>
                <c:pt idx="10">
                  <c:v>9.16</c:v>
                </c:pt>
                <c:pt idx="11">
                  <c:v>7.94</c:v>
                </c:pt>
                <c:pt idx="12">
                  <c:v>6.14</c:v>
                </c:pt>
                <c:pt idx="13">
                  <c:v>5.69</c:v>
                </c:pt>
                <c:pt idx="14">
                  <c:v>4.9400000000000004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E-C0B5-9749-9A69-4B572F67B79D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xVal>
            <c:numRef>
              <c:f>'[1]All the data'!$F$127:$F$141</c:f>
              <c:numCache>
                <c:formatCode>General</c:formatCode>
                <c:ptCount val="15"/>
                <c:pt idx="0">
                  <c:v>0.24199999999999999</c:v>
                </c:pt>
                <c:pt idx="1">
                  <c:v>0.44400000000000001</c:v>
                </c:pt>
                <c:pt idx="2">
                  <c:v>0.92400000000000004</c:v>
                </c:pt>
                <c:pt idx="3">
                  <c:v>2.56</c:v>
                </c:pt>
                <c:pt idx="4">
                  <c:v>6.23</c:v>
                </c:pt>
                <c:pt idx="5">
                  <c:v>10.4</c:v>
                </c:pt>
                <c:pt idx="6">
                  <c:v>10.7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F-C0B5-9749-9A69-4B572F67B79D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data'!$N$132:$N$147</c:f>
              <c:numCache>
                <c:formatCode>0</c:formatCode>
                <c:ptCount val="16"/>
                <c:pt idx="0">
                  <c:v>32.4</c:v>
                </c:pt>
                <c:pt idx="1">
                  <c:v>32.1</c:v>
                </c:pt>
                <c:pt idx="2">
                  <c:v>29.7</c:v>
                </c:pt>
                <c:pt idx="3">
                  <c:v>30.6</c:v>
                </c:pt>
                <c:pt idx="4">
                  <c:v>31.2</c:v>
                </c:pt>
                <c:pt idx="5">
                  <c:v>32.700000000000003</c:v>
                </c:pt>
                <c:pt idx="6">
                  <c:v>29.3</c:v>
                </c:pt>
                <c:pt idx="7">
                  <c:v>37.6</c:v>
                </c:pt>
                <c:pt idx="8">
                  <c:v>34.4</c:v>
                </c:pt>
                <c:pt idx="9">
                  <c:v>23.8</c:v>
                </c:pt>
                <c:pt idx="10">
                  <c:v>25.5</c:v>
                </c:pt>
                <c:pt idx="11">
                  <c:v>27.9</c:v>
                </c:pt>
                <c:pt idx="12">
                  <c:v>23.5</c:v>
                </c:pt>
                <c:pt idx="13">
                  <c:v>29.1</c:v>
                </c:pt>
                <c:pt idx="14">
                  <c:v>31.3</c:v>
                </c:pt>
                <c:pt idx="15">
                  <c:v>26.6</c:v>
                </c:pt>
              </c:numCache>
            </c:numRef>
          </c:xVal>
          <c:yVal>
            <c:numRef>
              <c:f>'All data'!$O$132:$O$147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0B5-9749-9A69-4B572F67B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5133792"/>
        <c:axId val="-993280592"/>
      </c:scatterChart>
      <c:valAx>
        <c:axId val="-89513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Lactate mM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-993280592"/>
        <c:crosses val="autoZero"/>
        <c:crossBetween val="midCat"/>
      </c:valAx>
      <c:valAx>
        <c:axId val="-993280592"/>
        <c:scaling>
          <c:orientation val="minMax"/>
          <c:max val="50"/>
          <c:min val="1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Glucose mM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895133792"/>
        <c:crosses val="autoZero"/>
        <c:crossBetween val="midCat"/>
        <c:majorUnit val="5"/>
        <c:minorUnit val="1"/>
      </c:valAx>
    </c:plotArea>
    <c:legend>
      <c:legendPos val="b"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>
      <a:solidFill>
        <a:schemeClr val="tx1">
          <a:lumMod val="50000"/>
          <a:lumOff val="50000"/>
        </a:schemeClr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62091872102217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0-A8F7-5342-AC65-211A87588EA7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1-A8F7-5342-AC65-211A87588EA7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2-A8F7-5342-AC65-211A87588EA7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3-A8F7-5342-AC65-211A87588EA7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4-A8F7-5342-AC65-211A87588EA7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5-A8F7-5342-AC65-211A87588EA7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6-A8F7-5342-AC65-211A87588EA7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7-A8F7-5342-AC65-211A87588EA7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8-A8F7-5342-AC65-211A87588EA7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data'!$K$21:$K$35</c:f>
              <c:numCache>
                <c:formatCode>0.000</c:formatCode>
                <c:ptCount val="15"/>
                <c:pt idx="0">
                  <c:v>1.2000000000000011E-2</c:v>
                </c:pt>
                <c:pt idx="1">
                  <c:v>4.0000000000000036E-3</c:v>
                </c:pt>
                <c:pt idx="2">
                  <c:v>0</c:v>
                </c:pt>
                <c:pt idx="3">
                  <c:v>1.0000000000000231E-2</c:v>
                </c:pt>
                <c:pt idx="4">
                  <c:v>3.0000000000000249E-2</c:v>
                </c:pt>
                <c:pt idx="5">
                  <c:v>0</c:v>
                </c:pt>
                <c:pt idx="6">
                  <c:v>0.20000000000000107</c:v>
                </c:pt>
                <c:pt idx="7">
                  <c:v>0.20000000000000107</c:v>
                </c:pt>
                <c:pt idx="8">
                  <c:v>0.30000000000000071</c:v>
                </c:pt>
                <c:pt idx="9">
                  <c:v>0.59999999999999964</c:v>
                </c:pt>
                <c:pt idx="10">
                  <c:v>0.94999999999999929</c:v>
                </c:pt>
                <c:pt idx="11">
                  <c:v>1.9499999999999993</c:v>
                </c:pt>
                <c:pt idx="12">
                  <c:v>2.2200000000000006</c:v>
                </c:pt>
                <c:pt idx="13">
                  <c:v>4.0000000000000009</c:v>
                </c:pt>
                <c:pt idx="14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8F7-5342-AC65-211A87588EA7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data'!$K$37:$K$51</c:f>
              <c:numCache>
                <c:formatCode>0.000</c:formatCode>
                <c:ptCount val="15"/>
                <c:pt idx="0">
                  <c:v>2.0000000000000018E-3</c:v>
                </c:pt>
                <c:pt idx="1">
                  <c:v>1.0000000000000009E-3</c:v>
                </c:pt>
                <c:pt idx="2">
                  <c:v>6.0000000000000053E-3</c:v>
                </c:pt>
                <c:pt idx="3">
                  <c:v>1.0000000000000231E-2</c:v>
                </c:pt>
                <c:pt idx="4">
                  <c:v>1.9999999999999574E-2</c:v>
                </c:pt>
                <c:pt idx="5">
                  <c:v>3.9999999999999147E-2</c:v>
                </c:pt>
                <c:pt idx="6">
                  <c:v>0.19999999999999929</c:v>
                </c:pt>
                <c:pt idx="7">
                  <c:v>0.40000000000000036</c:v>
                </c:pt>
                <c:pt idx="8">
                  <c:v>0.30000000000000071</c:v>
                </c:pt>
                <c:pt idx="9">
                  <c:v>0.5</c:v>
                </c:pt>
                <c:pt idx="10">
                  <c:v>0.58999999999999986</c:v>
                </c:pt>
                <c:pt idx="11">
                  <c:v>1.0699999999999994</c:v>
                </c:pt>
                <c:pt idx="12">
                  <c:v>1.1799999999999997</c:v>
                </c:pt>
                <c:pt idx="13">
                  <c:v>2.6599999999999993</c:v>
                </c:pt>
                <c:pt idx="14">
                  <c:v>4.3600000000000003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8F7-5342-AC65-211A87588EA7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data'!$K$53:$K$67</c:f>
              <c:numCache>
                <c:formatCode>0.000</c:formatCode>
                <c:ptCount val="15"/>
                <c:pt idx="0">
                  <c:v>0</c:v>
                </c:pt>
                <c:pt idx="1">
                  <c:v>3.0000000000000027E-3</c:v>
                </c:pt>
                <c:pt idx="2">
                  <c:v>1.0000000000000009E-2</c:v>
                </c:pt>
                <c:pt idx="3">
                  <c:v>1.0000000000000231E-2</c:v>
                </c:pt>
                <c:pt idx="4">
                  <c:v>7.0000000000000284E-2</c:v>
                </c:pt>
                <c:pt idx="5">
                  <c:v>9.9999999999999645E-2</c:v>
                </c:pt>
                <c:pt idx="6">
                  <c:v>9.9999999999999645E-2</c:v>
                </c:pt>
                <c:pt idx="7">
                  <c:v>0.29999999999999893</c:v>
                </c:pt>
                <c:pt idx="8">
                  <c:v>0.29999999999999893</c:v>
                </c:pt>
                <c:pt idx="9">
                  <c:v>0.60000000000000142</c:v>
                </c:pt>
                <c:pt idx="10">
                  <c:v>2</c:v>
                </c:pt>
                <c:pt idx="11">
                  <c:v>4.1400000000000006</c:v>
                </c:pt>
                <c:pt idx="12">
                  <c:v>3.99</c:v>
                </c:pt>
                <c:pt idx="13">
                  <c:v>5.5299999999999994</c:v>
                </c:pt>
                <c:pt idx="14">
                  <c:v>5.7299999999999986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8F7-5342-AC65-211A87588EA7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data'!$K$69:$K$83</c:f>
              <c:numCache>
                <c:formatCode>0.000</c:formatCode>
                <c:ptCount val="15"/>
                <c:pt idx="0">
                  <c:v>3.0000000000000027E-3</c:v>
                </c:pt>
                <c:pt idx="1">
                  <c:v>1.3000000000000012E-2</c:v>
                </c:pt>
                <c:pt idx="2">
                  <c:v>1.0000000000000009E-2</c:v>
                </c:pt>
                <c:pt idx="3">
                  <c:v>1.9999999999999574E-2</c:v>
                </c:pt>
                <c:pt idx="4">
                  <c:v>3.0000000000000249E-2</c:v>
                </c:pt>
                <c:pt idx="5">
                  <c:v>4.0000000000000924E-2</c:v>
                </c:pt>
                <c:pt idx="6">
                  <c:v>9.9999999999999645E-2</c:v>
                </c:pt>
                <c:pt idx="7">
                  <c:v>0.20000000000000107</c:v>
                </c:pt>
                <c:pt idx="8">
                  <c:v>0.10000000000000142</c:v>
                </c:pt>
                <c:pt idx="9">
                  <c:v>0.29999999999999893</c:v>
                </c:pt>
                <c:pt idx="10">
                  <c:v>0.5</c:v>
                </c:pt>
                <c:pt idx="11">
                  <c:v>0.5</c:v>
                </c:pt>
                <c:pt idx="12">
                  <c:v>0.44999999999999929</c:v>
                </c:pt>
                <c:pt idx="13">
                  <c:v>1.17</c:v>
                </c:pt>
                <c:pt idx="14">
                  <c:v>1.1700000000000008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8F7-5342-AC65-211A87588EA7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data'!$K$85:$K$99</c:f>
              <c:numCache>
                <c:formatCode>0.000</c:formatCode>
                <c:ptCount val="15"/>
                <c:pt idx="0">
                  <c:v>0</c:v>
                </c:pt>
                <c:pt idx="1">
                  <c:v>1.0000000000000009E-3</c:v>
                </c:pt>
                <c:pt idx="2">
                  <c:v>3.0000000000000027E-3</c:v>
                </c:pt>
                <c:pt idx="3">
                  <c:v>3.0000000000000249E-2</c:v>
                </c:pt>
                <c:pt idx="4">
                  <c:v>2.0000000000000462E-2</c:v>
                </c:pt>
                <c:pt idx="5">
                  <c:v>5.0000000000000711E-2</c:v>
                </c:pt>
                <c:pt idx="6">
                  <c:v>9.9999999999999645E-2</c:v>
                </c:pt>
                <c:pt idx="7">
                  <c:v>0.30000000000000071</c:v>
                </c:pt>
                <c:pt idx="8">
                  <c:v>0.30000000000000071</c:v>
                </c:pt>
                <c:pt idx="9">
                  <c:v>0.19999999999999929</c:v>
                </c:pt>
                <c:pt idx="10">
                  <c:v>0.20000000000000107</c:v>
                </c:pt>
                <c:pt idx="11">
                  <c:v>0.5</c:v>
                </c:pt>
                <c:pt idx="12">
                  <c:v>0.40000000000000036</c:v>
                </c:pt>
                <c:pt idx="13">
                  <c:v>0.70000000000000107</c:v>
                </c:pt>
                <c:pt idx="14">
                  <c:v>0.53000000000000114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8F7-5342-AC65-211A87588EA7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data'!$K$101:$K$115</c:f>
              <c:numCache>
                <c:formatCode>0.000</c:formatCode>
                <c:ptCount val="15"/>
                <c:pt idx="0">
                  <c:v>2.0000000000000018E-3</c:v>
                </c:pt>
                <c:pt idx="1">
                  <c:v>3.0000000000000027E-3</c:v>
                </c:pt>
                <c:pt idx="2">
                  <c:v>1.0000000000000009E-2</c:v>
                </c:pt>
                <c:pt idx="3">
                  <c:v>9.9999999999997868E-3</c:v>
                </c:pt>
                <c:pt idx="4">
                  <c:v>3.0000000000000249E-2</c:v>
                </c:pt>
                <c:pt idx="5">
                  <c:v>0.10000000000000142</c:v>
                </c:pt>
                <c:pt idx="6">
                  <c:v>0.20000000000000107</c:v>
                </c:pt>
                <c:pt idx="7">
                  <c:v>0.20000000000000107</c:v>
                </c:pt>
                <c:pt idx="8">
                  <c:v>0.30000000000000071</c:v>
                </c:pt>
                <c:pt idx="9">
                  <c:v>0.20000000000000107</c:v>
                </c:pt>
                <c:pt idx="10">
                  <c:v>0.40000000000000036</c:v>
                </c:pt>
                <c:pt idx="11">
                  <c:v>0.59999999999999964</c:v>
                </c:pt>
                <c:pt idx="12">
                  <c:v>0.35000000000000053</c:v>
                </c:pt>
                <c:pt idx="13">
                  <c:v>0.92000000000000082</c:v>
                </c:pt>
                <c:pt idx="14">
                  <c:v>0.95000000000000018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8F7-5342-AC65-211A87588EA7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data'!$K$117:$K$131</c:f>
              <c:numCache>
                <c:formatCode>0.000</c:formatCode>
                <c:ptCount val="15"/>
                <c:pt idx="0">
                  <c:v>1.0000000000000009E-3</c:v>
                </c:pt>
                <c:pt idx="1">
                  <c:v>1.0000000000000009E-3</c:v>
                </c:pt>
                <c:pt idx="2">
                  <c:v>0</c:v>
                </c:pt>
                <c:pt idx="3">
                  <c:v>1.0000000000000231E-2</c:v>
                </c:pt>
                <c:pt idx="4">
                  <c:v>2.0000000000000462E-2</c:v>
                </c:pt>
                <c:pt idx="5">
                  <c:v>0</c:v>
                </c:pt>
                <c:pt idx="6">
                  <c:v>0.20000000000000107</c:v>
                </c:pt>
                <c:pt idx="7">
                  <c:v>0.29999999999999893</c:v>
                </c:pt>
                <c:pt idx="8">
                  <c:v>0.30000000000000071</c:v>
                </c:pt>
                <c:pt idx="9">
                  <c:v>0.19999999999999929</c:v>
                </c:pt>
                <c:pt idx="10">
                  <c:v>0.29999999999999893</c:v>
                </c:pt>
                <c:pt idx="11">
                  <c:v>0.59999999999999964</c:v>
                </c:pt>
                <c:pt idx="12">
                  <c:v>0.45000000000000107</c:v>
                </c:pt>
                <c:pt idx="13">
                  <c:v>1.04</c:v>
                </c:pt>
                <c:pt idx="14">
                  <c:v>1.25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8F7-5342-AC65-211A87588EA7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data'!$K$133:$K$147</c:f>
              <c:numCache>
                <c:formatCode>0.000</c:formatCode>
                <c:ptCount val="15"/>
                <c:pt idx="0">
                  <c:v>2.0000000000000018E-3</c:v>
                </c:pt>
                <c:pt idx="1">
                  <c:v>0</c:v>
                </c:pt>
                <c:pt idx="2">
                  <c:v>3.0000000000000027E-3</c:v>
                </c:pt>
                <c:pt idx="3">
                  <c:v>9.9999999999997868E-3</c:v>
                </c:pt>
                <c:pt idx="4">
                  <c:v>4.0000000000000036E-2</c:v>
                </c:pt>
                <c:pt idx="5">
                  <c:v>8.0000000000000071E-2</c:v>
                </c:pt>
                <c:pt idx="6">
                  <c:v>9.9999999999999645E-2</c:v>
                </c:pt>
                <c:pt idx="7">
                  <c:v>9.9999999999999645E-2</c:v>
                </c:pt>
                <c:pt idx="8">
                  <c:v>0.30000000000000071</c:v>
                </c:pt>
                <c:pt idx="9">
                  <c:v>0.19999999999999929</c:v>
                </c:pt>
                <c:pt idx="10">
                  <c:v>0.30000000000000071</c:v>
                </c:pt>
                <c:pt idx="11">
                  <c:v>0.5</c:v>
                </c:pt>
                <c:pt idx="12">
                  <c:v>0.40000000000000036</c:v>
                </c:pt>
                <c:pt idx="13">
                  <c:v>0.8100000000000005</c:v>
                </c:pt>
                <c:pt idx="14">
                  <c:v>0.87999999999999989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A8F7-5342-AC65-211A87588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3282768"/>
        <c:axId val="-893822720"/>
      </c:scatterChart>
      <c:valAx>
        <c:axId val="-993282768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893822720"/>
        <c:crosses val="autoZero"/>
        <c:crossBetween val="midCat"/>
        <c:majorUnit val="2"/>
      </c:valAx>
      <c:valAx>
        <c:axId val="-893822720"/>
        <c:scaling>
          <c:orientation val="minMax"/>
          <c:max val="18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10E6 Cells/mL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993282768"/>
        <c:crosses val="autoZero"/>
        <c:crossBetween val="midCat"/>
        <c:minorUnit val="0.5"/>
      </c:valAx>
    </c:plotArea>
    <c:legend>
      <c:legendPos val="b"/>
      <c:legendEntry>
        <c:idx val="6"/>
        <c:txPr>
          <a:bodyPr/>
          <a:lstStyle/>
          <a:p>
            <a:pPr>
              <a:defRPr sz="1000">
                <a:solidFill>
                  <a:sysClr val="windowText" lastClr="000000"/>
                </a:solidFill>
              </a:defRPr>
            </a:pPr>
            <a:endParaRPr lang="ko-KR"/>
          </a:p>
        </c:txPr>
      </c:legendEntry>
      <c:layout>
        <c:manualLayout>
          <c:xMode val="edge"/>
          <c:yMode val="edge"/>
          <c:x val="0"/>
          <c:y val="0.8603748059544607"/>
          <c:w val="1"/>
          <c:h val="0.13962512360023749"/>
        </c:manualLayout>
      </c:layout>
      <c:overlay val="0"/>
      <c:txPr>
        <a:bodyPr/>
        <a:lstStyle/>
        <a:p>
          <a:pPr>
            <a:defRPr sz="1000"/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>
      <a:solidFill>
        <a:schemeClr val="tx1">
          <a:lumMod val="50000"/>
          <a:lumOff val="50000"/>
        </a:schemeClr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62091872102217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0-04F5-224C-A206-DB5A9985622F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1-04F5-224C-A206-DB5A9985622F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2-04F5-224C-A206-DB5A9985622F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3-04F5-224C-A206-DB5A9985622F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4-04F5-224C-A206-DB5A9985622F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5-04F5-224C-A206-DB5A9985622F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6-04F5-224C-A206-DB5A9985622F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7-04F5-224C-A206-DB5A9985622F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8-04F5-224C-A206-DB5A9985622F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data'!$L$21:$L$35</c:f>
              <c:numCache>
                <c:formatCode>0.000</c:formatCode>
                <c:ptCount val="15"/>
                <c:pt idx="7">
                  <c:v>2</c:v>
                </c:pt>
                <c:pt idx="8">
                  <c:v>1</c:v>
                </c:pt>
                <c:pt idx="9">
                  <c:v>1.6000000000000014</c:v>
                </c:pt>
                <c:pt idx="10">
                  <c:v>3.8500000000000014</c:v>
                </c:pt>
                <c:pt idx="11">
                  <c:v>2.9500000000000011</c:v>
                </c:pt>
                <c:pt idx="12">
                  <c:v>4.8100000000000005</c:v>
                </c:pt>
                <c:pt idx="13">
                  <c:v>3.16</c:v>
                </c:pt>
                <c:pt idx="14">
                  <c:v>3.6500000000000004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4F5-224C-A206-DB5A9985622F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data'!$L$37:$L$51</c:f>
              <c:numCache>
                <c:formatCode>0.000</c:formatCode>
                <c:ptCount val="15"/>
                <c:pt idx="7">
                  <c:v>0.69999999999999929</c:v>
                </c:pt>
                <c:pt idx="8">
                  <c:v>1.8999999999999986</c:v>
                </c:pt>
                <c:pt idx="9">
                  <c:v>0.69999999999999929</c:v>
                </c:pt>
                <c:pt idx="10">
                  <c:v>3.76</c:v>
                </c:pt>
                <c:pt idx="11">
                  <c:v>3.67</c:v>
                </c:pt>
                <c:pt idx="12">
                  <c:v>4.9099999999999993</c:v>
                </c:pt>
                <c:pt idx="13">
                  <c:v>3.8499999999999996</c:v>
                </c:pt>
                <c:pt idx="14">
                  <c:v>3.0299999999999994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4F5-224C-A206-DB5A9985622F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data'!$L$53:$L$67</c:f>
              <c:numCache>
                <c:formatCode>0.000</c:formatCode>
                <c:ptCount val="15"/>
                <c:pt idx="7">
                  <c:v>1.4000000000000004</c:v>
                </c:pt>
                <c:pt idx="8">
                  <c:v>0.80000000000000071</c:v>
                </c:pt>
                <c:pt idx="9">
                  <c:v>0.69999999999999929</c:v>
                </c:pt>
                <c:pt idx="10">
                  <c:v>2.6999999999999993</c:v>
                </c:pt>
                <c:pt idx="11">
                  <c:v>2.1999999999999993</c:v>
                </c:pt>
                <c:pt idx="12">
                  <c:v>4.33</c:v>
                </c:pt>
                <c:pt idx="13">
                  <c:v>2.9000000000000004</c:v>
                </c:pt>
                <c:pt idx="14">
                  <c:v>3.8000000000000007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4F5-224C-A206-DB5A9985622F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data'!$L$69:$L$83</c:f>
              <c:numCache>
                <c:formatCode>0.000</c:formatCode>
                <c:ptCount val="15"/>
                <c:pt idx="8">
                  <c:v>0</c:v>
                </c:pt>
                <c:pt idx="9">
                  <c:v>0.20000000000000107</c:v>
                </c:pt>
                <c:pt idx="10">
                  <c:v>1.9000000000000004</c:v>
                </c:pt>
                <c:pt idx="11">
                  <c:v>3</c:v>
                </c:pt>
                <c:pt idx="12">
                  <c:v>4.2000000000000011</c:v>
                </c:pt>
                <c:pt idx="13">
                  <c:v>5.3100000000000005</c:v>
                </c:pt>
                <c:pt idx="14">
                  <c:v>6.82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4F5-224C-A206-DB5A9985622F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data'!$L$85:$L$99</c:f>
              <c:numCache>
                <c:formatCode>0.000</c:formatCode>
                <c:ptCount val="15"/>
                <c:pt idx="8">
                  <c:v>0</c:v>
                </c:pt>
                <c:pt idx="9">
                  <c:v>0.20000000000000284</c:v>
                </c:pt>
                <c:pt idx="10">
                  <c:v>3.8000000000000007</c:v>
                </c:pt>
                <c:pt idx="11">
                  <c:v>3.3000000000000007</c:v>
                </c:pt>
                <c:pt idx="12">
                  <c:v>4.1000000000000014</c:v>
                </c:pt>
                <c:pt idx="13">
                  <c:v>6.3000000000000007</c:v>
                </c:pt>
                <c:pt idx="14">
                  <c:v>8.14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4F5-224C-A206-DB5A9985622F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data'!$L$101:$L$115</c:f>
              <c:numCache>
                <c:formatCode>0.000</c:formatCode>
                <c:ptCount val="15"/>
                <c:pt idx="9">
                  <c:v>0</c:v>
                </c:pt>
                <c:pt idx="10">
                  <c:v>2.4000000000000004</c:v>
                </c:pt>
                <c:pt idx="11">
                  <c:v>3.1000000000000014</c:v>
                </c:pt>
                <c:pt idx="12">
                  <c:v>5.86</c:v>
                </c:pt>
                <c:pt idx="13">
                  <c:v>5.66</c:v>
                </c:pt>
                <c:pt idx="14">
                  <c:v>7.3100000000000005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4F5-224C-A206-DB5A9985622F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data'!$L$117:$L$131</c:f>
              <c:numCache>
                <c:formatCode>0.000</c:formatCode>
                <c:ptCount val="15"/>
                <c:pt idx="8">
                  <c:v>0</c:v>
                </c:pt>
                <c:pt idx="9">
                  <c:v>1.2000000000000011</c:v>
                </c:pt>
                <c:pt idx="10">
                  <c:v>3.8000000000000007</c:v>
                </c:pt>
                <c:pt idx="11">
                  <c:v>4.5</c:v>
                </c:pt>
                <c:pt idx="12">
                  <c:v>6.68</c:v>
                </c:pt>
                <c:pt idx="13">
                  <c:v>7.1400000000000006</c:v>
                </c:pt>
                <c:pt idx="14">
                  <c:v>8.9400000000000013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04F5-224C-A206-DB5A9985622F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data'!$L$133:$L$147</c:f>
              <c:numCache>
                <c:formatCode>0.000</c:formatCode>
                <c:ptCount val="15"/>
                <c:pt idx="8">
                  <c:v>0</c:v>
                </c:pt>
                <c:pt idx="9">
                  <c:v>0.60000000000000142</c:v>
                </c:pt>
                <c:pt idx="10">
                  <c:v>2.8000000000000007</c:v>
                </c:pt>
                <c:pt idx="11">
                  <c:v>3.7000000000000011</c:v>
                </c:pt>
                <c:pt idx="12">
                  <c:v>5.6000000000000014</c:v>
                </c:pt>
                <c:pt idx="13">
                  <c:v>7.1400000000000006</c:v>
                </c:pt>
                <c:pt idx="14">
                  <c:v>10.740000000000002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04F5-224C-A206-DB5A99856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0035616"/>
        <c:axId val="-650028544"/>
      </c:scatterChart>
      <c:valAx>
        <c:axId val="-650035616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0028544"/>
        <c:crosses val="autoZero"/>
        <c:crossBetween val="midCat"/>
        <c:majorUnit val="2"/>
      </c:valAx>
      <c:valAx>
        <c:axId val="-650028544"/>
        <c:scaling>
          <c:orientation val="minMax"/>
          <c:max val="18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10E6 Cells/mL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650035616"/>
        <c:crosses val="autoZero"/>
        <c:crossBetween val="midCat"/>
        <c:minorUnit val="0.5"/>
      </c:valAx>
    </c:plotArea>
    <c:legend>
      <c:legendPos val="b"/>
      <c:legendEntry>
        <c:idx val="6"/>
        <c:txPr>
          <a:bodyPr/>
          <a:lstStyle/>
          <a:p>
            <a:pPr>
              <a:defRPr sz="1000">
                <a:solidFill>
                  <a:sysClr val="windowText" lastClr="000000"/>
                </a:solidFill>
              </a:defRPr>
            </a:pPr>
            <a:endParaRPr lang="ko-KR"/>
          </a:p>
        </c:txPr>
      </c:legendEntry>
      <c:layout>
        <c:manualLayout>
          <c:xMode val="edge"/>
          <c:yMode val="edge"/>
          <c:x val="0"/>
          <c:y val="0.8603748059544607"/>
          <c:w val="1"/>
          <c:h val="0.13962512360023749"/>
        </c:manualLayout>
      </c:layout>
      <c:overlay val="0"/>
      <c:txPr>
        <a:bodyPr/>
        <a:lstStyle/>
        <a:p>
          <a:pPr>
            <a:defRPr sz="1000"/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>
      <a:solidFill>
        <a:schemeClr val="tx1">
          <a:lumMod val="50000"/>
          <a:lumOff val="50000"/>
        </a:schemeClr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62091872102217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0-A8D7-C041-8DCB-A0F2451DC8D2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1-A8D7-C041-8DCB-A0F2451DC8D2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2-A8D7-C041-8DCB-A0F2451DC8D2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3-A8D7-C041-8DCB-A0F2451DC8D2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4-A8D7-C041-8DCB-A0F2451DC8D2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5-A8D7-C041-8DCB-A0F2451DC8D2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6-A8D7-C041-8DCB-A0F2451DC8D2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7-A8D7-C041-8DCB-A0F2451DC8D2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8-A8D7-C041-8DCB-A0F2451DC8D2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data'!$H$21:$H$35</c:f>
              <c:numCache>
                <c:formatCode>0.000</c:formatCode>
                <c:ptCount val="15"/>
                <c:pt idx="0">
                  <c:v>0.29799999999999999</c:v>
                </c:pt>
                <c:pt idx="1">
                  <c:v>0.373</c:v>
                </c:pt>
                <c:pt idx="2">
                  <c:v>1.1499999999999999</c:v>
                </c:pt>
                <c:pt idx="3">
                  <c:v>2.95</c:v>
                </c:pt>
                <c:pt idx="4">
                  <c:v>6.3</c:v>
                </c:pt>
                <c:pt idx="5">
                  <c:v>10</c:v>
                </c:pt>
                <c:pt idx="6">
                  <c:v>12.8</c:v>
                </c:pt>
                <c:pt idx="7">
                  <c:v>10.8</c:v>
                </c:pt>
                <c:pt idx="8">
                  <c:v>11.8</c:v>
                </c:pt>
                <c:pt idx="9">
                  <c:v>11.2</c:v>
                </c:pt>
                <c:pt idx="10">
                  <c:v>8.9499999999999993</c:v>
                </c:pt>
                <c:pt idx="11">
                  <c:v>9.85</c:v>
                </c:pt>
                <c:pt idx="12">
                  <c:v>7.99</c:v>
                </c:pt>
                <c:pt idx="13">
                  <c:v>9.64</c:v>
                </c:pt>
                <c:pt idx="14">
                  <c:v>9.15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8D7-C041-8DCB-A0F2451DC8D2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data'!$H$37:$H$51</c:f>
              <c:numCache>
                <c:formatCode>0.000</c:formatCode>
                <c:ptCount val="15"/>
                <c:pt idx="0">
                  <c:v>0.23200000000000001</c:v>
                </c:pt>
                <c:pt idx="1">
                  <c:v>0.39100000000000001</c:v>
                </c:pt>
                <c:pt idx="2">
                  <c:v>1</c:v>
                </c:pt>
                <c:pt idx="3">
                  <c:v>2.58</c:v>
                </c:pt>
                <c:pt idx="4">
                  <c:v>5.75</c:v>
                </c:pt>
                <c:pt idx="5">
                  <c:v>9.8699999999999992</c:v>
                </c:pt>
                <c:pt idx="6">
                  <c:v>12.7</c:v>
                </c:pt>
                <c:pt idx="7">
                  <c:v>12</c:v>
                </c:pt>
                <c:pt idx="8">
                  <c:v>10.8</c:v>
                </c:pt>
                <c:pt idx="9">
                  <c:v>12</c:v>
                </c:pt>
                <c:pt idx="10">
                  <c:v>8.94</c:v>
                </c:pt>
                <c:pt idx="11">
                  <c:v>9.0299999999999994</c:v>
                </c:pt>
                <c:pt idx="12">
                  <c:v>7.79</c:v>
                </c:pt>
                <c:pt idx="13">
                  <c:v>8.85</c:v>
                </c:pt>
                <c:pt idx="14">
                  <c:v>9.67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8D7-C041-8DCB-A0F2451DC8D2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data'!$H$53:$H$67</c:f>
              <c:numCache>
                <c:formatCode>0.000</c:formatCode>
                <c:ptCount val="15"/>
                <c:pt idx="0">
                  <c:v>0.24299999999999999</c:v>
                </c:pt>
                <c:pt idx="1">
                  <c:v>0.41599999999999998</c:v>
                </c:pt>
                <c:pt idx="2">
                  <c:v>1.04</c:v>
                </c:pt>
                <c:pt idx="3">
                  <c:v>2.91</c:v>
                </c:pt>
                <c:pt idx="4">
                  <c:v>6.59</c:v>
                </c:pt>
                <c:pt idx="5">
                  <c:v>10.1</c:v>
                </c:pt>
                <c:pt idx="6">
                  <c:v>13</c:v>
                </c:pt>
                <c:pt idx="7">
                  <c:v>11.6</c:v>
                </c:pt>
                <c:pt idx="8">
                  <c:v>12.2</c:v>
                </c:pt>
                <c:pt idx="9">
                  <c:v>12.3</c:v>
                </c:pt>
                <c:pt idx="10">
                  <c:v>10.3</c:v>
                </c:pt>
                <c:pt idx="11">
                  <c:v>10.8</c:v>
                </c:pt>
                <c:pt idx="12">
                  <c:v>8.67</c:v>
                </c:pt>
                <c:pt idx="13">
                  <c:v>10.1</c:v>
                </c:pt>
                <c:pt idx="14">
                  <c:v>9.1999999999999993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8D7-C041-8DCB-A0F2451DC8D2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data'!$H$69:$H$83</c:f>
              <c:numCache>
                <c:formatCode>0.000</c:formatCode>
                <c:ptCount val="15"/>
                <c:pt idx="0">
                  <c:v>0.29099999999999998</c:v>
                </c:pt>
                <c:pt idx="1">
                  <c:v>0.51400000000000001</c:v>
                </c:pt>
                <c:pt idx="2">
                  <c:v>1.05</c:v>
                </c:pt>
                <c:pt idx="3">
                  <c:v>3.01</c:v>
                </c:pt>
                <c:pt idx="4">
                  <c:v>6.65</c:v>
                </c:pt>
                <c:pt idx="5">
                  <c:v>8.9</c:v>
                </c:pt>
                <c:pt idx="6">
                  <c:v>11.7</c:v>
                </c:pt>
                <c:pt idx="7">
                  <c:v>13.8</c:v>
                </c:pt>
                <c:pt idx="8">
                  <c:v>14.3</c:v>
                </c:pt>
                <c:pt idx="9">
                  <c:v>14.1</c:v>
                </c:pt>
                <c:pt idx="10">
                  <c:v>12.4</c:v>
                </c:pt>
                <c:pt idx="11">
                  <c:v>11.3</c:v>
                </c:pt>
                <c:pt idx="12">
                  <c:v>10.1</c:v>
                </c:pt>
                <c:pt idx="13">
                  <c:v>8.99</c:v>
                </c:pt>
                <c:pt idx="14">
                  <c:v>7.48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8D7-C041-8DCB-A0F2451DC8D2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data'!$H$85:$H$99</c:f>
              <c:numCache>
                <c:formatCode>0.000</c:formatCode>
                <c:ptCount val="15"/>
                <c:pt idx="0">
                  <c:v>0.24099999999999999</c:v>
                </c:pt>
                <c:pt idx="1">
                  <c:v>0.35299999999999998</c:v>
                </c:pt>
                <c:pt idx="2">
                  <c:v>0.97099999999999997</c:v>
                </c:pt>
                <c:pt idx="3">
                  <c:v>2.4900000000000002</c:v>
                </c:pt>
                <c:pt idx="4">
                  <c:v>6.23</c:v>
                </c:pt>
                <c:pt idx="5">
                  <c:v>8.32</c:v>
                </c:pt>
                <c:pt idx="6">
                  <c:v>12.1</c:v>
                </c:pt>
                <c:pt idx="7">
                  <c:v>14.8</c:v>
                </c:pt>
                <c:pt idx="8">
                  <c:v>17.100000000000001</c:v>
                </c:pt>
                <c:pt idx="9">
                  <c:v>16.899999999999999</c:v>
                </c:pt>
                <c:pt idx="10">
                  <c:v>13.3</c:v>
                </c:pt>
                <c:pt idx="11">
                  <c:v>13.8</c:v>
                </c:pt>
                <c:pt idx="12">
                  <c:v>13</c:v>
                </c:pt>
                <c:pt idx="13">
                  <c:v>10.8</c:v>
                </c:pt>
                <c:pt idx="14">
                  <c:v>8.9600000000000009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8D7-C041-8DCB-A0F2451DC8D2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data'!$H$101:$H$115</c:f>
              <c:numCache>
                <c:formatCode>0.000</c:formatCode>
                <c:ptCount val="15"/>
                <c:pt idx="0">
                  <c:v>0.254</c:v>
                </c:pt>
                <c:pt idx="1">
                  <c:v>0.38200000000000001</c:v>
                </c:pt>
                <c:pt idx="2">
                  <c:v>1.19</c:v>
                </c:pt>
                <c:pt idx="3">
                  <c:v>3</c:v>
                </c:pt>
                <c:pt idx="4">
                  <c:v>6.08</c:v>
                </c:pt>
                <c:pt idx="5">
                  <c:v>10.3</c:v>
                </c:pt>
                <c:pt idx="6">
                  <c:v>11.9</c:v>
                </c:pt>
                <c:pt idx="7">
                  <c:v>12.9</c:v>
                </c:pt>
                <c:pt idx="8">
                  <c:v>13.8</c:v>
                </c:pt>
                <c:pt idx="9">
                  <c:v>13.8</c:v>
                </c:pt>
                <c:pt idx="10">
                  <c:v>11.4</c:v>
                </c:pt>
                <c:pt idx="11">
                  <c:v>10.7</c:v>
                </c:pt>
                <c:pt idx="12">
                  <c:v>7.94</c:v>
                </c:pt>
                <c:pt idx="13">
                  <c:v>8.14</c:v>
                </c:pt>
                <c:pt idx="14">
                  <c:v>6.49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8D7-C041-8DCB-A0F2451DC8D2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data'!$H$117:$H$131</c:f>
              <c:numCache>
                <c:formatCode>0.000</c:formatCode>
                <c:ptCount val="15"/>
                <c:pt idx="0">
                  <c:v>0.255</c:v>
                </c:pt>
                <c:pt idx="1">
                  <c:v>0.42299999999999999</c:v>
                </c:pt>
                <c:pt idx="2">
                  <c:v>1.0900000000000001</c:v>
                </c:pt>
                <c:pt idx="3">
                  <c:v>2.85</c:v>
                </c:pt>
                <c:pt idx="4">
                  <c:v>6.62</c:v>
                </c:pt>
                <c:pt idx="5">
                  <c:v>10.199999999999999</c:v>
                </c:pt>
                <c:pt idx="6">
                  <c:v>12.3</c:v>
                </c:pt>
                <c:pt idx="7">
                  <c:v>14.2</c:v>
                </c:pt>
                <c:pt idx="8">
                  <c:v>15.9</c:v>
                </c:pt>
                <c:pt idx="9">
                  <c:v>14.7</c:v>
                </c:pt>
                <c:pt idx="10">
                  <c:v>12.1</c:v>
                </c:pt>
                <c:pt idx="11">
                  <c:v>11.4</c:v>
                </c:pt>
                <c:pt idx="12">
                  <c:v>9.2200000000000006</c:v>
                </c:pt>
                <c:pt idx="13">
                  <c:v>8.76</c:v>
                </c:pt>
                <c:pt idx="14">
                  <c:v>6.96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8D7-C041-8DCB-A0F2451DC8D2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data'!$H$133:$H$147</c:f>
              <c:numCache>
                <c:formatCode>0.000</c:formatCode>
                <c:ptCount val="15"/>
                <c:pt idx="0">
                  <c:v>0.17499999999999999</c:v>
                </c:pt>
                <c:pt idx="1">
                  <c:v>0.32700000000000001</c:v>
                </c:pt>
                <c:pt idx="2">
                  <c:v>0.71</c:v>
                </c:pt>
                <c:pt idx="3">
                  <c:v>2.0299999999999998</c:v>
                </c:pt>
                <c:pt idx="4">
                  <c:v>4.6399999999999997</c:v>
                </c:pt>
                <c:pt idx="5">
                  <c:v>7.6</c:v>
                </c:pt>
                <c:pt idx="6">
                  <c:v>12</c:v>
                </c:pt>
                <c:pt idx="7">
                  <c:v>16</c:v>
                </c:pt>
                <c:pt idx="8">
                  <c:v>17.100000000000001</c:v>
                </c:pt>
                <c:pt idx="9">
                  <c:v>16.5</c:v>
                </c:pt>
                <c:pt idx="10">
                  <c:v>14.3</c:v>
                </c:pt>
                <c:pt idx="11">
                  <c:v>13.4</c:v>
                </c:pt>
                <c:pt idx="12">
                  <c:v>11.5</c:v>
                </c:pt>
                <c:pt idx="13">
                  <c:v>9.9600000000000009</c:v>
                </c:pt>
                <c:pt idx="14">
                  <c:v>6.36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A8D7-C041-8DCB-A0F2451DC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3107328"/>
        <c:axId val="-653117664"/>
      </c:scatterChart>
      <c:valAx>
        <c:axId val="-653107328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3117664"/>
        <c:crosses val="autoZero"/>
        <c:crossBetween val="midCat"/>
        <c:majorUnit val="2"/>
      </c:valAx>
      <c:valAx>
        <c:axId val="-653117664"/>
        <c:scaling>
          <c:orientation val="minMax"/>
          <c:max val="18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10E6 Cells/mL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653107328"/>
        <c:crosses val="autoZero"/>
        <c:crossBetween val="midCat"/>
        <c:minorUnit val="0.5"/>
      </c:valAx>
    </c:plotArea>
    <c:legend>
      <c:legendPos val="b"/>
      <c:legendEntry>
        <c:idx val="6"/>
        <c:txPr>
          <a:bodyPr/>
          <a:lstStyle/>
          <a:p>
            <a:pPr>
              <a:defRPr sz="1000">
                <a:solidFill>
                  <a:sysClr val="windowText" lastClr="000000"/>
                </a:solidFill>
              </a:defRPr>
            </a:pPr>
            <a:endParaRPr lang="ko-KR"/>
          </a:p>
        </c:txPr>
      </c:legendEntry>
      <c:layout>
        <c:manualLayout>
          <c:xMode val="edge"/>
          <c:yMode val="edge"/>
          <c:x val="0"/>
          <c:y val="0.8603748059544607"/>
          <c:w val="1"/>
          <c:h val="0.13962512360023749"/>
        </c:manualLayout>
      </c:layout>
      <c:overlay val="0"/>
      <c:txPr>
        <a:bodyPr/>
        <a:lstStyle/>
        <a:p>
          <a:pPr>
            <a:defRPr sz="1000"/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>
      <a:solidFill>
        <a:schemeClr val="tx1">
          <a:lumMod val="50000"/>
          <a:lumOff val="50000"/>
        </a:schemeClr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022696484425663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0-C5E3-8C4D-87A1-37CF1EDD41CB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1-C5E3-8C4D-87A1-37CF1EDD41CB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2-C5E3-8C4D-87A1-37CF1EDD41CB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3-C5E3-8C4D-87A1-37CF1EDD41CB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4-C5E3-8C4D-87A1-37CF1EDD41CB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5-C5E3-8C4D-87A1-37CF1EDD41CB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6-C5E3-8C4D-87A1-37CF1EDD41CB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7-C5E3-8C4D-87A1-37CF1EDD41CB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8-C5E3-8C4D-87A1-37CF1EDD41CB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data'!$J$21:$J$35</c:f>
              <c:numCache>
                <c:formatCode>General</c:formatCode>
                <c:ptCount val="15"/>
                <c:pt idx="0">
                  <c:v>13</c:v>
                </c:pt>
                <c:pt idx="1">
                  <c:v>13.2</c:v>
                </c:pt>
                <c:pt idx="2">
                  <c:v>13.2</c:v>
                </c:pt>
                <c:pt idx="3">
                  <c:v>13.3</c:v>
                </c:pt>
                <c:pt idx="4">
                  <c:v>13.3</c:v>
                </c:pt>
                <c:pt idx="5">
                  <c:v>13.6</c:v>
                </c:pt>
                <c:pt idx="6">
                  <c:v>13.5</c:v>
                </c:pt>
                <c:pt idx="7">
                  <c:v>14.3</c:v>
                </c:pt>
                <c:pt idx="8">
                  <c:v>14.1</c:v>
                </c:pt>
                <c:pt idx="9">
                  <c:v>14.4</c:v>
                </c:pt>
                <c:pt idx="10">
                  <c:v>14.1</c:v>
                </c:pt>
                <c:pt idx="11">
                  <c:v>13.1</c:v>
                </c:pt>
                <c:pt idx="12">
                  <c:v>12.9</c:v>
                </c:pt>
                <c:pt idx="13">
                  <c:v>11.4</c:v>
                </c:pt>
                <c:pt idx="14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5E3-8C4D-87A1-37CF1EDD41CB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data'!$J$37:$J$51</c:f>
              <c:numCache>
                <c:formatCode>General</c:formatCode>
                <c:ptCount val="15"/>
                <c:pt idx="0">
                  <c:v>13.1</c:v>
                </c:pt>
                <c:pt idx="1">
                  <c:v>13.3</c:v>
                </c:pt>
                <c:pt idx="2">
                  <c:v>13.2</c:v>
                </c:pt>
                <c:pt idx="3">
                  <c:v>13.4</c:v>
                </c:pt>
                <c:pt idx="4">
                  <c:v>13.6</c:v>
                </c:pt>
                <c:pt idx="5">
                  <c:v>13.4</c:v>
                </c:pt>
                <c:pt idx="6">
                  <c:v>13.5</c:v>
                </c:pt>
                <c:pt idx="7">
                  <c:v>14.3</c:v>
                </c:pt>
                <c:pt idx="8">
                  <c:v>14.2</c:v>
                </c:pt>
                <c:pt idx="9">
                  <c:v>14.4</c:v>
                </c:pt>
                <c:pt idx="10">
                  <c:v>14.4</c:v>
                </c:pt>
                <c:pt idx="11">
                  <c:v>14.2</c:v>
                </c:pt>
                <c:pt idx="12">
                  <c:v>14</c:v>
                </c:pt>
                <c:pt idx="13">
                  <c:v>11.7</c:v>
                </c:pt>
                <c:pt idx="14">
                  <c:v>10.8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5E3-8C4D-87A1-37CF1EDD41CB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data'!$J$53:$J$67</c:f>
              <c:numCache>
                <c:formatCode>General</c:formatCode>
                <c:ptCount val="15"/>
                <c:pt idx="0">
                  <c:v>13.2</c:v>
                </c:pt>
                <c:pt idx="1">
                  <c:v>13.4</c:v>
                </c:pt>
                <c:pt idx="2">
                  <c:v>13.3</c:v>
                </c:pt>
                <c:pt idx="3">
                  <c:v>13.5</c:v>
                </c:pt>
                <c:pt idx="4">
                  <c:v>13.6</c:v>
                </c:pt>
                <c:pt idx="5">
                  <c:v>13.5</c:v>
                </c:pt>
                <c:pt idx="6">
                  <c:v>13.7</c:v>
                </c:pt>
                <c:pt idx="7">
                  <c:v>14.4</c:v>
                </c:pt>
                <c:pt idx="8">
                  <c:v>14.2</c:v>
                </c:pt>
                <c:pt idx="9">
                  <c:v>13.9</c:v>
                </c:pt>
                <c:pt idx="10">
                  <c:v>13.3</c:v>
                </c:pt>
                <c:pt idx="11">
                  <c:v>12.8</c:v>
                </c:pt>
                <c:pt idx="12">
                  <c:v>12.4</c:v>
                </c:pt>
                <c:pt idx="13">
                  <c:v>12</c:v>
                </c:pt>
                <c:pt idx="14">
                  <c:v>11.3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5E3-8C4D-87A1-37CF1EDD41CB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data'!$J$69:$J$83</c:f>
              <c:numCache>
                <c:formatCode>General</c:formatCode>
                <c:ptCount val="15"/>
                <c:pt idx="0">
                  <c:v>13.5</c:v>
                </c:pt>
                <c:pt idx="1">
                  <c:v>13.9</c:v>
                </c:pt>
                <c:pt idx="2">
                  <c:v>13.5</c:v>
                </c:pt>
                <c:pt idx="3">
                  <c:v>13.4</c:v>
                </c:pt>
                <c:pt idx="4">
                  <c:v>13.6</c:v>
                </c:pt>
                <c:pt idx="5">
                  <c:v>13.7</c:v>
                </c:pt>
                <c:pt idx="6">
                  <c:v>13.9</c:v>
                </c:pt>
                <c:pt idx="7">
                  <c:v>13.9</c:v>
                </c:pt>
                <c:pt idx="8">
                  <c:v>13.7</c:v>
                </c:pt>
                <c:pt idx="9">
                  <c:v>13.7</c:v>
                </c:pt>
                <c:pt idx="10">
                  <c:v>13.4</c:v>
                </c:pt>
                <c:pt idx="11">
                  <c:v>13.6</c:v>
                </c:pt>
                <c:pt idx="12">
                  <c:v>12.7</c:v>
                </c:pt>
                <c:pt idx="13">
                  <c:v>13.3</c:v>
                </c:pt>
                <c:pt idx="14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C5E3-8C4D-87A1-37CF1EDD41CB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data'!$J$85:$J$99</c:f>
              <c:numCache>
                <c:formatCode>General</c:formatCode>
                <c:ptCount val="15"/>
                <c:pt idx="0">
                  <c:v>13.5</c:v>
                </c:pt>
                <c:pt idx="1">
                  <c:v>13.9</c:v>
                </c:pt>
                <c:pt idx="2">
                  <c:v>13.8</c:v>
                </c:pt>
                <c:pt idx="3">
                  <c:v>13.6</c:v>
                </c:pt>
                <c:pt idx="4">
                  <c:v>13.6</c:v>
                </c:pt>
                <c:pt idx="5">
                  <c:v>13.8</c:v>
                </c:pt>
                <c:pt idx="6">
                  <c:v>14.1</c:v>
                </c:pt>
                <c:pt idx="7">
                  <c:v>13.7</c:v>
                </c:pt>
                <c:pt idx="8">
                  <c:v>13.8</c:v>
                </c:pt>
                <c:pt idx="9">
                  <c:v>13.8</c:v>
                </c:pt>
                <c:pt idx="10">
                  <c:v>13.3</c:v>
                </c:pt>
                <c:pt idx="11">
                  <c:v>13.4</c:v>
                </c:pt>
                <c:pt idx="12">
                  <c:v>12</c:v>
                </c:pt>
                <c:pt idx="13">
                  <c:v>12.9</c:v>
                </c:pt>
                <c:pt idx="14">
                  <c:v>12.5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C5E3-8C4D-87A1-37CF1EDD41CB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data'!$J$101:$J$115</c:f>
              <c:numCache>
                <c:formatCode>General</c:formatCode>
                <c:ptCount val="15"/>
                <c:pt idx="0">
                  <c:v>13.5</c:v>
                </c:pt>
                <c:pt idx="1">
                  <c:v>13.9</c:v>
                </c:pt>
                <c:pt idx="2">
                  <c:v>13.9</c:v>
                </c:pt>
                <c:pt idx="3">
                  <c:v>13.5</c:v>
                </c:pt>
                <c:pt idx="4">
                  <c:v>13.6</c:v>
                </c:pt>
                <c:pt idx="5">
                  <c:v>13.8</c:v>
                </c:pt>
                <c:pt idx="6">
                  <c:v>14.4</c:v>
                </c:pt>
                <c:pt idx="7">
                  <c:v>14.3</c:v>
                </c:pt>
                <c:pt idx="8">
                  <c:v>14.3</c:v>
                </c:pt>
                <c:pt idx="9">
                  <c:v>13.9</c:v>
                </c:pt>
                <c:pt idx="10">
                  <c:v>13.5</c:v>
                </c:pt>
                <c:pt idx="11">
                  <c:v>13.8</c:v>
                </c:pt>
                <c:pt idx="12">
                  <c:v>13.3</c:v>
                </c:pt>
                <c:pt idx="13">
                  <c:v>13.6</c:v>
                </c:pt>
                <c:pt idx="14">
                  <c:v>13.4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C5E3-8C4D-87A1-37CF1EDD41CB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data'!$J$117:$J$131</c:f>
              <c:numCache>
                <c:formatCode>General</c:formatCode>
                <c:ptCount val="15"/>
                <c:pt idx="0">
                  <c:v>13.8</c:v>
                </c:pt>
                <c:pt idx="1">
                  <c:v>14.2</c:v>
                </c:pt>
                <c:pt idx="2">
                  <c:v>14</c:v>
                </c:pt>
                <c:pt idx="3">
                  <c:v>13.7</c:v>
                </c:pt>
                <c:pt idx="4">
                  <c:v>14.1</c:v>
                </c:pt>
                <c:pt idx="5">
                  <c:v>14</c:v>
                </c:pt>
                <c:pt idx="6">
                  <c:v>14.4</c:v>
                </c:pt>
                <c:pt idx="7">
                  <c:v>14.3</c:v>
                </c:pt>
                <c:pt idx="8">
                  <c:v>13.9</c:v>
                </c:pt>
                <c:pt idx="9">
                  <c:v>13.9</c:v>
                </c:pt>
                <c:pt idx="10">
                  <c:v>13.4</c:v>
                </c:pt>
                <c:pt idx="11">
                  <c:v>13.4</c:v>
                </c:pt>
                <c:pt idx="12">
                  <c:v>12.7</c:v>
                </c:pt>
                <c:pt idx="13">
                  <c:v>13.4</c:v>
                </c:pt>
                <c:pt idx="14">
                  <c:v>13.1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C5E3-8C4D-87A1-37CF1EDD41CB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data'!$J$133:$J$147</c:f>
              <c:numCache>
                <c:formatCode>General</c:formatCode>
                <c:ptCount val="15"/>
                <c:pt idx="0">
                  <c:v>14</c:v>
                </c:pt>
                <c:pt idx="1">
                  <c:v>14.2</c:v>
                </c:pt>
                <c:pt idx="2">
                  <c:v>14.4</c:v>
                </c:pt>
                <c:pt idx="3">
                  <c:v>13.6</c:v>
                </c:pt>
                <c:pt idx="4">
                  <c:v>14</c:v>
                </c:pt>
                <c:pt idx="5">
                  <c:v>14.1</c:v>
                </c:pt>
                <c:pt idx="6">
                  <c:v>14.7</c:v>
                </c:pt>
                <c:pt idx="7">
                  <c:v>14.3</c:v>
                </c:pt>
                <c:pt idx="8">
                  <c:v>13.9</c:v>
                </c:pt>
                <c:pt idx="9">
                  <c:v>13.6</c:v>
                </c:pt>
                <c:pt idx="10">
                  <c:v>13.3</c:v>
                </c:pt>
                <c:pt idx="11">
                  <c:v>13.5</c:v>
                </c:pt>
                <c:pt idx="12">
                  <c:v>12.7</c:v>
                </c:pt>
                <c:pt idx="13">
                  <c:v>13.1</c:v>
                </c:pt>
                <c:pt idx="14">
                  <c:v>13.4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C5E3-8C4D-87A1-37CF1EDD4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3104064"/>
        <c:axId val="-653111680"/>
      </c:scatterChart>
      <c:valAx>
        <c:axId val="-653104064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3111680"/>
        <c:crosses val="autoZero"/>
        <c:crossBetween val="midCat"/>
        <c:majorUnit val="2"/>
        <c:minorUnit val="1"/>
      </c:valAx>
      <c:valAx>
        <c:axId val="-653111680"/>
        <c:scaling>
          <c:orientation val="minMax"/>
          <c:max val="17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Cell Diameterµm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3104064"/>
        <c:crosses val="autoZero"/>
        <c:crossBetween val="midCat"/>
        <c:majorUnit val="1"/>
        <c:minorUnit val="0.5"/>
      </c:valAx>
    </c:plotArea>
    <c:legend>
      <c:legendPos val="b"/>
      <c:layout>
        <c:manualLayout>
          <c:xMode val="edge"/>
          <c:yMode val="edge"/>
          <c:x val="1.221736226667664E-2"/>
          <c:y val="0.86162723600692437"/>
          <c:w val="0.98327771989383983"/>
          <c:h val="0.1294191518332733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109750440589912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0-3E3D-084B-BC10-E9D3B0CE4B99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1-3E3D-084B-BC10-E9D3B0CE4B99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2-3E3D-084B-BC10-E9D3B0CE4B99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3-3E3D-084B-BC10-E9D3B0CE4B99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4-3E3D-084B-BC10-E9D3B0CE4B99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5-3E3D-084B-BC10-E9D3B0CE4B99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6-3E3D-084B-BC10-E9D3B0CE4B99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7-3E3D-084B-BC10-E9D3B0CE4B99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8-3E3D-084B-BC10-E9D3B0CE4B99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data'!$N$20:$N$35</c:f>
              <c:numCache>
                <c:formatCode>0</c:formatCode>
                <c:ptCount val="16"/>
                <c:pt idx="0">
                  <c:v>31.8</c:v>
                </c:pt>
                <c:pt idx="1">
                  <c:v>30.9</c:v>
                </c:pt>
                <c:pt idx="2">
                  <c:v>27.9</c:v>
                </c:pt>
                <c:pt idx="3">
                  <c:v>26.1</c:v>
                </c:pt>
                <c:pt idx="4">
                  <c:v>24.4</c:v>
                </c:pt>
                <c:pt idx="5">
                  <c:v>25.6</c:v>
                </c:pt>
                <c:pt idx="6">
                  <c:v>28.4</c:v>
                </c:pt>
                <c:pt idx="7">
                  <c:v>32.5</c:v>
                </c:pt>
                <c:pt idx="8">
                  <c:v>29.5</c:v>
                </c:pt>
                <c:pt idx="9">
                  <c:v>10.5</c:v>
                </c:pt>
                <c:pt idx="10">
                  <c:v>12.5</c:v>
                </c:pt>
                <c:pt idx="11">
                  <c:v>26.5</c:v>
                </c:pt>
                <c:pt idx="12">
                  <c:v>25.1</c:v>
                </c:pt>
                <c:pt idx="13">
                  <c:v>31.8</c:v>
                </c:pt>
                <c:pt idx="14">
                  <c:v>33.6</c:v>
                </c:pt>
                <c:pt idx="15">
                  <c:v>14.6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E3D-084B-BC10-E9D3B0CE4B99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data'!$N$36:$N$51</c:f>
              <c:numCache>
                <c:formatCode>0</c:formatCode>
                <c:ptCount val="16"/>
                <c:pt idx="0">
                  <c:v>32.200000000000003</c:v>
                </c:pt>
                <c:pt idx="1">
                  <c:v>36.4</c:v>
                </c:pt>
                <c:pt idx="2">
                  <c:v>33.4</c:v>
                </c:pt>
                <c:pt idx="3">
                  <c:v>31.8</c:v>
                </c:pt>
                <c:pt idx="4">
                  <c:v>29.3</c:v>
                </c:pt>
                <c:pt idx="5">
                  <c:v>31.2</c:v>
                </c:pt>
                <c:pt idx="6">
                  <c:v>32.5</c:v>
                </c:pt>
                <c:pt idx="7">
                  <c:v>33.5</c:v>
                </c:pt>
                <c:pt idx="8">
                  <c:v>25.5</c:v>
                </c:pt>
                <c:pt idx="9">
                  <c:v>5.5</c:v>
                </c:pt>
                <c:pt idx="10">
                  <c:v>11.6</c:v>
                </c:pt>
                <c:pt idx="11">
                  <c:v>31.3</c:v>
                </c:pt>
                <c:pt idx="12">
                  <c:v>24.2</c:v>
                </c:pt>
                <c:pt idx="13">
                  <c:v>26.3</c:v>
                </c:pt>
                <c:pt idx="14">
                  <c:v>24.1</c:v>
                </c:pt>
                <c:pt idx="15">
                  <c:v>19.100000000000001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E3D-084B-BC10-E9D3B0CE4B99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data'!$N$52:$N$67</c:f>
              <c:numCache>
                <c:formatCode>0</c:formatCode>
                <c:ptCount val="16"/>
                <c:pt idx="0">
                  <c:v>32</c:v>
                </c:pt>
                <c:pt idx="1">
                  <c:v>31.8</c:v>
                </c:pt>
                <c:pt idx="2">
                  <c:v>29</c:v>
                </c:pt>
                <c:pt idx="3">
                  <c:v>26.5</c:v>
                </c:pt>
                <c:pt idx="4">
                  <c:v>23.2</c:v>
                </c:pt>
                <c:pt idx="5">
                  <c:v>23.5</c:v>
                </c:pt>
                <c:pt idx="6">
                  <c:v>25.1</c:v>
                </c:pt>
                <c:pt idx="7">
                  <c:v>32.4</c:v>
                </c:pt>
                <c:pt idx="8">
                  <c:v>33.5</c:v>
                </c:pt>
                <c:pt idx="9">
                  <c:v>23.9</c:v>
                </c:pt>
                <c:pt idx="10">
                  <c:v>22.3</c:v>
                </c:pt>
                <c:pt idx="11">
                  <c:v>19.899999999999999</c:v>
                </c:pt>
                <c:pt idx="12">
                  <c:v>15.4</c:v>
                </c:pt>
                <c:pt idx="13">
                  <c:v>24.3</c:v>
                </c:pt>
                <c:pt idx="14">
                  <c:v>27.9</c:v>
                </c:pt>
                <c:pt idx="15">
                  <c:v>24.8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E3D-084B-BC10-E9D3B0CE4B99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data'!$N$68:$N$83</c:f>
              <c:numCache>
                <c:formatCode>0</c:formatCode>
                <c:ptCount val="16"/>
                <c:pt idx="0">
                  <c:v>32.299999999999997</c:v>
                </c:pt>
                <c:pt idx="1">
                  <c:v>32.5</c:v>
                </c:pt>
                <c:pt idx="2">
                  <c:v>29.4</c:v>
                </c:pt>
                <c:pt idx="3">
                  <c:v>30.2</c:v>
                </c:pt>
                <c:pt idx="4">
                  <c:v>29.9</c:v>
                </c:pt>
                <c:pt idx="5">
                  <c:v>33.6</c:v>
                </c:pt>
                <c:pt idx="6">
                  <c:v>27.3</c:v>
                </c:pt>
                <c:pt idx="7">
                  <c:v>34.4</c:v>
                </c:pt>
                <c:pt idx="8">
                  <c:v>32.799999999999997</c:v>
                </c:pt>
                <c:pt idx="9">
                  <c:v>24.5</c:v>
                </c:pt>
                <c:pt idx="10">
                  <c:v>21.9</c:v>
                </c:pt>
                <c:pt idx="11">
                  <c:v>25.3</c:v>
                </c:pt>
                <c:pt idx="12">
                  <c:v>20.8</c:v>
                </c:pt>
                <c:pt idx="13">
                  <c:v>29.4</c:v>
                </c:pt>
                <c:pt idx="14">
                  <c:v>30.2</c:v>
                </c:pt>
                <c:pt idx="15">
                  <c:v>25.6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E3D-084B-BC10-E9D3B0CE4B99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data'!$N$84:$N$99</c:f>
              <c:numCache>
                <c:formatCode>0</c:formatCode>
                <c:ptCount val="16"/>
                <c:pt idx="0">
                  <c:v>32.299999999999997</c:v>
                </c:pt>
                <c:pt idx="1">
                  <c:v>31.8</c:v>
                </c:pt>
                <c:pt idx="2">
                  <c:v>29.3</c:v>
                </c:pt>
                <c:pt idx="3">
                  <c:v>29.1</c:v>
                </c:pt>
                <c:pt idx="4">
                  <c:v>30.7</c:v>
                </c:pt>
                <c:pt idx="5">
                  <c:v>36.9</c:v>
                </c:pt>
                <c:pt idx="6">
                  <c:v>33.700000000000003</c:v>
                </c:pt>
                <c:pt idx="7">
                  <c:v>40.299999999999997</c:v>
                </c:pt>
                <c:pt idx="8">
                  <c:v>35.6</c:v>
                </c:pt>
                <c:pt idx="9">
                  <c:v>22.5</c:v>
                </c:pt>
                <c:pt idx="10">
                  <c:v>23.8</c:v>
                </c:pt>
                <c:pt idx="11">
                  <c:v>27</c:v>
                </c:pt>
                <c:pt idx="12">
                  <c:v>18.7</c:v>
                </c:pt>
                <c:pt idx="13">
                  <c:v>27</c:v>
                </c:pt>
                <c:pt idx="14">
                  <c:v>26.7</c:v>
                </c:pt>
                <c:pt idx="15">
                  <c:v>20.5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E3D-084B-BC10-E9D3B0CE4B99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data'!$N$100:$N$115</c:f>
              <c:numCache>
                <c:formatCode>0</c:formatCode>
                <c:ptCount val="16"/>
                <c:pt idx="0">
                  <c:v>32.299999999999997</c:v>
                </c:pt>
                <c:pt idx="1">
                  <c:v>32.299999999999997</c:v>
                </c:pt>
                <c:pt idx="2">
                  <c:v>29.1</c:v>
                </c:pt>
                <c:pt idx="3">
                  <c:v>29.6</c:v>
                </c:pt>
                <c:pt idx="4">
                  <c:v>29.6</c:v>
                </c:pt>
                <c:pt idx="5">
                  <c:v>26.6</c:v>
                </c:pt>
                <c:pt idx="6">
                  <c:v>33.700000000000003</c:v>
                </c:pt>
                <c:pt idx="7">
                  <c:v>34.299999999999997</c:v>
                </c:pt>
                <c:pt idx="8">
                  <c:v>33</c:v>
                </c:pt>
                <c:pt idx="9">
                  <c:v>19.600000000000001</c:v>
                </c:pt>
                <c:pt idx="10">
                  <c:v>18.899999999999999</c:v>
                </c:pt>
                <c:pt idx="11">
                  <c:v>23.6</c:v>
                </c:pt>
                <c:pt idx="12">
                  <c:v>18.899999999999999</c:v>
                </c:pt>
                <c:pt idx="13">
                  <c:v>29.3</c:v>
                </c:pt>
                <c:pt idx="14">
                  <c:v>30.2</c:v>
                </c:pt>
                <c:pt idx="15">
                  <c:v>25.9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E3D-084B-BC10-E9D3B0CE4B99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data'!$N$116:$N$131</c:f>
              <c:numCache>
                <c:formatCode>0</c:formatCode>
                <c:ptCount val="16"/>
                <c:pt idx="0">
                  <c:v>32.299999999999997</c:v>
                </c:pt>
                <c:pt idx="1">
                  <c:v>31.5</c:v>
                </c:pt>
                <c:pt idx="2">
                  <c:v>29.4</c:v>
                </c:pt>
                <c:pt idx="3">
                  <c:v>29.5</c:v>
                </c:pt>
                <c:pt idx="4">
                  <c:v>29.6</c:v>
                </c:pt>
                <c:pt idx="5">
                  <c:v>30.4</c:v>
                </c:pt>
                <c:pt idx="6">
                  <c:v>24.2</c:v>
                </c:pt>
                <c:pt idx="7">
                  <c:v>29.9</c:v>
                </c:pt>
                <c:pt idx="8">
                  <c:v>28.1</c:v>
                </c:pt>
                <c:pt idx="9">
                  <c:v>16.100000000000001</c:v>
                </c:pt>
                <c:pt idx="10">
                  <c:v>19.3</c:v>
                </c:pt>
                <c:pt idx="11">
                  <c:v>26.1</c:v>
                </c:pt>
                <c:pt idx="12">
                  <c:v>23.9</c:v>
                </c:pt>
                <c:pt idx="13">
                  <c:v>32.200000000000003</c:v>
                </c:pt>
                <c:pt idx="14">
                  <c:v>34.5</c:v>
                </c:pt>
                <c:pt idx="15">
                  <c:v>28.6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E3D-084B-BC10-E9D3B0CE4B99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data'!$N$132:$N$147</c:f>
              <c:numCache>
                <c:formatCode>0</c:formatCode>
                <c:ptCount val="16"/>
                <c:pt idx="0">
                  <c:v>32.4</c:v>
                </c:pt>
                <c:pt idx="1">
                  <c:v>32.1</c:v>
                </c:pt>
                <c:pt idx="2">
                  <c:v>29.7</c:v>
                </c:pt>
                <c:pt idx="3">
                  <c:v>30.6</c:v>
                </c:pt>
                <c:pt idx="4">
                  <c:v>31.2</c:v>
                </c:pt>
                <c:pt idx="5">
                  <c:v>32.700000000000003</c:v>
                </c:pt>
                <c:pt idx="6">
                  <c:v>29.3</c:v>
                </c:pt>
                <c:pt idx="7">
                  <c:v>37.6</c:v>
                </c:pt>
                <c:pt idx="8">
                  <c:v>34.4</c:v>
                </c:pt>
                <c:pt idx="9">
                  <c:v>23.8</c:v>
                </c:pt>
                <c:pt idx="10">
                  <c:v>25.5</c:v>
                </c:pt>
                <c:pt idx="11">
                  <c:v>27.9</c:v>
                </c:pt>
                <c:pt idx="12">
                  <c:v>23.5</c:v>
                </c:pt>
                <c:pt idx="13">
                  <c:v>29.1</c:v>
                </c:pt>
                <c:pt idx="14">
                  <c:v>31.3</c:v>
                </c:pt>
                <c:pt idx="15">
                  <c:v>26.6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E3D-084B-BC10-E9D3B0CE4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3106240"/>
        <c:axId val="-653116576"/>
      </c:scatterChart>
      <c:valAx>
        <c:axId val="-653106240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3116576"/>
        <c:crosses val="autoZero"/>
        <c:crossBetween val="midCat"/>
        <c:majorUnit val="2"/>
        <c:minorUnit val="1"/>
      </c:valAx>
      <c:valAx>
        <c:axId val="-653116576"/>
        <c:scaling>
          <c:orientation val="minMax"/>
          <c:max val="7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310624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5.2290568865147706E-2"/>
          <c:y val="0.84827775635652836"/>
          <c:w val="0.88160521856981"/>
          <c:h val="0.1517220947232604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77217010602315"/>
          <c:y val="0.1093218413679055"/>
          <c:w val="0.84971587536914694"/>
          <c:h val="0.6110705015627674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0-3828-8F44-BA50-61DA14A2CA59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1-3828-8F44-BA50-61DA14A2CA59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2-3828-8F44-BA50-61DA14A2CA59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3-3828-8F44-BA50-61DA14A2CA59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4-3828-8F44-BA50-61DA14A2CA59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5-3828-8F44-BA50-61DA14A2CA59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6-3828-8F44-BA50-61DA14A2CA59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7-3828-8F44-BA50-61DA14A2CA59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8-3828-8F44-BA50-61DA14A2CA59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data'!$O$20:$O$35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18.5</c:v>
                </c:pt>
                <c:pt idx="5">
                  <c:v>30.9</c:v>
                </c:pt>
                <c:pt idx="6">
                  <c:v>43.6</c:v>
                </c:pt>
                <c:pt idx="7">
                  <c:v>39.700000000000003</c:v>
                </c:pt>
                <c:pt idx="8">
                  <c:v>38.700000000000003</c:v>
                </c:pt>
                <c:pt idx="9">
                  <c:v>55.5</c:v>
                </c:pt>
                <c:pt idx="10">
                  <c:v>56</c:v>
                </c:pt>
                <c:pt idx="11">
                  <c:v>61.2</c:v>
                </c:pt>
                <c:pt idx="12">
                  <c:v>63.6</c:v>
                </c:pt>
                <c:pt idx="13">
                  <c:v>65.400000000000006</c:v>
                </c:pt>
                <c:pt idx="14">
                  <c:v>64</c:v>
                </c:pt>
                <c:pt idx="15">
                  <c:v>73.400000000000006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828-8F44-BA50-61DA14A2CA59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data'!$O$36:$O$51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13.6</c:v>
                </c:pt>
                <c:pt idx="4">
                  <c:v>22.1</c:v>
                </c:pt>
                <c:pt idx="5">
                  <c:v>31.5</c:v>
                </c:pt>
                <c:pt idx="6">
                  <c:v>44</c:v>
                </c:pt>
                <c:pt idx="7">
                  <c:v>41.9</c:v>
                </c:pt>
                <c:pt idx="8">
                  <c:v>42.6</c:v>
                </c:pt>
                <c:pt idx="9">
                  <c:v>60.4</c:v>
                </c:pt>
                <c:pt idx="10">
                  <c:v>67</c:v>
                </c:pt>
                <c:pt idx="11">
                  <c:v>72.400000000000006</c:v>
                </c:pt>
                <c:pt idx="12">
                  <c:v>78</c:v>
                </c:pt>
                <c:pt idx="13">
                  <c:v>79.599999999999994</c:v>
                </c:pt>
                <c:pt idx="14">
                  <c:v>79.2</c:v>
                </c:pt>
                <c:pt idx="15">
                  <c:v>91.6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828-8F44-BA50-61DA14A2CA59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data'!$O$52:$O$67</c:f>
              <c:numCache>
                <c:formatCode>General</c:formatCode>
                <c:ptCount val="16"/>
                <c:pt idx="0" formatCode="0">
                  <c:v>0</c:v>
                </c:pt>
                <c:pt idx="1">
                  <c:v>0</c:v>
                </c:pt>
                <c:pt idx="2" formatCode="0">
                  <c:v>5.7</c:v>
                </c:pt>
                <c:pt idx="3" formatCode="0">
                  <c:v>14.1</c:v>
                </c:pt>
                <c:pt idx="4" formatCode="0">
                  <c:v>22.4</c:v>
                </c:pt>
                <c:pt idx="5" formatCode="0">
                  <c:v>31.3</c:v>
                </c:pt>
                <c:pt idx="6" formatCode="0">
                  <c:v>43.7</c:v>
                </c:pt>
                <c:pt idx="7" formatCode="0">
                  <c:v>38.9</c:v>
                </c:pt>
                <c:pt idx="8" formatCode="0">
                  <c:v>31.7</c:v>
                </c:pt>
                <c:pt idx="9" formatCode="0">
                  <c:v>33.299999999999997</c:v>
                </c:pt>
                <c:pt idx="10" formatCode="0">
                  <c:v>26.2</c:v>
                </c:pt>
                <c:pt idx="11" formatCode="0">
                  <c:v>33.799999999999997</c:v>
                </c:pt>
                <c:pt idx="12" formatCode="0">
                  <c:v>38.9</c:v>
                </c:pt>
                <c:pt idx="13" formatCode="0">
                  <c:v>39.299999999999997</c:v>
                </c:pt>
                <c:pt idx="14" formatCode="0">
                  <c:v>37</c:v>
                </c:pt>
                <c:pt idx="15" formatCode="0">
                  <c:v>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828-8F44-BA50-61DA14A2CA59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data'!$O$68:$O$83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828-8F44-BA50-61DA14A2CA59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data'!$O$84:$O$99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828-8F44-BA50-61DA14A2CA59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data'!$O$100:$O$115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828-8F44-BA50-61DA14A2CA59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data'!$O$116:$O$131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828-8F44-BA50-61DA14A2CA59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data'!$O$132:$O$147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828-8F44-BA50-61DA14A2C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3111136"/>
        <c:axId val="-653115488"/>
      </c:scatterChart>
      <c:valAx>
        <c:axId val="-653111136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3115488"/>
        <c:crosses val="autoZero"/>
        <c:crossBetween val="midCat"/>
        <c:majorUnit val="2"/>
        <c:minorUnit val="1"/>
      </c:valAx>
      <c:valAx>
        <c:axId val="-65311548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3111136"/>
        <c:crosses val="autoZero"/>
        <c:crossBetween val="midCat"/>
        <c:majorUnit val="10"/>
        <c:minorUnit val="5"/>
      </c:valAx>
    </c:plotArea>
    <c:legend>
      <c:legendPos val="b"/>
      <c:layout>
        <c:manualLayout>
          <c:xMode val="edge"/>
          <c:yMode val="edge"/>
          <c:x val="4.3410627943608102E-2"/>
          <c:y val="0.84863079062198843"/>
          <c:w val="0.9322139805164662"/>
          <c:h val="0.1513691911302409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494536861113037E-2"/>
          <c:y val="9.0932311326082205E-2"/>
          <c:w val="0.84971587536914694"/>
          <c:h val="0.6370822965002197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0-782E-6648-89B8-ED47308A8E2D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1-782E-6648-89B8-ED47308A8E2D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2-782E-6648-89B8-ED47308A8E2D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3-782E-6648-89B8-ED47308A8E2D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4-782E-6648-89B8-ED47308A8E2D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5-782E-6648-89B8-ED47308A8E2D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6-782E-6648-89B8-ED47308A8E2D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7-782E-6648-89B8-ED47308A8E2D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8-782E-6648-89B8-ED47308A8E2D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data'!$R$20:$R$35</c:f>
              <c:numCache>
                <c:formatCode>0.0</c:formatCode>
                <c:ptCount val="16"/>
                <c:pt idx="0">
                  <c:v>1.1599999999999999</c:v>
                </c:pt>
                <c:pt idx="1">
                  <c:v>1.58</c:v>
                </c:pt>
                <c:pt idx="2">
                  <c:v>2.14</c:v>
                </c:pt>
                <c:pt idx="3">
                  <c:v>3.41</c:v>
                </c:pt>
                <c:pt idx="4">
                  <c:v>4.9400000000000004</c:v>
                </c:pt>
                <c:pt idx="5">
                  <c:v>6.68</c:v>
                </c:pt>
                <c:pt idx="6">
                  <c:v>5.77</c:v>
                </c:pt>
                <c:pt idx="7">
                  <c:v>5.59</c:v>
                </c:pt>
                <c:pt idx="8">
                  <c:v>6.14</c:v>
                </c:pt>
                <c:pt idx="9">
                  <c:v>7.36</c:v>
                </c:pt>
                <c:pt idx="10">
                  <c:v>7.12</c:v>
                </c:pt>
                <c:pt idx="11">
                  <c:v>7.24</c:v>
                </c:pt>
                <c:pt idx="12">
                  <c:v>7.36</c:v>
                </c:pt>
                <c:pt idx="13">
                  <c:v>7.71</c:v>
                </c:pt>
                <c:pt idx="14">
                  <c:v>7.63</c:v>
                </c:pt>
                <c:pt idx="15">
                  <c:v>7.81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82E-6648-89B8-ED47308A8E2D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data'!$R$36:$R$51</c:f>
              <c:numCache>
                <c:formatCode>0.0</c:formatCode>
                <c:ptCount val="16"/>
                <c:pt idx="0">
                  <c:v>1.2</c:v>
                </c:pt>
                <c:pt idx="1">
                  <c:v>1.62</c:v>
                </c:pt>
                <c:pt idx="2">
                  <c:v>2.1800000000000002</c:v>
                </c:pt>
                <c:pt idx="3">
                  <c:v>3.37</c:v>
                </c:pt>
                <c:pt idx="4">
                  <c:v>5.0199999999999996</c:v>
                </c:pt>
                <c:pt idx="5">
                  <c:v>6.96</c:v>
                </c:pt>
                <c:pt idx="6">
                  <c:v>6.26</c:v>
                </c:pt>
                <c:pt idx="7">
                  <c:v>5.78</c:v>
                </c:pt>
                <c:pt idx="8">
                  <c:v>6.34</c:v>
                </c:pt>
                <c:pt idx="9">
                  <c:v>7.56</c:v>
                </c:pt>
                <c:pt idx="10">
                  <c:v>7.56</c:v>
                </c:pt>
                <c:pt idx="11">
                  <c:v>7.61</c:v>
                </c:pt>
                <c:pt idx="12">
                  <c:v>7.69</c:v>
                </c:pt>
                <c:pt idx="13">
                  <c:v>8.01</c:v>
                </c:pt>
                <c:pt idx="14">
                  <c:v>7.92</c:v>
                </c:pt>
                <c:pt idx="15">
                  <c:v>8.16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82E-6648-89B8-ED47308A8E2D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data'!$R$52:$R$67</c:f>
              <c:numCache>
                <c:formatCode>0.0</c:formatCode>
                <c:ptCount val="16"/>
                <c:pt idx="0">
                  <c:v>1.19</c:v>
                </c:pt>
                <c:pt idx="1">
                  <c:v>1.64</c:v>
                </c:pt>
                <c:pt idx="2">
                  <c:v>2.21</c:v>
                </c:pt>
                <c:pt idx="3">
                  <c:v>3.42</c:v>
                </c:pt>
                <c:pt idx="4">
                  <c:v>5.21</c:v>
                </c:pt>
                <c:pt idx="5">
                  <c:v>7.12</c:v>
                </c:pt>
                <c:pt idx="6">
                  <c:v>5.96</c:v>
                </c:pt>
                <c:pt idx="7">
                  <c:v>5.42</c:v>
                </c:pt>
                <c:pt idx="8">
                  <c:v>5.61</c:v>
                </c:pt>
                <c:pt idx="9">
                  <c:v>6.6</c:v>
                </c:pt>
                <c:pt idx="10">
                  <c:v>5.3</c:v>
                </c:pt>
                <c:pt idx="11">
                  <c:v>4.5199999999999996</c:v>
                </c:pt>
                <c:pt idx="12">
                  <c:v>4.42</c:v>
                </c:pt>
                <c:pt idx="13">
                  <c:v>4.79</c:v>
                </c:pt>
                <c:pt idx="14">
                  <c:v>5.37</c:v>
                </c:pt>
                <c:pt idx="15">
                  <c:v>6.04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82E-6648-89B8-ED47308A8E2D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data'!$R$68:$R$83</c:f>
              <c:numCache>
                <c:formatCode>0.0</c:formatCode>
                <c:ptCount val="16"/>
                <c:pt idx="0">
                  <c:v>1.19</c:v>
                </c:pt>
                <c:pt idx="1">
                  <c:v>1.81</c:v>
                </c:pt>
                <c:pt idx="2">
                  <c:v>2.44</c:v>
                </c:pt>
                <c:pt idx="3">
                  <c:v>3.77</c:v>
                </c:pt>
                <c:pt idx="4">
                  <c:v>5.79</c:v>
                </c:pt>
                <c:pt idx="5">
                  <c:v>8.1300000000000008</c:v>
                </c:pt>
                <c:pt idx="6">
                  <c:v>3.72</c:v>
                </c:pt>
                <c:pt idx="7">
                  <c:v>3.07</c:v>
                </c:pt>
                <c:pt idx="8">
                  <c:v>4.2300000000000004</c:v>
                </c:pt>
                <c:pt idx="9">
                  <c:v>5.18</c:v>
                </c:pt>
                <c:pt idx="10">
                  <c:v>6.12</c:v>
                </c:pt>
                <c:pt idx="11">
                  <c:v>6.31</c:v>
                </c:pt>
                <c:pt idx="12">
                  <c:v>6.54</c:v>
                </c:pt>
                <c:pt idx="13">
                  <c:v>6.79</c:v>
                </c:pt>
                <c:pt idx="14">
                  <c:v>6.69</c:v>
                </c:pt>
                <c:pt idx="15">
                  <c:v>7.03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82E-6648-89B8-ED47308A8E2D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data'!$R$84:$R$99</c:f>
              <c:numCache>
                <c:formatCode>0.0</c:formatCode>
                <c:ptCount val="16"/>
                <c:pt idx="0">
                  <c:v>1.18</c:v>
                </c:pt>
                <c:pt idx="1">
                  <c:v>1.73</c:v>
                </c:pt>
                <c:pt idx="2">
                  <c:v>2.36</c:v>
                </c:pt>
                <c:pt idx="3">
                  <c:v>3.49</c:v>
                </c:pt>
                <c:pt idx="4">
                  <c:v>5.15</c:v>
                </c:pt>
                <c:pt idx="5">
                  <c:v>7.22</c:v>
                </c:pt>
                <c:pt idx="6">
                  <c:v>4.6100000000000003</c:v>
                </c:pt>
                <c:pt idx="7">
                  <c:v>1.72</c:v>
                </c:pt>
                <c:pt idx="8">
                  <c:v>2.94</c:v>
                </c:pt>
                <c:pt idx="9">
                  <c:v>4.83</c:v>
                </c:pt>
                <c:pt idx="10">
                  <c:v>5.29</c:v>
                </c:pt>
                <c:pt idx="11">
                  <c:v>5.63</c:v>
                </c:pt>
                <c:pt idx="12">
                  <c:v>5.9</c:v>
                </c:pt>
                <c:pt idx="13">
                  <c:v>6.18</c:v>
                </c:pt>
                <c:pt idx="14">
                  <c:v>6.14</c:v>
                </c:pt>
                <c:pt idx="15">
                  <c:v>6.34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82E-6648-89B8-ED47308A8E2D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data'!$R$100:$R$115</c:f>
              <c:numCache>
                <c:formatCode>0.0</c:formatCode>
                <c:ptCount val="16"/>
                <c:pt idx="0">
                  <c:v>1.19</c:v>
                </c:pt>
                <c:pt idx="1">
                  <c:v>1.83</c:v>
                </c:pt>
                <c:pt idx="2">
                  <c:v>2.44</c:v>
                </c:pt>
                <c:pt idx="3">
                  <c:v>3.81</c:v>
                </c:pt>
                <c:pt idx="4">
                  <c:v>5.85</c:v>
                </c:pt>
                <c:pt idx="5">
                  <c:v>8.14</c:v>
                </c:pt>
                <c:pt idx="6">
                  <c:v>3.49</c:v>
                </c:pt>
                <c:pt idx="7">
                  <c:v>3.24</c:v>
                </c:pt>
                <c:pt idx="8">
                  <c:v>4.88</c:v>
                </c:pt>
                <c:pt idx="9">
                  <c:v>6.03</c:v>
                </c:pt>
                <c:pt idx="10">
                  <c:v>6.4</c:v>
                </c:pt>
                <c:pt idx="11">
                  <c:v>6.42</c:v>
                </c:pt>
                <c:pt idx="12">
                  <c:v>6.38</c:v>
                </c:pt>
                <c:pt idx="13">
                  <c:v>6.55</c:v>
                </c:pt>
                <c:pt idx="14">
                  <c:v>6.55</c:v>
                </c:pt>
                <c:pt idx="15">
                  <c:v>6.74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82E-6648-89B8-ED47308A8E2D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data'!$R$116:$R$131</c:f>
              <c:numCache>
                <c:formatCode>0.0</c:formatCode>
                <c:ptCount val="16"/>
                <c:pt idx="0">
                  <c:v>1.1499999999999999</c:v>
                </c:pt>
                <c:pt idx="1">
                  <c:v>1.79</c:v>
                </c:pt>
                <c:pt idx="2">
                  <c:v>2.4300000000000002</c:v>
                </c:pt>
                <c:pt idx="3">
                  <c:v>3.76</c:v>
                </c:pt>
                <c:pt idx="4">
                  <c:v>5.77</c:v>
                </c:pt>
                <c:pt idx="5">
                  <c:v>8.1199999999999992</c:v>
                </c:pt>
                <c:pt idx="6">
                  <c:v>3.48</c:v>
                </c:pt>
                <c:pt idx="7">
                  <c:v>3.18</c:v>
                </c:pt>
                <c:pt idx="8">
                  <c:v>4.8600000000000003</c:v>
                </c:pt>
                <c:pt idx="9">
                  <c:v>5.93</c:v>
                </c:pt>
                <c:pt idx="10">
                  <c:v>6.21</c:v>
                </c:pt>
                <c:pt idx="11">
                  <c:v>6.38</c:v>
                </c:pt>
                <c:pt idx="12">
                  <c:v>6.6</c:v>
                </c:pt>
                <c:pt idx="13">
                  <c:v>6.72</c:v>
                </c:pt>
                <c:pt idx="14">
                  <c:v>6.59</c:v>
                </c:pt>
                <c:pt idx="15">
                  <c:v>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82E-6648-89B8-ED47308A8E2D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data'!$R$132:$R$147</c:f>
              <c:numCache>
                <c:formatCode>0.0</c:formatCode>
                <c:ptCount val="16"/>
                <c:pt idx="0">
                  <c:v>1.17</c:v>
                </c:pt>
                <c:pt idx="1">
                  <c:v>1.62</c:v>
                </c:pt>
                <c:pt idx="2">
                  <c:v>2.15</c:v>
                </c:pt>
                <c:pt idx="3">
                  <c:v>3.19</c:v>
                </c:pt>
                <c:pt idx="4">
                  <c:v>4.79</c:v>
                </c:pt>
                <c:pt idx="5">
                  <c:v>7.22</c:v>
                </c:pt>
                <c:pt idx="6">
                  <c:v>7.16</c:v>
                </c:pt>
                <c:pt idx="7">
                  <c:v>2.4300000000000002</c:v>
                </c:pt>
                <c:pt idx="8">
                  <c:v>3.07</c:v>
                </c:pt>
                <c:pt idx="9">
                  <c:v>5.54</c:v>
                </c:pt>
                <c:pt idx="10">
                  <c:v>5.98</c:v>
                </c:pt>
                <c:pt idx="11">
                  <c:v>6.32</c:v>
                </c:pt>
                <c:pt idx="12">
                  <c:v>6.6</c:v>
                </c:pt>
                <c:pt idx="13">
                  <c:v>6.87</c:v>
                </c:pt>
                <c:pt idx="14">
                  <c:v>6.76</c:v>
                </c:pt>
                <c:pt idx="15">
                  <c:v>7.19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82E-6648-89B8-ED47308A8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3110592"/>
        <c:axId val="-652707792"/>
      </c:scatterChart>
      <c:valAx>
        <c:axId val="-653110592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707792"/>
        <c:crosses val="autoZero"/>
        <c:crossBetween val="midCat"/>
        <c:majorUnit val="2"/>
        <c:minorUnit val="1"/>
      </c:valAx>
      <c:valAx>
        <c:axId val="-652707792"/>
        <c:scaling>
          <c:orientation val="minMax"/>
          <c:max val="1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311059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9.5271299144514317E-3"/>
          <c:y val="0.84818088150779669"/>
          <c:w val="0.99047287008554852"/>
          <c:h val="0.1518189597479127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20898277916769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0-B537-ED4E-AF0E-DF117C54F5C8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1-B537-ED4E-AF0E-DF117C54F5C8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2-B537-ED4E-AF0E-DF117C54F5C8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3-B537-ED4E-AF0E-DF117C54F5C8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4-B537-ED4E-AF0E-DF117C54F5C8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5-B537-ED4E-AF0E-DF117C54F5C8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6-B537-ED4E-AF0E-DF117C54F5C8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7-B537-ED4E-AF0E-DF117C54F5C8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8-B537-ED4E-AF0E-DF117C54F5C8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data'!$Q$20:$Q$35</c:f>
              <c:numCache>
                <c:formatCode>0.0</c:formatCode>
                <c:ptCount val="16"/>
                <c:pt idx="0">
                  <c:v>2.11</c:v>
                </c:pt>
                <c:pt idx="1">
                  <c:v>1.93</c:v>
                </c:pt>
                <c:pt idx="2">
                  <c:v>1.78</c:v>
                </c:pt>
                <c:pt idx="3">
                  <c:v>1.85</c:v>
                </c:pt>
                <c:pt idx="4">
                  <c:v>2.2400000000000002</c:v>
                </c:pt>
                <c:pt idx="5">
                  <c:v>2.42</c:v>
                </c:pt>
                <c:pt idx="6">
                  <c:v>2.83</c:v>
                </c:pt>
                <c:pt idx="7">
                  <c:v>2.61</c:v>
                </c:pt>
                <c:pt idx="8">
                  <c:v>2.57</c:v>
                </c:pt>
                <c:pt idx="9">
                  <c:v>2.64</c:v>
                </c:pt>
                <c:pt idx="10">
                  <c:v>2.66</c:v>
                </c:pt>
                <c:pt idx="11">
                  <c:v>2.36</c:v>
                </c:pt>
                <c:pt idx="12">
                  <c:v>2.54</c:v>
                </c:pt>
                <c:pt idx="13">
                  <c:v>2.81</c:v>
                </c:pt>
                <c:pt idx="14">
                  <c:v>2.68</c:v>
                </c:pt>
                <c:pt idx="15">
                  <c:v>3.23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537-ED4E-AF0E-DF117C54F5C8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data'!$Q$36:$Q$51</c:f>
              <c:numCache>
                <c:formatCode>0.0</c:formatCode>
                <c:ptCount val="16"/>
                <c:pt idx="0">
                  <c:v>2.2200000000000002</c:v>
                </c:pt>
                <c:pt idx="1">
                  <c:v>2.11</c:v>
                </c:pt>
                <c:pt idx="2">
                  <c:v>1.92</c:v>
                </c:pt>
                <c:pt idx="3">
                  <c:v>1.93</c:v>
                </c:pt>
                <c:pt idx="4">
                  <c:v>2.38</c:v>
                </c:pt>
                <c:pt idx="5">
                  <c:v>2.5</c:v>
                </c:pt>
                <c:pt idx="6">
                  <c:v>2.66</c:v>
                </c:pt>
                <c:pt idx="7">
                  <c:v>2.2799999999999998</c:v>
                </c:pt>
                <c:pt idx="8">
                  <c:v>2.67</c:v>
                </c:pt>
                <c:pt idx="9">
                  <c:v>2.63</c:v>
                </c:pt>
                <c:pt idx="10">
                  <c:v>2.62</c:v>
                </c:pt>
                <c:pt idx="11">
                  <c:v>2.33</c:v>
                </c:pt>
                <c:pt idx="12">
                  <c:v>2.4</c:v>
                </c:pt>
                <c:pt idx="13">
                  <c:v>2.65</c:v>
                </c:pt>
                <c:pt idx="14">
                  <c:v>2.46</c:v>
                </c:pt>
                <c:pt idx="15">
                  <c:v>2.89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537-ED4E-AF0E-DF117C54F5C8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data'!$Q$52:$Q$67</c:f>
              <c:numCache>
                <c:formatCode>0.0</c:formatCode>
                <c:ptCount val="16"/>
                <c:pt idx="0">
                  <c:v>2.14</c:v>
                </c:pt>
                <c:pt idx="1">
                  <c:v>2.0499999999999998</c:v>
                </c:pt>
                <c:pt idx="2">
                  <c:v>1.92</c:v>
                </c:pt>
                <c:pt idx="3">
                  <c:v>1.93</c:v>
                </c:pt>
                <c:pt idx="4">
                  <c:v>2.4</c:v>
                </c:pt>
                <c:pt idx="5">
                  <c:v>2.4700000000000002</c:v>
                </c:pt>
                <c:pt idx="6">
                  <c:v>2.61</c:v>
                </c:pt>
                <c:pt idx="7">
                  <c:v>2.5</c:v>
                </c:pt>
                <c:pt idx="8">
                  <c:v>2.73</c:v>
                </c:pt>
                <c:pt idx="9">
                  <c:v>3.04</c:v>
                </c:pt>
                <c:pt idx="10">
                  <c:v>3.51</c:v>
                </c:pt>
                <c:pt idx="11">
                  <c:v>3.43</c:v>
                </c:pt>
                <c:pt idx="12">
                  <c:v>3.68</c:v>
                </c:pt>
                <c:pt idx="13">
                  <c:v>3.91</c:v>
                </c:pt>
                <c:pt idx="14">
                  <c:v>3.83</c:v>
                </c:pt>
                <c:pt idx="15">
                  <c:v>3.97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537-ED4E-AF0E-DF117C54F5C8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data'!$Q$68:$Q$83</c:f>
              <c:numCache>
                <c:formatCode>0.0</c:formatCode>
                <c:ptCount val="16"/>
                <c:pt idx="0">
                  <c:v>2.16</c:v>
                </c:pt>
                <c:pt idx="1">
                  <c:v>2.02</c:v>
                </c:pt>
                <c:pt idx="2">
                  <c:v>1.86</c:v>
                </c:pt>
                <c:pt idx="3">
                  <c:v>1.93</c:v>
                </c:pt>
                <c:pt idx="4">
                  <c:v>2.44</c:v>
                </c:pt>
                <c:pt idx="5">
                  <c:v>2.38</c:v>
                </c:pt>
                <c:pt idx="6">
                  <c:v>2.71</c:v>
                </c:pt>
                <c:pt idx="7">
                  <c:v>2.77</c:v>
                </c:pt>
                <c:pt idx="8">
                  <c:v>3.07</c:v>
                </c:pt>
                <c:pt idx="9">
                  <c:v>3.17</c:v>
                </c:pt>
                <c:pt idx="10">
                  <c:v>3.2</c:v>
                </c:pt>
                <c:pt idx="11">
                  <c:v>3.02</c:v>
                </c:pt>
                <c:pt idx="12">
                  <c:v>3.18</c:v>
                </c:pt>
                <c:pt idx="13">
                  <c:v>3.33</c:v>
                </c:pt>
                <c:pt idx="14">
                  <c:v>3.42</c:v>
                </c:pt>
                <c:pt idx="15">
                  <c:v>3.65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537-ED4E-AF0E-DF117C54F5C8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data'!$Q$84:$Q$99</c:f>
              <c:numCache>
                <c:formatCode>0.0</c:formatCode>
                <c:ptCount val="16"/>
                <c:pt idx="0">
                  <c:v>2.08</c:v>
                </c:pt>
                <c:pt idx="1">
                  <c:v>2.09</c:v>
                </c:pt>
                <c:pt idx="2">
                  <c:v>1.91</c:v>
                </c:pt>
                <c:pt idx="3">
                  <c:v>1.94</c:v>
                </c:pt>
                <c:pt idx="4">
                  <c:v>2.38</c:v>
                </c:pt>
                <c:pt idx="5">
                  <c:v>2.4300000000000002</c:v>
                </c:pt>
                <c:pt idx="6">
                  <c:v>2.71</c:v>
                </c:pt>
                <c:pt idx="7">
                  <c:v>2.77</c:v>
                </c:pt>
                <c:pt idx="8">
                  <c:v>2.98</c:v>
                </c:pt>
                <c:pt idx="9">
                  <c:v>3.23</c:v>
                </c:pt>
                <c:pt idx="10">
                  <c:v>2.99</c:v>
                </c:pt>
                <c:pt idx="11">
                  <c:v>2.63</c:v>
                </c:pt>
                <c:pt idx="12">
                  <c:v>2.82</c:v>
                </c:pt>
                <c:pt idx="13">
                  <c:v>2.97</c:v>
                </c:pt>
                <c:pt idx="14">
                  <c:v>3.07</c:v>
                </c:pt>
                <c:pt idx="15">
                  <c:v>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537-ED4E-AF0E-DF117C54F5C8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data'!$Q$100:$Q$115</c:f>
              <c:numCache>
                <c:formatCode>0.0</c:formatCode>
                <c:ptCount val="16"/>
                <c:pt idx="0">
                  <c:v>2.12</c:v>
                </c:pt>
                <c:pt idx="1">
                  <c:v>2.13</c:v>
                </c:pt>
                <c:pt idx="2">
                  <c:v>1.8</c:v>
                </c:pt>
                <c:pt idx="3">
                  <c:v>1.86</c:v>
                </c:pt>
                <c:pt idx="4">
                  <c:v>2.2599999999999998</c:v>
                </c:pt>
                <c:pt idx="5">
                  <c:v>2.3199999999999998</c:v>
                </c:pt>
                <c:pt idx="6">
                  <c:v>2.69</c:v>
                </c:pt>
                <c:pt idx="7">
                  <c:v>2.85</c:v>
                </c:pt>
                <c:pt idx="8">
                  <c:v>3.02</c:v>
                </c:pt>
                <c:pt idx="9">
                  <c:v>3.1</c:v>
                </c:pt>
                <c:pt idx="10">
                  <c:v>3.19</c:v>
                </c:pt>
                <c:pt idx="11">
                  <c:v>3.1</c:v>
                </c:pt>
                <c:pt idx="12">
                  <c:v>3.53</c:v>
                </c:pt>
                <c:pt idx="13">
                  <c:v>3.85</c:v>
                </c:pt>
                <c:pt idx="14">
                  <c:v>3.99</c:v>
                </c:pt>
                <c:pt idx="15">
                  <c:v>4.38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537-ED4E-AF0E-DF117C54F5C8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data'!$Q$116:$Q$131</c:f>
              <c:numCache>
                <c:formatCode>0.0</c:formatCode>
                <c:ptCount val="16"/>
                <c:pt idx="0">
                  <c:v>2.16</c:v>
                </c:pt>
                <c:pt idx="1">
                  <c:v>2.09</c:v>
                </c:pt>
                <c:pt idx="2">
                  <c:v>1.86</c:v>
                </c:pt>
                <c:pt idx="3">
                  <c:v>1.88</c:v>
                </c:pt>
                <c:pt idx="4">
                  <c:v>2.29</c:v>
                </c:pt>
                <c:pt idx="5">
                  <c:v>2.4300000000000002</c:v>
                </c:pt>
                <c:pt idx="6">
                  <c:v>2.67</c:v>
                </c:pt>
                <c:pt idx="7">
                  <c:v>2.58</c:v>
                </c:pt>
                <c:pt idx="8">
                  <c:v>2.95</c:v>
                </c:pt>
                <c:pt idx="9">
                  <c:v>2.98</c:v>
                </c:pt>
                <c:pt idx="10">
                  <c:v>3.2</c:v>
                </c:pt>
                <c:pt idx="11">
                  <c:v>3.03</c:v>
                </c:pt>
                <c:pt idx="12">
                  <c:v>3.09</c:v>
                </c:pt>
                <c:pt idx="13">
                  <c:v>3.41</c:v>
                </c:pt>
                <c:pt idx="14">
                  <c:v>3.52</c:v>
                </c:pt>
                <c:pt idx="15">
                  <c:v>3.89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537-ED4E-AF0E-DF117C54F5C8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data'!$Q$132:$Q$147</c:f>
              <c:numCache>
                <c:formatCode>0.0</c:formatCode>
                <c:ptCount val="16"/>
                <c:pt idx="0">
                  <c:v>1.99</c:v>
                </c:pt>
                <c:pt idx="1">
                  <c:v>2.13</c:v>
                </c:pt>
                <c:pt idx="2">
                  <c:v>1.9</c:v>
                </c:pt>
                <c:pt idx="3">
                  <c:v>1.93</c:v>
                </c:pt>
                <c:pt idx="4">
                  <c:v>2.21</c:v>
                </c:pt>
                <c:pt idx="5">
                  <c:v>2.23</c:v>
                </c:pt>
                <c:pt idx="6">
                  <c:v>2.69</c:v>
                </c:pt>
                <c:pt idx="7">
                  <c:v>2.7</c:v>
                </c:pt>
                <c:pt idx="8">
                  <c:v>2.77</c:v>
                </c:pt>
                <c:pt idx="9">
                  <c:v>2.93</c:v>
                </c:pt>
                <c:pt idx="10">
                  <c:v>2.89</c:v>
                </c:pt>
                <c:pt idx="11">
                  <c:v>2.67</c:v>
                </c:pt>
                <c:pt idx="12">
                  <c:v>2.6</c:v>
                </c:pt>
                <c:pt idx="13">
                  <c:v>2.75</c:v>
                </c:pt>
                <c:pt idx="14">
                  <c:v>2.8</c:v>
                </c:pt>
                <c:pt idx="15">
                  <c:v>3.27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B537-ED4E-AF0E-DF117C54F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713232"/>
        <c:axId val="-652699632"/>
      </c:scatterChart>
      <c:valAx>
        <c:axId val="-652713232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699632"/>
        <c:crosses val="autoZero"/>
        <c:crossBetween val="midCat"/>
        <c:majorUnit val="2"/>
        <c:minorUnit val="1"/>
      </c:valAx>
      <c:valAx>
        <c:axId val="-652699632"/>
        <c:scaling>
          <c:orientation val="minMax"/>
          <c:max val="6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crossAx val="-652713232"/>
        <c:crosses val="autoZero"/>
        <c:crossBetween val="midCat"/>
        <c:majorUnit val="0.5"/>
        <c:minorUnit val="0.5"/>
      </c:valAx>
    </c:plotArea>
    <c:legend>
      <c:legendPos val="b"/>
      <c:layout>
        <c:manualLayout>
          <c:xMode val="edge"/>
          <c:yMode val="edge"/>
          <c:x val="9.6958717769042857E-2"/>
          <c:y val="0.8478807825690986"/>
          <c:w val="0.90304128199975575"/>
          <c:h val="0.152119091839192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45751984638655"/>
          <c:y val="0.10932160306036613"/>
          <c:w val="0.81789568220147646"/>
          <c:h val="0.6146321964130967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0-ECE6-824C-B8B1-213D4C104C6D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1-ECE6-824C-B8B1-213D4C104C6D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2-ECE6-824C-B8B1-213D4C104C6D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3-ECE6-824C-B8B1-213D4C104C6D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4-ECE6-824C-B8B1-213D4C104C6D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5-ECE6-824C-B8B1-213D4C104C6D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6-ECE6-824C-B8B1-213D4C104C6D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7-ECE6-824C-B8B1-213D4C104C6D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8-ECE6-824C-B8B1-213D4C104C6D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data'!$S$20:$S$35</c:f>
              <c:numCache>
                <c:formatCode>0</c:formatCode>
                <c:ptCount val="16"/>
                <c:pt idx="4">
                  <c:v>347.3</c:v>
                </c:pt>
                <c:pt idx="5">
                  <c:v>373.8</c:v>
                </c:pt>
                <c:pt idx="6">
                  <c:v>400.2</c:v>
                </c:pt>
                <c:pt idx="7">
                  <c:v>406.7</c:v>
                </c:pt>
                <c:pt idx="8">
                  <c:v>398.8</c:v>
                </c:pt>
                <c:pt idx="9">
                  <c:v>423.3</c:v>
                </c:pt>
                <c:pt idx="10">
                  <c:v>443.7</c:v>
                </c:pt>
                <c:pt idx="11">
                  <c:v>507.4</c:v>
                </c:pt>
                <c:pt idx="12">
                  <c:v>525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CE6-824C-B8B1-213D4C104C6D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data'!$S$36:$S$51</c:f>
              <c:numCache>
                <c:formatCode>0</c:formatCode>
                <c:ptCount val="16"/>
                <c:pt idx="2">
                  <c:v>351.4</c:v>
                </c:pt>
                <c:pt idx="3">
                  <c:v>358.6</c:v>
                </c:pt>
                <c:pt idx="4">
                  <c:v>365.8</c:v>
                </c:pt>
                <c:pt idx="5">
                  <c:v>386.7</c:v>
                </c:pt>
                <c:pt idx="6">
                  <c:v>415.4</c:v>
                </c:pt>
                <c:pt idx="7">
                  <c:v>412.3</c:v>
                </c:pt>
                <c:pt idx="8">
                  <c:v>412.2</c:v>
                </c:pt>
                <c:pt idx="9">
                  <c:v>436.5</c:v>
                </c:pt>
                <c:pt idx="10">
                  <c:v>469.7</c:v>
                </c:pt>
                <c:pt idx="11">
                  <c:v>545.4</c:v>
                </c:pt>
                <c:pt idx="12">
                  <c:v>565.20000000000005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CE6-824C-B8B1-213D4C104C6D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data'!$S$52:$S$67</c:f>
              <c:numCache>
                <c:formatCode>0</c:formatCode>
                <c:ptCount val="16"/>
                <c:pt idx="2">
                  <c:v>336.8</c:v>
                </c:pt>
                <c:pt idx="3">
                  <c:v>342.7</c:v>
                </c:pt>
                <c:pt idx="4">
                  <c:v>352.9</c:v>
                </c:pt>
                <c:pt idx="5">
                  <c:v>380.6</c:v>
                </c:pt>
                <c:pt idx="6">
                  <c:v>408.8</c:v>
                </c:pt>
                <c:pt idx="7">
                  <c:v>403.7</c:v>
                </c:pt>
                <c:pt idx="8">
                  <c:v>382</c:v>
                </c:pt>
                <c:pt idx="9">
                  <c:v>378.2</c:v>
                </c:pt>
                <c:pt idx="10">
                  <c:v>364.3</c:v>
                </c:pt>
                <c:pt idx="11">
                  <c:v>391</c:v>
                </c:pt>
                <c:pt idx="12">
                  <c:v>406.8</c:v>
                </c:pt>
                <c:pt idx="13">
                  <c:v>417.1</c:v>
                </c:pt>
                <c:pt idx="14">
                  <c:v>421.3</c:v>
                </c:pt>
                <c:pt idx="15">
                  <c:v>424.9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CE6-824C-B8B1-213D4C104C6D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data'!$S$68:$S$83</c:f>
              <c:numCache>
                <c:formatCode>0</c:formatCode>
                <c:ptCount val="16"/>
                <c:pt idx="5">
                  <c:v>353.9</c:v>
                </c:pt>
                <c:pt idx="9">
                  <c:v>303.8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CE6-824C-B8B1-213D4C104C6D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data'!$S$84:$S$99</c:f>
              <c:numCache>
                <c:formatCode>0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CE6-824C-B8B1-213D4C104C6D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data'!$S$100:$S$115</c:f>
              <c:numCache>
                <c:formatCode>0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CE6-824C-B8B1-213D4C104C6D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data'!$S$116:$S$131</c:f>
              <c:numCache>
                <c:formatCode>0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ECE6-824C-B8B1-213D4C104C6D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data'!$S$132:$S$147</c:f>
              <c:numCache>
                <c:formatCode>0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ECE6-824C-B8B1-213D4C104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705072"/>
        <c:axId val="-652709968"/>
      </c:scatterChart>
      <c:valAx>
        <c:axId val="-652705072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709968"/>
        <c:crosses val="autoZero"/>
        <c:crossBetween val="midCat"/>
        <c:majorUnit val="2"/>
        <c:minorUnit val="1"/>
      </c:valAx>
      <c:valAx>
        <c:axId val="-652709968"/>
        <c:scaling>
          <c:orientation val="minMax"/>
          <c:max val="600"/>
          <c:min val="3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mOsm/kg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2705072"/>
        <c:crosses val="autoZero"/>
        <c:crossBetween val="midCat"/>
        <c:majorUnit val="20"/>
        <c:minorUnit val="10"/>
      </c:valAx>
    </c:plotArea>
    <c:legend>
      <c:legendPos val="b"/>
      <c:layout>
        <c:manualLayout>
          <c:xMode val="edge"/>
          <c:yMode val="edge"/>
          <c:x val="0"/>
          <c:y val="0.84797808811037789"/>
          <c:w val="1"/>
          <c:h val="0.1520220200522096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58821841715993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0-9E5E-4646-80A6-E0DCE60D71DD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1-9E5E-4646-80A6-E0DCE60D71DD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2-9E5E-4646-80A6-E0DCE60D71DD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3-9E5E-4646-80A6-E0DCE60D71DD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4-9E5E-4646-80A6-E0DCE60D71DD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5-9E5E-4646-80A6-E0DCE60D71DD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6-9E5E-4646-80A6-E0DCE60D71DD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7-9E5E-4646-80A6-E0DCE60D71DD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8-9E5E-4646-80A6-E0DCE60D71DD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data'!$P$20:$P$35</c:f>
              <c:numCache>
                <c:formatCode>0.0</c:formatCode>
                <c:ptCount val="16"/>
                <c:pt idx="0">
                  <c:v>6.54</c:v>
                </c:pt>
                <c:pt idx="1">
                  <c:v>6.06</c:v>
                </c:pt>
                <c:pt idx="2">
                  <c:v>5.69</c:v>
                </c:pt>
                <c:pt idx="3">
                  <c:v>4.28</c:v>
                </c:pt>
                <c:pt idx="4">
                  <c:v>3.4</c:v>
                </c:pt>
                <c:pt idx="5">
                  <c:v>1.37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E5E-4646-80A6-E0DCE60D71DD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data'!$P$36:$P$51</c:f>
              <c:numCache>
                <c:formatCode>0.0</c:formatCode>
                <c:ptCount val="16"/>
                <c:pt idx="0">
                  <c:v>6.41</c:v>
                </c:pt>
                <c:pt idx="1">
                  <c:v>5.86</c:v>
                </c:pt>
                <c:pt idx="2">
                  <c:v>5.52</c:v>
                </c:pt>
                <c:pt idx="3">
                  <c:v>4.29</c:v>
                </c:pt>
                <c:pt idx="4">
                  <c:v>3.33</c:v>
                </c:pt>
                <c:pt idx="5">
                  <c:v>1.44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E5E-4646-80A6-E0DCE60D71DD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data'!$P$52:$P$67</c:f>
              <c:numCache>
                <c:formatCode>0.0</c:formatCode>
                <c:ptCount val="16"/>
                <c:pt idx="0">
                  <c:v>6.51</c:v>
                </c:pt>
                <c:pt idx="1">
                  <c:v>6.01</c:v>
                </c:pt>
                <c:pt idx="2">
                  <c:v>5.54</c:v>
                </c:pt>
                <c:pt idx="3">
                  <c:v>4.2699999999999996</c:v>
                </c:pt>
                <c:pt idx="4">
                  <c:v>3.2</c:v>
                </c:pt>
                <c:pt idx="5">
                  <c:v>1.28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E5E-4646-80A6-E0DCE60D71DD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data'!$P$68:$P$83</c:f>
              <c:numCache>
                <c:formatCode>0.0</c:formatCode>
                <c:ptCount val="16"/>
                <c:pt idx="0">
                  <c:v>6.66</c:v>
                </c:pt>
                <c:pt idx="1">
                  <c:v>6.16</c:v>
                </c:pt>
                <c:pt idx="2">
                  <c:v>5.75</c:v>
                </c:pt>
                <c:pt idx="3">
                  <c:v>4.5199999999999996</c:v>
                </c:pt>
                <c:pt idx="4">
                  <c:v>3.43</c:v>
                </c:pt>
                <c:pt idx="5">
                  <c:v>1.35</c:v>
                </c:pt>
                <c:pt idx="6">
                  <c:v>0</c:v>
                </c:pt>
                <c:pt idx="7">
                  <c:v>0.36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E5E-4646-80A6-E0DCE60D71DD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data'!$P$84:$P$99</c:f>
              <c:numCache>
                <c:formatCode>0.0</c:formatCode>
                <c:ptCount val="16"/>
                <c:pt idx="0">
                  <c:v>6.7</c:v>
                </c:pt>
                <c:pt idx="1">
                  <c:v>6.03</c:v>
                </c:pt>
                <c:pt idx="2">
                  <c:v>5.7</c:v>
                </c:pt>
                <c:pt idx="3">
                  <c:v>4.49</c:v>
                </c:pt>
                <c:pt idx="4">
                  <c:v>3.7</c:v>
                </c:pt>
                <c:pt idx="5">
                  <c:v>1.73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9E5E-4646-80A6-E0DCE60D71DD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data'!$P$100:$P$115</c:f>
              <c:numCache>
                <c:formatCode>0.0</c:formatCode>
                <c:ptCount val="16"/>
                <c:pt idx="0">
                  <c:v>6.77</c:v>
                </c:pt>
                <c:pt idx="1">
                  <c:v>6.11</c:v>
                </c:pt>
                <c:pt idx="2">
                  <c:v>5.78</c:v>
                </c:pt>
                <c:pt idx="3">
                  <c:v>4.63</c:v>
                </c:pt>
                <c:pt idx="4">
                  <c:v>3.54</c:v>
                </c:pt>
                <c:pt idx="5">
                  <c:v>1.21</c:v>
                </c:pt>
                <c:pt idx="6">
                  <c:v>0</c:v>
                </c:pt>
                <c:pt idx="7">
                  <c:v>0.32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9E5E-4646-80A6-E0DCE60D71DD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data'!$P$116:$P$131</c:f>
              <c:numCache>
                <c:formatCode>0.0</c:formatCode>
                <c:ptCount val="16"/>
                <c:pt idx="0">
                  <c:v>6.94</c:v>
                </c:pt>
                <c:pt idx="1">
                  <c:v>5.95</c:v>
                </c:pt>
                <c:pt idx="2">
                  <c:v>5.68</c:v>
                </c:pt>
                <c:pt idx="3">
                  <c:v>4.59</c:v>
                </c:pt>
                <c:pt idx="4">
                  <c:v>3.52</c:v>
                </c:pt>
                <c:pt idx="5">
                  <c:v>1.1499999999999999</c:v>
                </c:pt>
                <c:pt idx="6">
                  <c:v>0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9E5E-4646-80A6-E0DCE60D71DD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data'!$P$132:$P$147</c:f>
              <c:numCache>
                <c:formatCode>0.0</c:formatCode>
                <c:ptCount val="16"/>
                <c:pt idx="0">
                  <c:v>6.88</c:v>
                </c:pt>
                <c:pt idx="1">
                  <c:v>6.29</c:v>
                </c:pt>
                <c:pt idx="2">
                  <c:v>5.92</c:v>
                </c:pt>
                <c:pt idx="3">
                  <c:v>4.83</c:v>
                </c:pt>
                <c:pt idx="4">
                  <c:v>4.12</c:v>
                </c:pt>
                <c:pt idx="5">
                  <c:v>2.52</c:v>
                </c:pt>
                <c:pt idx="6">
                  <c:v>0</c:v>
                </c:pt>
                <c:pt idx="7">
                  <c:v>0.23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9E5E-4646-80A6-E0DCE60D7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703440"/>
        <c:axId val="-652702896"/>
      </c:scatterChart>
      <c:valAx>
        <c:axId val="-652703440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702896"/>
        <c:crosses val="autoZero"/>
        <c:crossBetween val="midCat"/>
        <c:majorUnit val="2"/>
        <c:minorUnit val="1"/>
      </c:valAx>
      <c:valAx>
        <c:axId val="-652702896"/>
        <c:scaling>
          <c:orientation val="minMax"/>
          <c:max val="7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2703440"/>
        <c:crosses val="autoZero"/>
        <c:crossBetween val="midCat"/>
        <c:majorUnit val="1"/>
        <c:minorUnit val="0.5"/>
      </c:valAx>
    </c:plotArea>
    <c:legend>
      <c:legendPos val="b"/>
      <c:layout>
        <c:manualLayout>
          <c:xMode val="edge"/>
          <c:yMode val="edge"/>
          <c:x val="1.4729324374993667E-2"/>
          <c:y val="0.84818095146083339"/>
          <c:w val="0.98527076232498756"/>
          <c:h val="0.151819120570425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148047</xdr:colOff>
      <xdr:row>0</xdr:row>
      <xdr:rowOff>59872</xdr:rowOff>
    </xdr:from>
    <xdr:to>
      <xdr:col>17</xdr:col>
      <xdr:colOff>0</xdr:colOff>
      <xdr:row>2</xdr:row>
      <xdr:rowOff>10887</xdr:rowOff>
    </xdr:to>
    <xdr:sp macro="" textlink="">
      <xdr:nvSpPr>
        <xdr:cNvPr id="2" name="Text Box 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48047" y="59872"/>
          <a:ext cx="11935096" cy="277586"/>
        </a:xfrm>
        <a:prstGeom prst="rect">
          <a:avLst/>
        </a:prstGeom>
        <a:solidFill>
          <a:schemeClr val="accent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da-DK" sz="16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Fed batch Cultivation of CHO-S WT and ldha/Pdk1-4 KO cells in CD CHO medium + 8 mM Glutamine, Antifoam, Anti-Anti &amp; Anti-Clump</a:t>
          </a:r>
        </a:p>
      </xdr:txBody>
    </xdr:sp>
    <xdr:clientData/>
  </xdr:twoCellAnchor>
  <xdr:twoCellAnchor>
    <xdr:from>
      <xdr:col>0</xdr:col>
      <xdr:colOff>504755</xdr:colOff>
      <xdr:row>153</xdr:row>
      <xdr:rowOff>147298</xdr:rowOff>
    </xdr:from>
    <xdr:to>
      <xdr:col>12</xdr:col>
      <xdr:colOff>546100</xdr:colOff>
      <xdr:row>181</xdr:row>
      <xdr:rowOff>40169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593745</xdr:colOff>
      <xdr:row>185</xdr:row>
      <xdr:rowOff>73819</xdr:rowOff>
    </xdr:from>
    <xdr:to>
      <xdr:col>4</xdr:col>
      <xdr:colOff>947057</xdr:colOff>
      <xdr:row>202</xdr:row>
      <xdr:rowOff>61913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500742</xdr:colOff>
      <xdr:row>185</xdr:row>
      <xdr:rowOff>59304</xdr:rowOff>
    </xdr:from>
    <xdr:to>
      <xdr:col>17</xdr:col>
      <xdr:colOff>341811</xdr:colOff>
      <xdr:row>202</xdr:row>
      <xdr:rowOff>84245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33677</xdr:colOff>
      <xdr:row>204</xdr:row>
      <xdr:rowOff>131649</xdr:rowOff>
    </xdr:from>
    <xdr:to>
      <xdr:col>4</xdr:col>
      <xdr:colOff>838200</xdr:colOff>
      <xdr:row>221</xdr:row>
      <xdr:rowOff>32657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228601</xdr:colOff>
      <xdr:row>205</xdr:row>
      <xdr:rowOff>34472</xdr:rowOff>
    </xdr:from>
    <xdr:to>
      <xdr:col>11</xdr:col>
      <xdr:colOff>119743</xdr:colOff>
      <xdr:row>221</xdr:row>
      <xdr:rowOff>96384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223</xdr:row>
      <xdr:rowOff>155137</xdr:rowOff>
    </xdr:from>
    <xdr:to>
      <xdr:col>22</xdr:col>
      <xdr:colOff>258445</xdr:colOff>
      <xdr:row>240</xdr:row>
      <xdr:rowOff>126206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205</xdr:row>
      <xdr:rowOff>5080</xdr:rowOff>
    </xdr:from>
    <xdr:to>
      <xdr:col>22</xdr:col>
      <xdr:colOff>226059</xdr:colOff>
      <xdr:row>221</xdr:row>
      <xdr:rowOff>98902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605790</xdr:colOff>
      <xdr:row>224</xdr:row>
      <xdr:rowOff>51277</xdr:rowOff>
    </xdr:from>
    <xdr:to>
      <xdr:col>4</xdr:col>
      <xdr:colOff>870857</xdr:colOff>
      <xdr:row>240</xdr:row>
      <xdr:rowOff>137160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489858</xdr:colOff>
      <xdr:row>205</xdr:row>
      <xdr:rowOff>67296</xdr:rowOff>
    </xdr:from>
    <xdr:to>
      <xdr:col>16</xdr:col>
      <xdr:colOff>522514</xdr:colOff>
      <xdr:row>221</xdr:row>
      <xdr:rowOff>96158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206829</xdr:colOff>
      <xdr:row>185</xdr:row>
      <xdr:rowOff>135164</xdr:rowOff>
    </xdr:from>
    <xdr:to>
      <xdr:col>11</xdr:col>
      <xdr:colOff>0</xdr:colOff>
      <xdr:row>202</xdr:row>
      <xdr:rowOff>123258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163286</xdr:colOff>
      <xdr:row>224</xdr:row>
      <xdr:rowOff>30843</xdr:rowOff>
    </xdr:from>
    <xdr:to>
      <xdr:col>11</xdr:col>
      <xdr:colOff>97971</xdr:colOff>
      <xdr:row>240</xdr:row>
      <xdr:rowOff>130629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457200</xdr:colOff>
      <xdr:row>224</xdr:row>
      <xdr:rowOff>35197</xdr:rowOff>
    </xdr:from>
    <xdr:to>
      <xdr:col>16</xdr:col>
      <xdr:colOff>598714</xdr:colOff>
      <xdr:row>241</xdr:row>
      <xdr:rowOff>8080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498928</xdr:colOff>
      <xdr:row>186</xdr:row>
      <xdr:rowOff>21771</xdr:rowOff>
    </xdr:from>
    <xdr:to>
      <xdr:col>27</xdr:col>
      <xdr:colOff>555172</xdr:colOff>
      <xdr:row>203</xdr:row>
      <xdr:rowOff>45582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495300</xdr:colOff>
      <xdr:row>204</xdr:row>
      <xdr:rowOff>139701</xdr:rowOff>
    </xdr:from>
    <xdr:to>
      <xdr:col>27</xdr:col>
      <xdr:colOff>544286</xdr:colOff>
      <xdr:row>221</xdr:row>
      <xdr:rowOff>81281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520700</xdr:colOff>
      <xdr:row>223</xdr:row>
      <xdr:rowOff>139700</xdr:rowOff>
    </xdr:from>
    <xdr:to>
      <xdr:col>27</xdr:col>
      <xdr:colOff>609600</xdr:colOff>
      <xdr:row>240</xdr:row>
      <xdr:rowOff>66039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28</xdr:col>
      <xdr:colOff>18505</xdr:colOff>
      <xdr:row>186</xdr:row>
      <xdr:rowOff>18506</xdr:rowOff>
    </xdr:from>
    <xdr:to>
      <xdr:col>33</xdr:col>
      <xdr:colOff>65313</xdr:colOff>
      <xdr:row>203</xdr:row>
      <xdr:rowOff>8414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28</xdr:col>
      <xdr:colOff>52978</xdr:colOff>
      <xdr:row>205</xdr:row>
      <xdr:rowOff>60234</xdr:rowOff>
    </xdr:from>
    <xdr:to>
      <xdr:col>33</xdr:col>
      <xdr:colOff>65315</xdr:colOff>
      <xdr:row>221</xdr:row>
      <xdr:rowOff>75474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204771</xdr:colOff>
      <xdr:row>170</xdr:row>
      <xdr:rowOff>79019</xdr:rowOff>
    </xdr:from>
    <xdr:to>
      <xdr:col>3</xdr:col>
      <xdr:colOff>204771</xdr:colOff>
      <xdr:row>175</xdr:row>
      <xdr:rowOff>140318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CxnSpPr/>
      </xdr:nvCxnSpPr>
      <xdr:spPr>
        <a:xfrm>
          <a:off x="2224071" y="29711294"/>
          <a:ext cx="0" cy="937599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991961</xdr:colOff>
      <xdr:row>165</xdr:row>
      <xdr:rowOff>102054</xdr:rowOff>
    </xdr:from>
    <xdr:to>
      <xdr:col>3</xdr:col>
      <xdr:colOff>992217</xdr:colOff>
      <xdr:row>175</xdr:row>
      <xdr:rowOff>125322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CxnSpPr/>
      </xdr:nvCxnSpPr>
      <xdr:spPr>
        <a:xfrm>
          <a:off x="3011261" y="28829454"/>
          <a:ext cx="256" cy="1804443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621945</xdr:colOff>
      <xdr:row>159</xdr:row>
      <xdr:rowOff>79341</xdr:rowOff>
    </xdr:from>
    <xdr:to>
      <xdr:col>4</xdr:col>
      <xdr:colOff>621945</xdr:colOff>
      <xdr:row>175</xdr:row>
      <xdr:rowOff>96747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CxnSpPr/>
      </xdr:nvCxnSpPr>
      <xdr:spPr>
        <a:xfrm>
          <a:off x="3985631" y="27250084"/>
          <a:ext cx="0" cy="2858577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522515</xdr:colOff>
      <xdr:row>163</xdr:row>
      <xdr:rowOff>99181</xdr:rowOff>
    </xdr:from>
    <xdr:to>
      <xdr:col>11</xdr:col>
      <xdr:colOff>524907</xdr:colOff>
      <xdr:row>175</xdr:row>
      <xdr:rowOff>128864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CxnSpPr/>
      </xdr:nvCxnSpPr>
      <xdr:spPr>
        <a:xfrm>
          <a:off x="8686801" y="28140781"/>
          <a:ext cx="2392" cy="2174169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491218</xdr:colOff>
      <xdr:row>158</xdr:row>
      <xdr:rowOff>6804</xdr:rowOff>
    </xdr:from>
    <xdr:to>
      <xdr:col>5</xdr:col>
      <xdr:colOff>494260</xdr:colOff>
      <xdr:row>175</xdr:row>
      <xdr:rowOff>118457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CxnSpPr/>
      </xdr:nvCxnSpPr>
      <xdr:spPr>
        <a:xfrm>
          <a:off x="4825093" y="27497315"/>
          <a:ext cx="3042" cy="3129717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321734</xdr:colOff>
      <xdr:row>162</xdr:row>
      <xdr:rowOff>59267</xdr:rowOff>
    </xdr:from>
    <xdr:to>
      <xdr:col>8</xdr:col>
      <xdr:colOff>335643</xdr:colOff>
      <xdr:row>175</xdr:row>
      <xdr:rowOff>105218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CxnSpPr/>
      </xdr:nvCxnSpPr>
      <xdr:spPr>
        <a:xfrm>
          <a:off x="6663267" y="28575000"/>
          <a:ext cx="13909" cy="2408151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149</xdr:row>
      <xdr:rowOff>32657</xdr:rowOff>
    </xdr:from>
    <xdr:to>
      <xdr:col>19</xdr:col>
      <xdr:colOff>489858</xdr:colOff>
      <xdr:row>165</xdr:row>
      <xdr:rowOff>107836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598715</xdr:colOff>
      <xdr:row>166</xdr:row>
      <xdr:rowOff>163286</xdr:rowOff>
    </xdr:from>
    <xdr:to>
      <xdr:col>19</xdr:col>
      <xdr:colOff>413657</xdr:colOff>
      <xdr:row>183</xdr:row>
      <xdr:rowOff>20752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Glutamine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to Bio148</a:t>
          </a:r>
          <a:endParaRPr lang="da-DK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Viability Bio141 to Bio148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Sodium (Natrium)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to Bio148</a:t>
          </a:r>
          <a:endParaRPr lang="da-DK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Potassium (Kalium)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to Bio148</a:t>
          </a:r>
          <a:endParaRPr lang="da-DK" sz="11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0.04607</cdr:x>
      <cdr:y>0.01946</cdr:y>
    </cdr:from>
    <cdr:to>
      <cdr:x>0.97658</cdr:x>
      <cdr:y>0.11137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2400" y="55922"/>
          <a:ext cx="3078480" cy="2641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Accumulated base addition.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 to Bio148</a:t>
          </a:r>
          <a:endParaRPr lang="da-DK" sz="1100"/>
        </a:p>
      </cdr:txBody>
    </cdr:sp>
  </cdr:relSizeAnchor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da-DK" sz="1100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Accumulated Glucose feed.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 to Bio148</a:t>
          </a:r>
          <a:endParaRPr lang="da-DK" sz="1100"/>
        </a:p>
      </cdr:txBody>
    </cdr:sp>
  </cdr:relSizeAnchor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da-DK" sz="1100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Total</a:t>
          </a:r>
          <a:r>
            <a:rPr lang="da-DK" sz="1100" baseline="0"/>
            <a:t> Volume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 to Bio148</a:t>
          </a:r>
          <a:endParaRPr lang="da-DK" sz="1100"/>
        </a:p>
      </cdr:txBody>
    </cdr:sp>
  </cdr:relSizeAnchor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da-DK" sz="1100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0.99482</cdr:x>
      <cdr:y>0.10203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36962" y="55227"/>
          <a:ext cx="2861557" cy="2343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Viable Cells vs. glucose conc. Bio133  to Bio140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Glucose vs. Lactate conc. Bio133  to Bio140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Dead cells  Cells Bio141 to Bio148</a:t>
          </a:r>
        </a:p>
      </cdr:txBody>
    </cdr:sp>
  </cdr:relSizeAnchor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da-DK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0.02284</cdr:x>
      <cdr:y>0.01946</cdr:y>
    </cdr:from>
    <cdr:to>
      <cdr:x>0.98179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9141" y="113808"/>
          <a:ext cx="7941469" cy="5233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400" b="1"/>
            <a:t>Viable Cells </a:t>
          </a:r>
          <a:r>
            <a:rPr lang="da-DK" sz="1400" b="1">
              <a:effectLst/>
              <a:latin typeface="+mn-lt"/>
              <a:ea typeface="+mn-ea"/>
              <a:cs typeface="+mn-cs"/>
            </a:rPr>
            <a:t>Bio141 to Bio148</a:t>
          </a:r>
          <a:r>
            <a:rPr lang="da-DK" sz="1400" b="1"/>
            <a:t>: WT= Green, Pdk/LDHA KO</a:t>
          </a:r>
          <a:r>
            <a:rPr lang="da-DK" sz="1400" b="1" baseline="0"/>
            <a:t>= Red</a:t>
          </a:r>
          <a:endParaRPr lang="da-DK" sz="1400" b="1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Debris cells   Bio141 to Bio148</a:t>
          </a:r>
        </a:p>
      </cdr:txBody>
    </cdr:sp>
  </cdr:relSizeAnchor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da-DK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Total  Cells Bio141 to Bio148</a:t>
          </a:r>
        </a:p>
      </cdr:txBody>
    </cdr:sp>
  </cdr:relSizeAnchor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da-DK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Cell Size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to Bio148</a:t>
          </a:r>
          <a:endParaRPr lang="da-DK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Glucose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</a:t>
          </a:r>
          <a:r>
            <a:rPr lang="da-DK" sz="1100" baseline="0">
              <a:effectLst/>
              <a:latin typeface="+mn-lt"/>
              <a:ea typeface="+mn-ea"/>
              <a:cs typeface="+mn-cs"/>
            </a:rPr>
            <a:t> </a:t>
          </a:r>
          <a:r>
            <a:rPr lang="da-DK" sz="1100">
              <a:effectLst/>
              <a:latin typeface="+mn-lt"/>
              <a:ea typeface="+mn-ea"/>
              <a:cs typeface="+mn-cs"/>
            </a:rPr>
            <a:t>to Bio148</a:t>
          </a:r>
          <a:endParaRPr lang="da-DK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Lactate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to Bio148</a:t>
          </a:r>
          <a:endParaRPr lang="da-DK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Ammonia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to Bio148</a:t>
          </a:r>
          <a:endParaRPr lang="da-DK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Glutamate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to Bio148</a:t>
          </a:r>
          <a:endParaRPr lang="da-DK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Osmolality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 to Bio148</a:t>
          </a:r>
          <a:endParaRPr lang="da-DK" sz="1100"/>
        </a:p>
      </cdr:txBody>
    </cdr:sp>
  </cdr:relSizeAnchor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da-DK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Bioprocess/Experimental/Dasbox%20Exp/Bio125%20to%20Bio132/Bio125%20to%20Bio13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the data"/>
      <sheetName val="GCR"/>
      <sheetName val="sampling schedule"/>
    </sheetNames>
    <sheetDataSet>
      <sheetData sheetId="0">
        <row r="15">
          <cell r="F15">
            <v>0.252</v>
          </cell>
        </row>
        <row r="16">
          <cell r="F16">
            <v>0.46800000000000003</v>
          </cell>
        </row>
        <row r="17">
          <cell r="F17">
            <v>1.18</v>
          </cell>
        </row>
        <row r="18">
          <cell r="F18">
            <v>2.69</v>
          </cell>
        </row>
        <row r="19">
          <cell r="F19">
            <v>6.79</v>
          </cell>
        </row>
        <row r="20">
          <cell r="F20">
            <v>11.4</v>
          </cell>
        </row>
        <row r="21">
          <cell r="F21">
            <v>14.1</v>
          </cell>
        </row>
        <row r="22">
          <cell r="F22">
            <v>12.7</v>
          </cell>
        </row>
        <row r="23">
          <cell r="F23">
            <v>14.7</v>
          </cell>
        </row>
        <row r="24">
          <cell r="F24">
            <v>13.3</v>
          </cell>
        </row>
        <row r="25">
          <cell r="F25">
            <v>11.1</v>
          </cell>
        </row>
        <row r="26">
          <cell r="F26">
            <v>12.8</v>
          </cell>
        </row>
        <row r="27">
          <cell r="F27">
            <v>11.2</v>
          </cell>
        </row>
        <row r="28">
          <cell r="F28">
            <v>9.26</v>
          </cell>
        </row>
        <row r="29">
          <cell r="F29">
            <v>7.28</v>
          </cell>
        </row>
        <row r="31">
          <cell r="F31">
            <v>0.25700000000000001</v>
          </cell>
        </row>
        <row r="32">
          <cell r="F32">
            <v>0.45500000000000002</v>
          </cell>
        </row>
        <row r="33">
          <cell r="F33">
            <v>0.97499999999999998</v>
          </cell>
        </row>
        <row r="34">
          <cell r="F34">
            <v>2.54</v>
          </cell>
        </row>
        <row r="35">
          <cell r="F35">
            <v>6.13</v>
          </cell>
        </row>
        <row r="36">
          <cell r="F36">
            <v>11.7</v>
          </cell>
        </row>
        <row r="37">
          <cell r="F37">
            <v>12.6</v>
          </cell>
        </row>
        <row r="38">
          <cell r="F38">
            <v>12.1</v>
          </cell>
        </row>
        <row r="39">
          <cell r="F39">
            <v>14.1</v>
          </cell>
        </row>
        <row r="40">
          <cell r="F40">
            <v>12.2</v>
          </cell>
        </row>
        <row r="41">
          <cell r="F41">
            <v>11.5</v>
          </cell>
        </row>
        <row r="42">
          <cell r="F42">
            <v>10.9</v>
          </cell>
        </row>
        <row r="43">
          <cell r="F43">
            <v>10.7</v>
          </cell>
        </row>
        <row r="44">
          <cell r="F44">
            <v>7.96</v>
          </cell>
        </row>
        <row r="45">
          <cell r="F45">
            <v>7.3</v>
          </cell>
        </row>
        <row r="47">
          <cell r="F47">
            <v>0.255</v>
          </cell>
        </row>
        <row r="48">
          <cell r="F48">
            <v>0.42699999999999999</v>
          </cell>
        </row>
        <row r="49">
          <cell r="F49">
            <v>1.01</v>
          </cell>
        </row>
        <row r="50">
          <cell r="F50">
            <v>2.6</v>
          </cell>
        </row>
        <row r="51">
          <cell r="F51">
            <v>6.6</v>
          </cell>
        </row>
        <row r="52">
          <cell r="F52">
            <v>10.7</v>
          </cell>
        </row>
        <row r="53">
          <cell r="F53">
            <v>13.4</v>
          </cell>
        </row>
        <row r="54">
          <cell r="F54">
            <v>11.4</v>
          </cell>
        </row>
        <row r="55">
          <cell r="F55">
            <v>15.2</v>
          </cell>
        </row>
        <row r="56">
          <cell r="F56">
            <v>12.8</v>
          </cell>
        </row>
        <row r="57">
          <cell r="F57">
            <v>11.6</v>
          </cell>
        </row>
        <row r="58">
          <cell r="F58">
            <v>11.4</v>
          </cell>
        </row>
        <row r="59">
          <cell r="F59">
            <v>10.1</v>
          </cell>
        </row>
        <row r="60">
          <cell r="F60">
            <v>8.93</v>
          </cell>
        </row>
        <row r="61">
          <cell r="F61">
            <v>7.13</v>
          </cell>
        </row>
        <row r="63">
          <cell r="F63">
            <v>0.26300000000000001</v>
          </cell>
        </row>
        <row r="64">
          <cell r="F64">
            <v>0.39600000000000002</v>
          </cell>
        </row>
        <row r="65">
          <cell r="F65">
            <v>0.97699999999999998</v>
          </cell>
        </row>
        <row r="66">
          <cell r="F66">
            <v>2.33</v>
          </cell>
        </row>
        <row r="67">
          <cell r="F67">
            <v>5.34</v>
          </cell>
        </row>
        <row r="68">
          <cell r="F68">
            <v>8.57</v>
          </cell>
        </row>
        <row r="69">
          <cell r="F69">
            <v>11.3</v>
          </cell>
        </row>
        <row r="70">
          <cell r="F70">
            <v>11.5</v>
          </cell>
        </row>
        <row r="71">
          <cell r="F71">
            <v>13.4</v>
          </cell>
        </row>
        <row r="72">
          <cell r="F72">
            <v>11.3</v>
          </cell>
        </row>
        <row r="73">
          <cell r="F73">
            <v>10.4</v>
          </cell>
        </row>
        <row r="74">
          <cell r="F74">
            <v>10.8</v>
          </cell>
        </row>
        <row r="75">
          <cell r="F75">
            <v>10.1</v>
          </cell>
        </row>
        <row r="76">
          <cell r="F76">
            <v>8.39</v>
          </cell>
        </row>
        <row r="77">
          <cell r="F77">
            <v>7.9</v>
          </cell>
        </row>
        <row r="79">
          <cell r="F79">
            <v>0.27600000000000002</v>
          </cell>
        </row>
        <row r="80">
          <cell r="F80">
            <v>0.5</v>
          </cell>
        </row>
        <row r="81">
          <cell r="F81">
            <v>0.97099999999999997</v>
          </cell>
        </row>
        <row r="82">
          <cell r="F82">
            <v>2.36</v>
          </cell>
        </row>
        <row r="83">
          <cell r="F83">
            <v>5.62</v>
          </cell>
        </row>
        <row r="84">
          <cell r="F84">
            <v>8.42</v>
          </cell>
        </row>
        <row r="85">
          <cell r="F85">
            <v>12.3</v>
          </cell>
        </row>
        <row r="86">
          <cell r="F86">
            <v>10.6</v>
          </cell>
        </row>
        <row r="87">
          <cell r="F87">
            <v>11.5</v>
          </cell>
        </row>
        <row r="88">
          <cell r="F88">
            <v>10.9</v>
          </cell>
        </row>
        <row r="89">
          <cell r="F89">
            <v>10.8</v>
          </cell>
        </row>
        <row r="90">
          <cell r="F90">
            <v>9.49</v>
          </cell>
        </row>
        <row r="91">
          <cell r="F91">
            <v>9.82</v>
          </cell>
        </row>
        <row r="92">
          <cell r="F92">
            <v>8.89</v>
          </cell>
        </row>
        <row r="93">
          <cell r="F93">
            <v>7.4</v>
          </cell>
        </row>
        <row r="95">
          <cell r="F95">
            <v>0.22800000000000001</v>
          </cell>
        </row>
        <row r="96">
          <cell r="F96">
            <v>0.49199999999999999</v>
          </cell>
        </row>
        <row r="97">
          <cell r="F97">
            <v>0.93500000000000005</v>
          </cell>
        </row>
        <row r="98">
          <cell r="F98">
            <v>2.35</v>
          </cell>
        </row>
        <row r="99">
          <cell r="F99">
            <v>5.47</v>
          </cell>
        </row>
        <row r="100">
          <cell r="F100">
            <v>9.1300000000000008</v>
          </cell>
        </row>
        <row r="101">
          <cell r="F101">
            <v>11.3</v>
          </cell>
        </row>
        <row r="102">
          <cell r="F102">
            <v>10.7</v>
          </cell>
        </row>
        <row r="103">
          <cell r="F103">
            <v>13.4</v>
          </cell>
        </row>
        <row r="104">
          <cell r="F104">
            <v>12.4</v>
          </cell>
        </row>
        <row r="105">
          <cell r="F105">
            <v>11</v>
          </cell>
        </row>
        <row r="106">
          <cell r="F106">
            <v>12.5</v>
          </cell>
        </row>
        <row r="107">
          <cell r="F107">
            <v>10.6</v>
          </cell>
        </row>
        <row r="108">
          <cell r="F108">
            <v>9.31</v>
          </cell>
        </row>
        <row r="109">
          <cell r="F109">
            <v>8.77</v>
          </cell>
        </row>
        <row r="111">
          <cell r="F111">
            <v>0.23300000000000001</v>
          </cell>
        </row>
        <row r="112">
          <cell r="F112">
            <v>0.44400000000000001</v>
          </cell>
        </row>
        <row r="113">
          <cell r="F113">
            <v>1.02</v>
          </cell>
        </row>
        <row r="114">
          <cell r="F114">
            <v>3.1</v>
          </cell>
        </row>
        <row r="115">
          <cell r="F115">
            <v>7.46</v>
          </cell>
        </row>
        <row r="116">
          <cell r="F116">
            <v>11.7</v>
          </cell>
        </row>
        <row r="117">
          <cell r="F117">
            <v>13.4</v>
          </cell>
        </row>
        <row r="118">
          <cell r="F118">
            <v>11.1</v>
          </cell>
        </row>
        <row r="119">
          <cell r="F119">
            <v>13.2</v>
          </cell>
        </row>
        <row r="120">
          <cell r="F120">
            <v>10.8</v>
          </cell>
        </row>
        <row r="121">
          <cell r="F121">
            <v>9.16</v>
          </cell>
        </row>
        <row r="122">
          <cell r="F122">
            <v>7.94</v>
          </cell>
        </row>
        <row r="123">
          <cell r="F123">
            <v>6.14</v>
          </cell>
        </row>
        <row r="124">
          <cell r="F124">
            <v>5.69</v>
          </cell>
        </row>
        <row r="125">
          <cell r="F125">
            <v>4.9400000000000004</v>
          </cell>
        </row>
        <row r="127">
          <cell r="F127">
            <v>0.24199999999999999</v>
          </cell>
        </row>
        <row r="128">
          <cell r="F128">
            <v>0.44400000000000001</v>
          </cell>
        </row>
        <row r="129">
          <cell r="F129">
            <v>0.92400000000000004</v>
          </cell>
        </row>
        <row r="130">
          <cell r="F130">
            <v>2.56</v>
          </cell>
        </row>
        <row r="131">
          <cell r="F131">
            <v>6.23</v>
          </cell>
        </row>
        <row r="132">
          <cell r="F132">
            <v>10.4</v>
          </cell>
        </row>
        <row r="133">
          <cell r="F133">
            <v>10.7</v>
          </cell>
        </row>
        <row r="134">
          <cell r="F134">
            <v>0</v>
          </cell>
        </row>
        <row r="135">
          <cell r="F135">
            <v>0</v>
          </cell>
        </row>
        <row r="136">
          <cell r="F136">
            <v>0</v>
          </cell>
        </row>
        <row r="137">
          <cell r="F137">
            <v>0</v>
          </cell>
        </row>
        <row r="139">
          <cell r="F139">
            <v>0</v>
          </cell>
        </row>
        <row r="140">
          <cell r="F140">
            <v>0</v>
          </cell>
        </row>
        <row r="141">
          <cell r="F141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H243"/>
  <sheetViews>
    <sheetView tabSelected="1" topLeftCell="A127" zoomScaleNormal="100" workbookViewId="0">
      <selection activeCell="W18" sqref="W18"/>
    </sheetView>
  </sheetViews>
  <sheetFormatPr defaultColWidth="8.85546875" defaultRowHeight="12.75" x14ac:dyDescent="0.2"/>
  <cols>
    <col min="2" max="2" width="9" bestFit="1" customWidth="1"/>
    <col min="3" max="3" width="16.28515625" bestFit="1" customWidth="1"/>
    <col min="4" max="4" width="21.28515625" customWidth="1"/>
    <col min="5" max="5" width="14.140625" customWidth="1"/>
    <col min="6" max="6" width="8.85546875" customWidth="1"/>
    <col min="7" max="7" width="10.85546875" customWidth="1"/>
    <col min="8" max="8" width="9.7109375" customWidth="1"/>
    <col min="9" max="9" width="9.42578125" customWidth="1"/>
    <col min="10" max="12" width="8.28515625" customWidth="1"/>
    <col min="13" max="13" width="12.7109375" customWidth="1"/>
    <col min="16" max="16" width="10" bestFit="1" customWidth="1"/>
    <col min="17" max="17" width="10.140625" bestFit="1" customWidth="1"/>
    <col min="19" max="19" width="12.85546875" bestFit="1" customWidth="1"/>
    <col min="20" max="20" width="11" bestFit="1" customWidth="1"/>
    <col min="21" max="21" width="11.42578125" bestFit="1" customWidth="1"/>
    <col min="22" max="22" width="17.28515625" customWidth="1"/>
    <col min="23" max="23" width="17.140625" customWidth="1"/>
    <col min="24" max="24" width="22.85546875" customWidth="1"/>
    <col min="25" max="25" width="11.42578125" bestFit="1" customWidth="1"/>
    <col min="26" max="26" width="12.7109375" bestFit="1" customWidth="1"/>
    <col min="27" max="28" width="11.85546875" bestFit="1" customWidth="1"/>
    <col min="29" max="29" width="11.28515625" bestFit="1" customWidth="1"/>
    <col min="30" max="30" width="11.85546875" customWidth="1"/>
    <col min="32" max="32" width="14.7109375" customWidth="1"/>
    <col min="33" max="33" width="13.140625" style="167" customWidth="1"/>
    <col min="34" max="34" width="16" customWidth="1"/>
  </cols>
  <sheetData>
    <row r="2" spans="1:15" x14ac:dyDescent="0.2">
      <c r="G2" s="7"/>
      <c r="H2" s="9"/>
    </row>
    <row r="3" spans="1:15" ht="13.5" thickBot="1" x14ac:dyDescent="0.25">
      <c r="G3" s="7"/>
      <c r="H3" s="5"/>
    </row>
    <row r="4" spans="1:15" ht="13.5" thickBot="1" x14ac:dyDescent="0.25">
      <c r="D4" s="92" t="s">
        <v>76</v>
      </c>
      <c r="E4" s="92"/>
      <c r="F4" s="90" t="s">
        <v>77</v>
      </c>
      <c r="G4" s="90" t="s">
        <v>78</v>
      </c>
      <c r="H4" s="90" t="s">
        <v>79</v>
      </c>
      <c r="I4" s="90" t="s">
        <v>80</v>
      </c>
      <c r="J4" s="90" t="s">
        <v>81</v>
      </c>
      <c r="K4" s="90"/>
      <c r="L4" s="90"/>
      <c r="M4" s="90" t="s">
        <v>82</v>
      </c>
      <c r="N4" s="90" t="s">
        <v>83</v>
      </c>
      <c r="O4" s="90" t="s">
        <v>84</v>
      </c>
    </row>
    <row r="5" spans="1:15" x14ac:dyDescent="0.2">
      <c r="D5" s="137" t="s">
        <v>75</v>
      </c>
      <c r="E5" s="137"/>
      <c r="F5" s="138">
        <v>0.28599999999999998</v>
      </c>
      <c r="G5" s="129">
        <v>0.23</v>
      </c>
      <c r="H5" s="143">
        <v>0.24299999999999999</v>
      </c>
      <c r="I5" s="139">
        <v>0.28799999999999998</v>
      </c>
      <c r="J5" s="129">
        <v>0.24099999999999999</v>
      </c>
      <c r="K5" s="129"/>
      <c r="L5" s="129"/>
      <c r="M5" s="143">
        <v>0.252</v>
      </c>
      <c r="N5" s="129">
        <v>0.254</v>
      </c>
      <c r="O5" s="143">
        <v>0.17299999999999999</v>
      </c>
    </row>
    <row r="6" spans="1:15" x14ac:dyDescent="0.2">
      <c r="A6" t="s">
        <v>77</v>
      </c>
      <c r="B6" t="s">
        <v>59</v>
      </c>
      <c r="C6" t="s">
        <v>88</v>
      </c>
      <c r="D6" s="131" t="s">
        <v>47</v>
      </c>
      <c r="E6" s="131"/>
      <c r="F6" s="139">
        <v>18</v>
      </c>
      <c r="G6" s="130">
        <v>18</v>
      </c>
      <c r="H6" s="139">
        <v>18</v>
      </c>
      <c r="I6" s="139">
        <v>23</v>
      </c>
      <c r="J6" s="130">
        <v>23</v>
      </c>
      <c r="K6" s="130"/>
      <c r="L6" s="130"/>
      <c r="M6" s="139">
        <v>25.5</v>
      </c>
      <c r="N6" s="130">
        <v>25.5</v>
      </c>
      <c r="O6" s="139">
        <v>23</v>
      </c>
    </row>
    <row r="7" spans="1:15" ht="13.5" thickBot="1" x14ac:dyDescent="0.25">
      <c r="A7" t="s">
        <v>78</v>
      </c>
      <c r="B7" t="s">
        <v>60</v>
      </c>
      <c r="C7" t="s">
        <v>88</v>
      </c>
      <c r="D7" s="132" t="s">
        <v>48</v>
      </c>
      <c r="E7" s="132"/>
      <c r="F7" s="140">
        <v>5</v>
      </c>
      <c r="G7" s="133">
        <v>5</v>
      </c>
      <c r="H7" s="140">
        <v>5</v>
      </c>
      <c r="I7" s="140">
        <v>5</v>
      </c>
      <c r="J7" s="133">
        <v>5</v>
      </c>
      <c r="K7" s="133"/>
      <c r="L7" s="133"/>
      <c r="M7" s="140">
        <v>5</v>
      </c>
      <c r="N7" s="133">
        <v>5</v>
      </c>
      <c r="O7" s="140">
        <v>5</v>
      </c>
    </row>
    <row r="8" spans="1:15" x14ac:dyDescent="0.2">
      <c r="A8" t="s">
        <v>79</v>
      </c>
      <c r="B8" t="s">
        <v>61</v>
      </c>
      <c r="C8" t="s">
        <v>88</v>
      </c>
      <c r="D8" s="93" t="s">
        <v>9</v>
      </c>
      <c r="E8" s="93"/>
      <c r="F8" s="134">
        <v>31.8</v>
      </c>
      <c r="G8" s="141">
        <v>32.200000000000003</v>
      </c>
      <c r="H8" s="135">
        <v>32</v>
      </c>
      <c r="I8" s="135">
        <v>32.299999999999997</v>
      </c>
      <c r="J8" s="141">
        <v>32.299999999999997</v>
      </c>
      <c r="K8" s="141"/>
      <c r="L8" s="141"/>
      <c r="M8" s="135">
        <v>32.299999999999997</v>
      </c>
      <c r="N8" s="141">
        <v>32.299999999999997</v>
      </c>
      <c r="O8" s="135">
        <v>32.4</v>
      </c>
    </row>
    <row r="9" spans="1:15" x14ac:dyDescent="0.2">
      <c r="A9" t="s">
        <v>80</v>
      </c>
      <c r="B9" t="s">
        <v>62</v>
      </c>
      <c r="C9" t="s">
        <v>89</v>
      </c>
      <c r="D9" s="93" t="s">
        <v>10</v>
      </c>
      <c r="E9" s="93"/>
      <c r="F9" s="135">
        <v>6.54</v>
      </c>
      <c r="G9" s="141">
        <v>6.41</v>
      </c>
      <c r="H9" s="135">
        <v>6.51</v>
      </c>
      <c r="I9" s="135">
        <v>6.66</v>
      </c>
      <c r="J9" s="141">
        <v>6.7</v>
      </c>
      <c r="K9" s="141"/>
      <c r="L9" s="141"/>
      <c r="M9" s="135">
        <v>6.77</v>
      </c>
      <c r="N9" s="141"/>
      <c r="O9" s="135"/>
    </row>
    <row r="10" spans="1:15" ht="13.5" thickBot="1" x14ac:dyDescent="0.25">
      <c r="A10" t="s">
        <v>81</v>
      </c>
      <c r="B10" t="s">
        <v>63</v>
      </c>
      <c r="C10" t="s">
        <v>89</v>
      </c>
      <c r="D10" s="94" t="s">
        <v>11</v>
      </c>
      <c r="E10" s="94"/>
      <c r="F10" s="136">
        <v>2.11</v>
      </c>
      <c r="G10" s="142">
        <v>2.2200000000000002</v>
      </c>
      <c r="H10" s="136">
        <v>2.14</v>
      </c>
      <c r="I10" s="136">
        <v>2.16</v>
      </c>
      <c r="J10" s="142">
        <v>2.08</v>
      </c>
      <c r="K10" s="142"/>
      <c r="L10" s="142"/>
      <c r="M10" s="136">
        <v>2.12</v>
      </c>
      <c r="N10" s="142">
        <v>2.16</v>
      </c>
      <c r="O10" s="136">
        <v>1.99</v>
      </c>
    </row>
    <row r="11" spans="1:15" x14ac:dyDescent="0.2">
      <c r="A11" t="s">
        <v>82</v>
      </c>
      <c r="B11" t="s">
        <v>64</v>
      </c>
      <c r="C11" t="s">
        <v>89</v>
      </c>
      <c r="D11" s="93" t="s">
        <v>56</v>
      </c>
      <c r="E11" s="93"/>
      <c r="F11" s="135">
        <v>4</v>
      </c>
      <c r="G11" s="141">
        <v>4</v>
      </c>
      <c r="H11" s="135">
        <v>4</v>
      </c>
      <c r="I11" s="135">
        <v>4</v>
      </c>
      <c r="J11" s="141">
        <v>4</v>
      </c>
      <c r="K11" s="141"/>
      <c r="L11" s="141"/>
      <c r="M11" s="135">
        <v>4</v>
      </c>
      <c r="N11" s="141">
        <v>4</v>
      </c>
      <c r="O11" s="135">
        <v>4</v>
      </c>
    </row>
    <row r="12" spans="1:15" x14ac:dyDescent="0.2">
      <c r="A12" t="s">
        <v>83</v>
      </c>
      <c r="B12" t="s">
        <v>65</v>
      </c>
      <c r="C12" t="s">
        <v>89</v>
      </c>
      <c r="D12" s="93" t="s">
        <v>52</v>
      </c>
      <c r="E12" s="93"/>
      <c r="F12" s="135">
        <v>1</v>
      </c>
      <c r="G12" s="141">
        <v>1</v>
      </c>
      <c r="H12" s="135">
        <v>1</v>
      </c>
      <c r="I12" s="144">
        <v>1</v>
      </c>
      <c r="J12" s="141">
        <v>1</v>
      </c>
      <c r="K12" s="141"/>
      <c r="L12" s="141"/>
      <c r="M12" s="135">
        <v>1</v>
      </c>
      <c r="N12" s="141">
        <v>1</v>
      </c>
      <c r="O12" s="135">
        <v>1</v>
      </c>
    </row>
    <row r="13" spans="1:15" ht="13.5" thickBot="1" x14ac:dyDescent="0.25">
      <c r="A13" t="s">
        <v>84</v>
      </c>
      <c r="B13" t="s">
        <v>66</v>
      </c>
      <c r="C13" t="s">
        <v>89</v>
      </c>
      <c r="D13" s="94" t="s">
        <v>53</v>
      </c>
      <c r="E13" s="94"/>
      <c r="F13" s="136">
        <v>2220</v>
      </c>
      <c r="G13" s="142">
        <v>2220</v>
      </c>
      <c r="H13" s="136">
        <v>2220</v>
      </c>
      <c r="I13" s="136">
        <v>2220</v>
      </c>
      <c r="J13" s="142">
        <v>2220</v>
      </c>
      <c r="K13" s="142"/>
      <c r="L13" s="142"/>
      <c r="M13" s="136">
        <v>2220</v>
      </c>
      <c r="N13" s="142">
        <v>2220</v>
      </c>
      <c r="O13" s="136">
        <v>2220</v>
      </c>
    </row>
    <row r="14" spans="1:15" x14ac:dyDescent="0.2">
      <c r="C14" s="30"/>
    </row>
    <row r="15" spans="1:15" x14ac:dyDescent="0.2">
      <c r="C15" s="30"/>
    </row>
    <row r="16" spans="1:15" ht="13.5" thickBot="1" x14ac:dyDescent="0.25"/>
    <row r="17" spans="1:34" ht="18" customHeight="1" x14ac:dyDescent="0.2">
      <c r="A17" s="95" t="s">
        <v>44</v>
      </c>
      <c r="B17" s="96" t="s">
        <v>30</v>
      </c>
      <c r="C17" s="91"/>
      <c r="D17" s="91" t="s">
        <v>0</v>
      </c>
      <c r="E17" s="97"/>
      <c r="F17" s="97"/>
      <c r="G17" s="148"/>
      <c r="H17" s="98"/>
      <c r="I17" s="98" t="s">
        <v>46</v>
      </c>
      <c r="J17" s="98"/>
      <c r="K17" s="98"/>
      <c r="L17" s="98"/>
      <c r="M17" s="151"/>
      <c r="N17" s="101"/>
      <c r="O17" s="101"/>
      <c r="P17" s="99"/>
      <c r="Q17" s="101"/>
      <c r="R17" s="97"/>
      <c r="S17" s="91"/>
      <c r="T17" s="91" t="s">
        <v>67</v>
      </c>
      <c r="U17" s="91" t="s">
        <v>68</v>
      </c>
      <c r="V17" s="91" t="s">
        <v>35</v>
      </c>
      <c r="W17" s="91" t="s">
        <v>32</v>
      </c>
      <c r="X17" s="35" t="s">
        <v>73</v>
      </c>
      <c r="Y17" s="91" t="s">
        <v>8</v>
      </c>
      <c r="Z17" s="100" t="s">
        <v>69</v>
      </c>
      <c r="AA17" s="89" t="s">
        <v>54</v>
      </c>
      <c r="AB17" s="89" t="s">
        <v>54</v>
      </c>
      <c r="AC17" s="89" t="s">
        <v>55</v>
      </c>
      <c r="AD17" s="89" t="s">
        <v>57</v>
      </c>
      <c r="AE17" s="101"/>
      <c r="AF17" s="102"/>
      <c r="AG17" s="174"/>
      <c r="AH17" s="175"/>
    </row>
    <row r="18" spans="1:34" ht="26.25" thickBot="1" x14ac:dyDescent="0.25">
      <c r="A18" s="103" t="s">
        <v>91</v>
      </c>
      <c r="B18" s="104" t="s">
        <v>90</v>
      </c>
      <c r="C18" s="105" t="s">
        <v>41</v>
      </c>
      <c r="D18" s="105" t="s">
        <v>42</v>
      </c>
      <c r="E18" s="106" t="s">
        <v>92</v>
      </c>
      <c r="F18" s="106" t="s">
        <v>93</v>
      </c>
      <c r="G18" s="149" t="s">
        <v>31</v>
      </c>
      <c r="H18" s="107" t="s">
        <v>12</v>
      </c>
      <c r="I18" s="107" t="s">
        <v>5</v>
      </c>
      <c r="J18" s="107" t="s">
        <v>50</v>
      </c>
      <c r="K18" s="107" t="s">
        <v>87</v>
      </c>
      <c r="L18" s="164" t="s">
        <v>102</v>
      </c>
      <c r="M18" s="114" t="s">
        <v>85</v>
      </c>
      <c r="N18" s="150" t="s">
        <v>14</v>
      </c>
      <c r="O18" s="150" t="s">
        <v>15</v>
      </c>
      <c r="P18" s="108" t="s">
        <v>6</v>
      </c>
      <c r="Q18" s="105" t="s">
        <v>7</v>
      </c>
      <c r="R18" s="111" t="s">
        <v>40</v>
      </c>
      <c r="S18" s="112" t="s">
        <v>29</v>
      </c>
      <c r="T18" s="112" t="s">
        <v>70</v>
      </c>
      <c r="U18" s="112" t="s">
        <v>71</v>
      </c>
      <c r="V18" s="112" t="s">
        <v>94</v>
      </c>
      <c r="W18" s="112" t="s">
        <v>105</v>
      </c>
      <c r="X18" s="113" t="s">
        <v>95</v>
      </c>
      <c r="Y18" s="105" t="s">
        <v>96</v>
      </c>
      <c r="Z18" s="115" t="s">
        <v>97</v>
      </c>
      <c r="AA18" s="116" t="s">
        <v>98</v>
      </c>
      <c r="AB18" s="116" t="s">
        <v>99</v>
      </c>
      <c r="AC18" s="112" t="s">
        <v>100</v>
      </c>
      <c r="AD18" s="112" t="s">
        <v>101</v>
      </c>
      <c r="AE18" s="117"/>
      <c r="AF18" s="118"/>
      <c r="AG18" s="172"/>
      <c r="AH18" s="176" t="s">
        <v>103</v>
      </c>
    </row>
    <row r="19" spans="1:34" ht="21.75" customHeight="1" thickBot="1" x14ac:dyDescent="0.25">
      <c r="A19" s="119"/>
      <c r="B19" s="120"/>
      <c r="C19" s="121" t="s">
        <v>36</v>
      </c>
      <c r="D19" s="122" t="s">
        <v>37</v>
      </c>
      <c r="E19" s="110" t="s">
        <v>86</v>
      </c>
      <c r="F19" s="110" t="s">
        <v>1</v>
      </c>
      <c r="G19" s="123" t="s">
        <v>13</v>
      </c>
      <c r="H19" s="124" t="s">
        <v>13</v>
      </c>
      <c r="I19" s="125" t="s">
        <v>2</v>
      </c>
      <c r="J19" s="125" t="s">
        <v>51</v>
      </c>
      <c r="K19" s="124" t="s">
        <v>13</v>
      </c>
      <c r="L19" s="124" t="s">
        <v>13</v>
      </c>
      <c r="M19" s="126" t="s">
        <v>58</v>
      </c>
      <c r="N19" s="122" t="s">
        <v>39</v>
      </c>
      <c r="O19" s="121" t="s">
        <v>39</v>
      </c>
      <c r="P19" s="109" t="s">
        <v>39</v>
      </c>
      <c r="Q19" s="121" t="s">
        <v>38</v>
      </c>
      <c r="R19" s="110" t="s">
        <v>39</v>
      </c>
      <c r="S19" s="121" t="s">
        <v>34</v>
      </c>
      <c r="T19" s="121" t="s">
        <v>39</v>
      </c>
      <c r="U19" s="121" t="s">
        <v>39</v>
      </c>
      <c r="V19" s="121" t="s">
        <v>74</v>
      </c>
      <c r="W19" s="121" t="s">
        <v>33</v>
      </c>
      <c r="X19" s="109" t="s">
        <v>33</v>
      </c>
      <c r="Y19" s="121" t="s">
        <v>3</v>
      </c>
      <c r="Z19" s="110" t="s">
        <v>33</v>
      </c>
      <c r="AA19" s="121" t="s">
        <v>33</v>
      </c>
      <c r="AB19" s="121" t="s">
        <v>33</v>
      </c>
      <c r="AC19" s="121" t="s">
        <v>33</v>
      </c>
      <c r="AD19" s="121" t="s">
        <v>33</v>
      </c>
      <c r="AE19" s="127" t="s">
        <v>42</v>
      </c>
      <c r="AF19" s="128" t="s">
        <v>43</v>
      </c>
      <c r="AG19" s="173" t="s">
        <v>103</v>
      </c>
      <c r="AH19" s="171" t="s">
        <v>104</v>
      </c>
    </row>
    <row r="20" spans="1:34" x14ac:dyDescent="0.2">
      <c r="A20" s="17" t="s">
        <v>59</v>
      </c>
      <c r="B20" s="12" t="s">
        <v>49</v>
      </c>
      <c r="C20" s="49">
        <v>42410</v>
      </c>
      <c r="D20" s="29">
        <v>0.61458333333333337</v>
      </c>
      <c r="E20" s="10">
        <f>F20*24</f>
        <v>0</v>
      </c>
      <c r="F20" s="31">
        <v>0</v>
      </c>
      <c r="G20" s="145"/>
      <c r="H20" s="146"/>
      <c r="I20" s="146"/>
      <c r="J20" s="146"/>
      <c r="K20" s="146"/>
      <c r="L20" s="146"/>
      <c r="M20" s="146"/>
      <c r="N20" s="152">
        <v>31.8</v>
      </c>
      <c r="O20" s="27">
        <v>0</v>
      </c>
      <c r="P20" s="61">
        <v>6.54</v>
      </c>
      <c r="Q20" s="10">
        <v>2.11</v>
      </c>
      <c r="R20" s="31">
        <v>1.1599999999999999</v>
      </c>
      <c r="S20" s="14"/>
      <c r="T20" s="14">
        <v>114</v>
      </c>
      <c r="U20" s="25">
        <v>8.77</v>
      </c>
      <c r="V20" s="18">
        <v>3.5</v>
      </c>
      <c r="W20" s="26">
        <v>268</v>
      </c>
      <c r="X20" s="34">
        <v>3.5</v>
      </c>
      <c r="Y20" s="34"/>
      <c r="Z20" s="33"/>
      <c r="AA20" s="10"/>
      <c r="AB20" s="33"/>
      <c r="AC20" s="32"/>
      <c r="AD20" s="33"/>
      <c r="AE20" s="21"/>
      <c r="AF20" s="55"/>
      <c r="AG20" s="168"/>
      <c r="AH20" s="169"/>
    </row>
    <row r="21" spans="1:34" x14ac:dyDescent="0.2">
      <c r="A21" s="17" t="s">
        <v>59</v>
      </c>
      <c r="B21" s="12" t="s">
        <v>45</v>
      </c>
      <c r="C21" s="28">
        <v>42410</v>
      </c>
      <c r="D21" s="29">
        <v>0.82638888888888884</v>
      </c>
      <c r="E21" s="10">
        <f>F21*24</f>
        <v>0</v>
      </c>
      <c r="F21" s="76">
        <v>0</v>
      </c>
      <c r="G21" s="147">
        <v>0.28599999999999998</v>
      </c>
      <c r="H21" s="53">
        <v>0.29799999999999999</v>
      </c>
      <c r="I21">
        <v>95.7</v>
      </c>
      <c r="J21">
        <v>13</v>
      </c>
      <c r="K21" s="53">
        <f>H21-G21</f>
        <v>1.2000000000000011E-2</v>
      </c>
      <c r="L21" s="53"/>
      <c r="M21">
        <v>5</v>
      </c>
      <c r="N21" s="57">
        <v>30.9</v>
      </c>
      <c r="O21" s="60">
        <v>0</v>
      </c>
      <c r="P21" s="61">
        <v>6.06</v>
      </c>
      <c r="Q21" s="33">
        <v>1.93</v>
      </c>
      <c r="R21" s="33">
        <v>1.58</v>
      </c>
      <c r="S21" s="60"/>
      <c r="T21" s="60">
        <v>115</v>
      </c>
      <c r="U21" s="77">
        <v>8.66</v>
      </c>
      <c r="V21" s="60">
        <v>4</v>
      </c>
      <c r="W21" s="73">
        <f>W20-V20+Y21+AA21+AC21</f>
        <v>264.5</v>
      </c>
      <c r="X21" s="87">
        <f>SUM(V21,X20)</f>
        <v>7.5</v>
      </c>
      <c r="Y21" s="61">
        <v>0</v>
      </c>
      <c r="Z21" s="33">
        <f>SUM(Y21,Z20)</f>
        <v>0</v>
      </c>
      <c r="AA21" s="33">
        <v>0</v>
      </c>
      <c r="AB21" s="33">
        <f t="shared" ref="Z21:AB35" si="0">SUM(AA21,AB20)</f>
        <v>0</v>
      </c>
      <c r="AC21" s="33">
        <v>0</v>
      </c>
      <c r="AD21" s="33">
        <f t="shared" ref="AD21:AD35" si="1">SUM(AC21,AD20)</f>
        <v>0</v>
      </c>
      <c r="AE21" s="4">
        <f t="shared" ref="AE21:AE34" si="2">F21*24</f>
        <v>0</v>
      </c>
      <c r="AF21" s="54"/>
      <c r="AG21" s="169"/>
      <c r="AH21" s="169"/>
    </row>
    <row r="22" spans="1:34" x14ac:dyDescent="0.2">
      <c r="A22" s="17" t="s">
        <v>59</v>
      </c>
      <c r="B22" s="12" t="s">
        <v>4</v>
      </c>
      <c r="C22" s="28">
        <v>42411</v>
      </c>
      <c r="D22" s="29">
        <v>0.41111111111111115</v>
      </c>
      <c r="E22" s="10">
        <f>F22*24</f>
        <v>14.033333333333337</v>
      </c>
      <c r="F22" s="78">
        <f t="shared" ref="F22:F35" si="3">+F21+(C22-C21)+(D22-D21)</f>
        <v>0.58472222222222237</v>
      </c>
      <c r="G22" s="147">
        <v>0.36899999999999999</v>
      </c>
      <c r="H22" s="53">
        <v>0.373</v>
      </c>
      <c r="I22">
        <v>98.7</v>
      </c>
      <c r="J22">
        <v>13.2</v>
      </c>
      <c r="K22" s="53">
        <f t="shared" ref="K22:K35" si="4">H22-G22</f>
        <v>4.0000000000000036E-3</v>
      </c>
      <c r="L22" s="53"/>
      <c r="M22">
        <v>5</v>
      </c>
      <c r="N22" s="57">
        <v>27.9</v>
      </c>
      <c r="O22" s="60">
        <v>0</v>
      </c>
      <c r="P22" s="61">
        <v>5.69</v>
      </c>
      <c r="Q22" s="33">
        <v>1.78</v>
      </c>
      <c r="R22" s="33">
        <v>2.14</v>
      </c>
      <c r="S22" s="60"/>
      <c r="T22" s="60">
        <v>119</v>
      </c>
      <c r="U22" s="77">
        <v>8.6999999999999993</v>
      </c>
      <c r="V22" s="60">
        <v>4</v>
      </c>
      <c r="W22" s="73">
        <f t="shared" ref="W22:W35" si="5">W21-V21+Y22+AA22+AC22</f>
        <v>260.5</v>
      </c>
      <c r="X22" s="87">
        <f t="shared" ref="X22:X35" si="6">SUM(V22,X21)</f>
        <v>11.5</v>
      </c>
      <c r="Y22" s="61">
        <v>0</v>
      </c>
      <c r="Z22" s="33">
        <f t="shared" si="0"/>
        <v>0</v>
      </c>
      <c r="AA22" s="33">
        <v>0</v>
      </c>
      <c r="AB22" s="33">
        <f t="shared" si="0"/>
        <v>0</v>
      </c>
      <c r="AC22" s="33">
        <v>0</v>
      </c>
      <c r="AD22" s="33">
        <f t="shared" si="1"/>
        <v>0</v>
      </c>
      <c r="AE22" s="22">
        <f t="shared" si="2"/>
        <v>14.033333333333337</v>
      </c>
      <c r="AF22" s="54">
        <f>((AE22-AE21)*LN(2)/LN(G22/G21))</f>
        <v>38.174964387090952</v>
      </c>
      <c r="AG22" s="169">
        <f>LN(2)/AF22</f>
        <v>1.8157114006223836E-2</v>
      </c>
      <c r="AH22" s="169"/>
    </row>
    <row r="23" spans="1:34" x14ac:dyDescent="0.2">
      <c r="A23" s="17" t="s">
        <v>59</v>
      </c>
      <c r="B23" s="12" t="s">
        <v>16</v>
      </c>
      <c r="C23" s="28">
        <v>42412</v>
      </c>
      <c r="D23" s="29">
        <v>0.46180555555555558</v>
      </c>
      <c r="E23" s="10">
        <f>F23*24</f>
        <v>39.25</v>
      </c>
      <c r="F23" s="78">
        <f t="shared" si="3"/>
        <v>1.6354166666666667</v>
      </c>
      <c r="G23" s="53">
        <v>1.1499999999999999</v>
      </c>
      <c r="H23" s="53">
        <v>1.1499999999999999</v>
      </c>
      <c r="I23">
        <v>99.5</v>
      </c>
      <c r="J23">
        <v>13.2</v>
      </c>
      <c r="K23" s="53">
        <f t="shared" si="4"/>
        <v>0</v>
      </c>
      <c r="L23" s="53"/>
      <c r="M23">
        <v>1</v>
      </c>
      <c r="N23" s="57">
        <v>26.1</v>
      </c>
      <c r="O23" s="60">
        <v>0</v>
      </c>
      <c r="P23" s="61">
        <v>4.28</v>
      </c>
      <c r="Q23" s="33">
        <v>1.85</v>
      </c>
      <c r="R23" s="33">
        <v>3.41</v>
      </c>
      <c r="S23" s="60"/>
      <c r="T23" s="60">
        <v>121</v>
      </c>
      <c r="U23" s="77">
        <v>8.76</v>
      </c>
      <c r="V23" s="60">
        <v>39</v>
      </c>
      <c r="W23" s="73">
        <f t="shared" si="5"/>
        <v>256.5</v>
      </c>
      <c r="X23" s="87">
        <f t="shared" si="6"/>
        <v>50.5</v>
      </c>
      <c r="Y23" s="61">
        <v>0</v>
      </c>
      <c r="Z23" s="33">
        <f t="shared" si="0"/>
        <v>0</v>
      </c>
      <c r="AA23" s="33">
        <v>0</v>
      </c>
      <c r="AB23" s="33">
        <f t="shared" si="0"/>
        <v>0</v>
      </c>
      <c r="AC23" s="33">
        <v>0</v>
      </c>
      <c r="AD23" s="33">
        <f t="shared" si="1"/>
        <v>0</v>
      </c>
      <c r="AE23" s="22">
        <f t="shared" si="2"/>
        <v>39.25</v>
      </c>
      <c r="AF23" s="54">
        <f>((AE23-AE22)*LN(2)/LN(G23/G22))</f>
        <v>15.376568131087097</v>
      </c>
      <c r="AG23" s="169">
        <f>LN(2)/AF23</f>
        <v>4.507814582882097E-2</v>
      </c>
      <c r="AH23" s="169"/>
    </row>
    <row r="24" spans="1:34" ht="12.75" customHeight="1" x14ac:dyDescent="0.2">
      <c r="A24" s="17" t="s">
        <v>59</v>
      </c>
      <c r="B24" s="12" t="s">
        <v>17</v>
      </c>
      <c r="C24" s="28">
        <v>42413</v>
      </c>
      <c r="D24" s="29">
        <v>0.37361111111111112</v>
      </c>
      <c r="E24" s="10">
        <f t="shared" ref="E24:E34" si="7">F24*24</f>
        <v>61.13333333333334</v>
      </c>
      <c r="F24" s="78">
        <f t="shared" si="3"/>
        <v>2.5472222222222225</v>
      </c>
      <c r="G24" s="53">
        <v>2.94</v>
      </c>
      <c r="H24" s="53">
        <v>2.95</v>
      </c>
      <c r="I24">
        <v>99.6</v>
      </c>
      <c r="J24">
        <v>13.3</v>
      </c>
      <c r="K24" s="53">
        <f t="shared" si="4"/>
        <v>1.0000000000000231E-2</v>
      </c>
      <c r="L24" s="53"/>
      <c r="M24">
        <v>1</v>
      </c>
      <c r="N24" s="57">
        <v>24.4</v>
      </c>
      <c r="O24" s="60">
        <v>18.5</v>
      </c>
      <c r="P24" s="61">
        <v>3.4</v>
      </c>
      <c r="Q24" s="33">
        <v>2.2400000000000002</v>
      </c>
      <c r="R24" s="33">
        <v>4.9400000000000004</v>
      </c>
      <c r="S24" s="60">
        <v>347.3</v>
      </c>
      <c r="T24" s="60">
        <v>118</v>
      </c>
      <c r="U24" s="77">
        <v>8.4700000000000006</v>
      </c>
      <c r="V24" s="60">
        <v>4</v>
      </c>
      <c r="W24" s="73">
        <f t="shared" si="5"/>
        <v>223</v>
      </c>
      <c r="X24" s="87">
        <f t="shared" si="6"/>
        <v>54.5</v>
      </c>
      <c r="Y24" s="61">
        <v>0</v>
      </c>
      <c r="Z24" s="33">
        <f t="shared" si="0"/>
        <v>0</v>
      </c>
      <c r="AA24" s="33">
        <v>4</v>
      </c>
      <c r="AB24" s="33">
        <f t="shared" si="0"/>
        <v>4</v>
      </c>
      <c r="AC24" s="33">
        <v>1.5</v>
      </c>
      <c r="AD24" s="33">
        <f t="shared" si="1"/>
        <v>1.5</v>
      </c>
      <c r="AE24" s="22">
        <f t="shared" si="2"/>
        <v>61.13333333333334</v>
      </c>
      <c r="AF24" s="54">
        <f>((AE24-AE23)*LN(2)/LN(G24/G23))</f>
        <v>16.159813514057635</v>
      </c>
      <c r="AG24" s="169">
        <f>LN(2)/AF24</f>
        <v>4.2893266061329691E-2</v>
      </c>
      <c r="AH24" s="169"/>
    </row>
    <row r="25" spans="1:34" ht="12.75" customHeight="1" x14ac:dyDescent="0.2">
      <c r="A25" s="17" t="s">
        <v>59</v>
      </c>
      <c r="B25" s="12" t="s">
        <v>18</v>
      </c>
      <c r="C25" s="28">
        <v>42414</v>
      </c>
      <c r="D25" s="29">
        <v>0.41666666666666669</v>
      </c>
      <c r="E25" s="10">
        <f t="shared" si="7"/>
        <v>86.166666666666671</v>
      </c>
      <c r="F25" s="78">
        <f t="shared" si="3"/>
        <v>3.5902777777777781</v>
      </c>
      <c r="G25" s="53">
        <v>6.27</v>
      </c>
      <c r="H25" s="53">
        <v>6.3</v>
      </c>
      <c r="I25">
        <v>99.6</v>
      </c>
      <c r="J25">
        <v>13.3</v>
      </c>
      <c r="K25" s="53">
        <f t="shared" si="4"/>
        <v>3.0000000000000249E-2</v>
      </c>
      <c r="L25" s="53"/>
      <c r="M25">
        <v>0</v>
      </c>
      <c r="N25" s="57">
        <v>25.6</v>
      </c>
      <c r="O25" s="60">
        <v>30.9</v>
      </c>
      <c r="P25" s="61">
        <v>1.37</v>
      </c>
      <c r="Q25" s="33">
        <v>2.42</v>
      </c>
      <c r="R25" s="33">
        <v>6.68</v>
      </c>
      <c r="S25" s="60">
        <v>373.8</v>
      </c>
      <c r="T25" s="60">
        <v>124</v>
      </c>
      <c r="U25" s="77">
        <v>7.63</v>
      </c>
      <c r="V25" s="60">
        <v>10</v>
      </c>
      <c r="W25" s="73">
        <f t="shared" si="5"/>
        <v>230.8</v>
      </c>
      <c r="X25" s="87">
        <f t="shared" si="6"/>
        <v>64.5</v>
      </c>
      <c r="Y25" s="61">
        <v>2.5</v>
      </c>
      <c r="Z25" s="33">
        <f t="shared" si="0"/>
        <v>2.5</v>
      </c>
      <c r="AA25" s="33">
        <v>8</v>
      </c>
      <c r="AB25" s="33">
        <f t="shared" si="0"/>
        <v>12</v>
      </c>
      <c r="AC25" s="33">
        <v>1.3</v>
      </c>
      <c r="AD25" s="33">
        <f t="shared" si="1"/>
        <v>2.8</v>
      </c>
      <c r="AE25" s="22">
        <f t="shared" si="2"/>
        <v>86.166666666666671</v>
      </c>
      <c r="AF25" s="54">
        <f>((AE25-AE24)*LN(2)/LN(G25/G24))</f>
        <v>22.910675556235525</v>
      </c>
      <c r="AG25" s="169">
        <f>LN(2)/AF25</f>
        <v>3.0254331822672668E-2</v>
      </c>
      <c r="AH25" s="169"/>
    </row>
    <row r="26" spans="1:34" x14ac:dyDescent="0.2">
      <c r="A26" s="17" t="s">
        <v>59</v>
      </c>
      <c r="B26" s="12" t="s">
        <v>19</v>
      </c>
      <c r="C26" s="28">
        <v>42415</v>
      </c>
      <c r="D26" s="29">
        <v>0.4201388888888889</v>
      </c>
      <c r="E26" s="10">
        <f t="shared" si="7"/>
        <v>110.25000000000003</v>
      </c>
      <c r="F26" s="78">
        <f t="shared" si="3"/>
        <v>4.5937500000000009</v>
      </c>
      <c r="G26" s="53">
        <v>10</v>
      </c>
      <c r="H26" s="53">
        <v>10</v>
      </c>
      <c r="I26">
        <v>99.2</v>
      </c>
      <c r="J26">
        <v>13.6</v>
      </c>
      <c r="K26" s="53">
        <f t="shared" si="4"/>
        <v>0</v>
      </c>
      <c r="L26" s="53"/>
      <c r="M26">
        <v>1</v>
      </c>
      <c r="N26" s="57">
        <v>28.4</v>
      </c>
      <c r="O26" s="60">
        <v>43.6</v>
      </c>
      <c r="P26" s="61">
        <v>0</v>
      </c>
      <c r="Q26" s="33">
        <v>2.83</v>
      </c>
      <c r="R26" s="33">
        <v>5.77</v>
      </c>
      <c r="S26" s="60">
        <v>400.2</v>
      </c>
      <c r="T26" s="60">
        <v>132</v>
      </c>
      <c r="U26" s="77">
        <v>6.41</v>
      </c>
      <c r="V26" s="60">
        <v>4</v>
      </c>
      <c r="W26" s="73">
        <f t="shared" si="5"/>
        <v>239.1</v>
      </c>
      <c r="X26" s="87">
        <f t="shared" si="6"/>
        <v>68.5</v>
      </c>
      <c r="Y26" s="61">
        <v>5</v>
      </c>
      <c r="Z26" s="33">
        <f t="shared" si="0"/>
        <v>7.5</v>
      </c>
      <c r="AA26" s="33">
        <v>12.6</v>
      </c>
      <c r="AB26" s="33">
        <f t="shared" si="0"/>
        <v>24.6</v>
      </c>
      <c r="AC26" s="33">
        <v>0.7</v>
      </c>
      <c r="AD26" s="33">
        <f t="shared" si="1"/>
        <v>3.5</v>
      </c>
      <c r="AE26" s="22">
        <f t="shared" si="2"/>
        <v>110.25000000000003</v>
      </c>
      <c r="AF26" s="54">
        <f>((AE26-AE25)*LN(2)/LN(G26/G25))</f>
        <v>35.760458678468929</v>
      </c>
      <c r="AG26" s="169">
        <f>LN(2)/AF26</f>
        <v>1.9383061799967443E-2</v>
      </c>
      <c r="AH26" s="169"/>
    </row>
    <row r="27" spans="1:34" x14ac:dyDescent="0.2">
      <c r="A27" s="17" t="s">
        <v>59</v>
      </c>
      <c r="B27" s="12" t="s">
        <v>20</v>
      </c>
      <c r="C27" s="28">
        <v>42416</v>
      </c>
      <c r="D27" s="29">
        <v>0.375</v>
      </c>
      <c r="E27" s="10">
        <f t="shared" si="7"/>
        <v>133.16666666666669</v>
      </c>
      <c r="F27" s="78">
        <f t="shared" si="3"/>
        <v>5.5486111111111116</v>
      </c>
      <c r="G27" s="53">
        <v>12.6</v>
      </c>
      <c r="H27" s="53">
        <v>12.8</v>
      </c>
      <c r="I27">
        <v>98.5</v>
      </c>
      <c r="J27">
        <v>13.5</v>
      </c>
      <c r="K27" s="53">
        <f t="shared" si="4"/>
        <v>0.20000000000000107</v>
      </c>
      <c r="L27" s="53"/>
      <c r="M27">
        <v>0</v>
      </c>
      <c r="N27" s="57">
        <v>32.5</v>
      </c>
      <c r="O27" s="60">
        <v>39.700000000000003</v>
      </c>
      <c r="P27" s="61">
        <v>0</v>
      </c>
      <c r="Q27" s="33">
        <v>2.61</v>
      </c>
      <c r="R27" s="33">
        <v>5.59</v>
      </c>
      <c r="S27" s="60">
        <v>406.7</v>
      </c>
      <c r="T27" s="60">
        <v>136</v>
      </c>
      <c r="U27" s="77">
        <v>6</v>
      </c>
      <c r="V27" s="57">
        <v>9.5</v>
      </c>
      <c r="W27" s="73">
        <f t="shared" si="5"/>
        <v>252.9</v>
      </c>
      <c r="X27" s="87">
        <f t="shared" si="6"/>
        <v>78</v>
      </c>
      <c r="Y27" s="61">
        <v>2.4</v>
      </c>
      <c r="Z27" s="33">
        <f t="shared" si="0"/>
        <v>9.9</v>
      </c>
      <c r="AA27" s="33">
        <v>15.4</v>
      </c>
      <c r="AB27" s="33">
        <f t="shared" si="0"/>
        <v>40</v>
      </c>
      <c r="AC27" s="33">
        <v>0</v>
      </c>
      <c r="AD27" s="33">
        <f t="shared" si="1"/>
        <v>3.5</v>
      </c>
      <c r="AE27" s="22">
        <f t="shared" si="2"/>
        <v>133.16666666666669</v>
      </c>
      <c r="AF27" s="54">
        <f t="shared" ref="AF27:AF34" si="8">((AE27-AE26)*LN(2)/LN(G27/G26))</f>
        <v>68.731359974376019</v>
      </c>
      <c r="AG27" s="169">
        <f t="shared" ref="AG27:AG90" si="9">LN(2)/AF27</f>
        <v>1.0084875096584149E-2</v>
      </c>
      <c r="AH27" s="169"/>
    </row>
    <row r="28" spans="1:34" ht="13.5" customHeight="1" x14ac:dyDescent="0.2">
      <c r="A28" s="17" t="s">
        <v>59</v>
      </c>
      <c r="B28" s="12" t="s">
        <v>21</v>
      </c>
      <c r="C28" s="28">
        <v>42417</v>
      </c>
      <c r="D28" s="63">
        <v>0.40972222222222227</v>
      </c>
      <c r="E28" s="10">
        <f t="shared" si="7"/>
        <v>158</v>
      </c>
      <c r="F28" s="78">
        <f t="shared" si="3"/>
        <v>6.5833333333333339</v>
      </c>
      <c r="G28" s="53">
        <v>10.6</v>
      </c>
      <c r="H28" s="53">
        <v>10.8</v>
      </c>
      <c r="I28">
        <v>97.7</v>
      </c>
      <c r="J28">
        <v>14.3</v>
      </c>
      <c r="K28" s="53">
        <f t="shared" si="4"/>
        <v>0.20000000000000107</v>
      </c>
      <c r="L28" s="53">
        <f>H$27-H28</f>
        <v>2</v>
      </c>
      <c r="M28">
        <v>3</v>
      </c>
      <c r="N28" s="57">
        <v>29.5</v>
      </c>
      <c r="O28" s="60">
        <v>38.700000000000003</v>
      </c>
      <c r="P28" s="61">
        <v>0</v>
      </c>
      <c r="Q28" s="33">
        <v>2.57</v>
      </c>
      <c r="R28" s="33">
        <v>6.14</v>
      </c>
      <c r="S28" s="60">
        <v>398.8</v>
      </c>
      <c r="T28" s="60">
        <v>134</v>
      </c>
      <c r="U28" s="77">
        <v>5.32</v>
      </c>
      <c r="V28" s="57">
        <v>4</v>
      </c>
      <c r="W28" s="73">
        <f t="shared" si="5"/>
        <v>247.6</v>
      </c>
      <c r="X28" s="87">
        <f t="shared" si="6"/>
        <v>82</v>
      </c>
      <c r="Y28" s="61">
        <v>4.2</v>
      </c>
      <c r="Z28" s="33">
        <f t="shared" si="0"/>
        <v>14.100000000000001</v>
      </c>
      <c r="AA28" s="33">
        <v>0</v>
      </c>
      <c r="AB28" s="33">
        <f t="shared" si="0"/>
        <v>40</v>
      </c>
      <c r="AC28" s="33">
        <v>0</v>
      </c>
      <c r="AD28" s="33">
        <f t="shared" si="1"/>
        <v>3.5</v>
      </c>
      <c r="AE28" s="22">
        <f t="shared" si="2"/>
        <v>158</v>
      </c>
      <c r="AF28" s="54">
        <f t="shared" si="8"/>
        <v>-99.588491422539661</v>
      </c>
      <c r="AG28" s="169">
        <f t="shared" si="9"/>
        <v>-6.960113268701113E-3</v>
      </c>
      <c r="AH28" s="169"/>
    </row>
    <row r="29" spans="1:34" ht="13.5" customHeight="1" x14ac:dyDescent="0.2">
      <c r="A29" s="17" t="s">
        <v>59</v>
      </c>
      <c r="B29" s="12" t="s">
        <v>22</v>
      </c>
      <c r="C29" s="28">
        <v>42418</v>
      </c>
      <c r="D29" s="64">
        <v>0.37152777777777773</v>
      </c>
      <c r="E29" s="10">
        <f t="shared" si="7"/>
        <v>181.08333333333334</v>
      </c>
      <c r="F29" s="78">
        <f t="shared" si="3"/>
        <v>7.5451388888888893</v>
      </c>
      <c r="G29" s="53">
        <v>11.5</v>
      </c>
      <c r="H29" s="53">
        <v>11.8</v>
      </c>
      <c r="I29">
        <v>97.7</v>
      </c>
      <c r="J29">
        <v>14.1</v>
      </c>
      <c r="K29" s="53">
        <f t="shared" si="4"/>
        <v>0.30000000000000071</v>
      </c>
      <c r="L29" s="53">
        <f t="shared" ref="L29:L35" si="10">H$27-H29</f>
        <v>1</v>
      </c>
      <c r="M29">
        <v>2</v>
      </c>
      <c r="N29" s="57">
        <v>10.5</v>
      </c>
      <c r="O29" s="60">
        <v>55.5</v>
      </c>
      <c r="P29" s="61">
        <v>0</v>
      </c>
      <c r="Q29" s="33">
        <v>2.64</v>
      </c>
      <c r="R29" s="33">
        <v>7.36</v>
      </c>
      <c r="S29" s="60">
        <v>423.3</v>
      </c>
      <c r="T29" s="60">
        <v>147</v>
      </c>
      <c r="U29" s="77">
        <v>5.48</v>
      </c>
      <c r="V29" s="57">
        <v>9</v>
      </c>
      <c r="W29" s="73">
        <f t="shared" si="5"/>
        <v>250.7</v>
      </c>
      <c r="X29" s="87">
        <f t="shared" si="6"/>
        <v>91</v>
      </c>
      <c r="Y29" s="61">
        <v>4.5</v>
      </c>
      <c r="Z29" s="33">
        <f t="shared" si="0"/>
        <v>18.600000000000001</v>
      </c>
      <c r="AA29" s="33">
        <v>0</v>
      </c>
      <c r="AB29" s="33">
        <f t="shared" si="0"/>
        <v>40</v>
      </c>
      <c r="AC29" s="33">
        <v>2.6</v>
      </c>
      <c r="AD29" s="33">
        <f t="shared" si="1"/>
        <v>6.1</v>
      </c>
      <c r="AE29" s="22">
        <f t="shared" si="2"/>
        <v>181.08333333333334</v>
      </c>
      <c r="AF29" s="54">
        <f t="shared" si="8"/>
        <v>196.33760805382138</v>
      </c>
      <c r="AG29" s="169">
        <f t="shared" si="9"/>
        <v>3.5303841552859049E-3</v>
      </c>
      <c r="AH29" s="169"/>
    </row>
    <row r="30" spans="1:34" ht="12.75" customHeight="1" x14ac:dyDescent="0.2">
      <c r="A30" s="17" t="s">
        <v>59</v>
      </c>
      <c r="B30" s="12" t="s">
        <v>23</v>
      </c>
      <c r="C30" s="28">
        <v>42419</v>
      </c>
      <c r="D30" s="64">
        <v>0.40972222222222227</v>
      </c>
      <c r="E30" s="10">
        <f t="shared" si="7"/>
        <v>206</v>
      </c>
      <c r="F30" s="78">
        <f t="shared" si="3"/>
        <v>8.5833333333333339</v>
      </c>
      <c r="G30" s="53">
        <v>10.6</v>
      </c>
      <c r="H30" s="53">
        <v>11.2</v>
      </c>
      <c r="I30">
        <v>94.8</v>
      </c>
      <c r="J30">
        <v>14.4</v>
      </c>
      <c r="K30" s="53">
        <f t="shared" si="4"/>
        <v>0.59999999999999964</v>
      </c>
      <c r="L30" s="53">
        <f t="shared" si="10"/>
        <v>1.6000000000000014</v>
      </c>
      <c r="M30">
        <v>4</v>
      </c>
      <c r="N30" s="57">
        <v>12.5</v>
      </c>
      <c r="O30" s="60">
        <v>56</v>
      </c>
      <c r="P30" s="61">
        <v>0</v>
      </c>
      <c r="Q30" s="33">
        <v>2.66</v>
      </c>
      <c r="R30" s="33">
        <v>7.12</v>
      </c>
      <c r="S30" s="60">
        <v>443.7</v>
      </c>
      <c r="T30" s="60">
        <v>157</v>
      </c>
      <c r="U30" s="77">
        <v>5.57</v>
      </c>
      <c r="V30" s="57">
        <v>4</v>
      </c>
      <c r="W30" s="73">
        <f t="shared" si="5"/>
        <v>248.79999999999998</v>
      </c>
      <c r="X30" s="87">
        <f t="shared" si="6"/>
        <v>95</v>
      </c>
      <c r="Y30" s="61">
        <v>4.5</v>
      </c>
      <c r="Z30" s="33">
        <f t="shared" si="0"/>
        <v>23.1</v>
      </c>
      <c r="AA30" s="33">
        <v>0</v>
      </c>
      <c r="AB30" s="33">
        <f t="shared" si="0"/>
        <v>40</v>
      </c>
      <c r="AC30" s="33">
        <v>2.6</v>
      </c>
      <c r="AD30" s="33">
        <f t="shared" si="1"/>
        <v>8.6999999999999993</v>
      </c>
      <c r="AE30" s="22">
        <f t="shared" si="2"/>
        <v>206</v>
      </c>
      <c r="AF30" s="54">
        <f t="shared" si="8"/>
        <v>-211.93120869347513</v>
      </c>
      <c r="AG30" s="169">
        <f t="shared" si="9"/>
        <v>-3.2706234482080114E-3</v>
      </c>
      <c r="AH30" s="169"/>
    </row>
    <row r="31" spans="1:34" ht="13.5" customHeight="1" x14ac:dyDescent="0.2">
      <c r="A31" s="17" t="s">
        <v>59</v>
      </c>
      <c r="B31" s="12" t="s">
        <v>24</v>
      </c>
      <c r="C31" s="28">
        <v>42420</v>
      </c>
      <c r="D31" s="64">
        <v>0.53125</v>
      </c>
      <c r="E31" s="10">
        <f t="shared" si="7"/>
        <v>232.91666666666669</v>
      </c>
      <c r="F31" s="78">
        <f t="shared" si="3"/>
        <v>9.7048611111111125</v>
      </c>
      <c r="G31" s="53">
        <v>8</v>
      </c>
      <c r="H31" s="53">
        <v>8.9499999999999993</v>
      </c>
      <c r="I31">
        <v>89.4</v>
      </c>
      <c r="J31">
        <v>14.1</v>
      </c>
      <c r="K31" s="53">
        <f t="shared" si="4"/>
        <v>0.94999999999999929</v>
      </c>
      <c r="L31" s="53">
        <f t="shared" si="10"/>
        <v>3.8500000000000014</v>
      </c>
      <c r="M31">
        <v>1</v>
      </c>
      <c r="N31" s="57">
        <v>26.5</v>
      </c>
      <c r="O31" s="60">
        <v>61.2</v>
      </c>
      <c r="P31" s="61">
        <v>0</v>
      </c>
      <c r="Q31" s="33">
        <v>2.36</v>
      </c>
      <c r="R31" s="33">
        <v>7.24</v>
      </c>
      <c r="S31" s="60">
        <v>507.4</v>
      </c>
      <c r="T31" s="60">
        <v>164</v>
      </c>
      <c r="U31" s="77">
        <v>5.91</v>
      </c>
      <c r="V31" s="57">
        <v>4</v>
      </c>
      <c r="W31" s="73">
        <f t="shared" si="5"/>
        <v>248.39999999999998</v>
      </c>
      <c r="X31" s="87">
        <f t="shared" si="6"/>
        <v>99</v>
      </c>
      <c r="Y31" s="61">
        <v>3</v>
      </c>
      <c r="Z31" s="33">
        <f t="shared" si="0"/>
        <v>26.1</v>
      </c>
      <c r="AA31" s="33">
        <v>0</v>
      </c>
      <c r="AB31" s="33">
        <f t="shared" si="0"/>
        <v>40</v>
      </c>
      <c r="AC31" s="33">
        <v>0.6</v>
      </c>
      <c r="AD31" s="33">
        <f t="shared" si="1"/>
        <v>9.2999999999999989</v>
      </c>
      <c r="AE31" s="22">
        <f t="shared" si="2"/>
        <v>232.91666666666669</v>
      </c>
      <c r="AF31" s="54">
        <f t="shared" si="8"/>
        <v>-66.298456178235</v>
      </c>
      <c r="AG31" s="169">
        <f t="shared" si="9"/>
        <v>-1.0454952053431032E-2</v>
      </c>
      <c r="AH31" s="169"/>
    </row>
    <row r="32" spans="1:34" ht="12.75" customHeight="1" x14ac:dyDescent="0.2">
      <c r="A32" s="17" t="s">
        <v>59</v>
      </c>
      <c r="B32" s="12" t="s">
        <v>25</v>
      </c>
      <c r="C32" s="28">
        <v>42421</v>
      </c>
      <c r="D32" s="64">
        <v>0.52430555555555558</v>
      </c>
      <c r="E32" s="10">
        <f t="shared" si="7"/>
        <v>256.75</v>
      </c>
      <c r="F32" s="78">
        <f t="shared" si="3"/>
        <v>10.697916666666668</v>
      </c>
      <c r="G32" s="53">
        <v>7.9</v>
      </c>
      <c r="H32" s="53">
        <v>9.85</v>
      </c>
      <c r="I32">
        <v>80.3</v>
      </c>
      <c r="J32">
        <v>13.1</v>
      </c>
      <c r="K32" s="53">
        <f t="shared" si="4"/>
        <v>1.9499999999999993</v>
      </c>
      <c r="L32" s="53">
        <f t="shared" si="10"/>
        <v>2.9500000000000011</v>
      </c>
      <c r="M32">
        <v>2</v>
      </c>
      <c r="N32" s="57">
        <v>25.1</v>
      </c>
      <c r="O32" s="60">
        <v>63.6</v>
      </c>
      <c r="P32" s="61">
        <v>0</v>
      </c>
      <c r="Q32" s="33">
        <v>2.54</v>
      </c>
      <c r="R32" s="33">
        <v>7.36</v>
      </c>
      <c r="S32" s="60">
        <v>525</v>
      </c>
      <c r="T32" s="60">
        <v>171</v>
      </c>
      <c r="U32" s="77">
        <v>6.26</v>
      </c>
      <c r="V32" s="57">
        <v>4</v>
      </c>
      <c r="W32" s="73">
        <f t="shared" si="5"/>
        <v>247.89999999999998</v>
      </c>
      <c r="X32" s="87">
        <f t="shared" si="6"/>
        <v>103</v>
      </c>
      <c r="Y32" s="61">
        <v>2.2000000000000002</v>
      </c>
      <c r="Z32" s="33">
        <f t="shared" si="0"/>
        <v>28.3</v>
      </c>
      <c r="AA32" s="33">
        <v>0</v>
      </c>
      <c r="AB32" s="33">
        <f t="shared" si="0"/>
        <v>40</v>
      </c>
      <c r="AC32" s="33">
        <v>1.3</v>
      </c>
      <c r="AD32" s="33">
        <f t="shared" si="1"/>
        <v>10.6</v>
      </c>
      <c r="AE32" s="22">
        <f t="shared" si="2"/>
        <v>256.75</v>
      </c>
      <c r="AF32" s="54">
        <f t="shared" si="8"/>
        <v>-1313.3233036132749</v>
      </c>
      <c r="AG32" s="169">
        <f t="shared" si="9"/>
        <v>-5.2778107161650695E-4</v>
      </c>
      <c r="AH32" s="169"/>
    </row>
    <row r="33" spans="1:34" x14ac:dyDescent="0.2">
      <c r="A33" s="17" t="s">
        <v>59</v>
      </c>
      <c r="B33" s="12" t="s">
        <v>26</v>
      </c>
      <c r="C33" s="28">
        <v>42422</v>
      </c>
      <c r="D33" s="64">
        <v>0.35069444444444442</v>
      </c>
      <c r="E33" s="10">
        <f t="shared" si="7"/>
        <v>276.58333333333337</v>
      </c>
      <c r="F33" s="78">
        <f t="shared" si="3"/>
        <v>11.524305555555557</v>
      </c>
      <c r="G33" s="53">
        <v>5.77</v>
      </c>
      <c r="H33" s="53">
        <v>7.99</v>
      </c>
      <c r="I33">
        <v>72.2</v>
      </c>
      <c r="J33">
        <v>12.9</v>
      </c>
      <c r="K33" s="53">
        <f t="shared" si="4"/>
        <v>2.2200000000000006</v>
      </c>
      <c r="L33" s="53">
        <f t="shared" si="10"/>
        <v>4.8100000000000005</v>
      </c>
      <c r="M33">
        <v>0</v>
      </c>
      <c r="N33" s="57">
        <v>31.8</v>
      </c>
      <c r="O33" s="60">
        <v>65.400000000000006</v>
      </c>
      <c r="P33" s="61">
        <v>0</v>
      </c>
      <c r="Q33" s="33">
        <v>2.81</v>
      </c>
      <c r="R33" s="33">
        <v>7.71</v>
      </c>
      <c r="S33" s="60"/>
      <c r="T33" s="60">
        <v>178</v>
      </c>
      <c r="U33" s="77">
        <v>6.69</v>
      </c>
      <c r="V33" s="57">
        <v>12</v>
      </c>
      <c r="W33" s="73">
        <f t="shared" si="5"/>
        <v>246.29999999999995</v>
      </c>
      <c r="X33" s="87">
        <f t="shared" si="6"/>
        <v>115</v>
      </c>
      <c r="Y33" s="61">
        <v>1.7</v>
      </c>
      <c r="Z33" s="33">
        <f t="shared" si="0"/>
        <v>30</v>
      </c>
      <c r="AA33" s="33">
        <v>0</v>
      </c>
      <c r="AB33" s="33">
        <f t="shared" si="0"/>
        <v>40</v>
      </c>
      <c r="AC33" s="33">
        <v>0.7</v>
      </c>
      <c r="AD33" s="33">
        <f t="shared" si="1"/>
        <v>11.299999999999999</v>
      </c>
      <c r="AE33" s="22">
        <f t="shared" si="2"/>
        <v>276.58333333333337</v>
      </c>
      <c r="AF33" s="54">
        <f t="shared" si="8"/>
        <v>-43.75501885325982</v>
      </c>
      <c r="AG33" s="169">
        <f t="shared" si="9"/>
        <v>-1.584154683796473E-2</v>
      </c>
      <c r="AH33" s="169"/>
    </row>
    <row r="34" spans="1:34" ht="16.5" x14ac:dyDescent="0.3">
      <c r="A34" s="17" t="s">
        <v>59</v>
      </c>
      <c r="B34" s="12" t="s">
        <v>27</v>
      </c>
      <c r="C34" s="28">
        <v>42423</v>
      </c>
      <c r="D34" s="64">
        <v>0.4236111111111111</v>
      </c>
      <c r="E34" s="10">
        <f t="shared" si="7"/>
        <v>302.33333333333337</v>
      </c>
      <c r="F34" s="78">
        <f t="shared" si="3"/>
        <v>12.597222222222223</v>
      </c>
      <c r="G34" s="156">
        <v>5.64</v>
      </c>
      <c r="H34" s="156">
        <v>9.64</v>
      </c>
      <c r="I34" s="155">
        <v>58.6</v>
      </c>
      <c r="J34" s="155">
        <v>11.4</v>
      </c>
      <c r="K34" s="53">
        <f t="shared" si="4"/>
        <v>4.0000000000000009</v>
      </c>
      <c r="L34" s="53">
        <f t="shared" si="10"/>
        <v>3.16</v>
      </c>
      <c r="M34" s="155">
        <v>1</v>
      </c>
      <c r="N34" s="57">
        <v>33.6</v>
      </c>
      <c r="O34" s="60">
        <v>64</v>
      </c>
      <c r="P34" s="61">
        <v>0</v>
      </c>
      <c r="Q34" s="33">
        <v>2.68</v>
      </c>
      <c r="R34" s="33">
        <v>7.63</v>
      </c>
      <c r="S34" s="60"/>
      <c r="T34" s="60">
        <v>181</v>
      </c>
      <c r="U34" s="77">
        <v>6.96</v>
      </c>
      <c r="V34" s="57">
        <v>10</v>
      </c>
      <c r="W34" s="73">
        <f t="shared" si="5"/>
        <v>235.79999999999995</v>
      </c>
      <c r="X34" s="87">
        <f t="shared" si="6"/>
        <v>125</v>
      </c>
      <c r="Y34" s="61">
        <v>1.5</v>
      </c>
      <c r="Z34" s="33">
        <f t="shared" si="0"/>
        <v>31.5</v>
      </c>
      <c r="AA34" s="33">
        <v>0</v>
      </c>
      <c r="AB34" s="33">
        <f t="shared" si="0"/>
        <v>40</v>
      </c>
      <c r="AC34" s="33">
        <v>0</v>
      </c>
      <c r="AD34" s="33">
        <f t="shared" si="1"/>
        <v>11.299999999999999</v>
      </c>
      <c r="AE34" s="22">
        <f t="shared" si="2"/>
        <v>302.33333333333337</v>
      </c>
      <c r="AF34" s="54">
        <f t="shared" si="8"/>
        <v>-783.24241455669971</v>
      </c>
      <c r="AG34" s="169">
        <f t="shared" si="9"/>
        <v>-8.8497145670060953E-4</v>
      </c>
      <c r="AH34" s="169"/>
    </row>
    <row r="35" spans="1:34" ht="17.25" thickBot="1" x14ac:dyDescent="0.35">
      <c r="A35" s="23" t="s">
        <v>59</v>
      </c>
      <c r="B35" s="13" t="s">
        <v>28</v>
      </c>
      <c r="C35" s="28">
        <v>42424</v>
      </c>
      <c r="D35" s="65">
        <v>0.3833333333333333</v>
      </c>
      <c r="E35" s="154">
        <f>F35*24</f>
        <v>325.36666666666667</v>
      </c>
      <c r="F35" s="79">
        <f t="shared" si="3"/>
        <v>13.556944444444445</v>
      </c>
      <c r="G35" s="159">
        <v>4.1500000000000004</v>
      </c>
      <c r="H35" s="160">
        <v>9.15</v>
      </c>
      <c r="I35" s="157">
        <v>45.4</v>
      </c>
      <c r="J35" s="157">
        <v>11</v>
      </c>
      <c r="K35" s="163">
        <f t="shared" si="4"/>
        <v>5</v>
      </c>
      <c r="L35" s="163">
        <f t="shared" si="10"/>
        <v>3.6500000000000004</v>
      </c>
      <c r="M35" s="158">
        <v>1</v>
      </c>
      <c r="N35" s="68">
        <v>14.6</v>
      </c>
      <c r="O35" s="68">
        <v>73.400000000000006</v>
      </c>
      <c r="P35" s="69">
        <v>0</v>
      </c>
      <c r="Q35" s="69">
        <v>3.23</v>
      </c>
      <c r="R35" s="69">
        <v>7.81</v>
      </c>
      <c r="S35" s="67"/>
      <c r="T35" s="67">
        <v>182</v>
      </c>
      <c r="U35" s="80">
        <v>7.25</v>
      </c>
      <c r="V35" s="67">
        <v>10</v>
      </c>
      <c r="W35" s="73">
        <f t="shared" si="5"/>
        <v>226.79999999999995</v>
      </c>
      <c r="X35" s="87">
        <f t="shared" si="6"/>
        <v>135</v>
      </c>
      <c r="Y35" s="70">
        <v>1</v>
      </c>
      <c r="Z35" s="70">
        <f t="shared" si="0"/>
        <v>32.5</v>
      </c>
      <c r="AA35" s="69">
        <v>0</v>
      </c>
      <c r="AB35" s="70">
        <f t="shared" si="0"/>
        <v>40</v>
      </c>
      <c r="AC35" s="69">
        <v>0</v>
      </c>
      <c r="AD35" s="70">
        <f t="shared" si="1"/>
        <v>11.299999999999999</v>
      </c>
      <c r="AE35" s="6"/>
      <c r="AF35" s="4"/>
      <c r="AG35" s="170"/>
      <c r="AH35" s="170"/>
    </row>
    <row r="36" spans="1:34" ht="13.5" x14ac:dyDescent="0.25">
      <c r="A36" s="17" t="s">
        <v>60</v>
      </c>
      <c r="B36" s="12" t="s">
        <v>49</v>
      </c>
      <c r="C36" s="49">
        <v>42410</v>
      </c>
      <c r="D36" s="29">
        <v>0.61597222222222225</v>
      </c>
      <c r="E36" s="10">
        <f>F36*24</f>
        <v>0</v>
      </c>
      <c r="F36" s="81">
        <v>0</v>
      </c>
      <c r="G36" s="37"/>
      <c r="H36" s="38"/>
      <c r="I36" s="38"/>
      <c r="J36" s="5"/>
      <c r="K36" s="5"/>
      <c r="L36" s="5"/>
      <c r="M36" s="40"/>
      <c r="N36" s="57">
        <v>32.200000000000003</v>
      </c>
      <c r="O36" s="57">
        <v>0</v>
      </c>
      <c r="P36" s="32">
        <v>6.41</v>
      </c>
      <c r="Q36" s="10">
        <v>2.2200000000000002</v>
      </c>
      <c r="R36" s="61">
        <v>1.2</v>
      </c>
      <c r="S36" s="57"/>
      <c r="T36" s="60">
        <v>119</v>
      </c>
      <c r="U36" s="77">
        <v>9.1199999999999992</v>
      </c>
      <c r="V36" s="18">
        <v>3.5</v>
      </c>
      <c r="W36" s="26">
        <v>268</v>
      </c>
      <c r="X36" s="34">
        <v>3.5</v>
      </c>
      <c r="Y36" s="33"/>
      <c r="Z36" s="33"/>
      <c r="AA36" s="33"/>
      <c r="AB36" s="33"/>
      <c r="AC36" s="61"/>
      <c r="AD36" s="33"/>
      <c r="AE36" s="21"/>
      <c r="AF36" s="55"/>
      <c r="AG36" s="168"/>
      <c r="AH36" s="168"/>
    </row>
    <row r="37" spans="1:34" x14ac:dyDescent="0.2">
      <c r="A37" s="17" t="s">
        <v>60</v>
      </c>
      <c r="B37" s="16" t="s">
        <v>45</v>
      </c>
      <c r="C37" s="28">
        <v>42410</v>
      </c>
      <c r="D37" s="29">
        <v>0.82777777777777783</v>
      </c>
      <c r="E37" s="10">
        <f>F37*24</f>
        <v>0</v>
      </c>
      <c r="F37" s="78">
        <v>0</v>
      </c>
      <c r="G37" s="53">
        <v>0.23</v>
      </c>
      <c r="H37" s="53">
        <v>0.23200000000000001</v>
      </c>
      <c r="I37">
        <v>99.4</v>
      </c>
      <c r="J37">
        <v>13.1</v>
      </c>
      <c r="K37" s="53">
        <f>H37-G37</f>
        <v>2.0000000000000018E-3</v>
      </c>
      <c r="L37" s="53"/>
      <c r="M37">
        <v>0</v>
      </c>
      <c r="N37" s="57">
        <v>36.4</v>
      </c>
      <c r="O37" s="60">
        <v>0</v>
      </c>
      <c r="P37" s="61">
        <v>5.86</v>
      </c>
      <c r="Q37" s="33">
        <v>2.11</v>
      </c>
      <c r="R37" s="61">
        <v>1.62</v>
      </c>
      <c r="S37" s="57"/>
      <c r="T37" s="57">
        <v>123</v>
      </c>
      <c r="U37" s="82">
        <v>8.92</v>
      </c>
      <c r="V37" s="60">
        <v>4</v>
      </c>
      <c r="W37" s="73">
        <f>W36-V36+Y37+AA37+AC37</f>
        <v>264.5</v>
      </c>
      <c r="X37" s="87">
        <f>SUM(V37,X36)</f>
        <v>7.5</v>
      </c>
      <c r="Y37" s="33">
        <v>0</v>
      </c>
      <c r="Z37" s="33">
        <f t="shared" ref="Z37:Z51" si="11">SUM(Y37,Z36)</f>
        <v>0</v>
      </c>
      <c r="AA37" s="33">
        <v>0</v>
      </c>
      <c r="AB37" s="33">
        <f t="shared" ref="AB37:AB51" si="12">SUM(AA37,AB36)</f>
        <v>0</v>
      </c>
      <c r="AC37" s="33">
        <v>0</v>
      </c>
      <c r="AD37" s="33">
        <f t="shared" ref="AD37:AD51" si="13">SUM(AC37,AD36)</f>
        <v>0</v>
      </c>
      <c r="AE37" s="4">
        <f t="shared" ref="AE37:AE50" si="14">F37*24</f>
        <v>0</v>
      </c>
      <c r="AF37" s="54"/>
      <c r="AG37" s="169"/>
      <c r="AH37" s="169"/>
    </row>
    <row r="38" spans="1:34" x14ac:dyDescent="0.2">
      <c r="A38" s="17" t="s">
        <v>60</v>
      </c>
      <c r="B38" s="8" t="s">
        <v>4</v>
      </c>
      <c r="C38" s="28">
        <v>42411</v>
      </c>
      <c r="D38" s="29">
        <v>0.41250000000000003</v>
      </c>
      <c r="E38" s="10">
        <f>F38*24</f>
        <v>14.033333333333331</v>
      </c>
      <c r="F38" s="78">
        <f t="shared" ref="F38:F51" si="15">+F37+(C38-C37)+(D38-D37)</f>
        <v>0.58472222222222214</v>
      </c>
      <c r="G38" s="53">
        <v>0.39</v>
      </c>
      <c r="H38" s="53">
        <v>0.39100000000000001</v>
      </c>
      <c r="I38">
        <v>99.5</v>
      </c>
      <c r="J38">
        <v>13.3</v>
      </c>
      <c r="K38" s="53">
        <f t="shared" ref="K38:K51" si="16">H38-G38</f>
        <v>1.0000000000000009E-3</v>
      </c>
      <c r="L38" s="53"/>
      <c r="M38">
        <v>0</v>
      </c>
      <c r="N38" s="57">
        <v>33.4</v>
      </c>
      <c r="O38" s="60">
        <v>5</v>
      </c>
      <c r="P38" s="61">
        <v>5.52</v>
      </c>
      <c r="Q38" s="33">
        <v>1.92</v>
      </c>
      <c r="R38" s="61">
        <v>2.1800000000000002</v>
      </c>
      <c r="S38" s="60">
        <v>351.4</v>
      </c>
      <c r="T38" s="60">
        <v>125</v>
      </c>
      <c r="U38" s="77">
        <v>8.84</v>
      </c>
      <c r="V38" s="60">
        <v>4</v>
      </c>
      <c r="W38" s="73">
        <f t="shared" ref="W38:W51" si="17">W37-V37+Y38+AA38+AC38</f>
        <v>260.5</v>
      </c>
      <c r="X38" s="87">
        <f t="shared" ref="X38:X51" si="18">SUM(V38,X37)</f>
        <v>11.5</v>
      </c>
      <c r="Y38" s="33">
        <v>0</v>
      </c>
      <c r="Z38" s="33">
        <f t="shared" si="11"/>
        <v>0</v>
      </c>
      <c r="AA38" s="33">
        <v>0</v>
      </c>
      <c r="AB38" s="33">
        <f t="shared" si="12"/>
        <v>0</v>
      </c>
      <c r="AC38" s="33">
        <v>0</v>
      </c>
      <c r="AD38" s="33">
        <f t="shared" si="13"/>
        <v>0</v>
      </c>
      <c r="AE38" s="22">
        <f t="shared" si="14"/>
        <v>14.033333333333331</v>
      </c>
      <c r="AF38" s="54">
        <f t="shared" ref="AF38:AF50" si="19">((AE38-AE37)*LN(2)/LN(G38/G37))</f>
        <v>18.420309372544878</v>
      </c>
      <c r="AG38" s="169">
        <f t="shared" si="9"/>
        <v>3.7629508090296679E-2</v>
      </c>
      <c r="AH38" s="169"/>
    </row>
    <row r="39" spans="1:34" x14ac:dyDescent="0.2">
      <c r="A39" s="17" t="s">
        <v>60</v>
      </c>
      <c r="B39" s="8" t="s">
        <v>16</v>
      </c>
      <c r="C39" s="28">
        <v>42412</v>
      </c>
      <c r="D39" s="29">
        <v>0.46319444444444446</v>
      </c>
      <c r="E39" s="10">
        <f>F39*24</f>
        <v>39.25</v>
      </c>
      <c r="F39" s="78">
        <f t="shared" si="15"/>
        <v>1.6354166666666665</v>
      </c>
      <c r="G39" s="53">
        <v>0.99399999999999999</v>
      </c>
      <c r="H39" s="53">
        <v>1</v>
      </c>
      <c r="I39">
        <v>99.5</v>
      </c>
      <c r="J39">
        <v>13.2</v>
      </c>
      <c r="K39" s="53">
        <f t="shared" si="16"/>
        <v>6.0000000000000053E-3</v>
      </c>
      <c r="L39" s="53"/>
      <c r="M39">
        <v>1</v>
      </c>
      <c r="N39" s="57">
        <v>31.8</v>
      </c>
      <c r="O39" s="60">
        <v>13.6</v>
      </c>
      <c r="P39" s="61">
        <v>4.29</v>
      </c>
      <c r="Q39" s="33">
        <v>1.93</v>
      </c>
      <c r="R39" s="61">
        <v>3.37</v>
      </c>
      <c r="S39" s="60">
        <v>358.6</v>
      </c>
      <c r="T39" s="60">
        <v>124</v>
      </c>
      <c r="U39" s="77">
        <v>8.75</v>
      </c>
      <c r="V39" s="60">
        <v>39</v>
      </c>
      <c r="W39" s="73">
        <f t="shared" si="17"/>
        <v>256.5</v>
      </c>
      <c r="X39" s="87">
        <f t="shared" si="18"/>
        <v>50.5</v>
      </c>
      <c r="Y39" s="33">
        <v>0</v>
      </c>
      <c r="Z39" s="33">
        <f t="shared" si="11"/>
        <v>0</v>
      </c>
      <c r="AA39" s="33">
        <v>0</v>
      </c>
      <c r="AB39" s="33">
        <f t="shared" si="12"/>
        <v>0</v>
      </c>
      <c r="AC39" s="33">
        <v>0</v>
      </c>
      <c r="AD39" s="33">
        <f t="shared" si="13"/>
        <v>0</v>
      </c>
      <c r="AE39" s="22">
        <f t="shared" si="14"/>
        <v>39.25</v>
      </c>
      <c r="AF39" s="54">
        <f t="shared" si="19"/>
        <v>18.682171323539752</v>
      </c>
      <c r="AG39" s="169">
        <f t="shared" si="9"/>
        <v>3.7102067450081232E-2</v>
      </c>
      <c r="AH39" s="169"/>
    </row>
    <row r="40" spans="1:34" x14ac:dyDescent="0.2">
      <c r="A40" s="17" t="s">
        <v>60</v>
      </c>
      <c r="B40" s="8" t="s">
        <v>17</v>
      </c>
      <c r="C40" s="28">
        <v>42413</v>
      </c>
      <c r="D40" s="29">
        <v>0.375</v>
      </c>
      <c r="E40" s="10">
        <f t="shared" ref="E40:E50" si="20">F40*24</f>
        <v>61.133333333333326</v>
      </c>
      <c r="F40" s="78">
        <f t="shared" si="15"/>
        <v>2.5472222222222221</v>
      </c>
      <c r="G40" s="53">
        <v>2.57</v>
      </c>
      <c r="H40" s="53">
        <v>2.58</v>
      </c>
      <c r="I40">
        <v>99.6</v>
      </c>
      <c r="J40">
        <v>13.4</v>
      </c>
      <c r="K40" s="53">
        <f t="shared" si="16"/>
        <v>1.0000000000000231E-2</v>
      </c>
      <c r="L40" s="53"/>
      <c r="M40">
        <v>0</v>
      </c>
      <c r="N40" s="57">
        <v>29.3</v>
      </c>
      <c r="O40" s="60">
        <v>22.1</v>
      </c>
      <c r="P40" s="61">
        <v>3.33</v>
      </c>
      <c r="Q40" s="33">
        <v>2.38</v>
      </c>
      <c r="R40" s="61">
        <v>5.0199999999999996</v>
      </c>
      <c r="S40" s="60">
        <v>365.8</v>
      </c>
      <c r="T40" s="60">
        <v>123</v>
      </c>
      <c r="U40" s="77">
        <v>8.74</v>
      </c>
      <c r="V40" s="60">
        <v>4</v>
      </c>
      <c r="W40" s="73">
        <f t="shared" si="17"/>
        <v>223.1</v>
      </c>
      <c r="X40" s="87">
        <f t="shared" si="18"/>
        <v>54.5</v>
      </c>
      <c r="Y40" s="33">
        <v>0</v>
      </c>
      <c r="Z40" s="33">
        <f t="shared" si="11"/>
        <v>0</v>
      </c>
      <c r="AA40" s="33">
        <v>4</v>
      </c>
      <c r="AB40" s="33">
        <f t="shared" si="12"/>
        <v>4</v>
      </c>
      <c r="AC40" s="33">
        <v>1.6</v>
      </c>
      <c r="AD40" s="33">
        <f t="shared" si="13"/>
        <v>1.6</v>
      </c>
      <c r="AE40" s="22">
        <f t="shared" si="14"/>
        <v>61.133333333333326</v>
      </c>
      <c r="AF40" s="54">
        <f t="shared" si="19"/>
        <v>15.967984028837455</v>
      </c>
      <c r="AG40" s="169">
        <f t="shared" si="9"/>
        <v>4.3408559233786365E-2</v>
      </c>
      <c r="AH40" s="169"/>
    </row>
    <row r="41" spans="1:34" x14ac:dyDescent="0.2">
      <c r="A41" s="17" t="s">
        <v>60</v>
      </c>
      <c r="B41" s="16" t="s">
        <v>18</v>
      </c>
      <c r="C41" s="28">
        <v>42414</v>
      </c>
      <c r="D41" s="29">
        <v>0.41736111111111113</v>
      </c>
      <c r="E41" s="10">
        <f t="shared" si="20"/>
        <v>86.149999999999991</v>
      </c>
      <c r="F41" s="78">
        <f t="shared" si="15"/>
        <v>3.5895833333333331</v>
      </c>
      <c r="G41" s="53">
        <v>5.73</v>
      </c>
      <c r="H41" s="53">
        <v>5.75</v>
      </c>
      <c r="I41">
        <v>99.5</v>
      </c>
      <c r="J41">
        <v>13.6</v>
      </c>
      <c r="K41" s="53">
        <f t="shared" si="16"/>
        <v>1.9999999999999574E-2</v>
      </c>
      <c r="L41" s="53"/>
      <c r="M41">
        <v>0</v>
      </c>
      <c r="N41" s="57">
        <v>31.2</v>
      </c>
      <c r="O41" s="60">
        <v>31.5</v>
      </c>
      <c r="P41" s="61">
        <v>1.44</v>
      </c>
      <c r="Q41" s="33">
        <v>2.5</v>
      </c>
      <c r="R41" s="61">
        <v>6.96</v>
      </c>
      <c r="S41" s="60">
        <v>386.7</v>
      </c>
      <c r="T41" s="60">
        <v>127</v>
      </c>
      <c r="U41" s="77">
        <v>7.97</v>
      </c>
      <c r="V41" s="60">
        <v>10</v>
      </c>
      <c r="W41" s="73">
        <f t="shared" si="17"/>
        <v>231.3</v>
      </c>
      <c r="X41" s="87">
        <f t="shared" si="18"/>
        <v>64.5</v>
      </c>
      <c r="Y41" s="33">
        <v>2.9</v>
      </c>
      <c r="Z41" s="33">
        <f t="shared" si="11"/>
        <v>2.9</v>
      </c>
      <c r="AA41" s="33">
        <v>8</v>
      </c>
      <c r="AB41" s="33">
        <f t="shared" si="12"/>
        <v>12</v>
      </c>
      <c r="AC41" s="33">
        <v>1.3</v>
      </c>
      <c r="AD41" s="33">
        <f t="shared" si="13"/>
        <v>2.9000000000000004</v>
      </c>
      <c r="AE41" s="22">
        <f t="shared" si="14"/>
        <v>86.149999999999991</v>
      </c>
      <c r="AF41" s="54">
        <f t="shared" si="19"/>
        <v>21.626370249080633</v>
      </c>
      <c r="AG41" s="169">
        <f t="shared" si="9"/>
        <v>3.2051017927495803E-2</v>
      </c>
      <c r="AH41" s="169"/>
    </row>
    <row r="42" spans="1:34" x14ac:dyDescent="0.2">
      <c r="A42" s="17" t="s">
        <v>60</v>
      </c>
      <c r="B42" s="12" t="s">
        <v>19</v>
      </c>
      <c r="C42" s="28">
        <v>42415</v>
      </c>
      <c r="D42" s="29">
        <v>0.42152777777777778</v>
      </c>
      <c r="E42" s="10">
        <f t="shared" si="20"/>
        <v>110.25</v>
      </c>
      <c r="F42" s="78">
        <f t="shared" si="15"/>
        <v>4.59375</v>
      </c>
      <c r="G42" s="53">
        <v>9.83</v>
      </c>
      <c r="H42" s="53">
        <v>9.8699999999999992</v>
      </c>
      <c r="I42">
        <v>99.6</v>
      </c>
      <c r="J42">
        <v>13.4</v>
      </c>
      <c r="K42" s="53">
        <f t="shared" si="16"/>
        <v>3.9999999999999147E-2</v>
      </c>
      <c r="L42" s="53"/>
      <c r="M42">
        <v>1</v>
      </c>
      <c r="N42" s="57">
        <v>32.5</v>
      </c>
      <c r="O42" s="60">
        <v>44</v>
      </c>
      <c r="P42" s="61">
        <v>0</v>
      </c>
      <c r="Q42" s="33">
        <v>2.66</v>
      </c>
      <c r="R42" s="61">
        <v>6.26</v>
      </c>
      <c r="S42" s="60">
        <v>415.4</v>
      </c>
      <c r="T42" s="60">
        <v>137</v>
      </c>
      <c r="U42" s="77">
        <v>6.69</v>
      </c>
      <c r="V42" s="60">
        <v>4</v>
      </c>
      <c r="W42" s="73">
        <f t="shared" si="17"/>
        <v>240</v>
      </c>
      <c r="X42" s="87">
        <f t="shared" si="18"/>
        <v>68.5</v>
      </c>
      <c r="Y42" s="33">
        <v>5.4</v>
      </c>
      <c r="Z42" s="33">
        <f t="shared" si="11"/>
        <v>8.3000000000000007</v>
      </c>
      <c r="AA42" s="33">
        <v>12.6</v>
      </c>
      <c r="AB42" s="33">
        <f t="shared" si="12"/>
        <v>24.6</v>
      </c>
      <c r="AC42" s="33">
        <v>0.7</v>
      </c>
      <c r="AD42" s="33">
        <f t="shared" si="13"/>
        <v>3.6000000000000005</v>
      </c>
      <c r="AE42" s="22">
        <f t="shared" si="14"/>
        <v>110.25</v>
      </c>
      <c r="AF42" s="54">
        <f t="shared" si="19"/>
        <v>30.950755415196902</v>
      </c>
      <c r="AG42" s="169">
        <f t="shared" si="9"/>
        <v>2.2395161968150484E-2</v>
      </c>
      <c r="AH42" s="169"/>
    </row>
    <row r="43" spans="1:34" x14ac:dyDescent="0.2">
      <c r="A43" s="17" t="s">
        <v>60</v>
      </c>
      <c r="B43" s="12" t="s">
        <v>20</v>
      </c>
      <c r="C43" s="28">
        <v>42416</v>
      </c>
      <c r="D43" s="29">
        <v>0.3756944444444445</v>
      </c>
      <c r="E43" s="10">
        <f t="shared" si="20"/>
        <v>133.15</v>
      </c>
      <c r="F43" s="78">
        <f t="shared" si="15"/>
        <v>5.5479166666666666</v>
      </c>
      <c r="G43" s="53">
        <v>12.5</v>
      </c>
      <c r="H43" s="53">
        <v>12.7</v>
      </c>
      <c r="I43">
        <v>98.8</v>
      </c>
      <c r="J43">
        <v>13.5</v>
      </c>
      <c r="K43" s="53">
        <f t="shared" si="16"/>
        <v>0.19999999999999929</v>
      </c>
      <c r="L43" s="53"/>
      <c r="M43">
        <v>0</v>
      </c>
      <c r="N43" s="57">
        <v>33.5</v>
      </c>
      <c r="O43" s="60">
        <v>41.9</v>
      </c>
      <c r="P43" s="61">
        <v>0</v>
      </c>
      <c r="Q43" s="33">
        <v>2.2799999999999998</v>
      </c>
      <c r="R43" s="61">
        <v>5.78</v>
      </c>
      <c r="S43" s="60">
        <v>412.3</v>
      </c>
      <c r="T43" s="60">
        <v>137</v>
      </c>
      <c r="U43" s="77">
        <v>5.78</v>
      </c>
      <c r="V43" s="57">
        <v>9.5</v>
      </c>
      <c r="W43" s="73">
        <f t="shared" si="17"/>
        <v>253.5</v>
      </c>
      <c r="X43" s="87">
        <f t="shared" si="18"/>
        <v>78</v>
      </c>
      <c r="Y43" s="33">
        <v>2.1</v>
      </c>
      <c r="Z43" s="33">
        <f t="shared" si="11"/>
        <v>10.4</v>
      </c>
      <c r="AA43" s="33">
        <v>15.4</v>
      </c>
      <c r="AB43" s="33">
        <f t="shared" si="12"/>
        <v>40</v>
      </c>
      <c r="AC43" s="33">
        <v>0</v>
      </c>
      <c r="AD43" s="33">
        <f t="shared" si="13"/>
        <v>3.6000000000000005</v>
      </c>
      <c r="AE43" s="22">
        <f t="shared" si="14"/>
        <v>133.15</v>
      </c>
      <c r="AF43" s="54">
        <f t="shared" si="19"/>
        <v>66.05805311000708</v>
      </c>
      <c r="AG43" s="169">
        <f t="shared" si="9"/>
        <v>1.0493000443195639E-2</v>
      </c>
      <c r="AH43" s="169"/>
    </row>
    <row r="44" spans="1:34" x14ac:dyDescent="0.2">
      <c r="A44" s="17" t="s">
        <v>60</v>
      </c>
      <c r="B44" s="12" t="s">
        <v>21</v>
      </c>
      <c r="C44" s="28">
        <v>42417</v>
      </c>
      <c r="D44" s="63">
        <v>0.41111111111111115</v>
      </c>
      <c r="E44" s="10">
        <f t="shared" si="20"/>
        <v>158</v>
      </c>
      <c r="F44" s="78">
        <f t="shared" si="15"/>
        <v>6.583333333333333</v>
      </c>
      <c r="G44" s="53">
        <v>11.6</v>
      </c>
      <c r="H44" s="53">
        <v>12</v>
      </c>
      <c r="I44">
        <v>96.9</v>
      </c>
      <c r="J44">
        <v>14.3</v>
      </c>
      <c r="K44" s="53">
        <f t="shared" si="16"/>
        <v>0.40000000000000036</v>
      </c>
      <c r="L44" s="53">
        <f>H$43-H44</f>
        <v>0.69999999999999929</v>
      </c>
      <c r="M44">
        <v>2</v>
      </c>
      <c r="N44" s="57">
        <v>25.5</v>
      </c>
      <c r="O44" s="60">
        <v>42.6</v>
      </c>
      <c r="P44" s="61">
        <v>0</v>
      </c>
      <c r="Q44" s="33">
        <v>2.67</v>
      </c>
      <c r="R44" s="61">
        <v>6.34</v>
      </c>
      <c r="S44" s="60">
        <v>412.2</v>
      </c>
      <c r="T44" s="60">
        <v>141</v>
      </c>
      <c r="U44" s="77">
        <v>5.38</v>
      </c>
      <c r="V44" s="57">
        <v>4</v>
      </c>
      <c r="W44" s="73">
        <f t="shared" si="17"/>
        <v>248.7</v>
      </c>
      <c r="X44" s="87">
        <f t="shared" si="18"/>
        <v>82</v>
      </c>
      <c r="Y44" s="33">
        <v>4.7</v>
      </c>
      <c r="Z44" s="33">
        <f t="shared" si="11"/>
        <v>15.100000000000001</v>
      </c>
      <c r="AA44" s="33">
        <v>0</v>
      </c>
      <c r="AB44" s="33">
        <f t="shared" si="12"/>
        <v>40</v>
      </c>
      <c r="AC44" s="33">
        <v>0</v>
      </c>
      <c r="AD44" s="33">
        <f t="shared" si="13"/>
        <v>3.6000000000000005</v>
      </c>
      <c r="AE44" s="22">
        <f t="shared" si="14"/>
        <v>158</v>
      </c>
      <c r="AF44" s="54">
        <f t="shared" si="19"/>
        <v>-230.51244639472571</v>
      </c>
      <c r="AG44" s="169">
        <f t="shared" si="9"/>
        <v>-3.0069837503395001E-3</v>
      </c>
      <c r="AH44" s="169"/>
    </row>
    <row r="45" spans="1:34" x14ac:dyDescent="0.2">
      <c r="A45" s="17" t="s">
        <v>60</v>
      </c>
      <c r="B45" s="12" t="s">
        <v>22</v>
      </c>
      <c r="C45" s="28">
        <v>42418</v>
      </c>
      <c r="D45" s="64">
        <v>0.37222222222222223</v>
      </c>
      <c r="E45" s="10">
        <f t="shared" si="20"/>
        <v>181.06666666666666</v>
      </c>
      <c r="F45" s="78">
        <f t="shared" si="15"/>
        <v>7.5444444444444443</v>
      </c>
      <c r="G45" s="53">
        <v>10.5</v>
      </c>
      <c r="H45" s="53">
        <v>10.8</v>
      </c>
      <c r="I45">
        <v>97</v>
      </c>
      <c r="J45">
        <v>14.2</v>
      </c>
      <c r="K45" s="53">
        <f t="shared" si="16"/>
        <v>0.30000000000000071</v>
      </c>
      <c r="L45" s="53">
        <f t="shared" ref="L45:L51" si="21">H$43-H45</f>
        <v>1.8999999999999986</v>
      </c>
      <c r="M45">
        <v>2</v>
      </c>
      <c r="N45" s="57">
        <v>5.5</v>
      </c>
      <c r="O45" s="60">
        <v>60.4</v>
      </c>
      <c r="P45" s="61">
        <v>0</v>
      </c>
      <c r="Q45" s="33">
        <v>2.63</v>
      </c>
      <c r="R45" s="61">
        <v>7.56</v>
      </c>
      <c r="S45" s="60">
        <v>436.5</v>
      </c>
      <c r="T45" s="60">
        <v>154</v>
      </c>
      <c r="U45" s="77">
        <v>5.44</v>
      </c>
      <c r="V45" s="60">
        <v>9</v>
      </c>
      <c r="W45" s="73">
        <f t="shared" si="17"/>
        <v>253.6</v>
      </c>
      <c r="X45" s="87">
        <f t="shared" si="18"/>
        <v>91</v>
      </c>
      <c r="Y45" s="33">
        <v>6.3</v>
      </c>
      <c r="Z45" s="33">
        <f t="shared" si="11"/>
        <v>21.400000000000002</v>
      </c>
      <c r="AA45" s="33">
        <v>0</v>
      </c>
      <c r="AB45" s="33">
        <f t="shared" si="12"/>
        <v>40</v>
      </c>
      <c r="AC45" s="33">
        <v>2.6</v>
      </c>
      <c r="AD45" s="33">
        <f t="shared" si="13"/>
        <v>6.2000000000000011</v>
      </c>
      <c r="AE45" s="22">
        <f t="shared" si="14"/>
        <v>181.06666666666666</v>
      </c>
      <c r="AF45" s="54">
        <f t="shared" si="19"/>
        <v>-160.47998082347652</v>
      </c>
      <c r="AG45" s="169">
        <f t="shared" si="9"/>
        <v>-4.3192127578977448E-3</v>
      </c>
      <c r="AH45" s="169"/>
    </row>
    <row r="46" spans="1:34" ht="12.75" customHeight="1" x14ac:dyDescent="0.2">
      <c r="A46" s="17" t="s">
        <v>60</v>
      </c>
      <c r="B46" s="12" t="s">
        <v>23</v>
      </c>
      <c r="C46" s="28">
        <v>42419</v>
      </c>
      <c r="D46" s="64">
        <v>0.41041666666666665</v>
      </c>
      <c r="E46" s="10">
        <f t="shared" si="20"/>
        <v>205.98333333333335</v>
      </c>
      <c r="F46" s="78">
        <f t="shared" si="15"/>
        <v>8.5826388888888889</v>
      </c>
      <c r="G46" s="53">
        <v>11.5</v>
      </c>
      <c r="H46" s="53">
        <v>12</v>
      </c>
      <c r="I46">
        <v>95.8</v>
      </c>
      <c r="J46">
        <v>14.4</v>
      </c>
      <c r="K46" s="53">
        <f t="shared" si="16"/>
        <v>0.5</v>
      </c>
      <c r="L46" s="53">
        <f t="shared" si="21"/>
        <v>0.69999999999999929</v>
      </c>
      <c r="M46">
        <v>5</v>
      </c>
      <c r="N46" s="57">
        <v>11.6</v>
      </c>
      <c r="O46" s="60">
        <v>67</v>
      </c>
      <c r="P46" s="61">
        <v>0</v>
      </c>
      <c r="Q46" s="33">
        <v>2.62</v>
      </c>
      <c r="R46" s="61">
        <v>7.56</v>
      </c>
      <c r="S46" s="60">
        <v>469.7</v>
      </c>
      <c r="T46" s="60">
        <v>167</v>
      </c>
      <c r="U46" s="77">
        <v>5.56</v>
      </c>
      <c r="V46" s="60">
        <v>4</v>
      </c>
      <c r="W46" s="73">
        <f t="shared" si="17"/>
        <v>252.39999999999998</v>
      </c>
      <c r="X46" s="87">
        <f t="shared" si="18"/>
        <v>95</v>
      </c>
      <c r="Y46" s="33">
        <v>5.2</v>
      </c>
      <c r="Z46" s="33">
        <f t="shared" si="11"/>
        <v>26.6</v>
      </c>
      <c r="AA46" s="33">
        <v>0</v>
      </c>
      <c r="AB46" s="33">
        <f t="shared" si="12"/>
        <v>40</v>
      </c>
      <c r="AC46" s="33">
        <v>2.6</v>
      </c>
      <c r="AD46" s="33">
        <f t="shared" si="13"/>
        <v>8.8000000000000007</v>
      </c>
      <c r="AE46" s="22">
        <f t="shared" si="14"/>
        <v>205.98333333333335</v>
      </c>
      <c r="AF46" s="54">
        <f t="shared" si="19"/>
        <v>189.8491772898505</v>
      </c>
      <c r="AG46" s="169">
        <f t="shared" si="9"/>
        <v>3.6510412657816743E-3</v>
      </c>
      <c r="AH46" s="169"/>
    </row>
    <row r="47" spans="1:34" ht="14.25" customHeight="1" x14ac:dyDescent="0.2">
      <c r="A47" s="17" t="s">
        <v>60</v>
      </c>
      <c r="B47" s="12" t="s">
        <v>24</v>
      </c>
      <c r="C47" s="28">
        <v>42420</v>
      </c>
      <c r="D47" s="64">
        <v>0.53263888888888888</v>
      </c>
      <c r="E47" s="10">
        <f t="shared" si="20"/>
        <v>232.91666666666666</v>
      </c>
      <c r="F47" s="78">
        <f t="shared" si="15"/>
        <v>9.7048611111111107</v>
      </c>
      <c r="G47" s="53">
        <v>8.35</v>
      </c>
      <c r="H47" s="53">
        <v>8.94</v>
      </c>
      <c r="I47">
        <v>93.4</v>
      </c>
      <c r="J47">
        <v>14.4</v>
      </c>
      <c r="K47" s="53">
        <f t="shared" si="16"/>
        <v>0.58999999999999986</v>
      </c>
      <c r="L47" s="53">
        <f t="shared" si="21"/>
        <v>3.76</v>
      </c>
      <c r="M47">
        <v>2</v>
      </c>
      <c r="N47" s="57">
        <v>31.3</v>
      </c>
      <c r="O47" s="60">
        <v>72.400000000000006</v>
      </c>
      <c r="P47" s="61">
        <v>0</v>
      </c>
      <c r="Q47" s="33">
        <v>2.33</v>
      </c>
      <c r="R47" s="61">
        <v>7.61</v>
      </c>
      <c r="S47" s="60">
        <v>545.4</v>
      </c>
      <c r="T47" s="60">
        <v>177</v>
      </c>
      <c r="U47" s="77">
        <v>5.75</v>
      </c>
      <c r="V47" s="60">
        <v>4</v>
      </c>
      <c r="W47" s="73">
        <f t="shared" si="17"/>
        <v>253.79999999999995</v>
      </c>
      <c r="X47" s="87">
        <f t="shared" si="18"/>
        <v>99</v>
      </c>
      <c r="Y47" s="33">
        <v>4.7</v>
      </c>
      <c r="Z47" s="33">
        <f t="shared" si="11"/>
        <v>31.3</v>
      </c>
      <c r="AA47" s="33">
        <v>0</v>
      </c>
      <c r="AB47" s="33">
        <f t="shared" si="12"/>
        <v>40</v>
      </c>
      <c r="AC47" s="33">
        <v>0.7</v>
      </c>
      <c r="AD47" s="33">
        <f t="shared" si="13"/>
        <v>9.5</v>
      </c>
      <c r="AE47" s="22">
        <f t="shared" si="14"/>
        <v>232.91666666666666</v>
      </c>
      <c r="AF47" s="54">
        <f t="shared" si="19"/>
        <v>-58.324304808685852</v>
      </c>
      <c r="AG47" s="169">
        <f t="shared" si="9"/>
        <v>-1.1884362494051013E-2</v>
      </c>
      <c r="AH47" s="169"/>
    </row>
    <row r="48" spans="1:34" ht="14.25" customHeight="1" x14ac:dyDescent="0.2">
      <c r="A48" s="17" t="s">
        <v>60</v>
      </c>
      <c r="B48" s="12" t="s">
        <v>25</v>
      </c>
      <c r="C48" s="28">
        <v>42421</v>
      </c>
      <c r="D48" s="64">
        <v>0.52569444444444446</v>
      </c>
      <c r="E48" s="10">
        <f t="shared" si="20"/>
        <v>256.75</v>
      </c>
      <c r="F48" s="78">
        <f t="shared" si="15"/>
        <v>10.697916666666666</v>
      </c>
      <c r="G48" s="53">
        <v>7.96</v>
      </c>
      <c r="H48" s="53">
        <v>9.0299999999999994</v>
      </c>
      <c r="I48">
        <v>88.2</v>
      </c>
      <c r="J48">
        <v>14.2</v>
      </c>
      <c r="K48" s="53">
        <f t="shared" si="16"/>
        <v>1.0699999999999994</v>
      </c>
      <c r="L48" s="53">
        <f t="shared" si="21"/>
        <v>3.67</v>
      </c>
      <c r="M48">
        <v>2</v>
      </c>
      <c r="N48" s="57">
        <v>24.2</v>
      </c>
      <c r="O48" s="60">
        <v>78</v>
      </c>
      <c r="P48" s="61">
        <v>0</v>
      </c>
      <c r="Q48" s="33">
        <v>2.4</v>
      </c>
      <c r="R48" s="61">
        <v>7.69</v>
      </c>
      <c r="S48" s="60">
        <v>565.20000000000005</v>
      </c>
      <c r="T48" s="60">
        <v>186</v>
      </c>
      <c r="U48" s="77">
        <v>6</v>
      </c>
      <c r="V48" s="60">
        <v>4</v>
      </c>
      <c r="W48" s="73">
        <f t="shared" si="17"/>
        <v>254.89999999999998</v>
      </c>
      <c r="X48" s="87">
        <f t="shared" si="18"/>
        <v>103</v>
      </c>
      <c r="Y48" s="33">
        <v>3.8</v>
      </c>
      <c r="Z48" s="33">
        <f t="shared" si="11"/>
        <v>35.1</v>
      </c>
      <c r="AA48" s="33">
        <v>0</v>
      </c>
      <c r="AB48" s="33">
        <f t="shared" si="12"/>
        <v>40</v>
      </c>
      <c r="AC48" s="33">
        <v>1.3</v>
      </c>
      <c r="AD48" s="33">
        <f t="shared" si="13"/>
        <v>10.8</v>
      </c>
      <c r="AE48" s="22">
        <f t="shared" si="14"/>
        <v>256.75</v>
      </c>
      <c r="AF48" s="54">
        <f t="shared" si="19"/>
        <v>-345.37175208512258</v>
      </c>
      <c r="AG48" s="169">
        <f t="shared" si="9"/>
        <v>-2.0069596785932502E-3</v>
      </c>
      <c r="AH48" s="169"/>
    </row>
    <row r="49" spans="1:34" x14ac:dyDescent="0.2">
      <c r="A49" s="17" t="s">
        <v>60</v>
      </c>
      <c r="B49" s="12" t="s">
        <v>26</v>
      </c>
      <c r="C49" s="28">
        <v>42422</v>
      </c>
      <c r="D49" s="64">
        <v>0.35138888888888892</v>
      </c>
      <c r="E49" s="10">
        <f t="shared" si="20"/>
        <v>276.56666666666666</v>
      </c>
      <c r="F49" s="78">
        <f t="shared" si="15"/>
        <v>11.52361111111111</v>
      </c>
      <c r="G49" s="53">
        <v>6.61</v>
      </c>
      <c r="H49" s="53">
        <v>7.79</v>
      </c>
      <c r="I49">
        <v>84.9</v>
      </c>
      <c r="J49">
        <v>14</v>
      </c>
      <c r="K49" s="53">
        <f t="shared" si="16"/>
        <v>1.1799999999999997</v>
      </c>
      <c r="L49" s="53">
        <f t="shared" si="21"/>
        <v>4.9099999999999993</v>
      </c>
      <c r="M49">
        <v>3</v>
      </c>
      <c r="N49" s="57">
        <v>26.3</v>
      </c>
      <c r="O49" s="60">
        <v>79.599999999999994</v>
      </c>
      <c r="P49" s="61">
        <v>0</v>
      </c>
      <c r="Q49" s="33">
        <v>2.65</v>
      </c>
      <c r="R49" s="61">
        <v>8.01</v>
      </c>
      <c r="S49" s="60"/>
      <c r="T49" s="60">
        <v>191</v>
      </c>
      <c r="U49" s="77">
        <v>6.4</v>
      </c>
      <c r="V49" s="60">
        <v>12</v>
      </c>
      <c r="W49" s="73">
        <f t="shared" si="17"/>
        <v>253.99999999999997</v>
      </c>
      <c r="X49" s="87">
        <f t="shared" si="18"/>
        <v>115</v>
      </c>
      <c r="Y49" s="33">
        <v>2.4</v>
      </c>
      <c r="Z49" s="33">
        <f t="shared" si="11"/>
        <v>37.5</v>
      </c>
      <c r="AA49" s="33">
        <v>0</v>
      </c>
      <c r="AB49" s="33">
        <f t="shared" si="12"/>
        <v>40</v>
      </c>
      <c r="AC49" s="33">
        <v>0.7</v>
      </c>
      <c r="AD49" s="33">
        <f t="shared" si="13"/>
        <v>11.5</v>
      </c>
      <c r="AE49" s="22">
        <f t="shared" si="14"/>
        <v>276.56666666666666</v>
      </c>
      <c r="AF49" s="54">
        <f t="shared" si="19"/>
        <v>-73.910199659431001</v>
      </c>
      <c r="AG49" s="169">
        <f t="shared" si="9"/>
        <v>-9.3782344487483623E-3</v>
      </c>
      <c r="AH49" s="169"/>
    </row>
    <row r="50" spans="1:34" ht="16.5" x14ac:dyDescent="0.3">
      <c r="A50" s="17" t="s">
        <v>60</v>
      </c>
      <c r="B50" s="12" t="s">
        <v>27</v>
      </c>
      <c r="C50" s="28">
        <v>42423</v>
      </c>
      <c r="D50" s="64">
        <v>0.42430555555555555</v>
      </c>
      <c r="E50" s="10">
        <f t="shared" si="20"/>
        <v>302.31666666666661</v>
      </c>
      <c r="F50" s="78">
        <f t="shared" si="15"/>
        <v>12.596527777777776</v>
      </c>
      <c r="G50" s="156">
        <v>6.19</v>
      </c>
      <c r="H50" s="156">
        <v>8.85</v>
      </c>
      <c r="I50" s="155">
        <v>70</v>
      </c>
      <c r="J50" s="155">
        <v>11.7</v>
      </c>
      <c r="K50" s="53">
        <f t="shared" si="16"/>
        <v>2.6599999999999993</v>
      </c>
      <c r="L50" s="53">
        <f t="shared" si="21"/>
        <v>3.8499999999999996</v>
      </c>
      <c r="M50" s="155">
        <v>2</v>
      </c>
      <c r="N50" s="57">
        <v>24.1</v>
      </c>
      <c r="O50" s="60">
        <v>79.2</v>
      </c>
      <c r="P50" s="33">
        <v>0</v>
      </c>
      <c r="Q50" s="33">
        <v>2.46</v>
      </c>
      <c r="R50" s="61">
        <v>7.92</v>
      </c>
      <c r="S50" s="57"/>
      <c r="T50" s="57">
        <v>196</v>
      </c>
      <c r="U50" s="82">
        <v>6.71</v>
      </c>
      <c r="V50" s="60">
        <v>10</v>
      </c>
      <c r="W50" s="73">
        <f t="shared" si="17"/>
        <v>243.99999999999997</v>
      </c>
      <c r="X50" s="87">
        <f t="shared" si="18"/>
        <v>125</v>
      </c>
      <c r="Y50" s="33">
        <v>2</v>
      </c>
      <c r="Z50" s="33">
        <f t="shared" si="11"/>
        <v>39.5</v>
      </c>
      <c r="AA50" s="33">
        <v>0</v>
      </c>
      <c r="AB50" s="33">
        <f t="shared" si="12"/>
        <v>40</v>
      </c>
      <c r="AC50" s="33">
        <v>0</v>
      </c>
      <c r="AD50" s="33">
        <f t="shared" si="13"/>
        <v>11.5</v>
      </c>
      <c r="AE50" s="22">
        <f t="shared" si="14"/>
        <v>302.31666666666661</v>
      </c>
      <c r="AF50" s="54">
        <f t="shared" si="19"/>
        <v>-271.8801136053749</v>
      </c>
      <c r="AG50" s="169">
        <f t="shared" si="9"/>
        <v>-2.5494589191103023E-3</v>
      </c>
      <c r="AH50" s="169"/>
    </row>
    <row r="51" spans="1:34" ht="17.25" thickBot="1" x14ac:dyDescent="0.35">
      <c r="A51" s="23" t="s">
        <v>60</v>
      </c>
      <c r="B51" s="13" t="s">
        <v>28</v>
      </c>
      <c r="C51" s="28">
        <v>42424</v>
      </c>
      <c r="D51" s="65">
        <v>0.3840277777777778</v>
      </c>
      <c r="E51" s="154">
        <f>F51*24</f>
        <v>325.34999999999997</v>
      </c>
      <c r="F51" s="79">
        <f t="shared" si="15"/>
        <v>13.556249999999999</v>
      </c>
      <c r="G51" s="159">
        <v>5.31</v>
      </c>
      <c r="H51" s="160">
        <v>9.67</v>
      </c>
      <c r="I51" s="157">
        <v>54.9</v>
      </c>
      <c r="J51" s="157">
        <v>10.8</v>
      </c>
      <c r="K51" s="163">
        <f t="shared" si="16"/>
        <v>4.3600000000000003</v>
      </c>
      <c r="L51" s="163">
        <f t="shared" si="21"/>
        <v>3.0299999999999994</v>
      </c>
      <c r="M51" s="158">
        <v>1</v>
      </c>
      <c r="N51" s="68">
        <v>19.100000000000001</v>
      </c>
      <c r="O51" s="68">
        <v>91.6</v>
      </c>
      <c r="P51" s="69">
        <v>0</v>
      </c>
      <c r="Q51" s="69">
        <v>2.89</v>
      </c>
      <c r="R51" s="69">
        <v>8.16</v>
      </c>
      <c r="S51" s="68"/>
      <c r="T51" s="67">
        <v>197</v>
      </c>
      <c r="U51" s="80">
        <v>7.03</v>
      </c>
      <c r="V51" s="67">
        <v>10</v>
      </c>
      <c r="W51" s="73">
        <f t="shared" si="17"/>
        <v>235.39999999999998</v>
      </c>
      <c r="X51" s="87">
        <f t="shared" si="18"/>
        <v>135</v>
      </c>
      <c r="Y51" s="69">
        <v>1.4</v>
      </c>
      <c r="Z51" s="70">
        <f t="shared" si="11"/>
        <v>40.9</v>
      </c>
      <c r="AA51" s="69">
        <v>0</v>
      </c>
      <c r="AB51" s="70">
        <f t="shared" si="12"/>
        <v>40</v>
      </c>
      <c r="AC51" s="69">
        <v>0</v>
      </c>
      <c r="AD51" s="70">
        <f t="shared" si="13"/>
        <v>11.5</v>
      </c>
      <c r="AE51" s="6"/>
      <c r="AF51" s="54"/>
      <c r="AG51" s="170"/>
      <c r="AH51" s="170"/>
    </row>
    <row r="52" spans="1:34" ht="13.5" x14ac:dyDescent="0.25">
      <c r="A52" s="17" t="s">
        <v>61</v>
      </c>
      <c r="B52" s="12" t="s">
        <v>49</v>
      </c>
      <c r="C52" s="49">
        <v>42410</v>
      </c>
      <c r="D52" s="29">
        <v>0.61736111111111114</v>
      </c>
      <c r="E52" s="10">
        <f>F52*24</f>
        <v>0</v>
      </c>
      <c r="F52" s="32">
        <v>0</v>
      </c>
      <c r="G52" s="37"/>
      <c r="H52" s="38"/>
      <c r="I52" s="38"/>
      <c r="J52" s="5"/>
      <c r="K52" s="5"/>
      <c r="L52" s="5"/>
      <c r="M52" s="41"/>
      <c r="N52" s="152">
        <v>32</v>
      </c>
      <c r="O52" s="27">
        <v>0</v>
      </c>
      <c r="P52" s="32">
        <v>6.51</v>
      </c>
      <c r="Q52" s="10">
        <v>2.14</v>
      </c>
      <c r="R52" s="32">
        <v>1.19</v>
      </c>
      <c r="S52" s="15"/>
      <c r="T52" s="14">
        <v>119</v>
      </c>
      <c r="U52" s="25">
        <v>9.08</v>
      </c>
      <c r="V52" s="18">
        <v>3.5</v>
      </c>
      <c r="W52" s="26">
        <v>268</v>
      </c>
      <c r="X52" s="34">
        <v>3.5</v>
      </c>
      <c r="Y52" s="10"/>
      <c r="Z52" s="33"/>
      <c r="AA52" s="10"/>
      <c r="AB52" s="33"/>
      <c r="AC52" s="10"/>
      <c r="AD52" s="33"/>
      <c r="AE52" s="21"/>
      <c r="AF52" s="55"/>
      <c r="AG52" s="168"/>
      <c r="AH52" s="168"/>
    </row>
    <row r="53" spans="1:34" x14ac:dyDescent="0.2">
      <c r="A53" s="17" t="s">
        <v>61</v>
      </c>
      <c r="B53" s="12" t="s">
        <v>45</v>
      </c>
      <c r="C53" s="28">
        <v>42410</v>
      </c>
      <c r="D53" s="29">
        <v>0.82916666666666661</v>
      </c>
      <c r="E53" s="10">
        <f>F53*24</f>
        <v>0</v>
      </c>
      <c r="F53" s="76">
        <v>0</v>
      </c>
      <c r="G53" s="53">
        <v>0.24299999999999999</v>
      </c>
      <c r="H53" s="53">
        <v>0.24299999999999999</v>
      </c>
      <c r="I53">
        <v>100</v>
      </c>
      <c r="J53">
        <v>13.2</v>
      </c>
      <c r="K53" s="53">
        <f>H53-G53</f>
        <v>0</v>
      </c>
      <c r="L53" s="53"/>
      <c r="M53">
        <v>1</v>
      </c>
      <c r="N53" s="57">
        <v>31.8</v>
      </c>
      <c r="O53" s="15">
        <v>0</v>
      </c>
      <c r="P53" s="61">
        <v>6.01</v>
      </c>
      <c r="Q53" s="33">
        <v>2.0499999999999998</v>
      </c>
      <c r="R53" s="61">
        <v>1.64</v>
      </c>
      <c r="S53" s="57"/>
      <c r="T53" s="60">
        <v>119</v>
      </c>
      <c r="U53" s="77">
        <v>8.99</v>
      </c>
      <c r="V53" s="60">
        <v>4</v>
      </c>
      <c r="W53" s="73">
        <f>W52-V52+Y53+AA53+AC53</f>
        <v>264.5</v>
      </c>
      <c r="X53" s="87">
        <f>SUM(V53,X52)</f>
        <v>7.5</v>
      </c>
      <c r="Y53" s="33">
        <v>0</v>
      </c>
      <c r="Z53" s="33">
        <f t="shared" ref="Z53:Z67" si="22">SUM(Y53,Z52)</f>
        <v>0</v>
      </c>
      <c r="AA53" s="33">
        <v>0</v>
      </c>
      <c r="AB53" s="33">
        <f t="shared" ref="AB53:AB67" si="23">SUM(AA53,AB52)</f>
        <v>0</v>
      </c>
      <c r="AC53" s="33">
        <v>0</v>
      </c>
      <c r="AD53" s="33">
        <f t="shared" ref="AD53:AD67" si="24">SUM(AC53,AD52)</f>
        <v>0</v>
      </c>
      <c r="AE53" s="4">
        <f t="shared" ref="AE53:AE66" si="25">F53*24</f>
        <v>0</v>
      </c>
      <c r="AF53" s="54"/>
      <c r="AG53" s="169"/>
      <c r="AH53" s="169"/>
    </row>
    <row r="54" spans="1:34" x14ac:dyDescent="0.2">
      <c r="A54" s="17" t="s">
        <v>61</v>
      </c>
      <c r="B54" s="12" t="s">
        <v>4</v>
      </c>
      <c r="C54" s="28">
        <v>42411</v>
      </c>
      <c r="D54" s="29">
        <v>0.41388888888888892</v>
      </c>
      <c r="E54" s="10">
        <f>F54*24</f>
        <v>14.033333333333337</v>
      </c>
      <c r="F54" s="78">
        <f t="shared" ref="F54:F67" si="26">+F53+(C54-C53)+(D54-D53)</f>
        <v>0.58472222222222237</v>
      </c>
      <c r="G54" s="53">
        <v>0.41299999999999998</v>
      </c>
      <c r="H54" s="53">
        <v>0.41599999999999998</v>
      </c>
      <c r="I54">
        <v>99.2</v>
      </c>
      <c r="J54">
        <v>13.4</v>
      </c>
      <c r="K54" s="53">
        <f t="shared" ref="K54:K67" si="27">H54-G54</f>
        <v>3.0000000000000027E-3</v>
      </c>
      <c r="L54" s="53"/>
      <c r="M54">
        <v>0</v>
      </c>
      <c r="N54" s="57">
        <v>29</v>
      </c>
      <c r="O54" s="60">
        <v>5.7</v>
      </c>
      <c r="P54" s="61">
        <v>5.54</v>
      </c>
      <c r="Q54" s="33">
        <v>1.92</v>
      </c>
      <c r="R54" s="61">
        <v>2.21</v>
      </c>
      <c r="S54" s="60">
        <v>336.8</v>
      </c>
      <c r="T54" s="60">
        <v>119</v>
      </c>
      <c r="U54" s="77">
        <v>8.9700000000000006</v>
      </c>
      <c r="V54" s="60">
        <v>4</v>
      </c>
      <c r="W54" s="73">
        <f t="shared" ref="W54:W67" si="28">W53-V53+Y54+AA54+AC54</f>
        <v>260.50200000000001</v>
      </c>
      <c r="X54" s="87">
        <f t="shared" ref="X54:X67" si="29">SUM(V54,X53)</f>
        <v>11.5</v>
      </c>
      <c r="Y54" s="33">
        <v>2E-3</v>
      </c>
      <c r="Z54" s="33">
        <f t="shared" si="22"/>
        <v>2E-3</v>
      </c>
      <c r="AA54" s="33">
        <v>0</v>
      </c>
      <c r="AB54" s="33">
        <f t="shared" si="23"/>
        <v>0</v>
      </c>
      <c r="AC54" s="33">
        <v>0</v>
      </c>
      <c r="AD54" s="33">
        <f t="shared" si="24"/>
        <v>0</v>
      </c>
      <c r="AE54" s="22">
        <f t="shared" si="25"/>
        <v>14.033333333333337</v>
      </c>
      <c r="AF54" s="54">
        <f t="shared" ref="AF54:AF66" si="30">((AE54-AE53)*LN(2)/LN(G54/G53))</f>
        <v>18.339780254100031</v>
      </c>
      <c r="AG54" s="169">
        <f t="shared" si="9"/>
        <v>3.7794737502647321E-2</v>
      </c>
      <c r="AH54" s="169"/>
    </row>
    <row r="55" spans="1:34" x14ac:dyDescent="0.2">
      <c r="A55" s="17" t="s">
        <v>61</v>
      </c>
      <c r="B55" s="12" t="s">
        <v>16</v>
      </c>
      <c r="C55" s="28">
        <v>42412</v>
      </c>
      <c r="D55" s="29">
        <v>0.46458333333333335</v>
      </c>
      <c r="E55" s="10">
        <f>F55*24</f>
        <v>39.25</v>
      </c>
      <c r="F55" s="78">
        <f t="shared" si="26"/>
        <v>1.6354166666666667</v>
      </c>
      <c r="G55" s="53">
        <v>1.03</v>
      </c>
      <c r="H55" s="53">
        <v>1.04</v>
      </c>
      <c r="I55">
        <v>99.1</v>
      </c>
      <c r="J55">
        <v>13.3</v>
      </c>
      <c r="K55" s="53">
        <f t="shared" si="27"/>
        <v>1.0000000000000009E-2</v>
      </c>
      <c r="L55" s="53"/>
      <c r="M55">
        <v>0</v>
      </c>
      <c r="N55" s="57">
        <v>26.5</v>
      </c>
      <c r="O55" s="60">
        <v>14.1</v>
      </c>
      <c r="P55" s="61">
        <v>4.2699999999999996</v>
      </c>
      <c r="Q55" s="33">
        <v>1.93</v>
      </c>
      <c r="R55" s="61">
        <v>3.42</v>
      </c>
      <c r="S55" s="60">
        <v>342.7</v>
      </c>
      <c r="T55" s="60">
        <v>118</v>
      </c>
      <c r="U55" s="77">
        <v>8.76</v>
      </c>
      <c r="V55" s="60">
        <v>39</v>
      </c>
      <c r="W55" s="73">
        <f t="shared" si="28"/>
        <v>256.50200000000001</v>
      </c>
      <c r="X55" s="87">
        <f t="shared" si="29"/>
        <v>50.5</v>
      </c>
      <c r="Y55" s="33">
        <v>0</v>
      </c>
      <c r="Z55" s="33">
        <f t="shared" si="22"/>
        <v>2E-3</v>
      </c>
      <c r="AA55" s="33">
        <v>0</v>
      </c>
      <c r="AB55" s="33">
        <f t="shared" si="23"/>
        <v>0</v>
      </c>
      <c r="AC55" s="33">
        <v>0</v>
      </c>
      <c r="AD55" s="33">
        <f t="shared" si="24"/>
        <v>0</v>
      </c>
      <c r="AE55" s="22">
        <f t="shared" si="25"/>
        <v>39.25</v>
      </c>
      <c r="AF55" s="54">
        <f t="shared" si="30"/>
        <v>19.126274600952932</v>
      </c>
      <c r="AG55" s="169">
        <f t="shared" si="9"/>
        <v>3.6240574551063408E-2</v>
      </c>
      <c r="AH55" s="169"/>
    </row>
    <row r="56" spans="1:34" x14ac:dyDescent="0.2">
      <c r="A56" s="17" t="s">
        <v>61</v>
      </c>
      <c r="B56" s="12" t="s">
        <v>17</v>
      </c>
      <c r="C56" s="28">
        <v>42413</v>
      </c>
      <c r="D56" s="29">
        <v>0.3756944444444445</v>
      </c>
      <c r="E56" s="10">
        <f t="shared" ref="E56:E66" si="31">F56*24</f>
        <v>61.116666666666674</v>
      </c>
      <c r="F56" s="78">
        <f t="shared" si="26"/>
        <v>2.5465277777777779</v>
      </c>
      <c r="G56" s="53">
        <v>2.9</v>
      </c>
      <c r="H56" s="53">
        <v>2.91</v>
      </c>
      <c r="I56">
        <v>99.7</v>
      </c>
      <c r="J56">
        <v>13.5</v>
      </c>
      <c r="K56" s="53">
        <f t="shared" si="27"/>
        <v>1.0000000000000231E-2</v>
      </c>
      <c r="L56" s="53"/>
      <c r="M56">
        <v>1</v>
      </c>
      <c r="N56" s="57">
        <v>23.2</v>
      </c>
      <c r="O56" s="60">
        <v>22.4</v>
      </c>
      <c r="P56" s="61">
        <v>3.2</v>
      </c>
      <c r="Q56" s="33">
        <v>2.4</v>
      </c>
      <c r="R56" s="61">
        <v>5.21</v>
      </c>
      <c r="S56" s="60">
        <v>352.9</v>
      </c>
      <c r="T56" s="60">
        <v>119</v>
      </c>
      <c r="U56" s="77">
        <v>8.77</v>
      </c>
      <c r="V56" s="60">
        <v>4</v>
      </c>
      <c r="W56" s="73">
        <f t="shared" si="28"/>
        <v>222.90200000000002</v>
      </c>
      <c r="X56" s="87">
        <f t="shared" si="29"/>
        <v>54.5</v>
      </c>
      <c r="Y56" s="33">
        <v>0</v>
      </c>
      <c r="Z56" s="33">
        <f t="shared" si="22"/>
        <v>2E-3</v>
      </c>
      <c r="AA56" s="33">
        <v>4</v>
      </c>
      <c r="AB56" s="33">
        <f t="shared" si="23"/>
        <v>4</v>
      </c>
      <c r="AC56" s="33">
        <v>1.4</v>
      </c>
      <c r="AD56" s="33">
        <f t="shared" si="24"/>
        <v>1.4</v>
      </c>
      <c r="AE56" s="22">
        <f t="shared" si="25"/>
        <v>61.116666666666674</v>
      </c>
      <c r="AF56" s="54">
        <f t="shared" si="30"/>
        <v>14.642119518321465</v>
      </c>
      <c r="AG56" s="169">
        <f t="shared" si="9"/>
        <v>4.7339265308729422E-2</v>
      </c>
      <c r="AH56" s="169"/>
    </row>
    <row r="57" spans="1:34" x14ac:dyDescent="0.2">
      <c r="A57" s="17" t="s">
        <v>61</v>
      </c>
      <c r="B57" s="12" t="s">
        <v>18</v>
      </c>
      <c r="C57" s="28">
        <v>42414</v>
      </c>
      <c r="D57" s="29">
        <v>0.41805555555555557</v>
      </c>
      <c r="E57" s="10">
        <f t="shared" si="31"/>
        <v>86.13333333333334</v>
      </c>
      <c r="F57" s="78">
        <f t="shared" si="26"/>
        <v>3.588888888888889</v>
      </c>
      <c r="G57" s="53">
        <v>6.52</v>
      </c>
      <c r="H57" s="53">
        <v>6.59</v>
      </c>
      <c r="I57">
        <v>98.9</v>
      </c>
      <c r="J57">
        <v>13.6</v>
      </c>
      <c r="K57" s="53">
        <f t="shared" si="27"/>
        <v>7.0000000000000284E-2</v>
      </c>
      <c r="L57" s="53"/>
      <c r="M57">
        <v>1</v>
      </c>
      <c r="N57" s="57">
        <v>23.5</v>
      </c>
      <c r="O57" s="60">
        <v>31.3</v>
      </c>
      <c r="P57" s="61">
        <v>1.28</v>
      </c>
      <c r="Q57" s="33">
        <v>2.4700000000000002</v>
      </c>
      <c r="R57" s="61">
        <v>7.12</v>
      </c>
      <c r="S57" s="60">
        <v>380.6</v>
      </c>
      <c r="T57" s="60">
        <v>128</v>
      </c>
      <c r="U57" s="77">
        <v>7.76</v>
      </c>
      <c r="V57" s="60">
        <v>10</v>
      </c>
      <c r="W57" s="73">
        <f t="shared" si="28"/>
        <v>231.50200000000001</v>
      </c>
      <c r="X57" s="87">
        <f t="shared" si="29"/>
        <v>64.5</v>
      </c>
      <c r="Y57" s="33">
        <v>3.2</v>
      </c>
      <c r="Z57" s="33">
        <f t="shared" si="22"/>
        <v>3.202</v>
      </c>
      <c r="AA57" s="33">
        <v>8</v>
      </c>
      <c r="AB57" s="33">
        <f t="shared" si="23"/>
        <v>12</v>
      </c>
      <c r="AC57" s="33">
        <v>1.4</v>
      </c>
      <c r="AD57" s="33">
        <f t="shared" si="24"/>
        <v>2.8</v>
      </c>
      <c r="AE57" s="22">
        <f t="shared" si="25"/>
        <v>86.13333333333334</v>
      </c>
      <c r="AF57" s="54">
        <f t="shared" si="30"/>
        <v>21.40336980509797</v>
      </c>
      <c r="AG57" s="169">
        <f t="shared" si="9"/>
        <v>3.2384955587453697E-2</v>
      </c>
      <c r="AH57" s="169"/>
    </row>
    <row r="58" spans="1:34" x14ac:dyDescent="0.2">
      <c r="A58" s="17" t="s">
        <v>61</v>
      </c>
      <c r="B58" s="12" t="s">
        <v>19</v>
      </c>
      <c r="C58" s="28">
        <v>42415</v>
      </c>
      <c r="D58" s="29">
        <v>0.42291666666666666</v>
      </c>
      <c r="E58" s="10">
        <f t="shared" si="31"/>
        <v>110.25</v>
      </c>
      <c r="F58" s="78">
        <f t="shared" si="26"/>
        <v>4.59375</v>
      </c>
      <c r="G58" s="53">
        <v>10</v>
      </c>
      <c r="H58" s="53">
        <v>10.1</v>
      </c>
      <c r="I58">
        <v>99.3</v>
      </c>
      <c r="J58">
        <v>13.5</v>
      </c>
      <c r="K58" s="53">
        <f t="shared" si="27"/>
        <v>9.9999999999999645E-2</v>
      </c>
      <c r="L58" s="53"/>
      <c r="M58">
        <v>0</v>
      </c>
      <c r="N58" s="57">
        <v>25.1</v>
      </c>
      <c r="O58" s="60">
        <v>43.7</v>
      </c>
      <c r="P58" s="61">
        <v>0</v>
      </c>
      <c r="Q58" s="33">
        <v>2.61</v>
      </c>
      <c r="R58" s="61">
        <v>5.96</v>
      </c>
      <c r="S58" s="60">
        <v>408.8</v>
      </c>
      <c r="T58" s="60">
        <v>138</v>
      </c>
      <c r="U58" s="77">
        <v>6.57</v>
      </c>
      <c r="V58" s="60">
        <v>4</v>
      </c>
      <c r="W58" s="73">
        <f t="shared" si="28"/>
        <v>240.00199999999998</v>
      </c>
      <c r="X58" s="87">
        <f t="shared" si="29"/>
        <v>68.5</v>
      </c>
      <c r="Y58" s="33">
        <v>5.0999999999999996</v>
      </c>
      <c r="Z58" s="33">
        <f t="shared" si="22"/>
        <v>8.3019999999999996</v>
      </c>
      <c r="AA58" s="33">
        <v>12.7</v>
      </c>
      <c r="AB58" s="33">
        <f t="shared" si="23"/>
        <v>24.7</v>
      </c>
      <c r="AC58" s="33">
        <v>0.7</v>
      </c>
      <c r="AD58" s="33">
        <f t="shared" si="24"/>
        <v>3.5</v>
      </c>
      <c r="AE58" s="22">
        <f t="shared" si="25"/>
        <v>110.25</v>
      </c>
      <c r="AF58" s="54">
        <f t="shared" si="30"/>
        <v>39.08342446872917</v>
      </c>
      <c r="AG58" s="169">
        <f t="shared" si="9"/>
        <v>1.77350677424527E-2</v>
      </c>
      <c r="AH58" s="169"/>
    </row>
    <row r="59" spans="1:34" x14ac:dyDescent="0.2">
      <c r="A59" s="17" t="s">
        <v>61</v>
      </c>
      <c r="B59" s="12" t="s">
        <v>20</v>
      </c>
      <c r="C59" s="28">
        <v>42416</v>
      </c>
      <c r="D59" s="29">
        <v>0.37638888888888888</v>
      </c>
      <c r="E59" s="10">
        <f t="shared" si="31"/>
        <v>133.13333333333333</v>
      </c>
      <c r="F59" s="78">
        <f t="shared" si="26"/>
        <v>5.5472222222222225</v>
      </c>
      <c r="G59" s="53">
        <v>12.9</v>
      </c>
      <c r="H59" s="53">
        <v>13</v>
      </c>
      <c r="I59">
        <v>98.7</v>
      </c>
      <c r="J59">
        <v>13.7</v>
      </c>
      <c r="K59" s="53">
        <f t="shared" si="27"/>
        <v>9.9999999999999645E-2</v>
      </c>
      <c r="L59" s="53"/>
      <c r="M59">
        <v>1</v>
      </c>
      <c r="N59" s="57">
        <v>32.4</v>
      </c>
      <c r="O59" s="60">
        <v>38.9</v>
      </c>
      <c r="P59" s="61">
        <v>0</v>
      </c>
      <c r="Q59" s="33">
        <v>2.5</v>
      </c>
      <c r="R59" s="61">
        <v>5.42</v>
      </c>
      <c r="S59" s="60">
        <v>403.7</v>
      </c>
      <c r="T59" s="60">
        <v>135</v>
      </c>
      <c r="U59" s="77">
        <v>6.03</v>
      </c>
      <c r="V59" s="57">
        <v>9.5</v>
      </c>
      <c r="W59" s="73">
        <f t="shared" si="28"/>
        <v>252.40199999999999</v>
      </c>
      <c r="X59" s="87">
        <f t="shared" si="29"/>
        <v>78</v>
      </c>
      <c r="Y59" s="33">
        <v>1</v>
      </c>
      <c r="Z59" s="33">
        <f t="shared" si="22"/>
        <v>9.3019999999999996</v>
      </c>
      <c r="AA59" s="33">
        <v>15.4</v>
      </c>
      <c r="AB59" s="33">
        <f t="shared" si="23"/>
        <v>40.1</v>
      </c>
      <c r="AC59" s="33">
        <v>0</v>
      </c>
      <c r="AD59" s="33">
        <f t="shared" si="24"/>
        <v>3.5</v>
      </c>
      <c r="AE59" s="22">
        <f t="shared" si="25"/>
        <v>133.13333333333333</v>
      </c>
      <c r="AF59" s="54">
        <f t="shared" si="30"/>
        <v>62.289427429285425</v>
      </c>
      <c r="AG59" s="169">
        <f t="shared" si="9"/>
        <v>1.1127846396514821E-2</v>
      </c>
      <c r="AH59" s="169"/>
    </row>
    <row r="60" spans="1:34" ht="13.5" customHeight="1" x14ac:dyDescent="0.2">
      <c r="A60" s="17" t="s">
        <v>61</v>
      </c>
      <c r="B60" s="12" t="s">
        <v>21</v>
      </c>
      <c r="C60" s="28">
        <v>42417</v>
      </c>
      <c r="D60" s="63">
        <v>0.41250000000000003</v>
      </c>
      <c r="E60" s="10">
        <f t="shared" si="31"/>
        <v>158</v>
      </c>
      <c r="F60" s="78">
        <f t="shared" si="26"/>
        <v>6.5833333333333339</v>
      </c>
      <c r="G60" s="53">
        <v>11.3</v>
      </c>
      <c r="H60" s="53">
        <v>11.6</v>
      </c>
      <c r="I60">
        <v>97.8</v>
      </c>
      <c r="J60">
        <v>14.4</v>
      </c>
      <c r="K60" s="53">
        <f t="shared" si="27"/>
        <v>0.29999999999999893</v>
      </c>
      <c r="L60" s="53">
        <f>H$59-H60</f>
        <v>1.4000000000000004</v>
      </c>
      <c r="M60">
        <v>3</v>
      </c>
      <c r="N60" s="57">
        <v>33.5</v>
      </c>
      <c r="O60" s="60">
        <v>31.7</v>
      </c>
      <c r="P60" s="61">
        <v>0</v>
      </c>
      <c r="Q60" s="33">
        <v>2.73</v>
      </c>
      <c r="R60" s="61">
        <v>5.61</v>
      </c>
      <c r="S60" s="60">
        <v>382</v>
      </c>
      <c r="T60" s="60">
        <v>127</v>
      </c>
      <c r="U60" s="77">
        <v>5.46</v>
      </c>
      <c r="V60" s="57">
        <v>4</v>
      </c>
      <c r="W60" s="73">
        <f t="shared" si="28"/>
        <v>242.90199999999999</v>
      </c>
      <c r="X60" s="87">
        <f t="shared" si="29"/>
        <v>82</v>
      </c>
      <c r="Y60" s="33">
        <v>0</v>
      </c>
      <c r="Z60" s="33">
        <f t="shared" si="22"/>
        <v>9.3019999999999996</v>
      </c>
      <c r="AA60" s="33">
        <v>0</v>
      </c>
      <c r="AB60" s="33">
        <f t="shared" si="23"/>
        <v>40.1</v>
      </c>
      <c r="AC60" s="33">
        <v>0</v>
      </c>
      <c r="AD60" s="33">
        <f t="shared" si="24"/>
        <v>3.5</v>
      </c>
      <c r="AE60" s="22">
        <f t="shared" si="25"/>
        <v>158</v>
      </c>
      <c r="AF60" s="54">
        <f t="shared" si="30"/>
        <v>-130.1590622723688</v>
      </c>
      <c r="AG60" s="169">
        <f t="shared" si="9"/>
        <v>-5.3253854818766013E-3</v>
      </c>
      <c r="AH60" s="169"/>
    </row>
    <row r="61" spans="1:34" x14ac:dyDescent="0.2">
      <c r="A61" s="17" t="s">
        <v>61</v>
      </c>
      <c r="B61" s="12" t="s">
        <v>22</v>
      </c>
      <c r="C61" s="28">
        <v>42418</v>
      </c>
      <c r="D61" s="64">
        <v>0.37291666666666662</v>
      </c>
      <c r="E61" s="10">
        <f t="shared" si="31"/>
        <v>181.05</v>
      </c>
      <c r="F61" s="78">
        <f t="shared" si="26"/>
        <v>7.5437500000000002</v>
      </c>
      <c r="G61" s="53">
        <v>11.9</v>
      </c>
      <c r="H61" s="53">
        <v>12.2</v>
      </c>
      <c r="I61">
        <v>97.4</v>
      </c>
      <c r="J61">
        <v>14.2</v>
      </c>
      <c r="K61" s="53">
        <f t="shared" si="27"/>
        <v>0.29999999999999893</v>
      </c>
      <c r="L61" s="53">
        <f t="shared" ref="L61:L67" si="32">H$59-H61</f>
        <v>0.80000000000000071</v>
      </c>
      <c r="M61">
        <v>3</v>
      </c>
      <c r="N61" s="57">
        <v>23.9</v>
      </c>
      <c r="O61" s="60">
        <v>33.299999999999997</v>
      </c>
      <c r="P61" s="61">
        <v>0</v>
      </c>
      <c r="Q61" s="33">
        <v>3.04</v>
      </c>
      <c r="R61" s="61">
        <v>6.6</v>
      </c>
      <c r="S61" s="60">
        <v>378.2</v>
      </c>
      <c r="T61" s="60">
        <v>128</v>
      </c>
      <c r="U61" s="77">
        <v>5.72</v>
      </c>
      <c r="V61" s="60">
        <v>9</v>
      </c>
      <c r="W61" s="73">
        <f t="shared" si="28"/>
        <v>240.202</v>
      </c>
      <c r="X61" s="87">
        <f t="shared" si="29"/>
        <v>91</v>
      </c>
      <c r="Y61" s="33">
        <v>0</v>
      </c>
      <c r="Z61" s="33">
        <f t="shared" si="22"/>
        <v>9.3019999999999996</v>
      </c>
      <c r="AA61" s="33">
        <v>0</v>
      </c>
      <c r="AB61" s="33">
        <f t="shared" si="23"/>
        <v>40.1</v>
      </c>
      <c r="AC61" s="33">
        <v>1.3</v>
      </c>
      <c r="AD61" s="33">
        <f t="shared" si="24"/>
        <v>4.8</v>
      </c>
      <c r="AE61" s="22">
        <f t="shared" si="25"/>
        <v>181.05</v>
      </c>
      <c r="AF61" s="54">
        <f t="shared" si="30"/>
        <v>308.82060971369685</v>
      </c>
      <c r="AG61" s="169">
        <f t="shared" si="9"/>
        <v>2.2444978047370351E-3</v>
      </c>
      <c r="AH61" s="169"/>
    </row>
    <row r="62" spans="1:34" x14ac:dyDescent="0.2">
      <c r="A62" s="17" t="s">
        <v>61</v>
      </c>
      <c r="B62" s="12" t="s">
        <v>23</v>
      </c>
      <c r="C62" s="28">
        <v>42419</v>
      </c>
      <c r="D62" s="64">
        <v>0.41111111111111115</v>
      </c>
      <c r="E62" s="10">
        <f t="shared" si="31"/>
        <v>205.96666666666664</v>
      </c>
      <c r="F62" s="78">
        <f t="shared" si="26"/>
        <v>8.5819444444444439</v>
      </c>
      <c r="G62" s="53">
        <v>11.7</v>
      </c>
      <c r="H62" s="53">
        <v>12.3</v>
      </c>
      <c r="I62">
        <v>94.9</v>
      </c>
      <c r="J62">
        <v>13.9</v>
      </c>
      <c r="K62" s="53">
        <f t="shared" si="27"/>
        <v>0.60000000000000142</v>
      </c>
      <c r="L62" s="53">
        <f t="shared" si="32"/>
        <v>0.69999999999999929</v>
      </c>
      <c r="M62">
        <v>1</v>
      </c>
      <c r="N62" s="57">
        <v>22.3</v>
      </c>
      <c r="O62" s="60">
        <v>26.2</v>
      </c>
      <c r="P62" s="61">
        <v>0</v>
      </c>
      <c r="Q62" s="33">
        <v>3.51</v>
      </c>
      <c r="R62" s="61">
        <v>5.3</v>
      </c>
      <c r="S62" s="60">
        <v>364.3</v>
      </c>
      <c r="T62" s="60">
        <v>126</v>
      </c>
      <c r="U62" s="77">
        <v>6.21</v>
      </c>
      <c r="V62" s="57">
        <v>4</v>
      </c>
      <c r="W62" s="73">
        <f t="shared" si="28"/>
        <v>232.602</v>
      </c>
      <c r="X62" s="87">
        <f t="shared" si="29"/>
        <v>95</v>
      </c>
      <c r="Y62" s="33">
        <v>0.1</v>
      </c>
      <c r="Z62" s="33">
        <f t="shared" si="22"/>
        <v>9.4019999999999992</v>
      </c>
      <c r="AA62" s="33">
        <v>0</v>
      </c>
      <c r="AB62" s="33">
        <f t="shared" si="23"/>
        <v>40.1</v>
      </c>
      <c r="AC62" s="33">
        <v>1.3</v>
      </c>
      <c r="AD62" s="33">
        <f t="shared" si="24"/>
        <v>6.1</v>
      </c>
      <c r="AE62" s="22">
        <f t="shared" si="25"/>
        <v>205.96666666666664</v>
      </c>
      <c r="AF62" s="54">
        <f t="shared" si="30"/>
        <v>-1018.9597232700444</v>
      </c>
      <c r="AG62" s="169">
        <f t="shared" si="9"/>
        <v>-6.8024983199090354E-4</v>
      </c>
      <c r="AH62" s="169"/>
    </row>
    <row r="63" spans="1:34" ht="12.75" customHeight="1" x14ac:dyDescent="0.2">
      <c r="A63" s="17" t="s">
        <v>61</v>
      </c>
      <c r="B63" s="12" t="s">
        <v>24</v>
      </c>
      <c r="C63" s="28">
        <v>42420</v>
      </c>
      <c r="D63" s="64">
        <v>0.53402777777777777</v>
      </c>
      <c r="E63" s="10">
        <f t="shared" si="31"/>
        <v>232.91666666666666</v>
      </c>
      <c r="F63" s="78">
        <f t="shared" si="26"/>
        <v>9.7048611111111107</v>
      </c>
      <c r="G63" s="53">
        <v>8.3000000000000007</v>
      </c>
      <c r="H63" s="53">
        <v>10.3</v>
      </c>
      <c r="I63">
        <v>80.7</v>
      </c>
      <c r="J63">
        <v>13.3</v>
      </c>
      <c r="K63" s="53">
        <f t="shared" si="27"/>
        <v>2</v>
      </c>
      <c r="L63" s="53">
        <f t="shared" si="32"/>
        <v>2.6999999999999993</v>
      </c>
      <c r="M63">
        <v>1</v>
      </c>
      <c r="N63" s="57">
        <v>19.899999999999999</v>
      </c>
      <c r="O63" s="60">
        <v>33.799999999999997</v>
      </c>
      <c r="P63" s="61">
        <v>0</v>
      </c>
      <c r="Q63" s="33">
        <v>3.43</v>
      </c>
      <c r="R63" s="61">
        <v>4.5199999999999996</v>
      </c>
      <c r="S63" s="60">
        <v>391</v>
      </c>
      <c r="T63" s="60">
        <v>138</v>
      </c>
      <c r="U63" s="77">
        <v>6.58</v>
      </c>
      <c r="V63" s="57">
        <v>4</v>
      </c>
      <c r="W63" s="73">
        <f t="shared" si="28"/>
        <v>236.40199999999999</v>
      </c>
      <c r="X63" s="87">
        <f t="shared" si="29"/>
        <v>99</v>
      </c>
      <c r="Y63" s="33">
        <v>7.1</v>
      </c>
      <c r="Z63" s="33">
        <f t="shared" si="22"/>
        <v>16.501999999999999</v>
      </c>
      <c r="AA63" s="33">
        <v>0</v>
      </c>
      <c r="AB63" s="33">
        <f t="shared" si="23"/>
        <v>40.1</v>
      </c>
      <c r="AC63" s="33">
        <v>0.7</v>
      </c>
      <c r="AD63" s="33">
        <f t="shared" si="24"/>
        <v>6.8</v>
      </c>
      <c r="AE63" s="22">
        <f t="shared" si="25"/>
        <v>232.91666666666666</v>
      </c>
      <c r="AF63" s="54">
        <f t="shared" si="30"/>
        <v>-54.408689885289043</v>
      </c>
      <c r="AG63" s="169">
        <f t="shared" si="9"/>
        <v>-1.2739641076109748E-2</v>
      </c>
      <c r="AH63" s="169"/>
    </row>
    <row r="64" spans="1:34" ht="15" customHeight="1" x14ac:dyDescent="0.2">
      <c r="A64" s="17" t="s">
        <v>61</v>
      </c>
      <c r="B64" s="12" t="s">
        <v>25</v>
      </c>
      <c r="C64" s="28">
        <v>42421</v>
      </c>
      <c r="D64" s="64">
        <v>0.52708333333333335</v>
      </c>
      <c r="E64" s="10">
        <f t="shared" si="31"/>
        <v>256.75</v>
      </c>
      <c r="F64" s="78">
        <f t="shared" si="26"/>
        <v>10.697916666666666</v>
      </c>
      <c r="G64" s="53">
        <v>6.66</v>
      </c>
      <c r="H64" s="53">
        <v>10.8</v>
      </c>
      <c r="I64">
        <v>61.5</v>
      </c>
      <c r="J64">
        <v>12.8</v>
      </c>
      <c r="K64" s="53">
        <f t="shared" si="27"/>
        <v>4.1400000000000006</v>
      </c>
      <c r="L64" s="53">
        <f t="shared" si="32"/>
        <v>2.1999999999999993</v>
      </c>
      <c r="M64">
        <v>0</v>
      </c>
      <c r="N64" s="57">
        <v>15.4</v>
      </c>
      <c r="O64" s="60">
        <v>38.9</v>
      </c>
      <c r="P64" s="61">
        <v>0</v>
      </c>
      <c r="Q64" s="33">
        <v>3.68</v>
      </c>
      <c r="R64" s="61">
        <v>4.42</v>
      </c>
      <c r="S64" s="60">
        <v>406.8</v>
      </c>
      <c r="T64" s="60">
        <v>146</v>
      </c>
      <c r="U64" s="77">
        <v>6.84</v>
      </c>
      <c r="V64" s="57">
        <v>4</v>
      </c>
      <c r="W64" s="73">
        <f t="shared" si="28"/>
        <v>236.00200000000001</v>
      </c>
      <c r="X64" s="87">
        <f t="shared" si="29"/>
        <v>103</v>
      </c>
      <c r="Y64" s="33">
        <v>2.2999999999999998</v>
      </c>
      <c r="Z64" s="33">
        <f t="shared" si="22"/>
        <v>18.802</v>
      </c>
      <c r="AA64" s="33">
        <v>0</v>
      </c>
      <c r="AB64" s="33">
        <f t="shared" si="23"/>
        <v>40.1</v>
      </c>
      <c r="AC64" s="33">
        <v>1.3</v>
      </c>
      <c r="AD64" s="33">
        <f t="shared" si="24"/>
        <v>8.1</v>
      </c>
      <c r="AE64" s="22">
        <f t="shared" si="25"/>
        <v>256.75</v>
      </c>
      <c r="AF64" s="54">
        <f t="shared" si="30"/>
        <v>-75.04454306986969</v>
      </c>
      <c r="AG64" s="169">
        <f t="shared" si="9"/>
        <v>-9.2364767937169728E-3</v>
      </c>
      <c r="AH64" s="169"/>
    </row>
    <row r="65" spans="1:34" x14ac:dyDescent="0.2">
      <c r="A65" s="17" t="s">
        <v>61</v>
      </c>
      <c r="B65" s="12" t="s">
        <v>26</v>
      </c>
      <c r="C65" s="28">
        <v>42422</v>
      </c>
      <c r="D65" s="64">
        <v>0.3520833333333333</v>
      </c>
      <c r="E65" s="10">
        <f t="shared" si="31"/>
        <v>276.54999999999995</v>
      </c>
      <c r="F65" s="78">
        <f t="shared" si="26"/>
        <v>11.522916666666665</v>
      </c>
      <c r="G65" s="53">
        <v>4.68</v>
      </c>
      <c r="H65" s="53">
        <v>8.67</v>
      </c>
      <c r="I65">
        <v>54</v>
      </c>
      <c r="J65">
        <v>12.4</v>
      </c>
      <c r="K65" s="53">
        <f t="shared" si="27"/>
        <v>3.99</v>
      </c>
      <c r="L65" s="53">
        <f t="shared" si="32"/>
        <v>4.33</v>
      </c>
      <c r="M65">
        <v>1</v>
      </c>
      <c r="N65" s="57">
        <v>24.3</v>
      </c>
      <c r="O65" s="60">
        <v>39.299999999999997</v>
      </c>
      <c r="P65" s="61">
        <v>0</v>
      </c>
      <c r="Q65" s="33">
        <v>3.91</v>
      </c>
      <c r="R65" s="61">
        <v>4.79</v>
      </c>
      <c r="S65" s="60">
        <v>417.1</v>
      </c>
      <c r="T65" s="60">
        <v>146</v>
      </c>
      <c r="U65" s="77">
        <v>7.08</v>
      </c>
      <c r="V65" s="57">
        <v>12</v>
      </c>
      <c r="W65" s="73">
        <f t="shared" si="28"/>
        <v>233.40199999999999</v>
      </c>
      <c r="X65" s="87">
        <f t="shared" si="29"/>
        <v>115</v>
      </c>
      <c r="Y65" s="33">
        <v>0.7</v>
      </c>
      <c r="Z65" s="33">
        <f t="shared" si="22"/>
        <v>19.501999999999999</v>
      </c>
      <c r="AA65" s="33">
        <v>0</v>
      </c>
      <c r="AB65" s="33">
        <f t="shared" si="23"/>
        <v>40.1</v>
      </c>
      <c r="AC65" s="33">
        <v>0.7</v>
      </c>
      <c r="AD65" s="33">
        <f t="shared" si="24"/>
        <v>8.7999999999999989</v>
      </c>
      <c r="AE65" s="22">
        <f t="shared" si="25"/>
        <v>276.54999999999995</v>
      </c>
      <c r="AF65" s="54">
        <f t="shared" si="30"/>
        <v>-38.898760569032234</v>
      </c>
      <c r="AG65" s="169">
        <f t="shared" si="9"/>
        <v>-1.7819261344582994E-2</v>
      </c>
      <c r="AH65" s="169"/>
    </row>
    <row r="66" spans="1:34" ht="16.5" x14ac:dyDescent="0.3">
      <c r="A66" s="17" t="s">
        <v>61</v>
      </c>
      <c r="B66" s="12" t="s">
        <v>27</v>
      </c>
      <c r="C66" s="28">
        <v>42423</v>
      </c>
      <c r="D66" s="64">
        <v>0.42499999999999999</v>
      </c>
      <c r="E66" s="10">
        <f t="shared" si="31"/>
        <v>302.29999999999995</v>
      </c>
      <c r="F66" s="78">
        <f t="shared" si="26"/>
        <v>12.595833333333331</v>
      </c>
      <c r="G66" s="156">
        <v>4.57</v>
      </c>
      <c r="H66" s="156">
        <v>10.1</v>
      </c>
      <c r="I66" s="155">
        <v>45.3</v>
      </c>
      <c r="J66" s="155">
        <v>12</v>
      </c>
      <c r="K66" s="53">
        <f t="shared" si="27"/>
        <v>5.5299999999999994</v>
      </c>
      <c r="L66" s="53">
        <f t="shared" si="32"/>
        <v>2.9000000000000004</v>
      </c>
      <c r="M66" s="155">
        <v>2</v>
      </c>
      <c r="N66" s="57">
        <v>27.9</v>
      </c>
      <c r="O66" s="60">
        <v>37</v>
      </c>
      <c r="P66" s="33">
        <v>0</v>
      </c>
      <c r="Q66" s="33">
        <v>3.83</v>
      </c>
      <c r="R66" s="33">
        <v>5.37</v>
      </c>
      <c r="S66" s="60">
        <v>421.3</v>
      </c>
      <c r="T66" s="60">
        <v>146</v>
      </c>
      <c r="U66" s="77">
        <v>7.31</v>
      </c>
      <c r="V66" s="60">
        <v>10</v>
      </c>
      <c r="W66" s="73">
        <f t="shared" si="28"/>
        <v>221.40199999999999</v>
      </c>
      <c r="X66" s="87">
        <f t="shared" si="29"/>
        <v>125</v>
      </c>
      <c r="Y66" s="33">
        <v>0</v>
      </c>
      <c r="Z66" s="33">
        <f t="shared" si="22"/>
        <v>19.501999999999999</v>
      </c>
      <c r="AA66" s="33">
        <v>0</v>
      </c>
      <c r="AB66" s="33">
        <f t="shared" si="23"/>
        <v>40.1</v>
      </c>
      <c r="AC66" s="33">
        <v>0</v>
      </c>
      <c r="AD66" s="33">
        <f t="shared" si="24"/>
        <v>8.7999999999999989</v>
      </c>
      <c r="AE66" s="22">
        <f t="shared" si="25"/>
        <v>302.29999999999995</v>
      </c>
      <c r="AF66" s="54">
        <f t="shared" si="30"/>
        <v>-750.41459622510195</v>
      </c>
      <c r="AG66" s="169">
        <f t="shared" si="9"/>
        <v>-9.2368563197832822E-4</v>
      </c>
      <c r="AH66" s="169"/>
    </row>
    <row r="67" spans="1:34" ht="17.25" thickBot="1" x14ac:dyDescent="0.35">
      <c r="A67" s="23" t="s">
        <v>61</v>
      </c>
      <c r="B67" s="13" t="s">
        <v>28</v>
      </c>
      <c r="C67" s="28">
        <v>42424</v>
      </c>
      <c r="D67" s="65">
        <v>0.38472222222222219</v>
      </c>
      <c r="E67" s="154">
        <f>F67*24</f>
        <v>325.33333333333326</v>
      </c>
      <c r="F67" s="79">
        <f t="shared" si="26"/>
        <v>13.555555555555554</v>
      </c>
      <c r="G67" s="159">
        <v>3.47</v>
      </c>
      <c r="H67" s="160">
        <v>9.1999999999999993</v>
      </c>
      <c r="I67" s="157">
        <v>37.700000000000003</v>
      </c>
      <c r="J67" s="157">
        <v>11.3</v>
      </c>
      <c r="K67" s="163">
        <f t="shared" si="27"/>
        <v>5.7299999999999986</v>
      </c>
      <c r="L67" s="163">
        <f t="shared" si="32"/>
        <v>3.8000000000000007</v>
      </c>
      <c r="M67" s="158">
        <v>1</v>
      </c>
      <c r="N67" s="68">
        <v>24.8</v>
      </c>
      <c r="O67" s="67">
        <v>48</v>
      </c>
      <c r="P67" s="69">
        <v>0</v>
      </c>
      <c r="Q67" s="69">
        <v>3.97</v>
      </c>
      <c r="R67" s="69">
        <v>6.04</v>
      </c>
      <c r="S67" s="67">
        <v>424.9</v>
      </c>
      <c r="T67" s="67">
        <v>147</v>
      </c>
      <c r="U67" s="80">
        <v>7.63</v>
      </c>
      <c r="V67" s="67">
        <v>10</v>
      </c>
      <c r="W67" s="73">
        <f t="shared" si="28"/>
        <v>211.40199999999999</v>
      </c>
      <c r="X67" s="88">
        <f t="shared" si="29"/>
        <v>135</v>
      </c>
      <c r="Y67" s="69">
        <v>0</v>
      </c>
      <c r="Z67" s="70">
        <f t="shared" si="22"/>
        <v>19.501999999999999</v>
      </c>
      <c r="AA67" s="69">
        <v>0</v>
      </c>
      <c r="AB67" s="70">
        <f t="shared" si="23"/>
        <v>40.1</v>
      </c>
      <c r="AC67" s="69">
        <v>0</v>
      </c>
      <c r="AD67" s="70">
        <f t="shared" si="24"/>
        <v>8.7999999999999989</v>
      </c>
      <c r="AE67" s="6"/>
      <c r="AF67" s="6"/>
      <c r="AG67" s="170"/>
      <c r="AH67" s="170"/>
    </row>
    <row r="68" spans="1:34" ht="13.5" x14ac:dyDescent="0.25">
      <c r="A68" s="17" t="s">
        <v>62</v>
      </c>
      <c r="B68" s="12" t="s">
        <v>49</v>
      </c>
      <c r="C68" s="49">
        <v>42410</v>
      </c>
      <c r="D68" s="29">
        <v>0.61875000000000002</v>
      </c>
      <c r="E68" s="10">
        <f>F68*24</f>
        <v>0</v>
      </c>
      <c r="F68" s="81">
        <v>0</v>
      </c>
      <c r="G68" s="39"/>
      <c r="H68" s="38"/>
      <c r="I68" s="38"/>
      <c r="J68" s="5"/>
      <c r="K68" s="5"/>
      <c r="L68" s="5"/>
      <c r="M68" s="40"/>
      <c r="N68" s="57">
        <v>32.299999999999997</v>
      </c>
      <c r="O68" s="60">
        <v>0</v>
      </c>
      <c r="P68" s="32">
        <v>6.66</v>
      </c>
      <c r="Q68" s="10">
        <v>2.16</v>
      </c>
      <c r="R68" s="61">
        <v>1.19</v>
      </c>
      <c r="S68" s="60"/>
      <c r="T68" s="60">
        <v>120</v>
      </c>
      <c r="U68" s="77">
        <v>9.14</v>
      </c>
      <c r="V68" s="18">
        <v>3.5</v>
      </c>
      <c r="W68" s="26">
        <v>273</v>
      </c>
      <c r="X68" s="34">
        <f>SUM(V68)</f>
        <v>3.5</v>
      </c>
      <c r="Y68" s="10"/>
      <c r="Z68" s="33"/>
      <c r="AA68" s="10"/>
      <c r="AB68" s="33"/>
      <c r="AC68" s="10"/>
      <c r="AD68" s="33"/>
      <c r="AE68" s="21"/>
      <c r="AF68" s="55"/>
      <c r="AG68" s="168"/>
      <c r="AH68" s="168"/>
    </row>
    <row r="69" spans="1:34" x14ac:dyDescent="0.2">
      <c r="A69" s="17" t="s">
        <v>62</v>
      </c>
      <c r="B69" s="16" t="s">
        <v>45</v>
      </c>
      <c r="C69" s="28">
        <v>42410</v>
      </c>
      <c r="D69" s="29">
        <v>0.8305555555555556</v>
      </c>
      <c r="E69" s="10">
        <f>F69*24</f>
        <v>0</v>
      </c>
      <c r="F69" s="81">
        <v>0</v>
      </c>
      <c r="G69" s="53">
        <v>0.28799999999999998</v>
      </c>
      <c r="H69" s="53">
        <v>0.29099999999999998</v>
      </c>
      <c r="I69">
        <v>99</v>
      </c>
      <c r="J69">
        <v>13.5</v>
      </c>
      <c r="K69" s="53">
        <f>H69-G69</f>
        <v>3.0000000000000027E-3</v>
      </c>
      <c r="L69" s="53"/>
      <c r="M69">
        <v>4</v>
      </c>
      <c r="N69" s="57">
        <v>32.5</v>
      </c>
      <c r="O69" s="60">
        <v>0</v>
      </c>
      <c r="P69" s="61">
        <v>6.16</v>
      </c>
      <c r="Q69" s="33">
        <v>2.02</v>
      </c>
      <c r="R69" s="61">
        <v>1.81</v>
      </c>
      <c r="S69" s="60"/>
      <c r="T69" s="60">
        <v>120</v>
      </c>
      <c r="U69" s="77">
        <v>9.09</v>
      </c>
      <c r="V69" s="60">
        <v>4</v>
      </c>
      <c r="W69" s="73">
        <f>W68-V68+Y69+AA69+AC69</f>
        <v>269.5</v>
      </c>
      <c r="X69" s="87">
        <f>SUM(V69,X68)</f>
        <v>7.5</v>
      </c>
      <c r="Y69" s="33">
        <v>0</v>
      </c>
      <c r="Z69" s="33">
        <f t="shared" ref="Z69:Z83" si="33">SUM(Y69,Z68)</f>
        <v>0</v>
      </c>
      <c r="AA69" s="33">
        <v>0</v>
      </c>
      <c r="AB69" s="33">
        <f t="shared" ref="AB69:AB83" si="34">SUM(AA69,AB68)</f>
        <v>0</v>
      </c>
      <c r="AC69" s="33">
        <v>0</v>
      </c>
      <c r="AD69" s="33">
        <f t="shared" ref="AD69:AD83" si="35">SUM(AC69,AD68)</f>
        <v>0</v>
      </c>
      <c r="AE69" s="4">
        <f t="shared" ref="AE69:AE82" si="36">F69*24</f>
        <v>0</v>
      </c>
      <c r="AF69" s="54"/>
      <c r="AG69" s="169"/>
      <c r="AH69" s="169"/>
    </row>
    <row r="70" spans="1:34" x14ac:dyDescent="0.2">
      <c r="A70" s="17" t="s">
        <v>62</v>
      </c>
      <c r="B70" s="8" t="s">
        <v>4</v>
      </c>
      <c r="C70" s="28">
        <v>42411</v>
      </c>
      <c r="D70" s="29">
        <v>0.4145833333333333</v>
      </c>
      <c r="E70" s="10">
        <f>F70*24</f>
        <v>14.016666666666666</v>
      </c>
      <c r="F70" s="81">
        <f t="shared" ref="F70:F83" si="37">+F69+(C70-C69)+(D70-D69)</f>
        <v>0.5840277777777777</v>
      </c>
      <c r="G70" s="53">
        <v>0.501</v>
      </c>
      <c r="H70" s="53">
        <v>0.51400000000000001</v>
      </c>
      <c r="I70">
        <v>97.3</v>
      </c>
      <c r="J70">
        <v>13.9</v>
      </c>
      <c r="K70" s="53">
        <f t="shared" ref="K70:K83" si="38">H70-G70</f>
        <v>1.3000000000000012E-2</v>
      </c>
      <c r="L70" s="53"/>
      <c r="M70">
        <v>8</v>
      </c>
      <c r="N70" s="57">
        <v>29.4</v>
      </c>
      <c r="O70" s="60">
        <v>0</v>
      </c>
      <c r="P70" s="61">
        <v>5.75</v>
      </c>
      <c r="Q70" s="33">
        <v>1.86</v>
      </c>
      <c r="R70" s="61">
        <v>2.44</v>
      </c>
      <c r="S70" s="60"/>
      <c r="T70" s="60">
        <v>121</v>
      </c>
      <c r="U70" s="77">
        <v>9.08</v>
      </c>
      <c r="V70" s="60">
        <v>4</v>
      </c>
      <c r="W70" s="73">
        <f t="shared" ref="W70:W83" si="39">W69-V69+Y70+AA70+AC70</f>
        <v>265.5</v>
      </c>
      <c r="X70" s="87">
        <f t="shared" ref="X70:X83" si="40">SUM(V70,X69)</f>
        <v>11.5</v>
      </c>
      <c r="Y70" s="33">
        <v>0</v>
      </c>
      <c r="Z70" s="33">
        <f t="shared" si="33"/>
        <v>0</v>
      </c>
      <c r="AA70" s="33">
        <v>0</v>
      </c>
      <c r="AB70" s="33">
        <f t="shared" si="34"/>
        <v>0</v>
      </c>
      <c r="AC70" s="33">
        <v>0</v>
      </c>
      <c r="AD70" s="33">
        <f t="shared" si="35"/>
        <v>0</v>
      </c>
      <c r="AE70" s="22">
        <f t="shared" si="36"/>
        <v>14.016666666666666</v>
      </c>
      <c r="AF70" s="54">
        <f t="shared" ref="AF70:AF82" si="41">((AE70-AE69)*LN(2)/LN(G70/G69))</f>
        <v>17.548432811942998</v>
      </c>
      <c r="AG70" s="169">
        <f t="shared" si="9"/>
        <v>3.949909305224155E-2</v>
      </c>
      <c r="AH70" s="169"/>
    </row>
    <row r="71" spans="1:34" x14ac:dyDescent="0.2">
      <c r="A71" s="17" t="s">
        <v>62</v>
      </c>
      <c r="B71" s="8" t="s">
        <v>16</v>
      </c>
      <c r="C71" s="28">
        <v>42412</v>
      </c>
      <c r="D71" s="29">
        <v>0.46597222222222223</v>
      </c>
      <c r="E71" s="10">
        <f>F71*24</f>
        <v>39.25</v>
      </c>
      <c r="F71" s="78">
        <f t="shared" si="37"/>
        <v>1.6354166666666665</v>
      </c>
      <c r="G71" s="53">
        <v>1.04</v>
      </c>
      <c r="H71" s="53">
        <v>1.05</v>
      </c>
      <c r="I71">
        <v>99.6</v>
      </c>
      <c r="J71">
        <v>13.5</v>
      </c>
      <c r="K71" s="53">
        <f t="shared" si="38"/>
        <v>1.0000000000000009E-2</v>
      </c>
      <c r="L71" s="53"/>
      <c r="M71">
        <v>0</v>
      </c>
      <c r="N71" s="57">
        <v>30.2</v>
      </c>
      <c r="O71" s="60">
        <v>0</v>
      </c>
      <c r="P71" s="61">
        <v>4.5199999999999996</v>
      </c>
      <c r="Q71" s="33">
        <v>1.93</v>
      </c>
      <c r="R71" s="61">
        <v>3.77</v>
      </c>
      <c r="S71" s="60"/>
      <c r="T71" s="60">
        <v>120</v>
      </c>
      <c r="U71" s="77">
        <v>8.9499999999999993</v>
      </c>
      <c r="V71" s="60">
        <v>39</v>
      </c>
      <c r="W71" s="73">
        <f t="shared" si="39"/>
        <v>261.5</v>
      </c>
      <c r="X71" s="87">
        <f t="shared" si="40"/>
        <v>50.5</v>
      </c>
      <c r="Y71" s="33">
        <v>0</v>
      </c>
      <c r="Z71" s="33">
        <f t="shared" si="33"/>
        <v>0</v>
      </c>
      <c r="AA71" s="33">
        <v>0</v>
      </c>
      <c r="AB71" s="33">
        <f t="shared" si="34"/>
        <v>0</v>
      </c>
      <c r="AC71" s="33">
        <v>0</v>
      </c>
      <c r="AD71" s="33">
        <f t="shared" si="35"/>
        <v>0</v>
      </c>
      <c r="AE71" s="22">
        <f t="shared" si="36"/>
        <v>39.25</v>
      </c>
      <c r="AF71" s="54">
        <f t="shared" si="41"/>
        <v>23.947336918518541</v>
      </c>
      <c r="AG71" s="169">
        <f t="shared" si="9"/>
        <v>2.8944645616270286E-2</v>
      </c>
      <c r="AH71" s="169"/>
    </row>
    <row r="72" spans="1:34" x14ac:dyDescent="0.2">
      <c r="A72" s="17" t="s">
        <v>62</v>
      </c>
      <c r="B72" s="8" t="s">
        <v>17</v>
      </c>
      <c r="C72" s="28">
        <v>42413</v>
      </c>
      <c r="D72" s="29">
        <v>0.37638888888888888</v>
      </c>
      <c r="E72" s="10">
        <f t="shared" ref="E72:E82" si="42">F72*24</f>
        <v>61.1</v>
      </c>
      <c r="F72" s="78">
        <f t="shared" si="37"/>
        <v>2.5458333333333334</v>
      </c>
      <c r="G72" s="53">
        <v>2.99</v>
      </c>
      <c r="H72" s="53">
        <v>3.01</v>
      </c>
      <c r="I72">
        <v>99.5</v>
      </c>
      <c r="J72">
        <v>13.4</v>
      </c>
      <c r="K72" s="53">
        <f t="shared" si="38"/>
        <v>1.9999999999999574E-2</v>
      </c>
      <c r="L72" s="53"/>
      <c r="M72">
        <v>2</v>
      </c>
      <c r="N72" s="57">
        <v>29.9</v>
      </c>
      <c r="O72" s="60">
        <v>0</v>
      </c>
      <c r="P72" s="61">
        <v>3.43</v>
      </c>
      <c r="Q72" s="33">
        <v>2.44</v>
      </c>
      <c r="R72" s="61">
        <v>5.79</v>
      </c>
      <c r="S72" s="60"/>
      <c r="T72" s="60">
        <v>122</v>
      </c>
      <c r="U72" s="77">
        <v>8.89</v>
      </c>
      <c r="V72" s="60">
        <v>4</v>
      </c>
      <c r="W72" s="73">
        <f t="shared" si="39"/>
        <v>227.6</v>
      </c>
      <c r="X72" s="87">
        <f t="shared" si="40"/>
        <v>54.5</v>
      </c>
      <c r="Y72" s="33">
        <v>0</v>
      </c>
      <c r="Z72" s="33">
        <f t="shared" si="33"/>
        <v>0</v>
      </c>
      <c r="AA72" s="33">
        <v>4</v>
      </c>
      <c r="AB72" s="33">
        <f t="shared" si="34"/>
        <v>4</v>
      </c>
      <c r="AC72" s="33">
        <v>1.1000000000000001</v>
      </c>
      <c r="AD72" s="33">
        <f t="shared" si="35"/>
        <v>1.1000000000000001</v>
      </c>
      <c r="AE72" s="22">
        <f t="shared" si="36"/>
        <v>61.1</v>
      </c>
      <c r="AF72" s="54">
        <f t="shared" si="41"/>
        <v>14.341392493514295</v>
      </c>
      <c r="AG72" s="169">
        <f t="shared" si="9"/>
        <v>4.8331930171593304E-2</v>
      </c>
      <c r="AH72" s="169"/>
    </row>
    <row r="73" spans="1:34" x14ac:dyDescent="0.2">
      <c r="A73" s="17" t="s">
        <v>62</v>
      </c>
      <c r="B73" s="8" t="s">
        <v>18</v>
      </c>
      <c r="C73" s="28">
        <v>42414</v>
      </c>
      <c r="D73" s="29">
        <v>0.41875000000000001</v>
      </c>
      <c r="E73" s="10">
        <f t="shared" si="42"/>
        <v>86.116666666666674</v>
      </c>
      <c r="F73" s="78">
        <f t="shared" si="37"/>
        <v>3.5881944444444445</v>
      </c>
      <c r="G73" s="53">
        <v>6.62</v>
      </c>
      <c r="H73" s="53">
        <v>6.65</v>
      </c>
      <c r="I73">
        <v>99.5</v>
      </c>
      <c r="J73">
        <v>13.6</v>
      </c>
      <c r="K73" s="53">
        <f t="shared" si="38"/>
        <v>3.0000000000000249E-2</v>
      </c>
      <c r="L73" s="53"/>
      <c r="M73">
        <v>2</v>
      </c>
      <c r="N73" s="57">
        <v>33.6</v>
      </c>
      <c r="O73" s="60">
        <v>0</v>
      </c>
      <c r="P73" s="61">
        <v>1.35</v>
      </c>
      <c r="Q73" s="33">
        <v>2.38</v>
      </c>
      <c r="R73" s="61">
        <v>8.1300000000000008</v>
      </c>
      <c r="S73" s="60">
        <v>353.9</v>
      </c>
      <c r="T73" s="60">
        <v>121</v>
      </c>
      <c r="U73" s="77">
        <v>5.25</v>
      </c>
      <c r="V73" s="60">
        <v>10</v>
      </c>
      <c r="W73" s="73">
        <f t="shared" si="39"/>
        <v>231.6</v>
      </c>
      <c r="X73" s="87">
        <f t="shared" si="40"/>
        <v>64.5</v>
      </c>
      <c r="Y73" s="33">
        <v>0</v>
      </c>
      <c r="Z73" s="33">
        <f t="shared" si="33"/>
        <v>0</v>
      </c>
      <c r="AA73" s="33">
        <v>8</v>
      </c>
      <c r="AB73" s="33">
        <f t="shared" si="34"/>
        <v>12</v>
      </c>
      <c r="AC73" s="33">
        <v>0</v>
      </c>
      <c r="AD73" s="33">
        <f t="shared" si="35"/>
        <v>1.1000000000000001</v>
      </c>
      <c r="AE73" s="22">
        <f t="shared" si="36"/>
        <v>86.116666666666674</v>
      </c>
      <c r="AF73" s="54">
        <f t="shared" si="41"/>
        <v>21.816497716200736</v>
      </c>
      <c r="AG73" s="169">
        <f t="shared" si="9"/>
        <v>3.1771698169739702E-2</v>
      </c>
      <c r="AH73" s="169"/>
    </row>
    <row r="74" spans="1:34" x14ac:dyDescent="0.2">
      <c r="A74" s="17" t="s">
        <v>62</v>
      </c>
      <c r="B74" s="12" t="s">
        <v>19</v>
      </c>
      <c r="C74" s="28">
        <v>42415</v>
      </c>
      <c r="D74" s="29">
        <v>0.42430555555555555</v>
      </c>
      <c r="E74" s="10">
        <f t="shared" si="42"/>
        <v>110.25</v>
      </c>
      <c r="F74" s="78">
        <f t="shared" si="37"/>
        <v>4.59375</v>
      </c>
      <c r="G74" s="53">
        <v>8.86</v>
      </c>
      <c r="H74" s="53">
        <v>8.9</v>
      </c>
      <c r="I74">
        <v>99.7</v>
      </c>
      <c r="J74">
        <v>13.7</v>
      </c>
      <c r="K74" s="53">
        <f t="shared" si="38"/>
        <v>4.0000000000000924E-2</v>
      </c>
      <c r="L74" s="53"/>
      <c r="M74">
        <v>1</v>
      </c>
      <c r="N74" s="57">
        <v>27.3</v>
      </c>
      <c r="O74" s="60">
        <v>0</v>
      </c>
      <c r="P74" s="61">
        <v>0</v>
      </c>
      <c r="Q74" s="33">
        <v>2.71</v>
      </c>
      <c r="R74" s="61">
        <v>3.72</v>
      </c>
      <c r="S74" s="60"/>
      <c r="T74" s="60">
        <v>118</v>
      </c>
      <c r="U74" s="77">
        <v>7.45</v>
      </c>
      <c r="V74" s="60">
        <v>4</v>
      </c>
      <c r="W74" s="73">
        <f t="shared" si="39"/>
        <v>234.89999999999998</v>
      </c>
      <c r="X74" s="87">
        <f t="shared" si="40"/>
        <v>68.5</v>
      </c>
      <c r="Y74" s="33">
        <v>0</v>
      </c>
      <c r="Z74" s="33">
        <f t="shared" si="33"/>
        <v>0</v>
      </c>
      <c r="AA74" s="33">
        <v>12.6</v>
      </c>
      <c r="AB74" s="33">
        <f t="shared" si="34"/>
        <v>24.6</v>
      </c>
      <c r="AC74" s="33">
        <v>0.7</v>
      </c>
      <c r="AD74" s="33">
        <f t="shared" si="35"/>
        <v>1.8</v>
      </c>
      <c r="AE74" s="22">
        <f t="shared" si="36"/>
        <v>110.25</v>
      </c>
      <c r="AF74" s="54">
        <f t="shared" si="41"/>
        <v>57.395340230107408</v>
      </c>
      <c r="AG74" s="169">
        <f t="shared" si="9"/>
        <v>1.2076715248677046E-2</v>
      </c>
      <c r="AH74" s="169"/>
    </row>
    <row r="75" spans="1:34" x14ac:dyDescent="0.2">
      <c r="A75" s="17" t="s">
        <v>62</v>
      </c>
      <c r="B75" s="12" t="s">
        <v>20</v>
      </c>
      <c r="C75" s="28">
        <v>42416</v>
      </c>
      <c r="D75" s="29">
        <v>0.37708333333333338</v>
      </c>
      <c r="E75" s="10">
        <f t="shared" si="42"/>
        <v>133.11666666666667</v>
      </c>
      <c r="F75" s="78">
        <f t="shared" si="37"/>
        <v>5.5465277777777775</v>
      </c>
      <c r="G75" s="53">
        <v>11.6</v>
      </c>
      <c r="H75" s="53">
        <v>11.7</v>
      </c>
      <c r="I75">
        <v>98.9</v>
      </c>
      <c r="J75">
        <v>13.9</v>
      </c>
      <c r="K75" s="53">
        <f t="shared" si="38"/>
        <v>9.9999999999999645E-2</v>
      </c>
      <c r="L75" s="53"/>
      <c r="M75">
        <v>2</v>
      </c>
      <c r="N75" s="57">
        <v>34.4</v>
      </c>
      <c r="O75" s="60">
        <v>0</v>
      </c>
      <c r="P75" s="61">
        <v>0.36</v>
      </c>
      <c r="Q75" s="33">
        <v>2.77</v>
      </c>
      <c r="R75" s="61">
        <v>3.07</v>
      </c>
      <c r="S75" s="60"/>
      <c r="T75" s="60">
        <v>112</v>
      </c>
      <c r="U75" s="77">
        <v>6.68</v>
      </c>
      <c r="V75" s="57">
        <v>9.5</v>
      </c>
      <c r="W75" s="73">
        <f t="shared" si="39"/>
        <v>246.29999999999998</v>
      </c>
      <c r="X75" s="87">
        <f t="shared" si="40"/>
        <v>78</v>
      </c>
      <c r="Y75" s="33">
        <v>0</v>
      </c>
      <c r="Z75" s="33">
        <f t="shared" si="33"/>
        <v>0</v>
      </c>
      <c r="AA75" s="33">
        <v>15.4</v>
      </c>
      <c r="AB75" s="33">
        <f t="shared" si="34"/>
        <v>40</v>
      </c>
      <c r="AC75" s="33">
        <v>0</v>
      </c>
      <c r="AD75" s="33">
        <f t="shared" si="35"/>
        <v>1.8</v>
      </c>
      <c r="AE75" s="22">
        <f t="shared" si="36"/>
        <v>133.11666666666667</v>
      </c>
      <c r="AF75" s="54">
        <f t="shared" si="41"/>
        <v>58.821582258018445</v>
      </c>
      <c r="AG75" s="169">
        <f t="shared" si="9"/>
        <v>1.1783892135364257E-2</v>
      </c>
      <c r="AH75" s="169"/>
    </row>
    <row r="76" spans="1:34" x14ac:dyDescent="0.2">
      <c r="A76" s="17" t="s">
        <v>62</v>
      </c>
      <c r="B76" s="12" t="s">
        <v>21</v>
      </c>
      <c r="C76" s="28">
        <v>42417</v>
      </c>
      <c r="D76" s="63">
        <v>0.41388888888888892</v>
      </c>
      <c r="E76" s="10">
        <f t="shared" si="42"/>
        <v>158</v>
      </c>
      <c r="F76" s="78">
        <f t="shared" si="37"/>
        <v>6.583333333333333</v>
      </c>
      <c r="G76" s="53">
        <v>13.6</v>
      </c>
      <c r="H76" s="53">
        <v>13.8</v>
      </c>
      <c r="I76">
        <v>98.5</v>
      </c>
      <c r="J76">
        <v>13.9</v>
      </c>
      <c r="K76" s="53">
        <f t="shared" si="38"/>
        <v>0.20000000000000107</v>
      </c>
      <c r="L76" s="53"/>
      <c r="M76">
        <v>4</v>
      </c>
      <c r="N76" s="57">
        <v>32.799999999999997</v>
      </c>
      <c r="O76" s="60">
        <v>0</v>
      </c>
      <c r="P76" s="61">
        <v>0</v>
      </c>
      <c r="Q76" s="33">
        <v>3.07</v>
      </c>
      <c r="R76" s="61">
        <v>4.2300000000000004</v>
      </c>
      <c r="S76" s="60"/>
      <c r="T76" s="60">
        <v>105</v>
      </c>
      <c r="U76" s="77">
        <v>5.92</v>
      </c>
      <c r="V76" s="57">
        <v>4</v>
      </c>
      <c r="W76" s="73">
        <f t="shared" si="39"/>
        <v>236.79999999999998</v>
      </c>
      <c r="X76" s="87">
        <f t="shared" si="40"/>
        <v>82</v>
      </c>
      <c r="Y76" s="33">
        <v>0</v>
      </c>
      <c r="Z76" s="33">
        <f t="shared" si="33"/>
        <v>0</v>
      </c>
      <c r="AA76" s="33">
        <v>0</v>
      </c>
      <c r="AB76" s="33">
        <f t="shared" si="34"/>
        <v>40</v>
      </c>
      <c r="AC76" s="33">
        <v>0</v>
      </c>
      <c r="AD76" s="33">
        <f t="shared" si="35"/>
        <v>1.8</v>
      </c>
      <c r="AE76" s="22">
        <f t="shared" si="36"/>
        <v>158</v>
      </c>
      <c r="AF76" s="54">
        <f t="shared" si="41"/>
        <v>108.43268761234103</v>
      </c>
      <c r="AG76" s="169">
        <f t="shared" si="9"/>
        <v>6.3924190742004287E-3</v>
      </c>
      <c r="AH76" s="169"/>
    </row>
    <row r="77" spans="1:34" x14ac:dyDescent="0.2">
      <c r="A77" s="17" t="s">
        <v>62</v>
      </c>
      <c r="B77" s="12" t="s">
        <v>22</v>
      </c>
      <c r="C77" s="28">
        <v>42418</v>
      </c>
      <c r="D77" s="64">
        <v>0.37361111111111112</v>
      </c>
      <c r="E77" s="10">
        <f t="shared" si="42"/>
        <v>181.03333333333333</v>
      </c>
      <c r="F77" s="78">
        <f t="shared" si="37"/>
        <v>7.5430555555555552</v>
      </c>
      <c r="G77" s="53">
        <v>14.2</v>
      </c>
      <c r="H77" s="53">
        <v>14.3</v>
      </c>
      <c r="I77">
        <v>98.7</v>
      </c>
      <c r="J77">
        <v>13.7</v>
      </c>
      <c r="K77" s="53">
        <f t="shared" si="38"/>
        <v>0.10000000000000142</v>
      </c>
      <c r="L77" s="53">
        <f>H$77-H77</f>
        <v>0</v>
      </c>
      <c r="M77">
        <v>3</v>
      </c>
      <c r="N77" s="57">
        <v>24.5</v>
      </c>
      <c r="O77" s="60">
        <v>0</v>
      </c>
      <c r="P77" s="61">
        <v>0</v>
      </c>
      <c r="Q77" s="33">
        <v>3.17</v>
      </c>
      <c r="R77" s="61">
        <v>5.18</v>
      </c>
      <c r="S77" s="60">
        <v>303.8</v>
      </c>
      <c r="T77" s="60">
        <v>105</v>
      </c>
      <c r="U77" s="77">
        <v>6.43</v>
      </c>
      <c r="V77" s="60">
        <v>11</v>
      </c>
      <c r="W77" s="73">
        <f t="shared" si="39"/>
        <v>234.1</v>
      </c>
      <c r="X77" s="87">
        <f t="shared" si="40"/>
        <v>93</v>
      </c>
      <c r="Y77" s="10">
        <v>0</v>
      </c>
      <c r="Z77" s="33">
        <f t="shared" si="33"/>
        <v>0</v>
      </c>
      <c r="AA77" s="33">
        <v>0</v>
      </c>
      <c r="AB77" s="33">
        <f t="shared" si="34"/>
        <v>40</v>
      </c>
      <c r="AC77" s="33">
        <v>1.3</v>
      </c>
      <c r="AD77" s="33">
        <f t="shared" si="35"/>
        <v>3.1</v>
      </c>
      <c r="AE77" s="22">
        <f t="shared" si="36"/>
        <v>181.03333333333333</v>
      </c>
      <c r="AF77" s="54">
        <f t="shared" si="41"/>
        <v>369.8097494085892</v>
      </c>
      <c r="AG77" s="169">
        <f t="shared" si="9"/>
        <v>1.8743345238151428E-3</v>
      </c>
      <c r="AH77" s="169"/>
    </row>
    <row r="78" spans="1:34" x14ac:dyDescent="0.2">
      <c r="A78" s="17" t="s">
        <v>62</v>
      </c>
      <c r="B78" s="12" t="s">
        <v>23</v>
      </c>
      <c r="C78" s="28">
        <v>42419</v>
      </c>
      <c r="D78" s="64">
        <v>0.41180555555555554</v>
      </c>
      <c r="E78" s="10">
        <f t="shared" si="42"/>
        <v>205.95</v>
      </c>
      <c r="F78" s="78">
        <f t="shared" si="37"/>
        <v>8.5812499999999989</v>
      </c>
      <c r="G78" s="53">
        <v>13.8</v>
      </c>
      <c r="H78" s="53">
        <v>14.1</v>
      </c>
      <c r="I78">
        <v>98.2</v>
      </c>
      <c r="J78">
        <v>13.7</v>
      </c>
      <c r="K78" s="53">
        <f t="shared" si="38"/>
        <v>0.29999999999999893</v>
      </c>
      <c r="L78" s="53">
        <f t="shared" ref="L78:L83" si="43">H$77-H78</f>
        <v>0.20000000000000107</v>
      </c>
      <c r="M78">
        <v>2</v>
      </c>
      <c r="N78" s="57">
        <v>21.9</v>
      </c>
      <c r="O78" s="60">
        <v>0</v>
      </c>
      <c r="P78" s="61">
        <v>0</v>
      </c>
      <c r="Q78" s="33">
        <v>3.2</v>
      </c>
      <c r="R78" s="61">
        <v>6.12</v>
      </c>
      <c r="S78" s="60"/>
      <c r="T78" s="60">
        <v>104</v>
      </c>
      <c r="U78" s="77">
        <v>6.85</v>
      </c>
      <c r="V78" s="60">
        <v>4</v>
      </c>
      <c r="W78" s="73">
        <f t="shared" si="39"/>
        <v>224.4</v>
      </c>
      <c r="X78" s="87">
        <f t="shared" si="40"/>
        <v>97</v>
      </c>
      <c r="Y78" s="33">
        <v>0</v>
      </c>
      <c r="Z78" s="33">
        <f t="shared" si="33"/>
        <v>0</v>
      </c>
      <c r="AA78" s="33">
        <v>0</v>
      </c>
      <c r="AB78" s="33">
        <f t="shared" si="34"/>
        <v>40</v>
      </c>
      <c r="AC78" s="33">
        <v>1.3</v>
      </c>
      <c r="AD78" s="33">
        <f t="shared" si="35"/>
        <v>4.4000000000000004</v>
      </c>
      <c r="AE78" s="22">
        <f t="shared" si="36"/>
        <v>205.95</v>
      </c>
      <c r="AF78" s="54">
        <f t="shared" si="41"/>
        <v>-604.44098024364746</v>
      </c>
      <c r="AG78" s="169">
        <f t="shared" si="9"/>
        <v>-1.1467574225039155E-3</v>
      </c>
      <c r="AH78" s="169"/>
    </row>
    <row r="79" spans="1:34" ht="15" customHeight="1" x14ac:dyDescent="0.2">
      <c r="A79" s="17" t="s">
        <v>62</v>
      </c>
      <c r="B79" s="12" t="s">
        <v>24</v>
      </c>
      <c r="C79" s="28">
        <v>42420</v>
      </c>
      <c r="D79" s="64">
        <v>0.53541666666666665</v>
      </c>
      <c r="E79" s="10">
        <f t="shared" si="42"/>
        <v>232.91666666666666</v>
      </c>
      <c r="F79" s="78">
        <f t="shared" si="37"/>
        <v>9.7048611111111107</v>
      </c>
      <c r="G79" s="53">
        <v>11.9</v>
      </c>
      <c r="H79" s="53">
        <v>12.4</v>
      </c>
      <c r="I79">
        <v>96.4</v>
      </c>
      <c r="J79">
        <v>13.4</v>
      </c>
      <c r="K79" s="53">
        <f t="shared" si="38"/>
        <v>0.5</v>
      </c>
      <c r="L79" s="53">
        <f t="shared" si="43"/>
        <v>1.9000000000000004</v>
      </c>
      <c r="M79">
        <v>2</v>
      </c>
      <c r="N79" s="57">
        <v>25.3</v>
      </c>
      <c r="O79" s="60">
        <v>0</v>
      </c>
      <c r="P79" s="61">
        <v>0</v>
      </c>
      <c r="Q79" s="33">
        <v>3.02</v>
      </c>
      <c r="R79" s="61">
        <v>6.31</v>
      </c>
      <c r="S79" s="60"/>
      <c r="T79" s="60">
        <v>102</v>
      </c>
      <c r="U79" s="77">
        <v>7.36</v>
      </c>
      <c r="V79" s="60">
        <v>4</v>
      </c>
      <c r="W79" s="73">
        <f t="shared" si="39"/>
        <v>221</v>
      </c>
      <c r="X79" s="87">
        <f t="shared" si="40"/>
        <v>101</v>
      </c>
      <c r="Y79" s="33">
        <v>0</v>
      </c>
      <c r="Z79" s="33">
        <f t="shared" si="33"/>
        <v>0</v>
      </c>
      <c r="AA79" s="33">
        <v>0</v>
      </c>
      <c r="AB79" s="33">
        <f t="shared" si="34"/>
        <v>40</v>
      </c>
      <c r="AC79" s="33">
        <v>0.6</v>
      </c>
      <c r="AD79" s="33">
        <f t="shared" si="35"/>
        <v>5</v>
      </c>
      <c r="AE79" s="22">
        <f t="shared" si="36"/>
        <v>232.91666666666666</v>
      </c>
      <c r="AF79" s="54">
        <f t="shared" si="41"/>
        <v>-126.1854096789147</v>
      </c>
      <c r="AG79" s="169">
        <f t="shared" si="9"/>
        <v>-5.4930849955133016E-3</v>
      </c>
      <c r="AH79" s="169"/>
    </row>
    <row r="80" spans="1:34" ht="14.25" customHeight="1" x14ac:dyDescent="0.2">
      <c r="A80" s="17" t="s">
        <v>62</v>
      </c>
      <c r="B80" s="12" t="s">
        <v>25</v>
      </c>
      <c r="C80" s="28">
        <v>42421</v>
      </c>
      <c r="D80" s="64">
        <v>0.52847222222222223</v>
      </c>
      <c r="E80" s="10">
        <f t="shared" si="42"/>
        <v>256.75</v>
      </c>
      <c r="F80" s="78">
        <f t="shared" si="37"/>
        <v>10.697916666666666</v>
      </c>
      <c r="G80" s="53">
        <v>10.8</v>
      </c>
      <c r="H80" s="53">
        <v>11.3</v>
      </c>
      <c r="I80">
        <v>95.8</v>
      </c>
      <c r="J80">
        <v>13.6</v>
      </c>
      <c r="K80" s="53">
        <f t="shared" si="38"/>
        <v>0.5</v>
      </c>
      <c r="L80" s="53">
        <f t="shared" si="43"/>
        <v>3</v>
      </c>
      <c r="M80">
        <v>2</v>
      </c>
      <c r="N80" s="57">
        <v>20.8</v>
      </c>
      <c r="O80" s="60">
        <v>0</v>
      </c>
      <c r="P80" s="61">
        <v>0</v>
      </c>
      <c r="Q80" s="33">
        <v>3.18</v>
      </c>
      <c r="R80" s="61">
        <v>6.54</v>
      </c>
      <c r="S80" s="60"/>
      <c r="T80" s="60">
        <v>102</v>
      </c>
      <c r="U80" s="77">
        <v>7.79</v>
      </c>
      <c r="V80" s="60">
        <v>4</v>
      </c>
      <c r="W80" s="73">
        <f t="shared" si="39"/>
        <v>218.3</v>
      </c>
      <c r="X80" s="87">
        <f t="shared" si="40"/>
        <v>105</v>
      </c>
      <c r="Y80" s="33">
        <v>0</v>
      </c>
      <c r="Z80" s="33">
        <f t="shared" si="33"/>
        <v>0</v>
      </c>
      <c r="AA80" s="33">
        <v>0</v>
      </c>
      <c r="AB80" s="33">
        <f t="shared" si="34"/>
        <v>40</v>
      </c>
      <c r="AC80" s="33">
        <v>1.3</v>
      </c>
      <c r="AD80" s="33">
        <f t="shared" si="35"/>
        <v>6.3</v>
      </c>
      <c r="AE80" s="22">
        <f t="shared" si="36"/>
        <v>256.75</v>
      </c>
      <c r="AF80" s="54">
        <f t="shared" si="41"/>
        <v>-170.32293900120672</v>
      </c>
      <c r="AG80" s="169">
        <f t="shared" si="9"/>
        <v>-4.0696055659011051E-3</v>
      </c>
      <c r="AH80" s="169"/>
    </row>
    <row r="81" spans="1:34" x14ac:dyDescent="0.2">
      <c r="A81" s="17" t="s">
        <v>62</v>
      </c>
      <c r="B81" s="12" t="s">
        <v>26</v>
      </c>
      <c r="C81" s="28">
        <v>42422</v>
      </c>
      <c r="D81" s="64">
        <v>0.3527777777777778</v>
      </c>
      <c r="E81" s="10">
        <f t="shared" si="42"/>
        <v>276.5333333333333</v>
      </c>
      <c r="F81" s="78">
        <f t="shared" si="37"/>
        <v>11.522222222222222</v>
      </c>
      <c r="G81" s="53">
        <v>9.65</v>
      </c>
      <c r="H81" s="53">
        <v>10.1</v>
      </c>
      <c r="I81">
        <v>95.6</v>
      </c>
      <c r="J81">
        <v>12.7</v>
      </c>
      <c r="K81" s="53">
        <f t="shared" si="38"/>
        <v>0.44999999999999929</v>
      </c>
      <c r="L81" s="53">
        <f t="shared" si="43"/>
        <v>4.2000000000000011</v>
      </c>
      <c r="M81">
        <v>1</v>
      </c>
      <c r="N81" s="57">
        <v>29.4</v>
      </c>
      <c r="O81" s="60">
        <v>0</v>
      </c>
      <c r="P81" s="33">
        <v>0</v>
      </c>
      <c r="Q81" s="33">
        <v>3.33</v>
      </c>
      <c r="R81" s="61">
        <v>6.79</v>
      </c>
      <c r="S81" s="60"/>
      <c r="T81" s="60">
        <v>102</v>
      </c>
      <c r="U81" s="77">
        <v>8.2100000000000009</v>
      </c>
      <c r="V81" s="60">
        <v>12</v>
      </c>
      <c r="W81" s="73">
        <f t="shared" si="39"/>
        <v>216</v>
      </c>
      <c r="X81" s="87">
        <f t="shared" si="40"/>
        <v>117</v>
      </c>
      <c r="Y81" s="33">
        <v>1</v>
      </c>
      <c r="Z81" s="33">
        <f t="shared" si="33"/>
        <v>1</v>
      </c>
      <c r="AA81" s="33">
        <v>0</v>
      </c>
      <c r="AB81" s="33">
        <f t="shared" si="34"/>
        <v>40</v>
      </c>
      <c r="AC81" s="33">
        <v>0.7</v>
      </c>
      <c r="AD81" s="33">
        <f t="shared" si="35"/>
        <v>7</v>
      </c>
      <c r="AE81" s="22">
        <f t="shared" si="36"/>
        <v>276.5333333333333</v>
      </c>
      <c r="AF81" s="54">
        <f t="shared" si="41"/>
        <v>-121.79570714197348</v>
      </c>
      <c r="AG81" s="169">
        <f t="shared" si="9"/>
        <v>-5.6910641337462337E-3</v>
      </c>
      <c r="AH81" s="169"/>
    </row>
    <row r="82" spans="1:34" ht="16.5" x14ac:dyDescent="0.3">
      <c r="A82" s="17" t="s">
        <v>62</v>
      </c>
      <c r="B82" s="12" t="s">
        <v>27</v>
      </c>
      <c r="C82" s="28">
        <v>42423</v>
      </c>
      <c r="D82" s="64">
        <v>0.42569444444444443</v>
      </c>
      <c r="E82" s="10">
        <f t="shared" si="42"/>
        <v>302.2833333333333</v>
      </c>
      <c r="F82" s="78">
        <f t="shared" si="37"/>
        <v>12.595138888888888</v>
      </c>
      <c r="G82" s="156">
        <v>7.82</v>
      </c>
      <c r="H82" s="156">
        <v>8.99</v>
      </c>
      <c r="I82" s="155">
        <v>86.9</v>
      </c>
      <c r="J82" s="155">
        <v>13.3</v>
      </c>
      <c r="K82" s="53">
        <f t="shared" si="38"/>
        <v>1.17</v>
      </c>
      <c r="L82" s="53">
        <f t="shared" si="43"/>
        <v>5.3100000000000005</v>
      </c>
      <c r="M82" s="155">
        <v>0</v>
      </c>
      <c r="N82" s="57">
        <v>30.2</v>
      </c>
      <c r="O82" s="60">
        <v>0</v>
      </c>
      <c r="P82" s="33">
        <v>0</v>
      </c>
      <c r="Q82" s="33">
        <v>3.42</v>
      </c>
      <c r="R82" s="33">
        <v>6.69</v>
      </c>
      <c r="S82" s="60"/>
      <c r="T82" s="60">
        <v>103</v>
      </c>
      <c r="U82" s="77">
        <v>8.4499999999999993</v>
      </c>
      <c r="V82" s="60">
        <v>10</v>
      </c>
      <c r="W82" s="73">
        <f t="shared" si="39"/>
        <v>204</v>
      </c>
      <c r="X82" s="87">
        <f t="shared" si="40"/>
        <v>127</v>
      </c>
      <c r="Y82" s="33">
        <v>0</v>
      </c>
      <c r="Z82" s="33">
        <f t="shared" si="33"/>
        <v>1</v>
      </c>
      <c r="AA82" s="33">
        <v>0</v>
      </c>
      <c r="AB82" s="33">
        <f t="shared" si="34"/>
        <v>40</v>
      </c>
      <c r="AC82" s="33">
        <v>0</v>
      </c>
      <c r="AD82" s="33">
        <f t="shared" si="35"/>
        <v>7</v>
      </c>
      <c r="AE82" s="22">
        <f t="shared" si="36"/>
        <v>302.2833333333333</v>
      </c>
      <c r="AF82" s="54">
        <f t="shared" si="41"/>
        <v>-84.882553986151351</v>
      </c>
      <c r="AG82" s="169">
        <f t="shared" si="9"/>
        <v>-8.1659557589776662E-3</v>
      </c>
      <c r="AH82" s="169"/>
    </row>
    <row r="83" spans="1:34" ht="17.25" thickBot="1" x14ac:dyDescent="0.35">
      <c r="A83" s="23" t="s">
        <v>62</v>
      </c>
      <c r="B83" s="13" t="s">
        <v>28</v>
      </c>
      <c r="C83" s="28">
        <v>42424</v>
      </c>
      <c r="D83" s="65">
        <v>0.38541666666666669</v>
      </c>
      <c r="E83" s="154">
        <f>F83*24</f>
        <v>325.31666666666666</v>
      </c>
      <c r="F83" s="79">
        <f t="shared" si="37"/>
        <v>13.55486111111111</v>
      </c>
      <c r="G83" s="159">
        <v>6.31</v>
      </c>
      <c r="H83" s="160">
        <v>7.48</v>
      </c>
      <c r="I83" s="157">
        <v>84.4</v>
      </c>
      <c r="J83" s="157">
        <v>13</v>
      </c>
      <c r="K83" s="163">
        <f t="shared" si="38"/>
        <v>1.1700000000000008</v>
      </c>
      <c r="L83" s="163">
        <f t="shared" si="43"/>
        <v>6.82</v>
      </c>
      <c r="M83" s="158">
        <v>3</v>
      </c>
      <c r="N83" s="68">
        <v>25.6</v>
      </c>
      <c r="O83" s="67"/>
      <c r="P83" s="69">
        <v>0</v>
      </c>
      <c r="Q83" s="69">
        <v>3.65</v>
      </c>
      <c r="R83" s="69">
        <v>7.03</v>
      </c>
      <c r="S83" s="67"/>
      <c r="T83" s="67">
        <v>105</v>
      </c>
      <c r="U83" s="80">
        <v>9.0299999999999994</v>
      </c>
      <c r="V83" s="67">
        <v>10</v>
      </c>
      <c r="W83" s="73">
        <f t="shared" si="39"/>
        <v>194</v>
      </c>
      <c r="X83" s="88">
        <f t="shared" si="40"/>
        <v>137</v>
      </c>
      <c r="Y83" s="69">
        <v>0</v>
      </c>
      <c r="Z83" s="70">
        <f t="shared" si="33"/>
        <v>1</v>
      </c>
      <c r="AA83" s="69">
        <v>0</v>
      </c>
      <c r="AB83" s="70">
        <f t="shared" si="34"/>
        <v>40</v>
      </c>
      <c r="AC83" s="69">
        <v>0</v>
      </c>
      <c r="AD83" s="70">
        <f t="shared" si="35"/>
        <v>7</v>
      </c>
      <c r="AE83" s="6"/>
      <c r="AF83" s="54"/>
      <c r="AG83" s="170"/>
      <c r="AH83" s="170"/>
    </row>
    <row r="84" spans="1:34" ht="13.5" x14ac:dyDescent="0.25">
      <c r="A84" s="17" t="s">
        <v>63</v>
      </c>
      <c r="B84" s="12" t="s">
        <v>49</v>
      </c>
      <c r="C84" s="49">
        <v>42410</v>
      </c>
      <c r="D84" s="29">
        <v>0.62013888888888891</v>
      </c>
      <c r="E84" s="10">
        <f>F84*24</f>
        <v>0</v>
      </c>
      <c r="F84" s="83">
        <v>0</v>
      </c>
      <c r="G84" s="39"/>
      <c r="H84" s="37"/>
      <c r="I84" s="38"/>
      <c r="J84" s="5"/>
      <c r="K84" s="5"/>
      <c r="L84" s="5"/>
      <c r="M84" s="41"/>
      <c r="N84" s="152">
        <v>32.299999999999997</v>
      </c>
      <c r="O84" s="27">
        <v>0</v>
      </c>
      <c r="P84" s="32">
        <v>6.7</v>
      </c>
      <c r="Q84" s="10">
        <v>2.08</v>
      </c>
      <c r="R84" s="32">
        <v>1.18</v>
      </c>
      <c r="S84" s="14"/>
      <c r="T84" s="14">
        <v>119</v>
      </c>
      <c r="U84" s="25">
        <v>9.02</v>
      </c>
      <c r="V84" s="18">
        <v>3.5</v>
      </c>
      <c r="W84" s="26">
        <v>273</v>
      </c>
      <c r="X84" s="34">
        <f>SUM(V84)</f>
        <v>3.5</v>
      </c>
      <c r="Y84" s="10"/>
      <c r="Z84" s="33"/>
      <c r="AA84" s="10"/>
      <c r="AB84" s="33"/>
      <c r="AC84" s="10"/>
      <c r="AD84" s="33"/>
      <c r="AE84" s="21"/>
      <c r="AF84" s="55"/>
      <c r="AG84" s="168"/>
      <c r="AH84" s="168"/>
    </row>
    <row r="85" spans="1:34" x14ac:dyDescent="0.2">
      <c r="A85" s="17" t="s">
        <v>63</v>
      </c>
      <c r="B85" s="12" t="s">
        <v>45</v>
      </c>
      <c r="C85" s="28">
        <v>42410</v>
      </c>
      <c r="D85" s="29">
        <v>0.83194444444444438</v>
      </c>
      <c r="E85" s="10">
        <f>F85*24</f>
        <v>0</v>
      </c>
      <c r="F85" s="81">
        <v>0</v>
      </c>
      <c r="G85" s="53">
        <v>0.24099999999999999</v>
      </c>
      <c r="H85" s="53">
        <v>0.24099999999999999</v>
      </c>
      <c r="I85">
        <v>100</v>
      </c>
      <c r="J85">
        <v>13.5</v>
      </c>
      <c r="K85" s="53">
        <f>H85-G85</f>
        <v>0</v>
      </c>
      <c r="L85" s="53"/>
      <c r="M85">
        <v>1</v>
      </c>
      <c r="N85" s="57">
        <v>31.8</v>
      </c>
      <c r="O85" s="60">
        <v>0</v>
      </c>
      <c r="P85" s="61">
        <v>6.03</v>
      </c>
      <c r="Q85" s="33">
        <v>2.09</v>
      </c>
      <c r="R85" s="61">
        <v>1.73</v>
      </c>
      <c r="S85" s="60"/>
      <c r="T85" s="60">
        <v>127</v>
      </c>
      <c r="U85" s="77">
        <v>8.6999999999999993</v>
      </c>
      <c r="V85" s="60">
        <v>4</v>
      </c>
      <c r="W85" s="73">
        <f>W84-V84+Y85+AA85+AC85</f>
        <v>269.5</v>
      </c>
      <c r="X85" s="87">
        <f>SUM(V85,X84)</f>
        <v>7.5</v>
      </c>
      <c r="Y85" s="33">
        <v>0</v>
      </c>
      <c r="Z85" s="33">
        <f t="shared" ref="Z85:Z99" si="44">SUM(Y85,Z84)</f>
        <v>0</v>
      </c>
      <c r="AA85" s="33">
        <v>0</v>
      </c>
      <c r="AB85" s="33">
        <f t="shared" ref="AB85:AB99" si="45">SUM(AA85,AB84)</f>
        <v>0</v>
      </c>
      <c r="AC85" s="33">
        <v>0</v>
      </c>
      <c r="AD85" s="33">
        <f t="shared" ref="AD85:AD99" si="46">SUM(AC85,AD84)</f>
        <v>0</v>
      </c>
      <c r="AE85" s="4">
        <f t="shared" ref="AE85:AE98" si="47">F85*24</f>
        <v>0</v>
      </c>
      <c r="AF85" s="54"/>
      <c r="AG85" s="169"/>
      <c r="AH85" s="169"/>
    </row>
    <row r="86" spans="1:34" x14ac:dyDescent="0.2">
      <c r="A86" s="17" t="s">
        <v>63</v>
      </c>
      <c r="B86" s="12" t="s">
        <v>4</v>
      </c>
      <c r="C86" s="28">
        <v>42411</v>
      </c>
      <c r="D86" s="29">
        <v>0.4152777777777778</v>
      </c>
      <c r="E86" s="10">
        <f>F86*24</f>
        <v>14.000000000000004</v>
      </c>
      <c r="F86" s="81">
        <f t="shared" ref="F86:F99" si="48">+F85+(C86-C85)+(D86-D85)</f>
        <v>0.58333333333333348</v>
      </c>
      <c r="G86" s="53">
        <v>0.35199999999999998</v>
      </c>
      <c r="H86" s="53">
        <v>0.35299999999999998</v>
      </c>
      <c r="I86">
        <v>99.7</v>
      </c>
      <c r="J86">
        <v>13.9</v>
      </c>
      <c r="K86" s="53">
        <f t="shared" ref="K86:K99" si="49">H86-G86</f>
        <v>1.0000000000000009E-3</v>
      </c>
      <c r="L86" s="53"/>
      <c r="M86">
        <v>2</v>
      </c>
      <c r="N86" s="57">
        <v>29.3</v>
      </c>
      <c r="O86" s="60">
        <v>0</v>
      </c>
      <c r="P86" s="61">
        <v>5.7</v>
      </c>
      <c r="Q86" s="33">
        <v>1.91</v>
      </c>
      <c r="R86" s="61">
        <v>2.36</v>
      </c>
      <c r="S86" s="60"/>
      <c r="T86" s="60">
        <v>128</v>
      </c>
      <c r="U86" s="77">
        <v>8.66</v>
      </c>
      <c r="V86" s="60">
        <v>4</v>
      </c>
      <c r="W86" s="73">
        <f t="shared" ref="W86:W99" si="50">W85-V85+Y86+AA86+AC86</f>
        <v>265.50200000000001</v>
      </c>
      <c r="X86" s="87">
        <f t="shared" ref="X86:X99" si="51">SUM(V86,X85)</f>
        <v>11.5</v>
      </c>
      <c r="Y86" s="33">
        <v>2E-3</v>
      </c>
      <c r="Z86" s="33">
        <f t="shared" si="44"/>
        <v>2E-3</v>
      </c>
      <c r="AA86" s="33">
        <v>0</v>
      </c>
      <c r="AB86" s="33">
        <f t="shared" si="45"/>
        <v>0</v>
      </c>
      <c r="AC86" s="33">
        <v>0</v>
      </c>
      <c r="AD86" s="33">
        <f t="shared" si="46"/>
        <v>0</v>
      </c>
      <c r="AE86" s="22">
        <f t="shared" si="47"/>
        <v>14.000000000000004</v>
      </c>
      <c r="AF86" s="54">
        <f t="shared" ref="AF86:AF98" si="52">((AE86-AE85)*LN(2)/LN(G86/G85))</f>
        <v>25.615584467380451</v>
      </c>
      <c r="AG86" s="169">
        <f t="shared" si="9"/>
        <v>2.7059588721960137E-2</v>
      </c>
      <c r="AH86" s="169"/>
    </row>
    <row r="87" spans="1:34" x14ac:dyDescent="0.2">
      <c r="A87" s="17" t="s">
        <v>63</v>
      </c>
      <c r="B87" s="12" t="s">
        <v>16</v>
      </c>
      <c r="C87" s="28">
        <v>42412</v>
      </c>
      <c r="D87" s="29">
        <v>0.46736111111111112</v>
      </c>
      <c r="E87" s="10">
        <f>F87*24</f>
        <v>39.25</v>
      </c>
      <c r="F87" s="78">
        <f t="shared" si="48"/>
        <v>1.6354166666666667</v>
      </c>
      <c r="G87" s="53">
        <v>0.96799999999999997</v>
      </c>
      <c r="H87" s="53">
        <v>0.97099999999999997</v>
      </c>
      <c r="I87">
        <v>99.7</v>
      </c>
      <c r="J87">
        <v>13.8</v>
      </c>
      <c r="K87" s="53">
        <f t="shared" si="49"/>
        <v>3.0000000000000027E-3</v>
      </c>
      <c r="L87" s="53"/>
      <c r="M87">
        <v>1</v>
      </c>
      <c r="N87" s="57">
        <v>29.1</v>
      </c>
      <c r="O87" s="60">
        <v>0</v>
      </c>
      <c r="P87" s="61">
        <v>4.49</v>
      </c>
      <c r="Q87" s="33">
        <v>1.94</v>
      </c>
      <c r="R87" s="61">
        <v>3.49</v>
      </c>
      <c r="S87" s="60"/>
      <c r="T87" s="60">
        <v>128</v>
      </c>
      <c r="U87" s="77">
        <v>8.5500000000000007</v>
      </c>
      <c r="V87" s="60">
        <v>39</v>
      </c>
      <c r="W87" s="73">
        <f t="shared" si="50"/>
        <v>261.50200000000001</v>
      </c>
      <c r="X87" s="87">
        <f t="shared" si="51"/>
        <v>50.5</v>
      </c>
      <c r="Y87" s="33">
        <v>0</v>
      </c>
      <c r="Z87" s="33">
        <f t="shared" si="44"/>
        <v>2E-3</v>
      </c>
      <c r="AA87" s="33">
        <v>0</v>
      </c>
      <c r="AB87" s="33">
        <f t="shared" si="45"/>
        <v>0</v>
      </c>
      <c r="AC87" s="33">
        <v>0</v>
      </c>
      <c r="AD87" s="33">
        <f t="shared" si="46"/>
        <v>0</v>
      </c>
      <c r="AE87" s="22">
        <f t="shared" si="47"/>
        <v>39.25</v>
      </c>
      <c r="AF87" s="54">
        <f t="shared" si="52"/>
        <v>17.301255966741675</v>
      </c>
      <c r="AG87" s="169">
        <f t="shared" si="9"/>
        <v>4.0063402442712073E-2</v>
      </c>
      <c r="AH87" s="169"/>
    </row>
    <row r="88" spans="1:34" x14ac:dyDescent="0.2">
      <c r="A88" s="17" t="s">
        <v>63</v>
      </c>
      <c r="B88" s="12" t="s">
        <v>17</v>
      </c>
      <c r="C88" s="28">
        <v>42413</v>
      </c>
      <c r="D88" s="29">
        <v>0.37777777777777777</v>
      </c>
      <c r="E88" s="10">
        <f t="shared" ref="E88:E99" si="53">F88*24</f>
        <v>61.1</v>
      </c>
      <c r="F88" s="78">
        <f t="shared" si="48"/>
        <v>2.5458333333333334</v>
      </c>
      <c r="G88" s="53">
        <v>2.46</v>
      </c>
      <c r="H88" s="53">
        <v>2.4900000000000002</v>
      </c>
      <c r="I88">
        <v>99.2</v>
      </c>
      <c r="J88">
        <v>13.6</v>
      </c>
      <c r="K88" s="53">
        <f t="shared" si="49"/>
        <v>3.0000000000000249E-2</v>
      </c>
      <c r="L88" s="53"/>
      <c r="M88">
        <v>3</v>
      </c>
      <c r="N88" s="57">
        <v>30.7</v>
      </c>
      <c r="O88" s="60">
        <v>0</v>
      </c>
      <c r="P88" s="61">
        <v>3.7</v>
      </c>
      <c r="Q88" s="33">
        <v>2.38</v>
      </c>
      <c r="R88" s="61">
        <v>5.15</v>
      </c>
      <c r="S88" s="60"/>
      <c r="T88" s="60">
        <v>130</v>
      </c>
      <c r="U88" s="77">
        <v>8.61</v>
      </c>
      <c r="V88" s="60">
        <v>4</v>
      </c>
      <c r="W88" s="73">
        <f t="shared" si="50"/>
        <v>227.702</v>
      </c>
      <c r="X88" s="87">
        <f t="shared" si="51"/>
        <v>54.5</v>
      </c>
      <c r="Y88" s="33">
        <v>0</v>
      </c>
      <c r="Z88" s="33">
        <f t="shared" si="44"/>
        <v>2E-3</v>
      </c>
      <c r="AA88" s="33">
        <v>4</v>
      </c>
      <c r="AB88" s="33">
        <f t="shared" si="45"/>
        <v>4</v>
      </c>
      <c r="AC88" s="33">
        <v>1.2</v>
      </c>
      <c r="AD88" s="33">
        <f t="shared" si="46"/>
        <v>1.2</v>
      </c>
      <c r="AE88" s="22">
        <f t="shared" si="47"/>
        <v>61.1</v>
      </c>
      <c r="AF88" s="54">
        <f t="shared" si="52"/>
        <v>16.238358436223518</v>
      </c>
      <c r="AG88" s="169">
        <f t="shared" si="9"/>
        <v>4.2685791379854982E-2</v>
      </c>
      <c r="AH88" s="169"/>
    </row>
    <row r="89" spans="1:34" x14ac:dyDescent="0.2">
      <c r="A89" s="17" t="s">
        <v>63</v>
      </c>
      <c r="B89" s="12" t="s">
        <v>18</v>
      </c>
      <c r="C89" s="28">
        <v>42414</v>
      </c>
      <c r="D89" s="29">
        <v>0.41944444444444445</v>
      </c>
      <c r="E89" s="10">
        <f t="shared" si="53"/>
        <v>86.1</v>
      </c>
      <c r="F89" s="78">
        <f t="shared" si="48"/>
        <v>3.5874999999999999</v>
      </c>
      <c r="G89" s="53">
        <v>6.21</v>
      </c>
      <c r="H89" s="53">
        <v>6.23</v>
      </c>
      <c r="I89">
        <v>99.7</v>
      </c>
      <c r="J89">
        <v>13.6</v>
      </c>
      <c r="K89" s="53">
        <f t="shared" si="49"/>
        <v>2.0000000000000462E-2</v>
      </c>
      <c r="L89" s="53"/>
      <c r="M89">
        <v>2</v>
      </c>
      <c r="N89" s="57">
        <v>36.9</v>
      </c>
      <c r="O89" s="60">
        <v>0</v>
      </c>
      <c r="P89" s="61">
        <v>1.73</v>
      </c>
      <c r="Q89" s="33">
        <v>2.4300000000000002</v>
      </c>
      <c r="R89" s="61">
        <v>7.22</v>
      </c>
      <c r="S89" s="60"/>
      <c r="T89" s="60">
        <v>126</v>
      </c>
      <c r="U89" s="77">
        <v>7.97</v>
      </c>
      <c r="V89" s="60">
        <v>10</v>
      </c>
      <c r="W89" s="73">
        <f t="shared" si="50"/>
        <v>231.702</v>
      </c>
      <c r="X89" s="87">
        <f t="shared" si="51"/>
        <v>64.5</v>
      </c>
      <c r="Y89" s="33">
        <v>0</v>
      </c>
      <c r="Z89" s="33">
        <f t="shared" si="44"/>
        <v>2E-3</v>
      </c>
      <c r="AA89" s="33">
        <v>8</v>
      </c>
      <c r="AB89" s="33">
        <f t="shared" si="45"/>
        <v>12</v>
      </c>
      <c r="AC89" s="33">
        <v>0</v>
      </c>
      <c r="AD89" s="33">
        <f t="shared" si="46"/>
        <v>1.2</v>
      </c>
      <c r="AE89" s="22">
        <f t="shared" si="47"/>
        <v>86.1</v>
      </c>
      <c r="AF89" s="54">
        <f t="shared" si="52"/>
        <v>18.713485971814659</v>
      </c>
      <c r="AG89" s="169">
        <f t="shared" si="9"/>
        <v>3.7039981840044651E-2</v>
      </c>
      <c r="AH89" s="169"/>
    </row>
    <row r="90" spans="1:34" x14ac:dyDescent="0.2">
      <c r="A90" s="17" t="s">
        <v>63</v>
      </c>
      <c r="B90" s="12" t="s">
        <v>19</v>
      </c>
      <c r="C90" s="28">
        <v>42415</v>
      </c>
      <c r="D90" s="29">
        <v>0.42569444444444443</v>
      </c>
      <c r="E90" s="10">
        <f t="shared" si="53"/>
        <v>110.25</v>
      </c>
      <c r="F90" s="78">
        <f t="shared" si="48"/>
        <v>4.59375</v>
      </c>
      <c r="G90" s="53">
        <v>8.27</v>
      </c>
      <c r="H90" s="53">
        <v>8.32</v>
      </c>
      <c r="I90">
        <v>99.4</v>
      </c>
      <c r="J90">
        <v>13.8</v>
      </c>
      <c r="K90" s="53">
        <f t="shared" si="49"/>
        <v>5.0000000000000711E-2</v>
      </c>
      <c r="L90" s="53"/>
      <c r="M90">
        <v>1</v>
      </c>
      <c r="N90" s="57">
        <v>33.700000000000003</v>
      </c>
      <c r="O90" s="60">
        <v>0</v>
      </c>
      <c r="P90" s="61">
        <v>0</v>
      </c>
      <c r="Q90" s="33">
        <v>2.71</v>
      </c>
      <c r="R90" s="61">
        <v>4.6100000000000003</v>
      </c>
      <c r="S90" s="60"/>
      <c r="T90" s="60">
        <v>121</v>
      </c>
      <c r="U90" s="77">
        <v>6.97</v>
      </c>
      <c r="V90" s="57">
        <v>4</v>
      </c>
      <c r="W90" s="73">
        <f t="shared" si="50"/>
        <v>235.00199999999998</v>
      </c>
      <c r="X90" s="87">
        <f t="shared" si="51"/>
        <v>68.5</v>
      </c>
      <c r="Y90" s="33">
        <v>0</v>
      </c>
      <c r="Z90" s="33">
        <f t="shared" si="44"/>
        <v>2E-3</v>
      </c>
      <c r="AA90" s="33">
        <v>12.6</v>
      </c>
      <c r="AB90" s="33">
        <f t="shared" si="45"/>
        <v>24.6</v>
      </c>
      <c r="AC90" s="33">
        <v>0.7</v>
      </c>
      <c r="AD90" s="33">
        <f t="shared" si="46"/>
        <v>1.9</v>
      </c>
      <c r="AE90" s="22">
        <f t="shared" si="47"/>
        <v>110.25</v>
      </c>
      <c r="AF90" s="54">
        <f t="shared" si="52"/>
        <v>58.432971295165316</v>
      </c>
      <c r="AG90" s="169">
        <f t="shared" si="9"/>
        <v>1.1862261411602999E-2</v>
      </c>
      <c r="AH90" s="169"/>
    </row>
    <row r="91" spans="1:34" x14ac:dyDescent="0.2">
      <c r="A91" s="17" t="s">
        <v>63</v>
      </c>
      <c r="B91" s="12" t="s">
        <v>20</v>
      </c>
      <c r="C91" s="28">
        <v>42416</v>
      </c>
      <c r="D91" s="29">
        <v>0.37777777777777777</v>
      </c>
      <c r="E91" s="10">
        <f t="shared" si="53"/>
        <v>133.1</v>
      </c>
      <c r="F91" s="78">
        <f t="shared" si="48"/>
        <v>5.5458333333333334</v>
      </c>
      <c r="G91" s="53">
        <v>12</v>
      </c>
      <c r="H91" s="53">
        <v>12.1</v>
      </c>
      <c r="I91">
        <v>98.9</v>
      </c>
      <c r="J91">
        <v>14.1</v>
      </c>
      <c r="K91" s="53">
        <f t="shared" si="49"/>
        <v>9.9999999999999645E-2</v>
      </c>
      <c r="L91" s="53"/>
      <c r="M91">
        <v>3</v>
      </c>
      <c r="N91" s="57">
        <v>40.299999999999997</v>
      </c>
      <c r="O91" s="60">
        <v>0</v>
      </c>
      <c r="P91" s="61">
        <v>0</v>
      </c>
      <c r="Q91" s="33">
        <v>2.77</v>
      </c>
      <c r="R91" s="61">
        <v>1.72</v>
      </c>
      <c r="S91" s="60"/>
      <c r="T91" s="60">
        <v>113</v>
      </c>
      <c r="U91" s="77">
        <v>5.99</v>
      </c>
      <c r="V91" s="60">
        <v>9.5</v>
      </c>
      <c r="W91" s="73">
        <f t="shared" si="50"/>
        <v>246.40199999999999</v>
      </c>
      <c r="X91" s="87">
        <f t="shared" si="51"/>
        <v>78</v>
      </c>
      <c r="Y91" s="33">
        <v>0</v>
      </c>
      <c r="Z91" s="33">
        <f t="shared" si="44"/>
        <v>2E-3</v>
      </c>
      <c r="AA91" s="33">
        <v>15.4</v>
      </c>
      <c r="AB91" s="33">
        <f t="shared" si="45"/>
        <v>40</v>
      </c>
      <c r="AC91" s="33">
        <v>0</v>
      </c>
      <c r="AD91" s="33">
        <f t="shared" si="46"/>
        <v>1.9</v>
      </c>
      <c r="AE91" s="22">
        <f t="shared" si="47"/>
        <v>133.1</v>
      </c>
      <c r="AF91" s="54">
        <f t="shared" si="52"/>
        <v>42.545254779967365</v>
      </c>
      <c r="AG91" s="169">
        <f t="shared" ref="AG91:AG147" si="54">LN(2)/AF91</f>
        <v>1.6291997407107243E-2</v>
      </c>
      <c r="AH91" s="169"/>
    </row>
    <row r="92" spans="1:34" ht="13.5" customHeight="1" x14ac:dyDescent="0.2">
      <c r="A92" s="17" t="s">
        <v>63</v>
      </c>
      <c r="B92" s="12" t="s">
        <v>21</v>
      </c>
      <c r="C92" s="28">
        <v>42417</v>
      </c>
      <c r="D92" s="63">
        <v>0.4152777777777778</v>
      </c>
      <c r="E92" s="10">
        <f t="shared" si="53"/>
        <v>158</v>
      </c>
      <c r="F92" s="78">
        <f t="shared" si="48"/>
        <v>6.583333333333333</v>
      </c>
      <c r="G92" s="53">
        <v>14.5</v>
      </c>
      <c r="H92" s="53">
        <v>14.8</v>
      </c>
      <c r="I92">
        <v>98</v>
      </c>
      <c r="J92">
        <v>13.7</v>
      </c>
      <c r="K92" s="53">
        <f t="shared" si="49"/>
        <v>0.30000000000000071</v>
      </c>
      <c r="L92" s="53"/>
      <c r="M92">
        <v>2</v>
      </c>
      <c r="N92" s="57">
        <v>35.6</v>
      </c>
      <c r="O92" s="60">
        <v>0</v>
      </c>
      <c r="P92" s="61">
        <v>0</v>
      </c>
      <c r="Q92" s="33">
        <v>2.98</v>
      </c>
      <c r="R92" s="61">
        <v>2.94</v>
      </c>
      <c r="S92" s="60"/>
      <c r="T92" s="60">
        <v>106</v>
      </c>
      <c r="U92" s="77">
        <v>5.14</v>
      </c>
      <c r="V92" s="60">
        <v>4</v>
      </c>
      <c r="W92" s="73">
        <f t="shared" si="50"/>
        <v>236.90199999999999</v>
      </c>
      <c r="X92" s="87">
        <f t="shared" si="51"/>
        <v>82</v>
      </c>
      <c r="Y92" s="33">
        <v>0</v>
      </c>
      <c r="Z92" s="33">
        <f t="shared" si="44"/>
        <v>2E-3</v>
      </c>
      <c r="AA92" s="33">
        <v>0</v>
      </c>
      <c r="AB92" s="33">
        <f t="shared" si="45"/>
        <v>40</v>
      </c>
      <c r="AC92" s="33">
        <v>0</v>
      </c>
      <c r="AD92" s="33">
        <f t="shared" si="46"/>
        <v>1.9</v>
      </c>
      <c r="AE92" s="22">
        <f t="shared" si="47"/>
        <v>158</v>
      </c>
      <c r="AF92" s="54">
        <f t="shared" si="52"/>
        <v>91.202612680640669</v>
      </c>
      <c r="AG92" s="169">
        <f t="shared" si="54"/>
        <v>7.600080306768205E-3</v>
      </c>
      <c r="AH92" s="169"/>
    </row>
    <row r="93" spans="1:34" ht="12.75" customHeight="1" x14ac:dyDescent="0.2">
      <c r="A93" s="17" t="s">
        <v>63</v>
      </c>
      <c r="B93" s="12" t="s">
        <v>22</v>
      </c>
      <c r="C93" s="28">
        <v>42418</v>
      </c>
      <c r="D93" s="29">
        <v>0.3743055555555555</v>
      </c>
      <c r="E93" s="10">
        <f t="shared" si="53"/>
        <v>181.01666666666665</v>
      </c>
      <c r="F93" s="78">
        <f t="shared" si="48"/>
        <v>7.5423611111111111</v>
      </c>
      <c r="G93" s="53">
        <v>16.8</v>
      </c>
      <c r="H93" s="53">
        <v>17.100000000000001</v>
      </c>
      <c r="I93">
        <v>98.4</v>
      </c>
      <c r="J93">
        <v>13.8</v>
      </c>
      <c r="K93" s="53">
        <f t="shared" si="49"/>
        <v>0.30000000000000071</v>
      </c>
      <c r="L93" s="53">
        <f>H$93-H93</f>
        <v>0</v>
      </c>
      <c r="M93">
        <v>2</v>
      </c>
      <c r="N93" s="57">
        <v>22.5</v>
      </c>
      <c r="O93" s="60">
        <v>0</v>
      </c>
      <c r="P93" s="61">
        <v>0</v>
      </c>
      <c r="Q93" s="33">
        <v>3.23</v>
      </c>
      <c r="R93" s="61">
        <v>4.83</v>
      </c>
      <c r="S93" s="60"/>
      <c r="T93" s="60">
        <v>107</v>
      </c>
      <c r="U93" s="77">
        <v>5.51</v>
      </c>
      <c r="V93" s="60">
        <v>9</v>
      </c>
      <c r="W93" s="73">
        <f t="shared" si="50"/>
        <v>234.202</v>
      </c>
      <c r="X93" s="87">
        <f t="shared" si="51"/>
        <v>91</v>
      </c>
      <c r="Y93" s="33">
        <v>0</v>
      </c>
      <c r="Z93" s="33">
        <f t="shared" si="44"/>
        <v>2E-3</v>
      </c>
      <c r="AA93" s="33">
        <v>0</v>
      </c>
      <c r="AB93" s="33">
        <f t="shared" si="45"/>
        <v>40</v>
      </c>
      <c r="AC93" s="33">
        <v>1.3</v>
      </c>
      <c r="AD93" s="33">
        <f t="shared" si="46"/>
        <v>3.2</v>
      </c>
      <c r="AE93" s="22">
        <f t="shared" si="47"/>
        <v>181.01666666666665</v>
      </c>
      <c r="AF93" s="54">
        <f t="shared" si="52"/>
        <v>108.36046951255241</v>
      </c>
      <c r="AG93" s="169">
        <f t="shared" si="54"/>
        <v>6.3966793765105594E-3</v>
      </c>
      <c r="AH93" s="169"/>
    </row>
    <row r="94" spans="1:34" ht="12.75" customHeight="1" x14ac:dyDescent="0.2">
      <c r="A94" s="17" t="s">
        <v>63</v>
      </c>
      <c r="B94" s="12" t="s">
        <v>23</v>
      </c>
      <c r="C94" s="28">
        <v>42419</v>
      </c>
      <c r="D94" s="29">
        <v>0.41250000000000003</v>
      </c>
      <c r="E94" s="10">
        <f t="shared" si="53"/>
        <v>205.93333333333334</v>
      </c>
      <c r="F94" s="78">
        <f t="shared" si="48"/>
        <v>8.5805555555555557</v>
      </c>
      <c r="G94" s="53">
        <v>16.7</v>
      </c>
      <c r="H94" s="53">
        <v>16.899999999999999</v>
      </c>
      <c r="I94">
        <v>99</v>
      </c>
      <c r="J94">
        <v>13.8</v>
      </c>
      <c r="K94" s="53">
        <f t="shared" si="49"/>
        <v>0.19999999999999929</v>
      </c>
      <c r="L94" s="53">
        <f t="shared" ref="L94:L99" si="55">H$93-H94</f>
        <v>0.20000000000000284</v>
      </c>
      <c r="M94">
        <v>2</v>
      </c>
      <c r="N94" s="57">
        <v>23.8</v>
      </c>
      <c r="O94" s="60">
        <v>0</v>
      </c>
      <c r="P94" s="61">
        <v>0</v>
      </c>
      <c r="Q94" s="33">
        <v>2.99</v>
      </c>
      <c r="R94" s="61">
        <v>5.29</v>
      </c>
      <c r="S94" s="60"/>
      <c r="T94" s="60">
        <v>105</v>
      </c>
      <c r="U94" s="77">
        <v>5.81</v>
      </c>
      <c r="V94" s="57">
        <v>4</v>
      </c>
      <c r="W94" s="73">
        <f t="shared" si="50"/>
        <v>226.50200000000001</v>
      </c>
      <c r="X94" s="87">
        <f t="shared" si="51"/>
        <v>95</v>
      </c>
      <c r="Y94" s="61">
        <v>0</v>
      </c>
      <c r="Z94" s="33">
        <f t="shared" si="44"/>
        <v>2E-3</v>
      </c>
      <c r="AA94" s="33">
        <v>0</v>
      </c>
      <c r="AB94" s="33">
        <f t="shared" si="45"/>
        <v>40</v>
      </c>
      <c r="AC94" s="33">
        <v>1.3</v>
      </c>
      <c r="AD94" s="33">
        <f t="shared" si="46"/>
        <v>4.5</v>
      </c>
      <c r="AE94" s="22">
        <f t="shared" si="47"/>
        <v>205.93333333333334</v>
      </c>
      <c r="AF94" s="54">
        <f t="shared" si="52"/>
        <v>-2892.8700466828518</v>
      </c>
      <c r="AG94" s="169">
        <f t="shared" si="54"/>
        <v>-2.3960536400684566E-4</v>
      </c>
      <c r="AH94" s="169"/>
    </row>
    <row r="95" spans="1:34" x14ac:dyDescent="0.2">
      <c r="A95" s="17" t="s">
        <v>63</v>
      </c>
      <c r="B95" s="12" t="s">
        <v>24</v>
      </c>
      <c r="C95" s="28">
        <v>42420</v>
      </c>
      <c r="D95" s="29">
        <v>0.53680555555555554</v>
      </c>
      <c r="E95" s="10">
        <f t="shared" si="53"/>
        <v>232.91666666666666</v>
      </c>
      <c r="F95" s="81">
        <f t="shared" si="48"/>
        <v>9.7048611111111107</v>
      </c>
      <c r="G95" s="53">
        <v>13.1</v>
      </c>
      <c r="H95" s="53">
        <v>13.3</v>
      </c>
      <c r="I95">
        <v>98.3</v>
      </c>
      <c r="J95">
        <v>13.3</v>
      </c>
      <c r="K95" s="53">
        <f t="shared" si="49"/>
        <v>0.20000000000000107</v>
      </c>
      <c r="L95" s="53">
        <f t="shared" si="55"/>
        <v>3.8000000000000007</v>
      </c>
      <c r="M95">
        <v>2</v>
      </c>
      <c r="N95" s="57">
        <v>27</v>
      </c>
      <c r="O95" s="60">
        <v>0</v>
      </c>
      <c r="P95" s="61">
        <v>0</v>
      </c>
      <c r="Q95" s="33">
        <v>2.63</v>
      </c>
      <c r="R95" s="61">
        <v>5.63</v>
      </c>
      <c r="S95" s="60"/>
      <c r="T95" s="60">
        <v>103</v>
      </c>
      <c r="U95" s="77">
        <v>6.21</v>
      </c>
      <c r="V95" s="57">
        <v>4</v>
      </c>
      <c r="W95" s="73">
        <f t="shared" si="50"/>
        <v>224.80199999999999</v>
      </c>
      <c r="X95" s="87">
        <f t="shared" si="51"/>
        <v>99</v>
      </c>
      <c r="Y95" s="33">
        <v>1.6</v>
      </c>
      <c r="Z95" s="33">
        <f t="shared" si="44"/>
        <v>1.6020000000000001</v>
      </c>
      <c r="AA95" s="33">
        <v>0</v>
      </c>
      <c r="AB95" s="33">
        <f t="shared" si="45"/>
        <v>40</v>
      </c>
      <c r="AC95" s="33">
        <v>0.7</v>
      </c>
      <c r="AD95" s="33">
        <f t="shared" si="46"/>
        <v>5.2</v>
      </c>
      <c r="AE95" s="22">
        <f t="shared" si="47"/>
        <v>232.91666666666666</v>
      </c>
      <c r="AF95" s="54">
        <f t="shared" si="52"/>
        <v>-77.033327304417966</v>
      </c>
      <c r="AG95" s="169">
        <f t="shared" si="54"/>
        <v>-8.9980168949575206E-3</v>
      </c>
      <c r="AH95" s="169"/>
    </row>
    <row r="96" spans="1:34" ht="14.25" customHeight="1" x14ac:dyDescent="0.2">
      <c r="A96" s="17" t="s">
        <v>63</v>
      </c>
      <c r="B96" s="12" t="s">
        <v>25</v>
      </c>
      <c r="C96" s="28">
        <v>42421</v>
      </c>
      <c r="D96" s="29">
        <v>0.52986111111111112</v>
      </c>
      <c r="E96" s="10">
        <f t="shared" si="53"/>
        <v>256.75</v>
      </c>
      <c r="F96" s="81">
        <f t="shared" si="48"/>
        <v>10.697916666666666</v>
      </c>
      <c r="G96" s="53">
        <v>13.3</v>
      </c>
      <c r="H96" s="53">
        <v>13.8</v>
      </c>
      <c r="I96">
        <v>96.7</v>
      </c>
      <c r="J96">
        <v>13.4</v>
      </c>
      <c r="K96" s="53">
        <f t="shared" si="49"/>
        <v>0.5</v>
      </c>
      <c r="L96" s="53">
        <f t="shared" si="55"/>
        <v>3.3000000000000007</v>
      </c>
      <c r="M96">
        <v>2</v>
      </c>
      <c r="N96" s="57">
        <v>18.7</v>
      </c>
      <c r="O96" s="60">
        <v>0</v>
      </c>
      <c r="P96" s="61">
        <v>0</v>
      </c>
      <c r="Q96" s="33">
        <v>2.82</v>
      </c>
      <c r="R96" s="61">
        <v>5.9</v>
      </c>
      <c r="S96" s="60"/>
      <c r="T96" s="60">
        <v>102</v>
      </c>
      <c r="U96" s="77">
        <v>6.62</v>
      </c>
      <c r="V96" s="57">
        <v>4</v>
      </c>
      <c r="W96" s="73">
        <f t="shared" si="50"/>
        <v>222.102</v>
      </c>
      <c r="X96" s="87">
        <f t="shared" si="51"/>
        <v>103</v>
      </c>
      <c r="Y96" s="61">
        <v>0</v>
      </c>
      <c r="Z96" s="33">
        <f t="shared" si="44"/>
        <v>1.6020000000000001</v>
      </c>
      <c r="AA96" s="33">
        <v>0</v>
      </c>
      <c r="AB96" s="33">
        <f t="shared" si="45"/>
        <v>40</v>
      </c>
      <c r="AC96" s="33">
        <v>1.3</v>
      </c>
      <c r="AD96" s="33">
        <f t="shared" si="46"/>
        <v>6.5</v>
      </c>
      <c r="AE96" s="22">
        <f t="shared" si="47"/>
        <v>256.75</v>
      </c>
      <c r="AF96" s="54">
        <f t="shared" si="52"/>
        <v>1090.2996561058399</v>
      </c>
      <c r="AG96" s="169">
        <f t="shared" si="54"/>
        <v>6.3574007079449969E-4</v>
      </c>
      <c r="AH96" s="169"/>
    </row>
    <row r="97" spans="1:34" x14ac:dyDescent="0.2">
      <c r="A97" s="17" t="s">
        <v>63</v>
      </c>
      <c r="B97" s="12" t="s">
        <v>26</v>
      </c>
      <c r="C97" s="28">
        <v>42422</v>
      </c>
      <c r="D97" s="63">
        <v>0.35347222222222219</v>
      </c>
      <c r="E97" s="10">
        <f t="shared" si="53"/>
        <v>276.51666666666665</v>
      </c>
      <c r="F97" s="78">
        <f t="shared" si="48"/>
        <v>11.521527777777777</v>
      </c>
      <c r="G97" s="53">
        <v>12.6</v>
      </c>
      <c r="H97" s="53">
        <v>13</v>
      </c>
      <c r="I97">
        <v>97.3</v>
      </c>
      <c r="J97">
        <v>12</v>
      </c>
      <c r="K97" s="53">
        <f t="shared" si="49"/>
        <v>0.40000000000000036</v>
      </c>
      <c r="L97" s="53">
        <f t="shared" si="55"/>
        <v>4.1000000000000014</v>
      </c>
      <c r="M97">
        <v>3</v>
      </c>
      <c r="N97" s="57">
        <v>27</v>
      </c>
      <c r="O97" s="60">
        <v>0</v>
      </c>
      <c r="P97" s="61">
        <v>0</v>
      </c>
      <c r="Q97" s="33">
        <v>2.97</v>
      </c>
      <c r="R97" s="61">
        <v>6.18</v>
      </c>
      <c r="S97" s="60"/>
      <c r="T97" s="60">
        <v>102</v>
      </c>
      <c r="U97" s="77">
        <v>7</v>
      </c>
      <c r="V97" s="60">
        <v>12</v>
      </c>
      <c r="W97" s="73">
        <f t="shared" si="50"/>
        <v>218.80199999999999</v>
      </c>
      <c r="X97" s="87">
        <f t="shared" si="51"/>
        <v>115</v>
      </c>
      <c r="Y97" s="33">
        <v>0</v>
      </c>
      <c r="Z97" s="33">
        <f t="shared" si="44"/>
        <v>1.6020000000000001</v>
      </c>
      <c r="AA97" s="33">
        <v>0</v>
      </c>
      <c r="AB97" s="33">
        <f t="shared" si="45"/>
        <v>40</v>
      </c>
      <c r="AC97" s="33">
        <v>0.7</v>
      </c>
      <c r="AD97" s="33">
        <f t="shared" si="46"/>
        <v>7.2</v>
      </c>
      <c r="AE97" s="22">
        <f t="shared" si="47"/>
        <v>276.51666666666665</v>
      </c>
      <c r="AF97" s="54">
        <f t="shared" si="52"/>
        <v>-253.41064229244319</v>
      </c>
      <c r="AG97" s="169">
        <f t="shared" si="54"/>
        <v>-2.7352725769110892E-3</v>
      </c>
      <c r="AH97" s="169"/>
    </row>
    <row r="98" spans="1:34" ht="16.5" x14ac:dyDescent="0.3">
      <c r="A98" s="17" t="s">
        <v>63</v>
      </c>
      <c r="B98" s="12" t="s">
        <v>27</v>
      </c>
      <c r="C98" s="28">
        <v>42423</v>
      </c>
      <c r="D98" s="64">
        <v>0.42638888888888887</v>
      </c>
      <c r="E98" s="10">
        <f t="shared" si="53"/>
        <v>302.26666666666665</v>
      </c>
      <c r="F98" s="78">
        <f t="shared" si="48"/>
        <v>12.594444444444443</v>
      </c>
      <c r="G98" s="156">
        <v>10.1</v>
      </c>
      <c r="H98" s="156">
        <v>10.8</v>
      </c>
      <c r="I98" s="155">
        <v>93.3</v>
      </c>
      <c r="J98" s="155">
        <v>12.9</v>
      </c>
      <c r="K98" s="53">
        <f t="shared" si="49"/>
        <v>0.70000000000000107</v>
      </c>
      <c r="L98" s="53">
        <f t="shared" si="55"/>
        <v>6.3000000000000007</v>
      </c>
      <c r="M98" s="155">
        <v>1</v>
      </c>
      <c r="N98" s="57">
        <v>26.7</v>
      </c>
      <c r="O98" s="60">
        <v>0</v>
      </c>
      <c r="P98" s="33">
        <v>0</v>
      </c>
      <c r="Q98" s="33">
        <v>3.07</v>
      </c>
      <c r="R98" s="33">
        <v>6.14</v>
      </c>
      <c r="S98" s="60"/>
      <c r="T98" s="60">
        <v>104</v>
      </c>
      <c r="U98" s="77">
        <v>7.26</v>
      </c>
      <c r="V98" s="57">
        <v>10</v>
      </c>
      <c r="W98" s="73">
        <f t="shared" si="50"/>
        <v>207.90199999999999</v>
      </c>
      <c r="X98" s="87">
        <f t="shared" si="51"/>
        <v>125</v>
      </c>
      <c r="Y98" s="61">
        <v>1.1000000000000001</v>
      </c>
      <c r="Z98" s="33">
        <f t="shared" si="44"/>
        <v>2.702</v>
      </c>
      <c r="AA98" s="33">
        <v>0</v>
      </c>
      <c r="AB98" s="33">
        <f t="shared" si="45"/>
        <v>40</v>
      </c>
      <c r="AC98" s="33">
        <v>0</v>
      </c>
      <c r="AD98" s="33">
        <f t="shared" si="46"/>
        <v>7.2</v>
      </c>
      <c r="AE98" s="22">
        <f t="shared" si="47"/>
        <v>302.26666666666665</v>
      </c>
      <c r="AF98" s="54">
        <f t="shared" si="52"/>
        <v>-80.703688336031675</v>
      </c>
      <c r="AG98" s="169">
        <f t="shared" si="54"/>
        <v>-8.5887918489405239E-3</v>
      </c>
      <c r="AH98" s="169"/>
    </row>
    <row r="99" spans="1:34" ht="17.25" thickBot="1" x14ac:dyDescent="0.35">
      <c r="A99" s="23" t="s">
        <v>63</v>
      </c>
      <c r="B99" s="13" t="s">
        <v>28</v>
      </c>
      <c r="C99" s="28">
        <v>42424</v>
      </c>
      <c r="D99" s="65">
        <v>0.38611111111111113</v>
      </c>
      <c r="E99" s="154">
        <f t="shared" si="53"/>
        <v>325.29999999999995</v>
      </c>
      <c r="F99" s="79">
        <f t="shared" si="48"/>
        <v>13.554166666666665</v>
      </c>
      <c r="G99" s="159">
        <v>8.43</v>
      </c>
      <c r="H99" s="160">
        <v>8.9600000000000009</v>
      </c>
      <c r="I99" s="157">
        <v>94.1</v>
      </c>
      <c r="J99" s="157">
        <v>12.5</v>
      </c>
      <c r="K99" s="163">
        <f t="shared" si="49"/>
        <v>0.53000000000000114</v>
      </c>
      <c r="L99" s="163">
        <f t="shared" si="55"/>
        <v>8.14</v>
      </c>
      <c r="M99" s="158">
        <v>2</v>
      </c>
      <c r="N99" s="68">
        <v>20.5</v>
      </c>
      <c r="O99" s="67">
        <v>0</v>
      </c>
      <c r="P99" s="70">
        <v>0</v>
      </c>
      <c r="Q99" s="69">
        <v>3.3</v>
      </c>
      <c r="R99" s="69">
        <v>6.34</v>
      </c>
      <c r="S99" s="67"/>
      <c r="T99" s="67">
        <v>105</v>
      </c>
      <c r="U99" s="80">
        <v>7.7</v>
      </c>
      <c r="V99" s="67">
        <v>10</v>
      </c>
      <c r="W99" s="73">
        <f t="shared" si="50"/>
        <v>198.202</v>
      </c>
      <c r="X99" s="88">
        <f t="shared" si="51"/>
        <v>135</v>
      </c>
      <c r="Y99" s="69">
        <v>0.3</v>
      </c>
      <c r="Z99" s="70">
        <f t="shared" si="44"/>
        <v>3.0019999999999998</v>
      </c>
      <c r="AA99" s="69">
        <v>0</v>
      </c>
      <c r="AB99" s="70">
        <f t="shared" si="45"/>
        <v>40</v>
      </c>
      <c r="AC99" s="69">
        <v>0</v>
      </c>
      <c r="AD99" s="70">
        <f t="shared" si="46"/>
        <v>7.2</v>
      </c>
      <c r="AE99" s="6"/>
      <c r="AF99" s="6"/>
      <c r="AG99" s="170"/>
      <c r="AH99" s="170"/>
    </row>
    <row r="100" spans="1:34" ht="13.5" x14ac:dyDescent="0.25">
      <c r="A100" s="19" t="s">
        <v>64</v>
      </c>
      <c r="B100" s="48" t="s">
        <v>49</v>
      </c>
      <c r="C100" s="49">
        <v>42410</v>
      </c>
      <c r="D100" s="29">
        <v>0.62152777777777779</v>
      </c>
      <c r="E100" s="10">
        <f>F100*24</f>
        <v>0</v>
      </c>
      <c r="F100" s="83">
        <v>0</v>
      </c>
      <c r="G100" s="37"/>
      <c r="H100" s="37"/>
      <c r="I100" s="38"/>
      <c r="J100" s="5"/>
      <c r="K100" s="5"/>
      <c r="L100" s="5"/>
      <c r="M100" s="40"/>
      <c r="N100" s="71">
        <v>32.299999999999997</v>
      </c>
      <c r="O100" s="71">
        <v>0</v>
      </c>
      <c r="P100" s="32">
        <v>6.77</v>
      </c>
      <c r="Q100" s="34">
        <v>2.12</v>
      </c>
      <c r="R100" s="72">
        <v>1.19</v>
      </c>
      <c r="S100" s="71"/>
      <c r="T100" s="71">
        <v>120</v>
      </c>
      <c r="U100" s="84">
        <v>9.0299999999999994</v>
      </c>
      <c r="V100" s="18">
        <v>3.5</v>
      </c>
      <c r="W100" s="26">
        <v>275.5</v>
      </c>
      <c r="X100" s="34">
        <f>SUM(V100)</f>
        <v>3.5</v>
      </c>
      <c r="Y100" s="10"/>
      <c r="Z100" s="33"/>
      <c r="AA100" s="10"/>
      <c r="AB100" s="33"/>
      <c r="AC100" s="10"/>
      <c r="AD100" s="33"/>
      <c r="AE100" s="21"/>
      <c r="AF100" s="55"/>
      <c r="AG100" s="168"/>
      <c r="AH100" s="168"/>
    </row>
    <row r="101" spans="1:34" x14ac:dyDescent="0.2">
      <c r="A101" s="19" t="s">
        <v>64</v>
      </c>
      <c r="B101" s="12" t="s">
        <v>45</v>
      </c>
      <c r="C101" s="28">
        <v>42410</v>
      </c>
      <c r="D101" s="29">
        <v>0.83333333333333337</v>
      </c>
      <c r="E101" s="10">
        <f>F101*24</f>
        <v>0</v>
      </c>
      <c r="F101" s="81">
        <v>0</v>
      </c>
      <c r="G101" s="53">
        <v>0.252</v>
      </c>
      <c r="H101" s="53">
        <v>0.254</v>
      </c>
      <c r="I101">
        <v>99.4</v>
      </c>
      <c r="J101">
        <v>13.5</v>
      </c>
      <c r="K101" s="53">
        <f>H101-G101</f>
        <v>2.0000000000000018E-3</v>
      </c>
      <c r="L101" s="53"/>
      <c r="M101">
        <v>0</v>
      </c>
      <c r="N101" s="57">
        <v>32.299999999999997</v>
      </c>
      <c r="O101" s="57">
        <v>0</v>
      </c>
      <c r="P101" s="61">
        <v>6.11</v>
      </c>
      <c r="Q101" s="61">
        <v>2.13</v>
      </c>
      <c r="R101" s="61">
        <v>1.83</v>
      </c>
      <c r="S101" s="57"/>
      <c r="T101" s="57">
        <v>120</v>
      </c>
      <c r="U101" s="82">
        <v>8.99</v>
      </c>
      <c r="V101" s="60">
        <v>4</v>
      </c>
      <c r="W101" s="73">
        <f>W100-V100+Y101+AA101+AC101</f>
        <v>272</v>
      </c>
      <c r="X101" s="87">
        <f>SUM(V101,X100)</f>
        <v>7.5</v>
      </c>
      <c r="Y101" s="33">
        <v>0</v>
      </c>
      <c r="Z101" s="33">
        <f t="shared" ref="Z101:Z115" si="56">SUM(Y101,Z100)</f>
        <v>0</v>
      </c>
      <c r="AA101" s="33">
        <v>0</v>
      </c>
      <c r="AB101" s="33">
        <f t="shared" ref="AB101:AB115" si="57">SUM(AA101,AB100)</f>
        <v>0</v>
      </c>
      <c r="AC101" s="33">
        <v>0</v>
      </c>
      <c r="AD101" s="33">
        <f t="shared" ref="AD101:AD115" si="58">SUM(AC101,AD100)</f>
        <v>0</v>
      </c>
      <c r="AE101" s="4">
        <f t="shared" ref="AE101:AE114" si="59">F101*24</f>
        <v>0</v>
      </c>
      <c r="AF101" s="54"/>
      <c r="AG101" s="169"/>
      <c r="AH101" s="169"/>
    </row>
    <row r="102" spans="1:34" x14ac:dyDescent="0.2">
      <c r="A102" s="19" t="s">
        <v>64</v>
      </c>
      <c r="B102" s="12" t="s">
        <v>4</v>
      </c>
      <c r="C102" s="28">
        <v>42411</v>
      </c>
      <c r="D102" s="29">
        <v>0.41597222222222219</v>
      </c>
      <c r="E102" s="10">
        <f>F102*24</f>
        <v>13.983333333333331</v>
      </c>
      <c r="F102" s="81">
        <f t="shared" ref="F102:F115" si="60">+F101+(C102-C101)+(D102-D101)</f>
        <v>0.58263888888888882</v>
      </c>
      <c r="G102" s="53">
        <v>0.379</v>
      </c>
      <c r="H102" s="53">
        <v>0.38200000000000001</v>
      </c>
      <c r="I102">
        <v>99.3</v>
      </c>
      <c r="J102">
        <v>13.9</v>
      </c>
      <c r="K102" s="53">
        <f t="shared" ref="K102:K115" si="61">H102-G102</f>
        <v>3.0000000000000027E-3</v>
      </c>
      <c r="L102" s="53"/>
      <c r="M102">
        <v>1</v>
      </c>
      <c r="N102" s="57">
        <v>29.1</v>
      </c>
      <c r="O102" s="57">
        <v>0</v>
      </c>
      <c r="P102" s="33">
        <v>5.78</v>
      </c>
      <c r="Q102" s="33">
        <v>1.8</v>
      </c>
      <c r="R102" s="33">
        <v>2.44</v>
      </c>
      <c r="S102" s="57"/>
      <c r="T102" s="57">
        <v>121</v>
      </c>
      <c r="U102" s="82">
        <v>8.9</v>
      </c>
      <c r="V102" s="60">
        <v>4</v>
      </c>
      <c r="W102" s="73">
        <f t="shared" ref="W102:W115" si="62">W101-V101+Y102+AA102+AC102</f>
        <v>268</v>
      </c>
      <c r="X102" s="87">
        <f t="shared" ref="X102:X115" si="63">SUM(V102,X101)</f>
        <v>11.5</v>
      </c>
      <c r="Y102" s="33">
        <v>0</v>
      </c>
      <c r="Z102" s="33">
        <f t="shared" si="56"/>
        <v>0</v>
      </c>
      <c r="AA102" s="33">
        <v>0</v>
      </c>
      <c r="AB102" s="33">
        <f t="shared" si="57"/>
        <v>0</v>
      </c>
      <c r="AC102" s="33">
        <v>0</v>
      </c>
      <c r="AD102" s="33">
        <f t="shared" si="58"/>
        <v>0</v>
      </c>
      <c r="AE102" s="22">
        <f t="shared" si="59"/>
        <v>13.983333333333331</v>
      </c>
      <c r="AF102" s="54">
        <f t="shared" ref="AF102:AF114" si="64">((AE102-AE101)*LN(2)/LN(G102/G101))</f>
        <v>23.749911867546846</v>
      </c>
      <c r="AG102" s="169">
        <f t="shared" si="54"/>
        <v>2.9185252746436453E-2</v>
      </c>
      <c r="AH102" s="169"/>
    </row>
    <row r="103" spans="1:34" x14ac:dyDescent="0.2">
      <c r="A103" s="19" t="s">
        <v>64</v>
      </c>
      <c r="B103" s="8" t="s">
        <v>16</v>
      </c>
      <c r="C103" s="28">
        <v>42412</v>
      </c>
      <c r="D103" s="29">
        <v>0.46875</v>
      </c>
      <c r="E103" s="10">
        <f>F103*24</f>
        <v>39.25</v>
      </c>
      <c r="F103" s="78">
        <f t="shared" si="60"/>
        <v>1.6354166666666667</v>
      </c>
      <c r="G103" s="53">
        <v>1.18</v>
      </c>
      <c r="H103" s="53">
        <v>1.19</v>
      </c>
      <c r="I103">
        <v>99.3</v>
      </c>
      <c r="J103">
        <v>13.9</v>
      </c>
      <c r="K103" s="53">
        <f t="shared" si="61"/>
        <v>1.0000000000000009E-2</v>
      </c>
      <c r="L103" s="53"/>
      <c r="M103">
        <v>1</v>
      </c>
      <c r="N103" s="57">
        <v>29.6</v>
      </c>
      <c r="O103" s="60">
        <v>0</v>
      </c>
      <c r="P103" s="33">
        <v>4.63</v>
      </c>
      <c r="Q103" s="33">
        <v>1.86</v>
      </c>
      <c r="R103" s="61">
        <v>3.81</v>
      </c>
      <c r="S103" s="60"/>
      <c r="T103" s="60">
        <v>118</v>
      </c>
      <c r="U103" s="77">
        <v>8.7100000000000009</v>
      </c>
      <c r="V103" s="60">
        <v>39</v>
      </c>
      <c r="W103" s="73">
        <f t="shared" si="62"/>
        <v>264</v>
      </c>
      <c r="X103" s="87">
        <f t="shared" si="63"/>
        <v>50.5</v>
      </c>
      <c r="Y103" s="33">
        <v>0</v>
      </c>
      <c r="Z103" s="33">
        <f t="shared" si="56"/>
        <v>0</v>
      </c>
      <c r="AA103" s="33">
        <v>0</v>
      </c>
      <c r="AB103" s="33">
        <f t="shared" si="57"/>
        <v>0</v>
      </c>
      <c r="AC103" s="33">
        <v>0</v>
      </c>
      <c r="AD103" s="33">
        <f t="shared" si="58"/>
        <v>0</v>
      </c>
      <c r="AE103" s="22">
        <f t="shared" si="59"/>
        <v>39.25</v>
      </c>
      <c r="AF103" s="153">
        <f t="shared" si="64"/>
        <v>15.420447289161318</v>
      </c>
      <c r="AG103" s="169">
        <f t="shared" si="54"/>
        <v>4.4949875160050813E-2</v>
      </c>
      <c r="AH103" s="169"/>
    </row>
    <row r="104" spans="1:34" x14ac:dyDescent="0.2">
      <c r="A104" s="19" t="s">
        <v>64</v>
      </c>
      <c r="B104" s="8" t="s">
        <v>17</v>
      </c>
      <c r="C104" s="28">
        <v>42413</v>
      </c>
      <c r="D104" s="29">
        <v>0.37916666666666665</v>
      </c>
      <c r="E104" s="10">
        <f t="shared" ref="E104:E114" si="65">F104*24</f>
        <v>61.1</v>
      </c>
      <c r="F104" s="78">
        <f t="shared" si="60"/>
        <v>2.5458333333333334</v>
      </c>
      <c r="G104" s="53">
        <v>2.99</v>
      </c>
      <c r="H104" s="53">
        <v>3</v>
      </c>
      <c r="I104">
        <v>99.5</v>
      </c>
      <c r="J104">
        <v>13.5</v>
      </c>
      <c r="K104" s="53">
        <f t="shared" si="61"/>
        <v>9.9999999999997868E-3</v>
      </c>
      <c r="L104" s="53"/>
      <c r="M104">
        <v>3</v>
      </c>
      <c r="N104" s="57">
        <v>29.6</v>
      </c>
      <c r="O104" s="60">
        <v>0</v>
      </c>
      <c r="P104" s="61">
        <v>3.54</v>
      </c>
      <c r="Q104" s="33">
        <v>2.2599999999999998</v>
      </c>
      <c r="R104" s="61">
        <v>5.85</v>
      </c>
      <c r="S104" s="60"/>
      <c r="T104" s="60">
        <v>120</v>
      </c>
      <c r="U104" s="77">
        <v>8.64</v>
      </c>
      <c r="V104" s="60">
        <v>4</v>
      </c>
      <c r="W104" s="73">
        <f t="shared" si="62"/>
        <v>230.2</v>
      </c>
      <c r="X104" s="87">
        <f t="shared" si="63"/>
        <v>54.5</v>
      </c>
      <c r="Y104" s="33">
        <v>0</v>
      </c>
      <c r="Z104" s="33">
        <f t="shared" si="56"/>
        <v>0</v>
      </c>
      <c r="AA104" s="33">
        <v>4</v>
      </c>
      <c r="AB104" s="33">
        <f t="shared" si="57"/>
        <v>4</v>
      </c>
      <c r="AC104" s="33">
        <v>1.2</v>
      </c>
      <c r="AD104" s="33">
        <f t="shared" si="58"/>
        <v>1.2</v>
      </c>
      <c r="AE104" s="22">
        <f t="shared" si="59"/>
        <v>61.1</v>
      </c>
      <c r="AF104" s="54">
        <f t="shared" si="64"/>
        <v>16.289454285700195</v>
      </c>
      <c r="AG104" s="169">
        <f t="shared" si="54"/>
        <v>4.2551896975973537E-2</v>
      </c>
      <c r="AH104" s="169"/>
    </row>
    <row r="105" spans="1:34" x14ac:dyDescent="0.2">
      <c r="A105" s="19" t="s">
        <v>64</v>
      </c>
      <c r="B105" s="8" t="s">
        <v>18</v>
      </c>
      <c r="C105" s="28">
        <v>42414</v>
      </c>
      <c r="D105" s="29">
        <v>0.42083333333333334</v>
      </c>
      <c r="E105" s="10">
        <f t="shared" si="65"/>
        <v>86.1</v>
      </c>
      <c r="F105" s="78">
        <f t="shared" si="60"/>
        <v>3.5874999999999999</v>
      </c>
      <c r="G105" s="53">
        <v>6.05</v>
      </c>
      <c r="H105" s="53">
        <v>6.08</v>
      </c>
      <c r="I105">
        <v>99.5</v>
      </c>
      <c r="J105">
        <v>13.6</v>
      </c>
      <c r="K105" s="53">
        <f t="shared" si="61"/>
        <v>3.0000000000000249E-2</v>
      </c>
      <c r="L105" s="53"/>
      <c r="M105">
        <v>2</v>
      </c>
      <c r="N105" s="57">
        <v>26.6</v>
      </c>
      <c r="O105" s="60">
        <v>0</v>
      </c>
      <c r="P105" s="61">
        <v>1.21</v>
      </c>
      <c r="Q105" s="33">
        <v>2.3199999999999998</v>
      </c>
      <c r="R105" s="61">
        <v>8.14</v>
      </c>
      <c r="S105" s="60"/>
      <c r="T105" s="60">
        <v>117</v>
      </c>
      <c r="U105" s="77">
        <v>7.96</v>
      </c>
      <c r="V105" s="60">
        <v>10</v>
      </c>
      <c r="W105" s="73">
        <f t="shared" si="62"/>
        <v>234.2</v>
      </c>
      <c r="X105" s="87">
        <f t="shared" si="63"/>
        <v>64.5</v>
      </c>
      <c r="Y105" s="33">
        <v>0</v>
      </c>
      <c r="Z105" s="33">
        <f t="shared" si="56"/>
        <v>0</v>
      </c>
      <c r="AA105" s="33">
        <v>8</v>
      </c>
      <c r="AB105" s="33">
        <f t="shared" si="57"/>
        <v>12</v>
      </c>
      <c r="AC105" s="33">
        <v>0</v>
      </c>
      <c r="AD105" s="33">
        <f t="shared" si="58"/>
        <v>1.2</v>
      </c>
      <c r="AE105" s="22">
        <f t="shared" si="59"/>
        <v>86.1</v>
      </c>
      <c r="AF105" s="54">
        <f t="shared" si="64"/>
        <v>24.587189498035571</v>
      </c>
      <c r="AG105" s="169">
        <f t="shared" si="54"/>
        <v>2.8191395385606204E-2</v>
      </c>
      <c r="AH105" s="169"/>
    </row>
    <row r="106" spans="1:34" x14ac:dyDescent="0.2">
      <c r="A106" s="19" t="s">
        <v>64</v>
      </c>
      <c r="B106" s="12" t="s">
        <v>19</v>
      </c>
      <c r="C106" s="28">
        <v>42415</v>
      </c>
      <c r="D106" s="29">
        <v>0.42708333333333331</v>
      </c>
      <c r="E106" s="10">
        <f t="shared" si="65"/>
        <v>110.25</v>
      </c>
      <c r="F106" s="78">
        <f t="shared" si="60"/>
        <v>4.59375</v>
      </c>
      <c r="G106" s="53">
        <v>10.199999999999999</v>
      </c>
      <c r="H106" s="53">
        <v>10.3</v>
      </c>
      <c r="I106">
        <v>99.6</v>
      </c>
      <c r="J106">
        <v>13.8</v>
      </c>
      <c r="K106" s="53">
        <f t="shared" si="61"/>
        <v>0.10000000000000142</v>
      </c>
      <c r="L106" s="53"/>
      <c r="M106">
        <v>1</v>
      </c>
      <c r="N106" s="57">
        <v>33.700000000000003</v>
      </c>
      <c r="O106" s="60">
        <v>0</v>
      </c>
      <c r="P106" s="61">
        <v>0</v>
      </c>
      <c r="Q106" s="33">
        <v>2.69</v>
      </c>
      <c r="R106" s="61">
        <v>3.49</v>
      </c>
      <c r="S106" s="60"/>
      <c r="T106" s="85">
        <v>114</v>
      </c>
      <c r="U106" s="77">
        <v>7.1</v>
      </c>
      <c r="V106" s="57">
        <v>4</v>
      </c>
      <c r="W106" s="73">
        <f t="shared" si="62"/>
        <v>237.49999999999997</v>
      </c>
      <c r="X106" s="87">
        <f t="shared" si="63"/>
        <v>68.5</v>
      </c>
      <c r="Y106" s="33">
        <v>0</v>
      </c>
      <c r="Z106" s="33">
        <f t="shared" si="56"/>
        <v>0</v>
      </c>
      <c r="AA106" s="33">
        <v>12.6</v>
      </c>
      <c r="AB106" s="33">
        <f t="shared" si="57"/>
        <v>24.6</v>
      </c>
      <c r="AC106" s="33">
        <v>0.7</v>
      </c>
      <c r="AD106" s="33">
        <f t="shared" si="58"/>
        <v>1.9</v>
      </c>
      <c r="AE106" s="22">
        <f t="shared" si="59"/>
        <v>110.25</v>
      </c>
      <c r="AF106" s="54">
        <f t="shared" si="64"/>
        <v>32.047789889479184</v>
      </c>
      <c r="AG106" s="169">
        <f t="shared" si="54"/>
        <v>2.1628548581675996E-2</v>
      </c>
      <c r="AH106" s="169"/>
    </row>
    <row r="107" spans="1:34" x14ac:dyDescent="0.2">
      <c r="A107" s="19" t="s">
        <v>64</v>
      </c>
      <c r="B107" s="12" t="s">
        <v>20</v>
      </c>
      <c r="C107" s="28">
        <v>42416</v>
      </c>
      <c r="D107" s="29">
        <v>0.37847222222222227</v>
      </c>
      <c r="E107" s="10">
        <f t="shared" si="65"/>
        <v>133.08333333333334</v>
      </c>
      <c r="F107" s="78">
        <f t="shared" si="60"/>
        <v>5.5451388888888893</v>
      </c>
      <c r="G107" s="53">
        <v>11.7</v>
      </c>
      <c r="H107" s="53">
        <v>11.9</v>
      </c>
      <c r="I107">
        <v>98.9</v>
      </c>
      <c r="J107">
        <v>14.4</v>
      </c>
      <c r="K107" s="53">
        <f t="shared" si="61"/>
        <v>0.20000000000000107</v>
      </c>
      <c r="L107" s="53"/>
      <c r="M107">
        <v>3</v>
      </c>
      <c r="N107" s="57">
        <v>34.299999999999997</v>
      </c>
      <c r="O107" s="60">
        <v>0</v>
      </c>
      <c r="P107" s="61">
        <v>0.32</v>
      </c>
      <c r="Q107" s="33">
        <v>2.85</v>
      </c>
      <c r="R107" s="61">
        <v>3.24</v>
      </c>
      <c r="S107" s="60"/>
      <c r="T107" s="60">
        <v>109</v>
      </c>
      <c r="U107" s="77">
        <v>6.32</v>
      </c>
      <c r="V107" s="60">
        <v>9.5</v>
      </c>
      <c r="W107" s="73">
        <f t="shared" si="62"/>
        <v>248.89999999999998</v>
      </c>
      <c r="X107" s="87">
        <f t="shared" si="63"/>
        <v>78</v>
      </c>
      <c r="Y107" s="33">
        <v>0</v>
      </c>
      <c r="Z107" s="33">
        <f t="shared" si="56"/>
        <v>0</v>
      </c>
      <c r="AA107" s="33">
        <v>15.4</v>
      </c>
      <c r="AB107" s="33">
        <f t="shared" si="57"/>
        <v>40</v>
      </c>
      <c r="AC107" s="33">
        <v>0</v>
      </c>
      <c r="AD107" s="33">
        <f t="shared" si="58"/>
        <v>1.9</v>
      </c>
      <c r="AE107" s="22">
        <f t="shared" si="59"/>
        <v>133.08333333333334</v>
      </c>
      <c r="AF107" s="54">
        <f t="shared" si="64"/>
        <v>115.35518404075044</v>
      </c>
      <c r="AG107" s="169">
        <f t="shared" si="54"/>
        <v>6.0088082414664927E-3</v>
      </c>
      <c r="AH107" s="169"/>
    </row>
    <row r="108" spans="1:34" x14ac:dyDescent="0.2">
      <c r="A108" s="19" t="s">
        <v>64</v>
      </c>
      <c r="B108" s="12" t="s">
        <v>21</v>
      </c>
      <c r="C108" s="28">
        <v>42417</v>
      </c>
      <c r="D108" s="63">
        <v>0.41666666666666669</v>
      </c>
      <c r="E108" s="10">
        <f t="shared" si="65"/>
        <v>158</v>
      </c>
      <c r="F108" s="78">
        <f t="shared" si="60"/>
        <v>6.5833333333333339</v>
      </c>
      <c r="G108" s="53">
        <v>12.7</v>
      </c>
      <c r="H108" s="53">
        <v>12.9</v>
      </c>
      <c r="I108">
        <v>98.4</v>
      </c>
      <c r="J108">
        <v>14.3</v>
      </c>
      <c r="K108" s="53">
        <f t="shared" si="61"/>
        <v>0.20000000000000107</v>
      </c>
      <c r="L108" s="53"/>
      <c r="M108">
        <v>2</v>
      </c>
      <c r="N108" s="57">
        <v>33</v>
      </c>
      <c r="O108" s="60">
        <v>0</v>
      </c>
      <c r="P108" s="61">
        <v>0</v>
      </c>
      <c r="Q108" s="33">
        <v>3.02</v>
      </c>
      <c r="R108" s="61">
        <v>4.88</v>
      </c>
      <c r="S108" s="60"/>
      <c r="T108" s="60">
        <v>103</v>
      </c>
      <c r="U108" s="77">
        <v>5.74</v>
      </c>
      <c r="V108" s="60">
        <v>4</v>
      </c>
      <c r="W108" s="73">
        <f t="shared" si="62"/>
        <v>239.39999999999998</v>
      </c>
      <c r="X108" s="87">
        <f t="shared" si="63"/>
        <v>82</v>
      </c>
      <c r="Y108" s="33">
        <v>0</v>
      </c>
      <c r="Z108" s="33">
        <f t="shared" si="56"/>
        <v>0</v>
      </c>
      <c r="AA108" s="33">
        <v>0</v>
      </c>
      <c r="AB108" s="33">
        <f t="shared" si="57"/>
        <v>40</v>
      </c>
      <c r="AC108" s="33">
        <v>0</v>
      </c>
      <c r="AD108" s="33">
        <f t="shared" si="58"/>
        <v>1.9</v>
      </c>
      <c r="AE108" s="22">
        <f t="shared" si="59"/>
        <v>158</v>
      </c>
      <c r="AF108" s="54">
        <f t="shared" si="64"/>
        <v>210.58716680436504</v>
      </c>
      <c r="AG108" s="169">
        <f t="shared" si="54"/>
        <v>3.2914977255184656E-3</v>
      </c>
      <c r="AH108" s="169"/>
    </row>
    <row r="109" spans="1:34" x14ac:dyDescent="0.2">
      <c r="A109" s="19" t="s">
        <v>64</v>
      </c>
      <c r="B109" s="12" t="s">
        <v>22</v>
      </c>
      <c r="C109" s="28">
        <v>42418</v>
      </c>
      <c r="D109" s="64">
        <v>0.375</v>
      </c>
      <c r="E109" s="10">
        <f t="shared" si="65"/>
        <v>181</v>
      </c>
      <c r="F109" s="78">
        <f t="shared" si="60"/>
        <v>7.541666666666667</v>
      </c>
      <c r="G109" s="53">
        <v>13.5</v>
      </c>
      <c r="H109" s="53">
        <v>13.8</v>
      </c>
      <c r="I109">
        <v>97.6</v>
      </c>
      <c r="J109">
        <v>14.3</v>
      </c>
      <c r="K109" s="53">
        <f t="shared" si="61"/>
        <v>0.30000000000000071</v>
      </c>
      <c r="L109" s="53"/>
      <c r="M109">
        <v>2</v>
      </c>
      <c r="N109" s="57">
        <v>19.600000000000001</v>
      </c>
      <c r="O109" s="60">
        <v>0</v>
      </c>
      <c r="P109" s="61">
        <v>0</v>
      </c>
      <c r="Q109" s="33">
        <v>3.1</v>
      </c>
      <c r="R109" s="61">
        <v>6.03</v>
      </c>
      <c r="S109" s="60"/>
      <c r="T109" s="60">
        <v>104</v>
      </c>
      <c r="U109" s="77">
        <v>6.16</v>
      </c>
      <c r="V109" s="60">
        <v>9</v>
      </c>
      <c r="W109" s="73">
        <f t="shared" si="62"/>
        <v>236.7</v>
      </c>
      <c r="X109" s="87">
        <f t="shared" si="63"/>
        <v>91</v>
      </c>
      <c r="Y109" s="33">
        <v>0</v>
      </c>
      <c r="Z109" s="33">
        <f t="shared" si="56"/>
        <v>0</v>
      </c>
      <c r="AA109" s="33">
        <v>0</v>
      </c>
      <c r="AB109" s="33">
        <f t="shared" si="57"/>
        <v>40</v>
      </c>
      <c r="AC109" s="33">
        <v>1.3</v>
      </c>
      <c r="AD109" s="33">
        <f t="shared" si="58"/>
        <v>3.2</v>
      </c>
      <c r="AE109" s="22">
        <f t="shared" si="59"/>
        <v>181</v>
      </c>
      <c r="AF109" s="54">
        <f t="shared" si="64"/>
        <v>260.97540496603563</v>
      </c>
      <c r="AG109" s="169">
        <f t="shared" si="54"/>
        <v>2.6559866078190554E-3</v>
      </c>
      <c r="AH109" s="169"/>
    </row>
    <row r="110" spans="1:34" x14ac:dyDescent="0.2">
      <c r="A110" s="19" t="s">
        <v>64</v>
      </c>
      <c r="B110" s="12" t="s">
        <v>23</v>
      </c>
      <c r="C110" s="28">
        <v>42419</v>
      </c>
      <c r="D110" s="64">
        <v>0.41319444444444442</v>
      </c>
      <c r="E110" s="10">
        <f t="shared" si="65"/>
        <v>205.91666666666669</v>
      </c>
      <c r="F110" s="78">
        <f t="shared" si="60"/>
        <v>8.5798611111111125</v>
      </c>
      <c r="G110" s="53">
        <v>13.6</v>
      </c>
      <c r="H110" s="53">
        <v>13.8</v>
      </c>
      <c r="I110">
        <v>98.1</v>
      </c>
      <c r="J110">
        <v>13.9</v>
      </c>
      <c r="K110" s="53">
        <f t="shared" si="61"/>
        <v>0.20000000000000107</v>
      </c>
      <c r="L110" s="53">
        <f>H$110-H110</f>
        <v>0</v>
      </c>
      <c r="M110">
        <v>2</v>
      </c>
      <c r="N110" s="57">
        <v>18.899999999999999</v>
      </c>
      <c r="O110" s="60">
        <v>0</v>
      </c>
      <c r="P110" s="61">
        <v>0</v>
      </c>
      <c r="Q110" s="33">
        <v>3.19</v>
      </c>
      <c r="R110" s="61">
        <v>6.4</v>
      </c>
      <c r="S110" s="60"/>
      <c r="T110" s="60">
        <v>101</v>
      </c>
      <c r="U110" s="77">
        <v>6.52</v>
      </c>
      <c r="V110" s="57">
        <v>4</v>
      </c>
      <c r="W110" s="73">
        <f t="shared" si="62"/>
        <v>229</v>
      </c>
      <c r="X110" s="87">
        <f t="shared" si="63"/>
        <v>95</v>
      </c>
      <c r="Y110" s="33">
        <v>0</v>
      </c>
      <c r="Z110" s="33">
        <f t="shared" si="56"/>
        <v>0</v>
      </c>
      <c r="AA110" s="33">
        <v>0</v>
      </c>
      <c r="AB110" s="33">
        <f t="shared" si="57"/>
        <v>40</v>
      </c>
      <c r="AC110" s="33">
        <v>1.3</v>
      </c>
      <c r="AD110" s="33">
        <f t="shared" si="58"/>
        <v>4.5</v>
      </c>
      <c r="AE110" s="22">
        <f t="shared" si="59"/>
        <v>205.91666666666669</v>
      </c>
      <c r="AF110" s="153">
        <f t="shared" si="64"/>
        <v>2340.1986654741318</v>
      </c>
      <c r="AG110" s="169">
        <f t="shared" si="54"/>
        <v>2.9619159722899484E-4</v>
      </c>
      <c r="AH110" s="169"/>
    </row>
    <row r="111" spans="1:34" ht="14.45" customHeight="1" x14ac:dyDescent="0.2">
      <c r="A111" s="19" t="s">
        <v>64</v>
      </c>
      <c r="B111" s="12" t="s">
        <v>24</v>
      </c>
      <c r="C111" s="28">
        <v>42420</v>
      </c>
      <c r="D111" s="64">
        <v>0.53819444444444442</v>
      </c>
      <c r="E111" s="10">
        <f t="shared" si="65"/>
        <v>232.91666666666669</v>
      </c>
      <c r="F111" s="81">
        <f t="shared" si="60"/>
        <v>9.7048611111111125</v>
      </c>
      <c r="G111" s="53">
        <v>11</v>
      </c>
      <c r="H111" s="53">
        <v>11.4</v>
      </c>
      <c r="I111">
        <v>96.9</v>
      </c>
      <c r="J111">
        <v>13.5</v>
      </c>
      <c r="K111" s="53">
        <f t="shared" si="61"/>
        <v>0.40000000000000036</v>
      </c>
      <c r="L111" s="53">
        <f t="shared" ref="L111:L115" si="66">H$110-H111</f>
        <v>2.4000000000000004</v>
      </c>
      <c r="M111">
        <v>1</v>
      </c>
      <c r="N111" s="57">
        <v>23.6</v>
      </c>
      <c r="O111" s="60">
        <v>0</v>
      </c>
      <c r="P111" s="61">
        <v>0</v>
      </c>
      <c r="Q111" s="33">
        <v>3.1</v>
      </c>
      <c r="R111" s="61">
        <v>6.42</v>
      </c>
      <c r="S111" s="60"/>
      <c r="T111" s="60">
        <v>103</v>
      </c>
      <c r="U111" s="77">
        <v>6.82</v>
      </c>
      <c r="V111" s="57">
        <v>4</v>
      </c>
      <c r="W111" s="73">
        <f t="shared" si="62"/>
        <v>225.6</v>
      </c>
      <c r="X111" s="87">
        <f t="shared" si="63"/>
        <v>99</v>
      </c>
      <c r="Y111" s="33">
        <v>0</v>
      </c>
      <c r="Z111" s="33">
        <f t="shared" si="56"/>
        <v>0</v>
      </c>
      <c r="AA111" s="33">
        <v>0</v>
      </c>
      <c r="AB111" s="33">
        <f t="shared" si="57"/>
        <v>40</v>
      </c>
      <c r="AC111" s="33">
        <v>0.6</v>
      </c>
      <c r="AD111" s="33">
        <f t="shared" si="58"/>
        <v>5.0999999999999996</v>
      </c>
      <c r="AE111" s="22">
        <f t="shared" si="59"/>
        <v>232.91666666666669</v>
      </c>
      <c r="AF111" s="54">
        <f t="shared" si="64"/>
        <v>-88.205567191056517</v>
      </c>
      <c r="AG111" s="169">
        <f t="shared" si="54"/>
        <v>-7.8583155534679896E-3</v>
      </c>
      <c r="AH111" s="169"/>
    </row>
    <row r="112" spans="1:34" x14ac:dyDescent="0.2">
      <c r="A112" s="19" t="s">
        <v>64</v>
      </c>
      <c r="B112" s="12" t="s">
        <v>25</v>
      </c>
      <c r="C112" s="28">
        <v>42421</v>
      </c>
      <c r="D112" s="64">
        <v>0.53125</v>
      </c>
      <c r="E112" s="10">
        <f t="shared" si="65"/>
        <v>256.75</v>
      </c>
      <c r="F112" s="81">
        <f t="shared" si="60"/>
        <v>10.697916666666668</v>
      </c>
      <c r="G112" s="53">
        <v>10.1</v>
      </c>
      <c r="H112" s="53">
        <v>10.7</v>
      </c>
      <c r="I112">
        <v>94.4</v>
      </c>
      <c r="J112">
        <v>13.8</v>
      </c>
      <c r="K112" s="53">
        <f t="shared" si="61"/>
        <v>0.59999999999999964</v>
      </c>
      <c r="L112" s="53">
        <f t="shared" si="66"/>
        <v>3.1000000000000014</v>
      </c>
      <c r="M112">
        <v>2</v>
      </c>
      <c r="N112" s="57">
        <v>18.899999999999999</v>
      </c>
      <c r="O112" s="60">
        <v>0</v>
      </c>
      <c r="P112" s="61">
        <v>0</v>
      </c>
      <c r="Q112" s="33">
        <v>3.53</v>
      </c>
      <c r="R112" s="61">
        <v>6.38</v>
      </c>
      <c r="S112" s="60"/>
      <c r="T112" s="60">
        <v>104</v>
      </c>
      <c r="U112" s="77">
        <v>7.15</v>
      </c>
      <c r="V112" s="60">
        <v>4</v>
      </c>
      <c r="W112" s="73">
        <f t="shared" si="62"/>
        <v>222.9</v>
      </c>
      <c r="X112" s="87">
        <f t="shared" si="63"/>
        <v>103</v>
      </c>
      <c r="Y112" s="33">
        <v>0</v>
      </c>
      <c r="Z112" s="33">
        <f t="shared" si="56"/>
        <v>0</v>
      </c>
      <c r="AA112" s="33">
        <v>0</v>
      </c>
      <c r="AB112" s="33">
        <f t="shared" si="57"/>
        <v>40</v>
      </c>
      <c r="AC112" s="33">
        <v>1.3</v>
      </c>
      <c r="AD112" s="33">
        <f t="shared" si="58"/>
        <v>6.3999999999999995</v>
      </c>
      <c r="AE112" s="22">
        <f t="shared" si="59"/>
        <v>256.75</v>
      </c>
      <c r="AF112" s="54">
        <f t="shared" si="64"/>
        <v>-193.53370473743627</v>
      </c>
      <c r="AG112" s="169">
        <f t="shared" si="54"/>
        <v>-3.5815321238247661E-3</v>
      </c>
      <c r="AH112" s="169"/>
    </row>
    <row r="113" spans="1:34" x14ac:dyDescent="0.2">
      <c r="A113" s="19" t="s">
        <v>64</v>
      </c>
      <c r="B113" s="12" t="s">
        <v>26</v>
      </c>
      <c r="C113" s="28">
        <v>42422</v>
      </c>
      <c r="D113" s="64">
        <v>0.35416666666666669</v>
      </c>
      <c r="E113" s="10">
        <f t="shared" si="65"/>
        <v>276.5</v>
      </c>
      <c r="F113" s="78">
        <f t="shared" si="60"/>
        <v>11.520833333333334</v>
      </c>
      <c r="G113" s="53">
        <v>7.59</v>
      </c>
      <c r="H113" s="53">
        <v>7.94</v>
      </c>
      <c r="I113">
        <v>95.6</v>
      </c>
      <c r="J113">
        <v>13.3</v>
      </c>
      <c r="K113" s="53">
        <f t="shared" si="61"/>
        <v>0.35000000000000053</v>
      </c>
      <c r="L113" s="53">
        <f t="shared" si="66"/>
        <v>5.86</v>
      </c>
      <c r="M113">
        <v>1</v>
      </c>
      <c r="N113" s="57">
        <v>29.3</v>
      </c>
      <c r="O113" s="57">
        <v>0</v>
      </c>
      <c r="P113" s="61">
        <v>0</v>
      </c>
      <c r="Q113" s="61">
        <v>3.85</v>
      </c>
      <c r="R113" s="61">
        <v>6.55</v>
      </c>
      <c r="S113" s="57"/>
      <c r="T113" s="57">
        <v>103</v>
      </c>
      <c r="U113" s="82">
        <v>7.48</v>
      </c>
      <c r="V113" s="57">
        <v>12</v>
      </c>
      <c r="W113" s="73">
        <f t="shared" si="62"/>
        <v>219.6</v>
      </c>
      <c r="X113" s="87">
        <f t="shared" si="63"/>
        <v>115</v>
      </c>
      <c r="Y113" s="33">
        <v>0</v>
      </c>
      <c r="Z113" s="33">
        <f t="shared" si="56"/>
        <v>0</v>
      </c>
      <c r="AA113" s="61">
        <v>0</v>
      </c>
      <c r="AB113" s="33">
        <f t="shared" si="57"/>
        <v>40</v>
      </c>
      <c r="AC113" s="61">
        <v>0.7</v>
      </c>
      <c r="AD113" s="33">
        <f t="shared" si="58"/>
        <v>7.1</v>
      </c>
      <c r="AE113" s="22">
        <f t="shared" si="59"/>
        <v>276.5</v>
      </c>
      <c r="AF113" s="54">
        <f t="shared" si="64"/>
        <v>-47.915551916684258</v>
      </c>
      <c r="AG113" s="169">
        <f t="shared" si="54"/>
        <v>-1.446601683238862E-2</v>
      </c>
      <c r="AH113" s="169"/>
    </row>
    <row r="114" spans="1:34" ht="16.5" x14ac:dyDescent="0.3">
      <c r="A114" s="19" t="s">
        <v>64</v>
      </c>
      <c r="B114" s="12" t="s">
        <v>27</v>
      </c>
      <c r="C114" s="28">
        <v>42423</v>
      </c>
      <c r="D114" s="64">
        <v>0.42708333333333331</v>
      </c>
      <c r="E114" s="10">
        <f t="shared" si="65"/>
        <v>302.25</v>
      </c>
      <c r="F114" s="78">
        <f t="shared" si="60"/>
        <v>12.59375</v>
      </c>
      <c r="G114" s="156">
        <v>7.22</v>
      </c>
      <c r="H114" s="156">
        <v>8.14</v>
      </c>
      <c r="I114" s="155">
        <v>88.7</v>
      </c>
      <c r="J114" s="155">
        <v>13.6</v>
      </c>
      <c r="K114" s="53">
        <f t="shared" si="61"/>
        <v>0.92000000000000082</v>
      </c>
      <c r="L114" s="53">
        <f t="shared" si="66"/>
        <v>5.66</v>
      </c>
      <c r="M114" s="155">
        <v>1</v>
      </c>
      <c r="N114" s="57">
        <v>30.2</v>
      </c>
      <c r="O114" s="57">
        <v>0</v>
      </c>
      <c r="P114" s="61">
        <v>0</v>
      </c>
      <c r="Q114" s="61">
        <v>3.99</v>
      </c>
      <c r="R114" s="61">
        <v>6.55</v>
      </c>
      <c r="S114" s="57"/>
      <c r="T114" s="57">
        <v>104</v>
      </c>
      <c r="U114" s="82">
        <v>7.66</v>
      </c>
      <c r="V114" s="57">
        <v>10</v>
      </c>
      <c r="W114" s="73">
        <f t="shared" si="62"/>
        <v>208.6</v>
      </c>
      <c r="X114" s="87">
        <f t="shared" si="63"/>
        <v>125</v>
      </c>
      <c r="Y114" s="33">
        <v>1</v>
      </c>
      <c r="Z114" s="33">
        <f t="shared" si="56"/>
        <v>1</v>
      </c>
      <c r="AA114" s="61">
        <v>0</v>
      </c>
      <c r="AB114" s="33">
        <f t="shared" si="57"/>
        <v>40</v>
      </c>
      <c r="AC114" s="61">
        <v>0</v>
      </c>
      <c r="AD114" s="33">
        <f t="shared" si="58"/>
        <v>7.1</v>
      </c>
      <c r="AE114" s="22">
        <f t="shared" si="59"/>
        <v>302.25</v>
      </c>
      <c r="AF114" s="54">
        <f t="shared" si="64"/>
        <v>-357.13766339881539</v>
      </c>
      <c r="AG114" s="169">
        <f t="shared" si="54"/>
        <v>-1.9408403302059697E-3</v>
      </c>
      <c r="AH114" s="169"/>
    </row>
    <row r="115" spans="1:34" ht="17.25" thickBot="1" x14ac:dyDescent="0.35">
      <c r="A115" s="56" t="s">
        <v>64</v>
      </c>
      <c r="B115" s="20" t="s">
        <v>28</v>
      </c>
      <c r="C115" s="28">
        <v>42424</v>
      </c>
      <c r="D115" s="65">
        <v>0.38680555555555557</v>
      </c>
      <c r="E115" s="154">
        <f>F115*24</f>
        <v>325.2833333333333</v>
      </c>
      <c r="F115" s="79">
        <f t="shared" si="60"/>
        <v>13.553472222222222</v>
      </c>
      <c r="G115" s="159">
        <v>5.54</v>
      </c>
      <c r="H115" s="160">
        <v>6.49</v>
      </c>
      <c r="I115" s="157">
        <v>85.3</v>
      </c>
      <c r="J115" s="157">
        <v>13.4</v>
      </c>
      <c r="K115" s="163">
        <f t="shared" si="61"/>
        <v>0.95000000000000018</v>
      </c>
      <c r="L115" s="163">
        <f t="shared" si="66"/>
        <v>7.3100000000000005</v>
      </c>
      <c r="M115" s="158">
        <v>2</v>
      </c>
      <c r="N115" s="68">
        <v>25.9</v>
      </c>
      <c r="O115" s="67">
        <v>0</v>
      </c>
      <c r="P115" s="70">
        <v>0</v>
      </c>
      <c r="Q115" s="69">
        <v>4.38</v>
      </c>
      <c r="R115" s="70">
        <v>6.74</v>
      </c>
      <c r="S115" s="68"/>
      <c r="T115" s="67">
        <v>107</v>
      </c>
      <c r="U115" s="80">
        <v>8.15</v>
      </c>
      <c r="V115" s="67">
        <v>10</v>
      </c>
      <c r="W115" s="73">
        <f t="shared" si="62"/>
        <v>200.5</v>
      </c>
      <c r="X115" s="88">
        <f t="shared" si="63"/>
        <v>135</v>
      </c>
      <c r="Y115" s="69">
        <v>1.9</v>
      </c>
      <c r="Z115" s="70">
        <f t="shared" si="56"/>
        <v>2.9</v>
      </c>
      <c r="AA115" s="69">
        <v>0</v>
      </c>
      <c r="AB115" s="70">
        <f t="shared" si="57"/>
        <v>40</v>
      </c>
      <c r="AC115" s="69">
        <v>0</v>
      </c>
      <c r="AD115" s="70">
        <f t="shared" si="58"/>
        <v>7.1</v>
      </c>
      <c r="AE115" s="6"/>
      <c r="AF115" s="54"/>
      <c r="AG115" s="170"/>
      <c r="AH115" s="170"/>
    </row>
    <row r="116" spans="1:34" ht="13.5" x14ac:dyDescent="0.25">
      <c r="A116" s="19" t="s">
        <v>65</v>
      </c>
      <c r="B116" s="12" t="s">
        <v>49</v>
      </c>
      <c r="C116" s="49">
        <v>42410</v>
      </c>
      <c r="D116" s="29">
        <v>0.62291666666666667</v>
      </c>
      <c r="E116" s="10">
        <f>F116*24</f>
        <v>0</v>
      </c>
      <c r="F116" s="11">
        <v>0</v>
      </c>
      <c r="G116" s="39"/>
      <c r="H116" s="37"/>
      <c r="I116" s="38"/>
      <c r="J116" s="5"/>
      <c r="K116" s="5"/>
      <c r="L116" s="5"/>
      <c r="M116" s="41"/>
      <c r="N116" s="26">
        <v>32.299999999999997</v>
      </c>
      <c r="O116" s="50">
        <v>0</v>
      </c>
      <c r="P116" s="31">
        <f>3.47*2</f>
        <v>6.94</v>
      </c>
      <c r="Q116" s="31">
        <v>2.16</v>
      </c>
      <c r="R116" s="31">
        <v>1.1499999999999999</v>
      </c>
      <c r="S116" s="18"/>
      <c r="T116" s="18">
        <v>120</v>
      </c>
      <c r="U116" s="52">
        <v>9.07</v>
      </c>
      <c r="V116" s="18">
        <v>3.5</v>
      </c>
      <c r="W116" s="26">
        <v>275.5</v>
      </c>
      <c r="X116" s="34">
        <f>SUM(V116)</f>
        <v>3.5</v>
      </c>
      <c r="Y116" s="10"/>
      <c r="Z116" s="33"/>
      <c r="AA116" s="10"/>
      <c r="AB116" s="33"/>
      <c r="AC116" s="34"/>
      <c r="AD116" s="33"/>
      <c r="AE116" s="21"/>
      <c r="AF116" s="55"/>
      <c r="AG116" s="168"/>
      <c r="AH116" s="168"/>
    </row>
    <row r="117" spans="1:34" x14ac:dyDescent="0.2">
      <c r="A117" s="19" t="s">
        <v>65</v>
      </c>
      <c r="B117" s="12" t="s">
        <v>45</v>
      </c>
      <c r="C117" s="28">
        <v>42410</v>
      </c>
      <c r="D117" s="29">
        <v>0.83472222222222225</v>
      </c>
      <c r="E117" s="10">
        <f>F117*24</f>
        <v>0</v>
      </c>
      <c r="F117" s="76">
        <v>0</v>
      </c>
      <c r="G117" s="53">
        <v>0.254</v>
      </c>
      <c r="H117" s="53">
        <v>0.255</v>
      </c>
      <c r="I117">
        <v>99.6</v>
      </c>
      <c r="J117">
        <v>13.8</v>
      </c>
      <c r="K117" s="53">
        <f>H117-G117</f>
        <v>1.0000000000000009E-3</v>
      </c>
      <c r="L117" s="53"/>
      <c r="M117">
        <v>0</v>
      </c>
      <c r="N117" s="57">
        <v>31.5</v>
      </c>
      <c r="O117" s="60">
        <v>0</v>
      </c>
      <c r="P117" s="33">
        <v>5.95</v>
      </c>
      <c r="Q117" s="33">
        <v>2.09</v>
      </c>
      <c r="R117" s="33">
        <v>1.79</v>
      </c>
      <c r="S117" s="60"/>
      <c r="T117" s="60">
        <v>120</v>
      </c>
      <c r="U117" s="77">
        <v>8.99</v>
      </c>
      <c r="V117" s="60">
        <v>4</v>
      </c>
      <c r="W117" s="73">
        <f>W116-V116+Y117+AA117+AC117</f>
        <v>272</v>
      </c>
      <c r="X117" s="87">
        <f>SUM(V117,X116)</f>
        <v>7.5</v>
      </c>
      <c r="Y117" s="33">
        <v>0</v>
      </c>
      <c r="Z117" s="33">
        <f t="shared" ref="Z117:Z131" si="67">SUM(Y117,Z116)</f>
        <v>0</v>
      </c>
      <c r="AA117" s="33">
        <v>0</v>
      </c>
      <c r="AB117" s="33">
        <f t="shared" ref="AB117:AB131" si="68">SUM(AA117,AB116)</f>
        <v>0</v>
      </c>
      <c r="AC117" s="61">
        <v>0</v>
      </c>
      <c r="AD117" s="33">
        <f t="shared" ref="AD117:AD131" si="69">SUM(AC117,AD116)</f>
        <v>0</v>
      </c>
      <c r="AE117" s="4">
        <f t="shared" ref="AE117:AE130" si="70">F117*24</f>
        <v>0</v>
      </c>
      <c r="AF117" s="54"/>
      <c r="AG117" s="169"/>
      <c r="AH117" s="169"/>
    </row>
    <row r="118" spans="1:34" x14ac:dyDescent="0.2">
      <c r="A118" s="19" t="s">
        <v>65</v>
      </c>
      <c r="B118" s="12" t="s">
        <v>4</v>
      </c>
      <c r="C118" s="28">
        <v>42411</v>
      </c>
      <c r="D118" s="29">
        <v>0.41666666666666669</v>
      </c>
      <c r="E118" s="10">
        <f>F118*24</f>
        <v>13.966666666666665</v>
      </c>
      <c r="F118" s="78">
        <f t="shared" ref="F118:F131" si="71">+F117+(C118-C117)+(D118-D117)</f>
        <v>0.58194444444444438</v>
      </c>
      <c r="G118" s="53">
        <v>0.42199999999999999</v>
      </c>
      <c r="H118" s="53">
        <v>0.42299999999999999</v>
      </c>
      <c r="I118">
        <v>99.9</v>
      </c>
      <c r="J118">
        <v>14.2</v>
      </c>
      <c r="K118" s="53">
        <f t="shared" ref="K118:K131" si="72">H118-G118</f>
        <v>1.0000000000000009E-3</v>
      </c>
      <c r="L118" s="53"/>
      <c r="M118">
        <v>1</v>
      </c>
      <c r="N118" s="57">
        <v>29.4</v>
      </c>
      <c r="O118" s="60">
        <v>0</v>
      </c>
      <c r="P118" s="61">
        <v>5.68</v>
      </c>
      <c r="Q118" s="33">
        <v>1.86</v>
      </c>
      <c r="R118" s="61">
        <v>2.4300000000000002</v>
      </c>
      <c r="S118" s="60"/>
      <c r="T118" s="60">
        <v>121</v>
      </c>
      <c r="U118" s="77">
        <v>8.9600000000000009</v>
      </c>
      <c r="V118" s="60">
        <v>4</v>
      </c>
      <c r="W118" s="73">
        <f t="shared" ref="W118:W131" si="73">W117-V117+Y118+AA118+AC118</f>
        <v>268</v>
      </c>
      <c r="X118" s="87">
        <f t="shared" ref="X118:X131" si="74">SUM(V118,X117)</f>
        <v>11.5</v>
      </c>
      <c r="Y118" s="33">
        <v>0</v>
      </c>
      <c r="Z118" s="33">
        <f t="shared" si="67"/>
        <v>0</v>
      </c>
      <c r="AA118" s="33">
        <v>0</v>
      </c>
      <c r="AB118" s="33">
        <f t="shared" si="68"/>
        <v>0</v>
      </c>
      <c r="AC118" s="33">
        <v>0</v>
      </c>
      <c r="AD118" s="33">
        <f t="shared" si="69"/>
        <v>0</v>
      </c>
      <c r="AE118" s="22">
        <f t="shared" si="70"/>
        <v>13.966666666666665</v>
      </c>
      <c r="AF118" s="54">
        <f t="shared" ref="AF118:AF130" si="75">((AE118-AE117)*LN(2)/LN(G118/G117))</f>
        <v>19.069347520791993</v>
      </c>
      <c r="AG118" s="169">
        <f t="shared" si="54"/>
        <v>3.6348762316287017E-2</v>
      </c>
      <c r="AH118" s="169"/>
    </row>
    <row r="119" spans="1:34" x14ac:dyDescent="0.2">
      <c r="A119" s="19" t="s">
        <v>65</v>
      </c>
      <c r="B119" s="24" t="s">
        <v>16</v>
      </c>
      <c r="C119" s="28">
        <v>42412</v>
      </c>
      <c r="D119" s="29">
        <v>0.47013888888888888</v>
      </c>
      <c r="E119" s="10">
        <f>F119*24</f>
        <v>39.25</v>
      </c>
      <c r="F119" s="78">
        <f t="shared" si="71"/>
        <v>1.6354166666666665</v>
      </c>
      <c r="G119" s="53">
        <v>1.0900000000000001</v>
      </c>
      <c r="H119" s="53">
        <v>1.0900000000000001</v>
      </c>
      <c r="I119">
        <v>99.8</v>
      </c>
      <c r="J119">
        <v>14</v>
      </c>
      <c r="K119" s="53">
        <f t="shared" si="72"/>
        <v>0</v>
      </c>
      <c r="L119" s="53"/>
      <c r="M119">
        <v>1</v>
      </c>
      <c r="N119" s="57">
        <v>29.5</v>
      </c>
      <c r="O119" s="60">
        <v>0</v>
      </c>
      <c r="P119" s="61">
        <v>4.59</v>
      </c>
      <c r="Q119" s="33">
        <v>1.88</v>
      </c>
      <c r="R119" s="61">
        <v>3.76</v>
      </c>
      <c r="S119" s="60"/>
      <c r="T119" s="60">
        <v>119</v>
      </c>
      <c r="U119" s="77">
        <v>8.8699999999999992</v>
      </c>
      <c r="V119" s="60">
        <v>39</v>
      </c>
      <c r="W119" s="73">
        <f t="shared" si="73"/>
        <v>264</v>
      </c>
      <c r="X119" s="87">
        <f t="shared" si="74"/>
        <v>50.5</v>
      </c>
      <c r="Y119" s="33">
        <v>0</v>
      </c>
      <c r="Z119" s="33">
        <f t="shared" si="67"/>
        <v>0</v>
      </c>
      <c r="AA119" s="33">
        <v>0</v>
      </c>
      <c r="AB119" s="33">
        <f t="shared" si="68"/>
        <v>0</v>
      </c>
      <c r="AC119" s="33">
        <v>0</v>
      </c>
      <c r="AD119" s="33">
        <f t="shared" si="69"/>
        <v>0</v>
      </c>
      <c r="AE119" s="22">
        <f t="shared" si="70"/>
        <v>39.25</v>
      </c>
      <c r="AF119" s="54">
        <f t="shared" si="75"/>
        <v>18.468289978218298</v>
      </c>
      <c r="AG119" s="169">
        <f t="shared" si="54"/>
        <v>3.753174665209668E-2</v>
      </c>
      <c r="AH119" s="169"/>
    </row>
    <row r="120" spans="1:34" x14ac:dyDescent="0.2">
      <c r="A120" s="19" t="s">
        <v>65</v>
      </c>
      <c r="B120" s="24" t="s">
        <v>17</v>
      </c>
      <c r="C120" s="28">
        <v>42413</v>
      </c>
      <c r="D120" s="29">
        <v>0.37986111111111115</v>
      </c>
      <c r="E120" s="10">
        <f t="shared" ref="E120:E130" si="76">F120*24</f>
        <v>61.083333333333329</v>
      </c>
      <c r="F120" s="78">
        <f t="shared" si="71"/>
        <v>2.5451388888888888</v>
      </c>
      <c r="G120" s="53">
        <v>2.84</v>
      </c>
      <c r="H120" s="53">
        <v>2.85</v>
      </c>
      <c r="I120">
        <v>99.7</v>
      </c>
      <c r="J120">
        <v>13.7</v>
      </c>
      <c r="K120" s="53">
        <f t="shared" si="72"/>
        <v>1.0000000000000231E-2</v>
      </c>
      <c r="L120" s="53"/>
      <c r="M120">
        <v>3</v>
      </c>
      <c r="N120" s="57">
        <v>29.6</v>
      </c>
      <c r="O120" s="60">
        <v>0</v>
      </c>
      <c r="P120" s="61">
        <v>3.52</v>
      </c>
      <c r="Q120" s="33">
        <v>2.29</v>
      </c>
      <c r="R120" s="61">
        <v>5.77</v>
      </c>
      <c r="S120" s="60"/>
      <c r="T120" s="60">
        <v>121</v>
      </c>
      <c r="U120" s="77">
        <v>8.92</v>
      </c>
      <c r="V120" s="60">
        <v>4</v>
      </c>
      <c r="W120" s="73">
        <f t="shared" si="73"/>
        <v>230.1</v>
      </c>
      <c r="X120" s="87">
        <f t="shared" si="74"/>
        <v>54.5</v>
      </c>
      <c r="Y120" s="33">
        <v>0</v>
      </c>
      <c r="Z120" s="33">
        <f t="shared" si="67"/>
        <v>0</v>
      </c>
      <c r="AA120" s="33">
        <v>4</v>
      </c>
      <c r="AB120" s="33">
        <f t="shared" si="68"/>
        <v>4</v>
      </c>
      <c r="AC120" s="33">
        <v>1.1000000000000001</v>
      </c>
      <c r="AD120" s="33">
        <f t="shared" si="69"/>
        <v>1.1000000000000001</v>
      </c>
      <c r="AE120" s="22">
        <f t="shared" si="70"/>
        <v>61.083333333333329</v>
      </c>
      <c r="AF120" s="54">
        <f t="shared" si="75"/>
        <v>15.803359367125768</v>
      </c>
      <c r="AG120" s="169">
        <f t="shared" si="54"/>
        <v>4.386074912665934E-2</v>
      </c>
      <c r="AH120" s="169"/>
    </row>
    <row r="121" spans="1:34" x14ac:dyDescent="0.2">
      <c r="A121" s="19" t="s">
        <v>65</v>
      </c>
      <c r="B121" s="24" t="s">
        <v>18</v>
      </c>
      <c r="C121" s="28">
        <v>42414</v>
      </c>
      <c r="D121" s="29">
        <v>0.42152777777777778</v>
      </c>
      <c r="E121" s="10">
        <f t="shared" si="76"/>
        <v>86.083333333333329</v>
      </c>
      <c r="F121" s="78">
        <f t="shared" si="71"/>
        <v>3.5868055555555554</v>
      </c>
      <c r="G121" s="53">
        <v>6.6</v>
      </c>
      <c r="H121" s="53">
        <v>6.62</v>
      </c>
      <c r="I121">
        <v>99.7</v>
      </c>
      <c r="J121">
        <v>14.1</v>
      </c>
      <c r="K121" s="53">
        <f t="shared" si="72"/>
        <v>2.0000000000000462E-2</v>
      </c>
      <c r="L121" s="53"/>
      <c r="M121">
        <v>2</v>
      </c>
      <c r="N121" s="57">
        <v>30.4</v>
      </c>
      <c r="O121" s="60">
        <v>0</v>
      </c>
      <c r="P121" s="61">
        <v>1.1499999999999999</v>
      </c>
      <c r="Q121" s="33">
        <v>2.4300000000000002</v>
      </c>
      <c r="R121" s="61">
        <v>8.1199999999999992</v>
      </c>
      <c r="S121" s="60"/>
      <c r="T121" s="60">
        <v>119</v>
      </c>
      <c r="U121" s="77">
        <v>8.27</v>
      </c>
      <c r="V121" s="60">
        <v>10</v>
      </c>
      <c r="W121" s="73">
        <f t="shared" si="73"/>
        <v>234.1</v>
      </c>
      <c r="X121" s="87">
        <f t="shared" si="74"/>
        <v>64.5</v>
      </c>
      <c r="Y121" s="33">
        <v>0</v>
      </c>
      <c r="Z121" s="33">
        <f t="shared" si="67"/>
        <v>0</v>
      </c>
      <c r="AA121" s="33">
        <v>8</v>
      </c>
      <c r="AB121" s="33">
        <f t="shared" si="68"/>
        <v>12</v>
      </c>
      <c r="AC121" s="33">
        <v>0</v>
      </c>
      <c r="AD121" s="33">
        <f t="shared" si="69"/>
        <v>1.1000000000000001</v>
      </c>
      <c r="AE121" s="22">
        <f t="shared" si="70"/>
        <v>86.083333333333329</v>
      </c>
      <c r="AF121" s="54">
        <f t="shared" si="75"/>
        <v>20.54949185468865</v>
      </c>
      <c r="AG121" s="169">
        <f t="shared" si="54"/>
        <v>3.3730623874370605E-2</v>
      </c>
      <c r="AH121" s="169"/>
    </row>
    <row r="122" spans="1:34" x14ac:dyDescent="0.2">
      <c r="A122" s="19" t="s">
        <v>65</v>
      </c>
      <c r="B122" s="24" t="s">
        <v>19</v>
      </c>
      <c r="C122" s="28">
        <v>42415</v>
      </c>
      <c r="D122" s="29">
        <v>0.4284722222222222</v>
      </c>
      <c r="E122" s="10">
        <f t="shared" si="76"/>
        <v>110.25</v>
      </c>
      <c r="F122" s="78">
        <f t="shared" si="71"/>
        <v>4.59375</v>
      </c>
      <c r="G122" s="53">
        <v>10.199999999999999</v>
      </c>
      <c r="H122" s="53">
        <v>10.199999999999999</v>
      </c>
      <c r="I122">
        <v>99.6</v>
      </c>
      <c r="J122">
        <v>14</v>
      </c>
      <c r="K122" s="53">
        <f t="shared" si="72"/>
        <v>0</v>
      </c>
      <c r="L122" s="53"/>
      <c r="M122">
        <v>1</v>
      </c>
      <c r="N122" s="57">
        <v>24.2</v>
      </c>
      <c r="O122" s="60">
        <v>0</v>
      </c>
      <c r="P122" s="61">
        <v>0</v>
      </c>
      <c r="Q122" s="33">
        <v>2.67</v>
      </c>
      <c r="R122" s="61">
        <v>3.48</v>
      </c>
      <c r="S122" s="60"/>
      <c r="T122" s="85">
        <v>117</v>
      </c>
      <c r="U122" s="77">
        <v>7.4</v>
      </c>
      <c r="V122" s="57">
        <v>4</v>
      </c>
      <c r="W122" s="73">
        <f t="shared" si="73"/>
        <v>237.39999999999998</v>
      </c>
      <c r="X122" s="87">
        <f t="shared" si="74"/>
        <v>68.5</v>
      </c>
      <c r="Y122" s="33">
        <v>0</v>
      </c>
      <c r="Z122" s="33">
        <f t="shared" si="67"/>
        <v>0</v>
      </c>
      <c r="AA122" s="33">
        <v>12.6</v>
      </c>
      <c r="AB122" s="33">
        <f t="shared" si="68"/>
        <v>24.6</v>
      </c>
      <c r="AC122" s="33">
        <v>0.7</v>
      </c>
      <c r="AD122" s="33">
        <f t="shared" si="69"/>
        <v>1.8</v>
      </c>
      <c r="AE122" s="22">
        <f t="shared" si="70"/>
        <v>110.25</v>
      </c>
      <c r="AF122" s="54">
        <f t="shared" si="75"/>
        <v>38.480040158062053</v>
      </c>
      <c r="AG122" s="169">
        <f t="shared" si="54"/>
        <v>1.8013161569290156E-2</v>
      </c>
      <c r="AH122" s="169"/>
    </row>
    <row r="123" spans="1:34" x14ac:dyDescent="0.2">
      <c r="A123" s="30" t="s">
        <v>65</v>
      </c>
      <c r="B123" s="12" t="s">
        <v>20</v>
      </c>
      <c r="C123" s="28">
        <v>42416</v>
      </c>
      <c r="D123" s="29">
        <v>0.37916666666666665</v>
      </c>
      <c r="E123" s="10">
        <f t="shared" si="76"/>
        <v>133.06666666666666</v>
      </c>
      <c r="F123" s="78">
        <f t="shared" si="71"/>
        <v>5.5444444444444443</v>
      </c>
      <c r="G123" s="53">
        <v>12.1</v>
      </c>
      <c r="H123" s="53">
        <v>12.3</v>
      </c>
      <c r="I123">
        <v>98.8</v>
      </c>
      <c r="J123">
        <v>14.4</v>
      </c>
      <c r="K123" s="53">
        <f t="shared" si="72"/>
        <v>0.20000000000000107</v>
      </c>
      <c r="L123" s="53"/>
      <c r="M123">
        <v>3</v>
      </c>
      <c r="N123" s="57">
        <v>29.9</v>
      </c>
      <c r="O123" s="60">
        <v>0</v>
      </c>
      <c r="P123" s="61">
        <v>0.5</v>
      </c>
      <c r="Q123" s="33">
        <v>2.58</v>
      </c>
      <c r="R123" s="61">
        <v>3.18</v>
      </c>
      <c r="S123" s="60"/>
      <c r="T123" s="60">
        <v>111</v>
      </c>
      <c r="U123" s="77">
        <v>6.59</v>
      </c>
      <c r="V123" s="60">
        <v>9.5</v>
      </c>
      <c r="W123" s="73">
        <f t="shared" si="73"/>
        <v>248.79999999999998</v>
      </c>
      <c r="X123" s="87">
        <f t="shared" si="74"/>
        <v>78</v>
      </c>
      <c r="Y123" s="33">
        <v>0</v>
      </c>
      <c r="Z123" s="33">
        <f t="shared" si="67"/>
        <v>0</v>
      </c>
      <c r="AA123" s="33">
        <v>15.4</v>
      </c>
      <c r="AB123" s="33">
        <f t="shared" si="68"/>
        <v>40</v>
      </c>
      <c r="AC123" s="33">
        <v>0</v>
      </c>
      <c r="AD123" s="33">
        <f t="shared" si="69"/>
        <v>1.8</v>
      </c>
      <c r="AE123" s="22">
        <f t="shared" si="70"/>
        <v>133.06666666666666</v>
      </c>
      <c r="AF123" s="54">
        <f t="shared" si="75"/>
        <v>92.585868900576287</v>
      </c>
      <c r="AG123" s="169">
        <f t="shared" si="54"/>
        <v>7.4865331911966419E-3</v>
      </c>
      <c r="AH123" s="169"/>
    </row>
    <row r="124" spans="1:34" ht="13.5" customHeight="1" x14ac:dyDescent="0.2">
      <c r="A124" s="30" t="s">
        <v>65</v>
      </c>
      <c r="B124" s="12" t="s">
        <v>21</v>
      </c>
      <c r="C124" s="28">
        <v>42417</v>
      </c>
      <c r="D124" s="63">
        <v>0.41805555555555557</v>
      </c>
      <c r="E124" s="10">
        <f t="shared" si="76"/>
        <v>158</v>
      </c>
      <c r="F124" s="78">
        <f t="shared" si="71"/>
        <v>6.583333333333333</v>
      </c>
      <c r="G124" s="53">
        <v>13.9</v>
      </c>
      <c r="H124" s="53">
        <v>14.2</v>
      </c>
      <c r="I124">
        <v>98.4</v>
      </c>
      <c r="J124">
        <v>14.3</v>
      </c>
      <c r="K124" s="53">
        <f t="shared" si="72"/>
        <v>0.29999999999999893</v>
      </c>
      <c r="L124" s="53"/>
      <c r="M124">
        <v>4</v>
      </c>
      <c r="N124" s="57">
        <v>28.1</v>
      </c>
      <c r="O124" s="60">
        <v>0</v>
      </c>
      <c r="P124" s="61">
        <v>0</v>
      </c>
      <c r="Q124" s="33">
        <v>2.95</v>
      </c>
      <c r="R124" s="61">
        <v>4.8600000000000003</v>
      </c>
      <c r="S124" s="60"/>
      <c r="T124" s="60">
        <v>104</v>
      </c>
      <c r="U124" s="77">
        <v>6</v>
      </c>
      <c r="V124" s="60">
        <v>4</v>
      </c>
      <c r="W124" s="73">
        <f t="shared" si="73"/>
        <v>239.29999999999998</v>
      </c>
      <c r="X124" s="87">
        <f t="shared" si="74"/>
        <v>82</v>
      </c>
      <c r="Y124" s="33">
        <v>0</v>
      </c>
      <c r="Z124" s="33">
        <f t="shared" si="67"/>
        <v>0</v>
      </c>
      <c r="AA124" s="33">
        <v>0</v>
      </c>
      <c r="AB124" s="33">
        <f t="shared" si="68"/>
        <v>40</v>
      </c>
      <c r="AC124" s="33">
        <v>0</v>
      </c>
      <c r="AD124" s="33">
        <f t="shared" si="69"/>
        <v>1.8</v>
      </c>
      <c r="AE124" s="22">
        <f t="shared" si="70"/>
        <v>158</v>
      </c>
      <c r="AF124" s="54">
        <f t="shared" si="75"/>
        <v>124.61816811137827</v>
      </c>
      <c r="AG124" s="169">
        <f t="shared" si="54"/>
        <v>5.5621679492226257E-3</v>
      </c>
      <c r="AH124" s="169"/>
    </row>
    <row r="125" spans="1:34" x14ac:dyDescent="0.2">
      <c r="A125" s="30" t="s">
        <v>65</v>
      </c>
      <c r="B125" s="12" t="s">
        <v>22</v>
      </c>
      <c r="C125" s="28">
        <v>42418</v>
      </c>
      <c r="D125" s="64">
        <v>0.3756944444444445</v>
      </c>
      <c r="E125" s="10">
        <f t="shared" si="76"/>
        <v>180.98333333333332</v>
      </c>
      <c r="F125" s="78">
        <f t="shared" si="71"/>
        <v>7.540972222222222</v>
      </c>
      <c r="G125" s="53">
        <v>15.6</v>
      </c>
      <c r="H125" s="53">
        <v>15.9</v>
      </c>
      <c r="I125">
        <v>98.1</v>
      </c>
      <c r="J125">
        <v>13.9</v>
      </c>
      <c r="K125" s="53">
        <f t="shared" si="72"/>
        <v>0.30000000000000071</v>
      </c>
      <c r="L125" s="53">
        <f>H$125-H125</f>
        <v>0</v>
      </c>
      <c r="M125">
        <v>2</v>
      </c>
      <c r="N125" s="57">
        <v>16.100000000000001</v>
      </c>
      <c r="O125" s="60">
        <v>0</v>
      </c>
      <c r="P125" s="61">
        <v>0</v>
      </c>
      <c r="Q125" s="33">
        <v>2.98</v>
      </c>
      <c r="R125" s="61">
        <v>5.93</v>
      </c>
      <c r="S125" s="60"/>
      <c r="T125" s="60">
        <v>105</v>
      </c>
      <c r="U125" s="77">
        <v>6.61</v>
      </c>
      <c r="V125" s="60">
        <v>9</v>
      </c>
      <c r="W125" s="73">
        <f t="shared" si="73"/>
        <v>236.6</v>
      </c>
      <c r="X125" s="87">
        <f t="shared" si="74"/>
        <v>91</v>
      </c>
      <c r="Y125" s="33">
        <v>0</v>
      </c>
      <c r="Z125" s="33">
        <f t="shared" si="67"/>
        <v>0</v>
      </c>
      <c r="AA125" s="33">
        <v>0</v>
      </c>
      <c r="AB125" s="33">
        <f t="shared" si="68"/>
        <v>40</v>
      </c>
      <c r="AC125" s="33">
        <v>1.3</v>
      </c>
      <c r="AD125" s="33">
        <f t="shared" si="69"/>
        <v>3.1</v>
      </c>
      <c r="AE125" s="22">
        <f t="shared" si="70"/>
        <v>180.98333333333332</v>
      </c>
      <c r="AF125" s="54">
        <f t="shared" si="75"/>
        <v>138.07025763343805</v>
      </c>
      <c r="AG125" s="169">
        <f t="shared" si="54"/>
        <v>5.0202497803703517E-3</v>
      </c>
      <c r="AH125" s="169"/>
    </row>
    <row r="126" spans="1:34" x14ac:dyDescent="0.2">
      <c r="A126" s="30" t="s">
        <v>65</v>
      </c>
      <c r="B126" s="12" t="s">
        <v>23</v>
      </c>
      <c r="C126" s="28">
        <v>42419</v>
      </c>
      <c r="D126" s="64">
        <v>0.41388888888888892</v>
      </c>
      <c r="E126" s="10">
        <f t="shared" si="76"/>
        <v>205.90000000000003</v>
      </c>
      <c r="F126" s="78">
        <f t="shared" si="71"/>
        <v>8.5791666666666675</v>
      </c>
      <c r="G126" s="53">
        <v>14.5</v>
      </c>
      <c r="H126" s="53">
        <v>14.7</v>
      </c>
      <c r="I126">
        <v>98.5</v>
      </c>
      <c r="J126">
        <v>13.9</v>
      </c>
      <c r="K126" s="53">
        <f t="shared" si="72"/>
        <v>0.19999999999999929</v>
      </c>
      <c r="L126" s="53">
        <f t="shared" ref="L126:L131" si="77">H$125-H126</f>
        <v>1.2000000000000011</v>
      </c>
      <c r="M126">
        <v>2</v>
      </c>
      <c r="N126" s="57">
        <v>19.3</v>
      </c>
      <c r="O126" s="60">
        <v>0</v>
      </c>
      <c r="P126" s="61">
        <v>0</v>
      </c>
      <c r="Q126" s="33">
        <v>3.2</v>
      </c>
      <c r="R126" s="61">
        <v>6.21</v>
      </c>
      <c r="S126" s="60"/>
      <c r="T126" s="60">
        <v>103</v>
      </c>
      <c r="U126" s="77">
        <v>6.97</v>
      </c>
      <c r="V126" s="57">
        <v>4</v>
      </c>
      <c r="W126" s="73">
        <f t="shared" si="73"/>
        <v>229</v>
      </c>
      <c r="X126" s="87">
        <f t="shared" si="74"/>
        <v>95</v>
      </c>
      <c r="Y126" s="61">
        <v>0</v>
      </c>
      <c r="Z126" s="33">
        <f t="shared" si="67"/>
        <v>0</v>
      </c>
      <c r="AA126" s="33">
        <v>0</v>
      </c>
      <c r="AB126" s="33">
        <f t="shared" si="68"/>
        <v>40</v>
      </c>
      <c r="AC126" s="33">
        <v>1.4</v>
      </c>
      <c r="AD126" s="33">
        <f t="shared" si="69"/>
        <v>4.5</v>
      </c>
      <c r="AE126" s="22">
        <f t="shared" si="70"/>
        <v>205.90000000000003</v>
      </c>
      <c r="AF126" s="54">
        <f t="shared" si="75"/>
        <v>-236.19231829525137</v>
      </c>
      <c r="AG126" s="169">
        <f t="shared" si="54"/>
        <v>-2.9346728359449822E-3</v>
      </c>
      <c r="AH126" s="169"/>
    </row>
    <row r="127" spans="1:34" x14ac:dyDescent="0.2">
      <c r="A127" s="30" t="s">
        <v>65</v>
      </c>
      <c r="B127" s="12" t="s">
        <v>24</v>
      </c>
      <c r="C127" s="28">
        <v>42420</v>
      </c>
      <c r="D127" s="64">
        <v>0.5395833333333333</v>
      </c>
      <c r="E127" s="10">
        <f t="shared" si="76"/>
        <v>232.91666666666669</v>
      </c>
      <c r="F127" s="78">
        <f t="shared" si="71"/>
        <v>9.7048611111111125</v>
      </c>
      <c r="G127" s="53">
        <v>11.8</v>
      </c>
      <c r="H127" s="53">
        <v>12.1</v>
      </c>
      <c r="I127">
        <v>97.2</v>
      </c>
      <c r="J127">
        <v>13.4</v>
      </c>
      <c r="K127" s="53">
        <f t="shared" si="72"/>
        <v>0.29999999999999893</v>
      </c>
      <c r="L127" s="53">
        <f t="shared" si="77"/>
        <v>3.8000000000000007</v>
      </c>
      <c r="M127">
        <v>1</v>
      </c>
      <c r="N127" s="57">
        <v>26.1</v>
      </c>
      <c r="O127" s="60">
        <v>0</v>
      </c>
      <c r="P127" s="61">
        <v>0</v>
      </c>
      <c r="Q127" s="33">
        <v>3.03</v>
      </c>
      <c r="R127" s="61">
        <v>6.38</v>
      </c>
      <c r="S127" s="60"/>
      <c r="T127" s="60">
        <v>102</v>
      </c>
      <c r="U127" s="77">
        <v>7.48</v>
      </c>
      <c r="V127" s="57">
        <v>4</v>
      </c>
      <c r="W127" s="73">
        <f t="shared" si="73"/>
        <v>227.2</v>
      </c>
      <c r="X127" s="87">
        <f t="shared" si="74"/>
        <v>99</v>
      </c>
      <c r="Y127" s="33">
        <v>1.6</v>
      </c>
      <c r="Z127" s="33">
        <f t="shared" si="67"/>
        <v>1.6</v>
      </c>
      <c r="AA127" s="33">
        <v>0</v>
      </c>
      <c r="AB127" s="33">
        <f t="shared" si="68"/>
        <v>40</v>
      </c>
      <c r="AC127" s="33">
        <v>0.6</v>
      </c>
      <c r="AD127" s="33">
        <f t="shared" si="69"/>
        <v>5.0999999999999996</v>
      </c>
      <c r="AE127" s="22">
        <f t="shared" si="70"/>
        <v>232.91666666666669</v>
      </c>
      <c r="AF127" s="54">
        <f t="shared" si="75"/>
        <v>-90.883797581826272</v>
      </c>
      <c r="AG127" s="169">
        <f t="shared" si="54"/>
        <v>-7.6267409483618629E-3</v>
      </c>
      <c r="AH127" s="169"/>
    </row>
    <row r="128" spans="1:34" x14ac:dyDescent="0.2">
      <c r="A128" s="30" t="s">
        <v>65</v>
      </c>
      <c r="B128" s="12" t="s">
        <v>25</v>
      </c>
      <c r="C128" s="28">
        <v>42421</v>
      </c>
      <c r="D128" s="64">
        <v>0.53263888888888888</v>
      </c>
      <c r="E128" s="10">
        <f t="shared" si="76"/>
        <v>256.75</v>
      </c>
      <c r="F128" s="78">
        <f t="shared" si="71"/>
        <v>10.697916666666668</v>
      </c>
      <c r="G128" s="53">
        <v>10.8</v>
      </c>
      <c r="H128" s="53">
        <v>11.4</v>
      </c>
      <c r="I128">
        <v>95.1</v>
      </c>
      <c r="J128">
        <v>13.4</v>
      </c>
      <c r="K128" s="53">
        <f t="shared" si="72"/>
        <v>0.59999999999999964</v>
      </c>
      <c r="L128" s="53">
        <f t="shared" si="77"/>
        <v>4.5</v>
      </c>
      <c r="M128">
        <v>2</v>
      </c>
      <c r="N128" s="57">
        <v>23.9</v>
      </c>
      <c r="O128" s="60">
        <v>0</v>
      </c>
      <c r="P128" s="33">
        <v>0</v>
      </c>
      <c r="Q128" s="33">
        <v>3.09</v>
      </c>
      <c r="R128" s="33">
        <v>6.6</v>
      </c>
      <c r="S128" s="60"/>
      <c r="T128" s="60">
        <v>103</v>
      </c>
      <c r="U128" s="77">
        <v>7.87</v>
      </c>
      <c r="V128" s="57">
        <v>4</v>
      </c>
      <c r="W128" s="73">
        <f t="shared" si="73"/>
        <v>224.5</v>
      </c>
      <c r="X128" s="87">
        <f t="shared" si="74"/>
        <v>103</v>
      </c>
      <c r="Y128" s="61">
        <v>0</v>
      </c>
      <c r="Z128" s="33">
        <f t="shared" si="67"/>
        <v>1.6</v>
      </c>
      <c r="AA128" s="33">
        <v>0</v>
      </c>
      <c r="AB128" s="33">
        <f t="shared" si="68"/>
        <v>40</v>
      </c>
      <c r="AC128" s="33">
        <v>1.3</v>
      </c>
      <c r="AD128" s="33">
        <f t="shared" si="69"/>
        <v>6.3999999999999995</v>
      </c>
      <c r="AE128" s="22">
        <f t="shared" si="70"/>
        <v>256.75</v>
      </c>
      <c r="AF128" s="54">
        <f t="shared" si="75"/>
        <v>-186.55419553975261</v>
      </c>
      <c r="AG128" s="169">
        <f t="shared" si="54"/>
        <v>-3.7155271611795156E-3</v>
      </c>
      <c r="AH128" s="169"/>
    </row>
    <row r="129" spans="1:34" x14ac:dyDescent="0.2">
      <c r="A129" s="30" t="s">
        <v>65</v>
      </c>
      <c r="B129" s="12" t="s">
        <v>26</v>
      </c>
      <c r="C129" s="28">
        <v>42422</v>
      </c>
      <c r="D129" s="64">
        <v>0.35486111111111113</v>
      </c>
      <c r="E129" s="10">
        <f t="shared" si="76"/>
        <v>276.48333333333335</v>
      </c>
      <c r="F129" s="78">
        <f t="shared" si="71"/>
        <v>11.520138888888891</v>
      </c>
      <c r="G129" s="53">
        <v>8.77</v>
      </c>
      <c r="H129" s="53">
        <v>9.2200000000000006</v>
      </c>
      <c r="I129">
        <v>95.2</v>
      </c>
      <c r="J129">
        <v>12.7</v>
      </c>
      <c r="K129" s="53">
        <f t="shared" si="72"/>
        <v>0.45000000000000107</v>
      </c>
      <c r="L129" s="53">
        <f t="shared" si="77"/>
        <v>6.68</v>
      </c>
      <c r="M129">
        <v>2</v>
      </c>
      <c r="N129" s="57">
        <v>32.200000000000003</v>
      </c>
      <c r="O129" s="60">
        <v>0</v>
      </c>
      <c r="P129" s="33">
        <v>0</v>
      </c>
      <c r="Q129" s="33">
        <v>3.41</v>
      </c>
      <c r="R129" s="33">
        <v>6.72</v>
      </c>
      <c r="S129" s="60"/>
      <c r="T129" s="60">
        <v>103</v>
      </c>
      <c r="U129" s="77">
        <v>8.27</v>
      </c>
      <c r="V129" s="60">
        <v>12</v>
      </c>
      <c r="W129" s="73">
        <f t="shared" si="73"/>
        <v>221.2</v>
      </c>
      <c r="X129" s="87">
        <f t="shared" si="74"/>
        <v>115</v>
      </c>
      <c r="Y129" s="33">
        <v>0</v>
      </c>
      <c r="Z129" s="33">
        <f t="shared" si="67"/>
        <v>1.6</v>
      </c>
      <c r="AA129" s="33">
        <v>0</v>
      </c>
      <c r="AB129" s="33">
        <f t="shared" si="68"/>
        <v>40</v>
      </c>
      <c r="AC129" s="33">
        <v>0.7</v>
      </c>
      <c r="AD129" s="33">
        <f t="shared" si="69"/>
        <v>7.1</v>
      </c>
      <c r="AE129" s="22">
        <f t="shared" si="70"/>
        <v>276.48333333333335</v>
      </c>
      <c r="AF129" s="54">
        <f t="shared" si="75"/>
        <v>-65.69400377551986</v>
      </c>
      <c r="AG129" s="169">
        <f t="shared" si="54"/>
        <v>-1.055114836551093E-2</v>
      </c>
      <c r="AH129" s="169"/>
    </row>
    <row r="130" spans="1:34" ht="16.5" x14ac:dyDescent="0.3">
      <c r="A130" s="30" t="s">
        <v>65</v>
      </c>
      <c r="B130" s="12" t="s">
        <v>27</v>
      </c>
      <c r="C130" s="28">
        <v>42423</v>
      </c>
      <c r="D130" s="64">
        <v>0.42777777777777781</v>
      </c>
      <c r="E130" s="10">
        <f t="shared" si="76"/>
        <v>302.23333333333335</v>
      </c>
      <c r="F130" s="78">
        <f t="shared" si="71"/>
        <v>12.593055555555557</v>
      </c>
      <c r="G130" s="156">
        <v>7.72</v>
      </c>
      <c r="H130" s="156">
        <v>8.76</v>
      </c>
      <c r="I130" s="155">
        <v>88.1</v>
      </c>
      <c r="J130" s="155">
        <v>13.4</v>
      </c>
      <c r="K130" s="53">
        <f t="shared" si="72"/>
        <v>1.04</v>
      </c>
      <c r="L130" s="53">
        <f t="shared" si="77"/>
        <v>7.1400000000000006</v>
      </c>
      <c r="M130" s="155">
        <v>1</v>
      </c>
      <c r="N130" s="57">
        <v>34.5</v>
      </c>
      <c r="O130" s="60">
        <v>0</v>
      </c>
      <c r="P130" s="33">
        <v>0</v>
      </c>
      <c r="Q130" s="33">
        <v>3.52</v>
      </c>
      <c r="R130" s="33">
        <v>6.59</v>
      </c>
      <c r="S130" s="60"/>
      <c r="T130" s="60">
        <v>104</v>
      </c>
      <c r="U130" s="77">
        <v>8.52</v>
      </c>
      <c r="V130" s="57">
        <v>10</v>
      </c>
      <c r="W130" s="73">
        <f t="shared" si="73"/>
        <v>209.5</v>
      </c>
      <c r="X130" s="87">
        <f t="shared" si="74"/>
        <v>125</v>
      </c>
      <c r="Y130" s="61">
        <v>0.3</v>
      </c>
      <c r="Z130" s="33">
        <f t="shared" si="67"/>
        <v>1.9000000000000001</v>
      </c>
      <c r="AA130" s="33">
        <v>0</v>
      </c>
      <c r="AB130" s="33">
        <f t="shared" si="68"/>
        <v>40</v>
      </c>
      <c r="AC130" s="33">
        <v>0</v>
      </c>
      <c r="AD130" s="33">
        <f t="shared" si="69"/>
        <v>7.1</v>
      </c>
      <c r="AE130" s="22">
        <f t="shared" si="70"/>
        <v>302.23333333333335</v>
      </c>
      <c r="AF130" s="54">
        <f t="shared" si="75"/>
        <v>-139.9639120053408</v>
      </c>
      <c r="AG130" s="169">
        <f t="shared" si="54"/>
        <v>-4.9523278581517201E-3</v>
      </c>
      <c r="AH130" s="169"/>
    </row>
    <row r="131" spans="1:34" ht="17.25" thickBot="1" x14ac:dyDescent="0.35">
      <c r="A131" s="51" t="s">
        <v>65</v>
      </c>
      <c r="B131" s="13" t="s">
        <v>28</v>
      </c>
      <c r="C131" s="28">
        <v>42424</v>
      </c>
      <c r="D131" s="65">
        <v>0.38750000000000001</v>
      </c>
      <c r="E131" s="154">
        <f>F131*24</f>
        <v>325.26666666666671</v>
      </c>
      <c r="F131" s="79">
        <f t="shared" si="71"/>
        <v>13.552777777777779</v>
      </c>
      <c r="G131" s="159">
        <v>5.71</v>
      </c>
      <c r="H131" s="160">
        <v>6.96</v>
      </c>
      <c r="I131" s="157">
        <v>82</v>
      </c>
      <c r="J131" s="157">
        <v>13.1</v>
      </c>
      <c r="K131" s="163">
        <f t="shared" si="72"/>
        <v>1.25</v>
      </c>
      <c r="L131" s="163">
        <f t="shared" si="77"/>
        <v>8.9400000000000013</v>
      </c>
      <c r="M131" s="158">
        <v>2</v>
      </c>
      <c r="N131" s="68">
        <v>28.6</v>
      </c>
      <c r="O131" s="67">
        <v>0</v>
      </c>
      <c r="P131" s="70">
        <v>0</v>
      </c>
      <c r="Q131" s="69">
        <v>3.89</v>
      </c>
      <c r="R131" s="70">
        <v>6.8</v>
      </c>
      <c r="S131" s="67"/>
      <c r="T131" s="67">
        <v>106</v>
      </c>
      <c r="U131" s="80">
        <v>9.02</v>
      </c>
      <c r="V131" s="67">
        <v>10</v>
      </c>
      <c r="W131" s="73">
        <f t="shared" si="73"/>
        <v>199.6</v>
      </c>
      <c r="X131" s="88">
        <f t="shared" si="74"/>
        <v>135</v>
      </c>
      <c r="Y131" s="69">
        <v>0.1</v>
      </c>
      <c r="Z131" s="70">
        <f t="shared" si="67"/>
        <v>2</v>
      </c>
      <c r="AA131" s="69">
        <v>0</v>
      </c>
      <c r="AB131" s="70">
        <f t="shared" si="68"/>
        <v>40</v>
      </c>
      <c r="AC131" s="69">
        <v>0</v>
      </c>
      <c r="AD131" s="70">
        <f t="shared" si="69"/>
        <v>7.1</v>
      </c>
      <c r="AE131" s="6"/>
      <c r="AF131" s="19"/>
      <c r="AG131" s="170"/>
      <c r="AH131" s="170"/>
    </row>
    <row r="132" spans="1:34" ht="13.5" x14ac:dyDescent="0.25">
      <c r="A132" s="17" t="s">
        <v>66</v>
      </c>
      <c r="B132" s="12" t="s">
        <v>49</v>
      </c>
      <c r="C132" s="49">
        <v>42410</v>
      </c>
      <c r="D132" s="29">
        <v>0.62430555555555556</v>
      </c>
      <c r="E132" s="10">
        <f>F132*24</f>
        <v>0</v>
      </c>
      <c r="F132" s="86">
        <v>0</v>
      </c>
      <c r="G132" s="39"/>
      <c r="H132" s="37"/>
      <c r="I132" s="38"/>
      <c r="J132" s="5"/>
      <c r="K132" s="5"/>
      <c r="L132" s="5"/>
      <c r="M132" s="40"/>
      <c r="N132" s="71">
        <v>32.4</v>
      </c>
      <c r="O132" s="71">
        <v>0</v>
      </c>
      <c r="P132" s="31">
        <f>3.44*2</f>
        <v>6.88</v>
      </c>
      <c r="Q132" s="31">
        <v>1.99</v>
      </c>
      <c r="R132" s="74">
        <v>1.17</v>
      </c>
      <c r="S132" s="75"/>
      <c r="T132" s="60">
        <v>120</v>
      </c>
      <c r="U132" s="77">
        <v>9.08</v>
      </c>
      <c r="V132" s="18">
        <v>3.5</v>
      </c>
      <c r="W132" s="26">
        <v>273</v>
      </c>
      <c r="X132" s="34">
        <f>SUM(V132)</f>
        <v>3.5</v>
      </c>
      <c r="Y132" s="10"/>
      <c r="Z132" s="33"/>
      <c r="AA132" s="10"/>
      <c r="AB132" s="33"/>
      <c r="AC132" s="10"/>
      <c r="AD132" s="33"/>
      <c r="AE132" s="21"/>
      <c r="AF132" s="55"/>
      <c r="AG132" s="168"/>
      <c r="AH132" s="168"/>
    </row>
    <row r="133" spans="1:34" x14ac:dyDescent="0.2">
      <c r="A133" s="17" t="s">
        <v>66</v>
      </c>
      <c r="B133" s="12" t="s">
        <v>45</v>
      </c>
      <c r="C133" s="28">
        <v>42410</v>
      </c>
      <c r="D133" s="29">
        <v>0.83611111111111114</v>
      </c>
      <c r="E133" s="10">
        <f>F133*24</f>
        <v>0</v>
      </c>
      <c r="F133" s="78">
        <v>0</v>
      </c>
      <c r="G133" s="53">
        <v>0.17299999999999999</v>
      </c>
      <c r="H133" s="53">
        <v>0.17499999999999999</v>
      </c>
      <c r="I133">
        <v>99.2</v>
      </c>
      <c r="J133">
        <v>14</v>
      </c>
      <c r="K133" s="53">
        <f>H133-G133</f>
        <v>2.0000000000000018E-3</v>
      </c>
      <c r="L133" s="53"/>
      <c r="M133">
        <v>3</v>
      </c>
      <c r="N133" s="57">
        <v>32.1</v>
      </c>
      <c r="O133" s="57">
        <v>0</v>
      </c>
      <c r="P133" s="33">
        <v>6.29</v>
      </c>
      <c r="Q133" s="33">
        <v>2.13</v>
      </c>
      <c r="R133" s="33">
        <v>1.62</v>
      </c>
      <c r="S133" s="60"/>
      <c r="T133" s="60">
        <v>121</v>
      </c>
      <c r="U133" s="77">
        <v>8.99</v>
      </c>
      <c r="V133" s="60">
        <v>4</v>
      </c>
      <c r="W133" s="73">
        <f>W132-V132+Y133+AA133+AC133</f>
        <v>269.5</v>
      </c>
      <c r="X133" s="87">
        <f>SUM(V133,X132)</f>
        <v>7.5</v>
      </c>
      <c r="Y133" s="33">
        <v>0</v>
      </c>
      <c r="Z133" s="33">
        <f t="shared" ref="Z133:Z147" si="78">SUM(Y133,Z132)</f>
        <v>0</v>
      </c>
      <c r="AA133" s="33">
        <v>0</v>
      </c>
      <c r="AB133" s="33">
        <f t="shared" ref="AB133:AB147" si="79">SUM(AA133,AB132)</f>
        <v>0</v>
      </c>
      <c r="AC133" s="33">
        <v>0</v>
      </c>
      <c r="AD133" s="33">
        <f t="shared" ref="AD133:AD147" si="80">SUM(AC133,AD132)</f>
        <v>0</v>
      </c>
      <c r="AE133" s="22">
        <f t="shared" ref="AE133:AE147" si="81">F133*24</f>
        <v>0</v>
      </c>
      <c r="AF133" s="54"/>
      <c r="AG133" s="169"/>
      <c r="AH133" s="169"/>
    </row>
    <row r="134" spans="1:34" x14ac:dyDescent="0.2">
      <c r="A134" s="17" t="s">
        <v>66</v>
      </c>
      <c r="B134" s="12" t="s">
        <v>4</v>
      </c>
      <c r="C134" s="28">
        <v>42411</v>
      </c>
      <c r="D134" s="29">
        <v>0.41736111111111113</v>
      </c>
      <c r="E134" s="10">
        <f>F134*24</f>
        <v>13.950000000000001</v>
      </c>
      <c r="F134" s="78">
        <f t="shared" ref="F134:F147" si="82">+F133+(C134-C133)+(D134-D133)</f>
        <v>0.58125000000000004</v>
      </c>
      <c r="G134" s="53">
        <v>0.32700000000000001</v>
      </c>
      <c r="H134" s="53">
        <v>0.32700000000000001</v>
      </c>
      <c r="I134">
        <v>99.9</v>
      </c>
      <c r="J134">
        <v>14.2</v>
      </c>
      <c r="K134" s="53">
        <f t="shared" ref="K134:K147" si="83">H134-G134</f>
        <v>0</v>
      </c>
      <c r="L134" s="53"/>
      <c r="M134">
        <v>2</v>
      </c>
      <c r="N134" s="57">
        <v>29.7</v>
      </c>
      <c r="O134" s="57">
        <v>0</v>
      </c>
      <c r="P134" s="61">
        <v>5.92</v>
      </c>
      <c r="Q134" s="33">
        <v>1.9</v>
      </c>
      <c r="R134" s="61">
        <v>2.15</v>
      </c>
      <c r="S134" s="60"/>
      <c r="T134" s="60">
        <v>121</v>
      </c>
      <c r="U134" s="77">
        <v>9.1300000000000008</v>
      </c>
      <c r="V134" s="60">
        <v>4</v>
      </c>
      <c r="W134" s="73">
        <f t="shared" ref="W134:W147" si="84">W133-V133+Y134+AA134+AC134</f>
        <v>265.5</v>
      </c>
      <c r="X134" s="87">
        <f t="shared" ref="X134:X147" si="85">SUM(V134,X133)</f>
        <v>11.5</v>
      </c>
      <c r="Y134" s="33">
        <v>0</v>
      </c>
      <c r="Z134" s="33">
        <f t="shared" si="78"/>
        <v>0</v>
      </c>
      <c r="AA134" s="33">
        <v>0</v>
      </c>
      <c r="AB134" s="33">
        <f t="shared" si="79"/>
        <v>0</v>
      </c>
      <c r="AC134" s="33">
        <v>0</v>
      </c>
      <c r="AD134" s="33">
        <f t="shared" si="80"/>
        <v>0</v>
      </c>
      <c r="AE134" s="22">
        <f t="shared" si="81"/>
        <v>13.950000000000001</v>
      </c>
      <c r="AF134" s="54">
        <f t="shared" ref="AF134:AF147" si="86">((AE134-AE133)*LN(2)/LN(G134/G133))</f>
        <v>15.18749868808386</v>
      </c>
      <c r="AG134" s="169">
        <f t="shared" si="54"/>
        <v>4.5639324473080604E-2</v>
      </c>
      <c r="AH134" s="169"/>
    </row>
    <row r="135" spans="1:34" x14ac:dyDescent="0.2">
      <c r="A135" s="42" t="s">
        <v>66</v>
      </c>
      <c r="B135" s="8" t="s">
        <v>16</v>
      </c>
      <c r="C135" s="28">
        <v>42412</v>
      </c>
      <c r="D135" s="29">
        <v>0.47152777777777777</v>
      </c>
      <c r="E135" s="10">
        <f>F135*24</f>
        <v>39.25</v>
      </c>
      <c r="F135" s="78">
        <f t="shared" si="82"/>
        <v>1.6354166666666667</v>
      </c>
      <c r="G135" s="53">
        <v>0.70699999999999996</v>
      </c>
      <c r="H135" s="53">
        <v>0.71</v>
      </c>
      <c r="I135">
        <v>99.7</v>
      </c>
      <c r="J135">
        <v>14.4</v>
      </c>
      <c r="K135" s="53">
        <f t="shared" si="83"/>
        <v>3.0000000000000027E-3</v>
      </c>
      <c r="L135" s="53"/>
      <c r="M135">
        <v>1</v>
      </c>
      <c r="N135" s="57">
        <v>30.6</v>
      </c>
      <c r="O135" s="57">
        <v>0</v>
      </c>
      <c r="P135" s="61">
        <v>4.83</v>
      </c>
      <c r="Q135" s="33">
        <v>1.93</v>
      </c>
      <c r="R135" s="61">
        <v>3.19</v>
      </c>
      <c r="S135" s="60"/>
      <c r="T135" s="60">
        <v>120</v>
      </c>
      <c r="U135" s="77">
        <v>9.1</v>
      </c>
      <c r="V135" s="60">
        <v>39</v>
      </c>
      <c r="W135" s="73">
        <f t="shared" si="84"/>
        <v>261.5</v>
      </c>
      <c r="X135" s="87">
        <f t="shared" si="85"/>
        <v>50.5</v>
      </c>
      <c r="Y135" s="33">
        <v>0</v>
      </c>
      <c r="Z135" s="33">
        <f t="shared" si="78"/>
        <v>0</v>
      </c>
      <c r="AA135" s="33">
        <v>0</v>
      </c>
      <c r="AB135" s="33">
        <f t="shared" si="79"/>
        <v>0</v>
      </c>
      <c r="AC135" s="33">
        <v>0</v>
      </c>
      <c r="AD135" s="33">
        <f t="shared" si="80"/>
        <v>0</v>
      </c>
      <c r="AE135" s="22">
        <f t="shared" si="81"/>
        <v>39.25</v>
      </c>
      <c r="AF135" s="54">
        <f t="shared" si="86"/>
        <v>22.743217101287339</v>
      </c>
      <c r="AG135" s="169">
        <f t="shared" si="54"/>
        <v>3.0477094664004722E-2</v>
      </c>
      <c r="AH135" s="169"/>
    </row>
    <row r="136" spans="1:34" x14ac:dyDescent="0.2">
      <c r="A136" s="42" t="s">
        <v>66</v>
      </c>
      <c r="B136" s="8" t="s">
        <v>17</v>
      </c>
      <c r="C136" s="28">
        <v>42413</v>
      </c>
      <c r="D136" s="29">
        <v>0.38125000000000003</v>
      </c>
      <c r="E136" s="10">
        <f t="shared" ref="E136:E146" si="87">F136*24</f>
        <v>61.083333333333343</v>
      </c>
      <c r="F136" s="78">
        <f t="shared" si="82"/>
        <v>2.5451388888888893</v>
      </c>
      <c r="G136" s="53">
        <v>2.02</v>
      </c>
      <c r="H136" s="53">
        <v>2.0299999999999998</v>
      </c>
      <c r="I136">
        <v>99.3</v>
      </c>
      <c r="J136">
        <v>13.6</v>
      </c>
      <c r="K136" s="53">
        <f t="shared" si="83"/>
        <v>9.9999999999997868E-3</v>
      </c>
      <c r="L136" s="53"/>
      <c r="M136">
        <v>3</v>
      </c>
      <c r="N136" s="57">
        <v>31.2</v>
      </c>
      <c r="O136" s="62">
        <v>0</v>
      </c>
      <c r="P136" s="61">
        <v>4.12</v>
      </c>
      <c r="Q136" s="33">
        <v>2.21</v>
      </c>
      <c r="R136" s="61">
        <v>4.79</v>
      </c>
      <c r="S136" s="60"/>
      <c r="T136" s="60">
        <v>121</v>
      </c>
      <c r="U136" s="77">
        <v>9.25</v>
      </c>
      <c r="V136" s="60">
        <v>4</v>
      </c>
      <c r="W136" s="73">
        <f t="shared" si="84"/>
        <v>227.7</v>
      </c>
      <c r="X136" s="87">
        <f t="shared" si="85"/>
        <v>54.5</v>
      </c>
      <c r="Y136" s="33">
        <v>0</v>
      </c>
      <c r="Z136" s="33">
        <f t="shared" si="78"/>
        <v>0</v>
      </c>
      <c r="AA136" s="33">
        <v>4</v>
      </c>
      <c r="AB136" s="33">
        <f t="shared" si="79"/>
        <v>4</v>
      </c>
      <c r="AC136" s="33">
        <v>1.2</v>
      </c>
      <c r="AD136" s="33">
        <f t="shared" si="80"/>
        <v>1.2</v>
      </c>
      <c r="AE136" s="22">
        <f t="shared" si="81"/>
        <v>61.083333333333343</v>
      </c>
      <c r="AF136" s="153">
        <f t="shared" si="86"/>
        <v>14.41550248281564</v>
      </c>
      <c r="AG136" s="169">
        <f t="shared" si="54"/>
        <v>4.8083456083908883E-2</v>
      </c>
      <c r="AH136" s="169"/>
    </row>
    <row r="137" spans="1:34" x14ac:dyDescent="0.2">
      <c r="A137" s="42" t="s">
        <v>66</v>
      </c>
      <c r="B137" s="8" t="s">
        <v>18</v>
      </c>
      <c r="C137" s="28">
        <v>42414</v>
      </c>
      <c r="D137" s="29">
        <v>0.42291666666666666</v>
      </c>
      <c r="E137" s="10">
        <f t="shared" si="87"/>
        <v>86.083333333333343</v>
      </c>
      <c r="F137" s="78">
        <f t="shared" si="82"/>
        <v>3.5868055555555558</v>
      </c>
      <c r="G137" s="53">
        <v>4.5999999999999996</v>
      </c>
      <c r="H137" s="53">
        <v>4.6399999999999997</v>
      </c>
      <c r="I137">
        <v>99.2</v>
      </c>
      <c r="J137">
        <v>14</v>
      </c>
      <c r="K137" s="53">
        <f t="shared" si="83"/>
        <v>4.0000000000000036E-2</v>
      </c>
      <c r="L137" s="53"/>
      <c r="M137">
        <v>3</v>
      </c>
      <c r="N137" s="57">
        <v>32.700000000000003</v>
      </c>
      <c r="O137" s="62">
        <v>0</v>
      </c>
      <c r="P137" s="61">
        <v>2.52</v>
      </c>
      <c r="Q137" s="33">
        <v>2.23</v>
      </c>
      <c r="R137" s="61">
        <v>7.22</v>
      </c>
      <c r="S137" s="60"/>
      <c r="T137" s="60">
        <v>120</v>
      </c>
      <c r="U137" s="77">
        <v>8.8000000000000007</v>
      </c>
      <c r="V137" s="60">
        <v>10</v>
      </c>
      <c r="W137" s="73">
        <f t="shared" si="84"/>
        <v>231.7</v>
      </c>
      <c r="X137" s="87">
        <f t="shared" si="85"/>
        <v>64.5</v>
      </c>
      <c r="Y137" s="33">
        <v>0</v>
      </c>
      <c r="Z137" s="33">
        <f t="shared" si="78"/>
        <v>0</v>
      </c>
      <c r="AA137" s="33">
        <v>8</v>
      </c>
      <c r="AB137" s="33">
        <f t="shared" si="79"/>
        <v>12</v>
      </c>
      <c r="AC137" s="33">
        <v>0</v>
      </c>
      <c r="AD137" s="33">
        <f t="shared" si="80"/>
        <v>1.2</v>
      </c>
      <c r="AE137" s="22">
        <f t="shared" si="81"/>
        <v>86.083333333333343</v>
      </c>
      <c r="AF137" s="54">
        <f t="shared" si="86"/>
        <v>21.056557971949278</v>
      </c>
      <c r="AG137" s="169">
        <f t="shared" si="54"/>
        <v>3.2918351683277426E-2</v>
      </c>
      <c r="AH137" s="169"/>
    </row>
    <row r="138" spans="1:34" x14ac:dyDescent="0.2">
      <c r="A138" s="42" t="s">
        <v>66</v>
      </c>
      <c r="B138" s="12" t="s">
        <v>19</v>
      </c>
      <c r="C138" s="28">
        <v>42415</v>
      </c>
      <c r="D138" s="29">
        <v>0.42986111111111108</v>
      </c>
      <c r="E138" s="10">
        <f t="shared" si="87"/>
        <v>110.25</v>
      </c>
      <c r="F138" s="78">
        <f t="shared" si="82"/>
        <v>4.59375</v>
      </c>
      <c r="G138" s="53">
        <v>7.52</v>
      </c>
      <c r="H138" s="53">
        <v>7.6</v>
      </c>
      <c r="I138">
        <v>99.2</v>
      </c>
      <c r="J138">
        <v>14.1</v>
      </c>
      <c r="K138" s="53">
        <f t="shared" si="83"/>
        <v>8.0000000000000071E-2</v>
      </c>
      <c r="L138" s="53"/>
      <c r="M138">
        <v>0</v>
      </c>
      <c r="N138" s="57">
        <v>29.3</v>
      </c>
      <c r="O138" s="62">
        <v>0</v>
      </c>
      <c r="P138" s="61">
        <v>0</v>
      </c>
      <c r="Q138" s="33">
        <v>2.69</v>
      </c>
      <c r="R138" s="61">
        <v>7.16</v>
      </c>
      <c r="S138" s="60"/>
      <c r="T138" s="60">
        <v>115</v>
      </c>
      <c r="U138" s="77">
        <v>7.78</v>
      </c>
      <c r="V138" s="57">
        <v>4</v>
      </c>
      <c r="W138" s="73">
        <f t="shared" si="84"/>
        <v>234.99999999999997</v>
      </c>
      <c r="X138" s="87">
        <f t="shared" si="85"/>
        <v>68.5</v>
      </c>
      <c r="Y138" s="33">
        <v>0</v>
      </c>
      <c r="Z138" s="33">
        <f t="shared" si="78"/>
        <v>0</v>
      </c>
      <c r="AA138" s="33">
        <v>12.6</v>
      </c>
      <c r="AB138" s="33">
        <f t="shared" si="79"/>
        <v>24.6</v>
      </c>
      <c r="AC138" s="33">
        <v>0.7</v>
      </c>
      <c r="AD138" s="33">
        <f t="shared" si="80"/>
        <v>1.9</v>
      </c>
      <c r="AE138" s="22">
        <f t="shared" si="81"/>
        <v>110.25</v>
      </c>
      <c r="AF138" s="54">
        <f t="shared" si="86"/>
        <v>34.080817287628292</v>
      </c>
      <c r="AG138" s="169">
        <f t="shared" si="54"/>
        <v>2.0338337977932393E-2</v>
      </c>
      <c r="AH138" s="169"/>
    </row>
    <row r="139" spans="1:34" x14ac:dyDescent="0.2">
      <c r="A139" s="42" t="s">
        <v>66</v>
      </c>
      <c r="B139" s="12" t="s">
        <v>20</v>
      </c>
      <c r="C139" s="28">
        <v>42416</v>
      </c>
      <c r="D139" s="29">
        <v>0.37986111111111115</v>
      </c>
      <c r="E139" s="10">
        <f t="shared" si="87"/>
        <v>133.05000000000001</v>
      </c>
      <c r="F139" s="81">
        <f t="shared" si="82"/>
        <v>5.5437500000000002</v>
      </c>
      <c r="G139" s="53">
        <v>11.9</v>
      </c>
      <c r="H139" s="53">
        <v>12</v>
      </c>
      <c r="I139">
        <v>98.6</v>
      </c>
      <c r="J139">
        <v>14.7</v>
      </c>
      <c r="K139" s="53">
        <f t="shared" si="83"/>
        <v>9.9999999999999645E-2</v>
      </c>
      <c r="L139" s="53"/>
      <c r="M139">
        <v>4</v>
      </c>
      <c r="N139" s="57">
        <v>37.6</v>
      </c>
      <c r="O139" s="62">
        <v>0</v>
      </c>
      <c r="P139" s="61">
        <v>0.23</v>
      </c>
      <c r="Q139" s="33">
        <v>2.7</v>
      </c>
      <c r="R139" s="61">
        <v>2.4300000000000002</v>
      </c>
      <c r="S139" s="60"/>
      <c r="T139" s="60">
        <v>108</v>
      </c>
      <c r="U139" s="77">
        <v>6.84</v>
      </c>
      <c r="V139" s="60">
        <v>9.5</v>
      </c>
      <c r="W139" s="73">
        <f t="shared" si="84"/>
        <v>246.39999999999998</v>
      </c>
      <c r="X139" s="87">
        <f t="shared" si="85"/>
        <v>78</v>
      </c>
      <c r="Y139" s="33">
        <v>0</v>
      </c>
      <c r="Z139" s="33">
        <f t="shared" si="78"/>
        <v>0</v>
      </c>
      <c r="AA139" s="33">
        <v>15.4</v>
      </c>
      <c r="AB139" s="33">
        <f t="shared" si="79"/>
        <v>40</v>
      </c>
      <c r="AC139" s="33">
        <v>0</v>
      </c>
      <c r="AD139" s="33">
        <f t="shared" si="80"/>
        <v>1.9</v>
      </c>
      <c r="AE139" s="22">
        <f t="shared" si="81"/>
        <v>133.05000000000001</v>
      </c>
      <c r="AF139" s="54">
        <f t="shared" si="86"/>
        <v>34.432921158543429</v>
      </c>
      <c r="AG139" s="169">
        <f t="shared" si="54"/>
        <v>2.0130362375251541E-2</v>
      </c>
      <c r="AH139" s="169"/>
    </row>
    <row r="140" spans="1:34" x14ac:dyDescent="0.2">
      <c r="A140" s="42" t="s">
        <v>66</v>
      </c>
      <c r="B140" s="12" t="s">
        <v>21</v>
      </c>
      <c r="C140" s="28">
        <v>42417</v>
      </c>
      <c r="D140" s="63">
        <v>0.41944444444444445</v>
      </c>
      <c r="E140" s="10">
        <f t="shared" si="87"/>
        <v>158</v>
      </c>
      <c r="F140" s="81">
        <f t="shared" si="82"/>
        <v>6.5833333333333339</v>
      </c>
      <c r="G140" s="53">
        <v>15.9</v>
      </c>
      <c r="H140" s="53">
        <v>16</v>
      </c>
      <c r="I140">
        <v>99</v>
      </c>
      <c r="J140">
        <v>14.3</v>
      </c>
      <c r="K140" s="53">
        <f t="shared" si="83"/>
        <v>9.9999999999999645E-2</v>
      </c>
      <c r="L140" s="53"/>
      <c r="M140">
        <v>3</v>
      </c>
      <c r="N140" s="57">
        <v>34.4</v>
      </c>
      <c r="O140" s="62">
        <v>0</v>
      </c>
      <c r="P140" s="61">
        <v>0</v>
      </c>
      <c r="Q140" s="33">
        <v>2.77</v>
      </c>
      <c r="R140" s="61">
        <v>3.07</v>
      </c>
      <c r="S140" s="60"/>
      <c r="T140" s="60">
        <v>100</v>
      </c>
      <c r="U140" s="77">
        <v>5.85</v>
      </c>
      <c r="V140" s="60">
        <v>4</v>
      </c>
      <c r="W140" s="73">
        <f t="shared" si="84"/>
        <v>236.89999999999998</v>
      </c>
      <c r="X140" s="87">
        <f t="shared" si="85"/>
        <v>82</v>
      </c>
      <c r="Y140" s="33">
        <v>0</v>
      </c>
      <c r="Z140" s="33">
        <f t="shared" si="78"/>
        <v>0</v>
      </c>
      <c r="AA140" s="33">
        <v>0</v>
      </c>
      <c r="AB140" s="33">
        <f t="shared" si="79"/>
        <v>40</v>
      </c>
      <c r="AC140" s="33">
        <v>0</v>
      </c>
      <c r="AD140" s="33">
        <f t="shared" si="80"/>
        <v>1.9</v>
      </c>
      <c r="AE140" s="22">
        <f t="shared" si="81"/>
        <v>158</v>
      </c>
      <c r="AF140" s="54">
        <f t="shared" si="86"/>
        <v>59.679687471823115</v>
      </c>
      <c r="AG140" s="169">
        <f t="shared" si="54"/>
        <v>1.1614457278905902E-2</v>
      </c>
      <c r="AH140" s="169"/>
    </row>
    <row r="141" spans="1:34" x14ac:dyDescent="0.2">
      <c r="A141" s="42" t="s">
        <v>66</v>
      </c>
      <c r="B141" s="12" t="s">
        <v>22</v>
      </c>
      <c r="C141" s="28">
        <v>42418</v>
      </c>
      <c r="D141" s="64">
        <v>0.37638888888888888</v>
      </c>
      <c r="E141" s="10">
        <f t="shared" si="87"/>
        <v>180.9666666666667</v>
      </c>
      <c r="F141" s="78">
        <f t="shared" si="82"/>
        <v>7.5402777777777787</v>
      </c>
      <c r="G141" s="53">
        <v>16.8</v>
      </c>
      <c r="H141" s="53">
        <v>17.100000000000001</v>
      </c>
      <c r="I141">
        <v>98.8</v>
      </c>
      <c r="J141">
        <v>13.9</v>
      </c>
      <c r="K141" s="53">
        <f t="shared" si="83"/>
        <v>0.30000000000000071</v>
      </c>
      <c r="L141" s="53">
        <f>H$141-H141</f>
        <v>0</v>
      </c>
      <c r="M141">
        <v>4</v>
      </c>
      <c r="N141" s="57">
        <v>23.8</v>
      </c>
      <c r="O141" s="62">
        <v>0</v>
      </c>
      <c r="P141" s="61">
        <v>0</v>
      </c>
      <c r="Q141" s="33">
        <v>2.93</v>
      </c>
      <c r="R141" s="61">
        <v>5.54</v>
      </c>
      <c r="S141" s="60"/>
      <c r="T141" s="60">
        <v>102</v>
      </c>
      <c r="U141" s="77">
        <v>6.37</v>
      </c>
      <c r="V141" s="60">
        <v>9</v>
      </c>
      <c r="W141" s="73">
        <f t="shared" si="84"/>
        <v>234.2</v>
      </c>
      <c r="X141" s="87">
        <f t="shared" si="85"/>
        <v>91</v>
      </c>
      <c r="Y141" s="10">
        <v>0</v>
      </c>
      <c r="Z141" s="33">
        <f t="shared" si="78"/>
        <v>0</v>
      </c>
      <c r="AA141" s="33">
        <v>0</v>
      </c>
      <c r="AB141" s="33">
        <f t="shared" si="79"/>
        <v>40</v>
      </c>
      <c r="AC141" s="33">
        <v>1.3</v>
      </c>
      <c r="AD141" s="33">
        <f t="shared" si="80"/>
        <v>3.2</v>
      </c>
      <c r="AE141" s="22">
        <f t="shared" si="81"/>
        <v>180.9666666666667</v>
      </c>
      <c r="AF141" s="54">
        <f t="shared" si="86"/>
        <v>289.12721883966037</v>
      </c>
      <c r="AG141" s="169">
        <f t="shared" si="54"/>
        <v>2.397377816387256E-3</v>
      </c>
      <c r="AH141" s="169"/>
    </row>
    <row r="142" spans="1:34" x14ac:dyDescent="0.2">
      <c r="A142" s="42" t="s">
        <v>66</v>
      </c>
      <c r="B142" s="12" t="s">
        <v>23</v>
      </c>
      <c r="C142" s="28">
        <v>42419</v>
      </c>
      <c r="D142" s="64">
        <v>0.4145833333333333</v>
      </c>
      <c r="E142" s="10">
        <f t="shared" si="87"/>
        <v>205.88333333333333</v>
      </c>
      <c r="F142" s="78">
        <f t="shared" si="82"/>
        <v>8.5784722222222225</v>
      </c>
      <c r="G142" s="53">
        <v>16.3</v>
      </c>
      <c r="H142" s="53">
        <v>16.5</v>
      </c>
      <c r="I142">
        <v>98.8</v>
      </c>
      <c r="J142">
        <v>13.6</v>
      </c>
      <c r="K142" s="53">
        <f t="shared" si="83"/>
        <v>0.19999999999999929</v>
      </c>
      <c r="L142" s="53">
        <f t="shared" ref="L142:L147" si="88">H$141-H142</f>
        <v>0.60000000000000142</v>
      </c>
      <c r="M142">
        <v>2</v>
      </c>
      <c r="N142" s="57">
        <v>25.5</v>
      </c>
      <c r="O142" s="62">
        <v>0</v>
      </c>
      <c r="P142" s="61">
        <v>0</v>
      </c>
      <c r="Q142" s="33">
        <v>2.89</v>
      </c>
      <c r="R142" s="61">
        <v>5.98</v>
      </c>
      <c r="S142" s="60"/>
      <c r="T142" s="60">
        <v>100</v>
      </c>
      <c r="U142" s="77">
        <v>6.83</v>
      </c>
      <c r="V142" s="57">
        <v>4</v>
      </c>
      <c r="W142" s="73">
        <f t="shared" si="84"/>
        <v>226.5</v>
      </c>
      <c r="X142" s="87">
        <f t="shared" si="85"/>
        <v>95</v>
      </c>
      <c r="Y142" s="33">
        <v>0</v>
      </c>
      <c r="Z142" s="33">
        <f t="shared" si="78"/>
        <v>0</v>
      </c>
      <c r="AA142" s="33">
        <v>0</v>
      </c>
      <c r="AB142" s="33">
        <f t="shared" si="79"/>
        <v>40</v>
      </c>
      <c r="AC142" s="33">
        <v>1.3</v>
      </c>
      <c r="AD142" s="33">
        <f t="shared" si="80"/>
        <v>4.5</v>
      </c>
      <c r="AE142" s="22">
        <f t="shared" si="81"/>
        <v>205.88333333333333</v>
      </c>
      <c r="AF142" s="54">
        <f t="shared" si="86"/>
        <v>-571.62387662940546</v>
      </c>
      <c r="AG142" s="169">
        <f t="shared" si="54"/>
        <v>-1.2125931209296312E-3</v>
      </c>
      <c r="AH142" s="169"/>
    </row>
    <row r="143" spans="1:34" ht="15" customHeight="1" x14ac:dyDescent="0.2">
      <c r="A143" s="42" t="s">
        <v>66</v>
      </c>
      <c r="B143" s="12" t="s">
        <v>24</v>
      </c>
      <c r="C143" s="28">
        <v>42420</v>
      </c>
      <c r="D143" s="64">
        <v>0.54097222222222219</v>
      </c>
      <c r="E143" s="10">
        <f t="shared" si="87"/>
        <v>232.91666666666666</v>
      </c>
      <c r="F143" s="78">
        <f t="shared" si="82"/>
        <v>9.7048611111111107</v>
      </c>
      <c r="G143" s="53">
        <v>14</v>
      </c>
      <c r="H143" s="53">
        <v>14.3</v>
      </c>
      <c r="I143">
        <v>98.2</v>
      </c>
      <c r="J143">
        <v>13.3</v>
      </c>
      <c r="K143" s="53">
        <f t="shared" si="83"/>
        <v>0.30000000000000071</v>
      </c>
      <c r="L143" s="53">
        <f t="shared" si="88"/>
        <v>2.8000000000000007</v>
      </c>
      <c r="M143">
        <v>3</v>
      </c>
      <c r="N143" s="57">
        <v>27.9</v>
      </c>
      <c r="O143" s="62">
        <v>0</v>
      </c>
      <c r="P143" s="61">
        <v>0</v>
      </c>
      <c r="Q143" s="33">
        <v>2.67</v>
      </c>
      <c r="R143" s="61">
        <v>6.32</v>
      </c>
      <c r="S143" s="60"/>
      <c r="T143" s="60">
        <v>99</v>
      </c>
      <c r="U143" s="77">
        <v>7.32</v>
      </c>
      <c r="V143" s="57">
        <v>4</v>
      </c>
      <c r="W143" s="73">
        <f t="shared" si="84"/>
        <v>223.1</v>
      </c>
      <c r="X143" s="87">
        <f t="shared" si="85"/>
        <v>99</v>
      </c>
      <c r="Y143" s="33">
        <v>0</v>
      </c>
      <c r="Z143" s="33">
        <f t="shared" si="78"/>
        <v>0</v>
      </c>
      <c r="AA143" s="33">
        <v>0</v>
      </c>
      <c r="AB143" s="33">
        <f t="shared" si="79"/>
        <v>40</v>
      </c>
      <c r="AC143" s="33">
        <v>0.6</v>
      </c>
      <c r="AD143" s="33">
        <f t="shared" si="80"/>
        <v>5.0999999999999996</v>
      </c>
      <c r="AE143" s="22">
        <f t="shared" si="81"/>
        <v>232.91666666666666</v>
      </c>
      <c r="AF143" s="153">
        <f t="shared" si="86"/>
        <v>-123.18948447733173</v>
      </c>
      <c r="AG143" s="169">
        <f t="shared" si="54"/>
        <v>-5.6266749024953691E-3</v>
      </c>
      <c r="AH143" s="169"/>
    </row>
    <row r="144" spans="1:34" x14ac:dyDescent="0.2">
      <c r="A144" s="42" t="s">
        <v>66</v>
      </c>
      <c r="B144" s="12" t="s">
        <v>25</v>
      </c>
      <c r="C144" s="28">
        <v>42421</v>
      </c>
      <c r="D144" s="64">
        <v>0.53402777777777777</v>
      </c>
      <c r="E144" s="10">
        <f t="shared" si="87"/>
        <v>256.75</v>
      </c>
      <c r="F144" s="78">
        <f t="shared" si="82"/>
        <v>10.697916666666666</v>
      </c>
      <c r="G144" s="53">
        <v>12.9</v>
      </c>
      <c r="H144" s="53">
        <v>13.4</v>
      </c>
      <c r="I144">
        <v>96.6</v>
      </c>
      <c r="J144">
        <v>13.5</v>
      </c>
      <c r="K144" s="53">
        <f t="shared" si="83"/>
        <v>0.5</v>
      </c>
      <c r="L144" s="53">
        <f t="shared" si="88"/>
        <v>3.7000000000000011</v>
      </c>
      <c r="M144">
        <v>2</v>
      </c>
      <c r="N144" s="57">
        <v>23.5</v>
      </c>
      <c r="O144" s="62">
        <v>0</v>
      </c>
      <c r="P144" s="61">
        <v>0</v>
      </c>
      <c r="Q144" s="33">
        <v>2.6</v>
      </c>
      <c r="R144" s="61">
        <v>6.6</v>
      </c>
      <c r="S144" s="60"/>
      <c r="T144" s="60">
        <v>99</v>
      </c>
      <c r="U144" s="77">
        <v>7.77</v>
      </c>
      <c r="V144" s="60">
        <v>4</v>
      </c>
      <c r="W144" s="73">
        <f t="shared" si="84"/>
        <v>221.1</v>
      </c>
      <c r="X144" s="87">
        <f t="shared" si="85"/>
        <v>103</v>
      </c>
      <c r="Y144" s="33">
        <v>0.7</v>
      </c>
      <c r="Z144" s="33">
        <f t="shared" si="78"/>
        <v>0.7</v>
      </c>
      <c r="AA144" s="33">
        <v>0</v>
      </c>
      <c r="AB144" s="33">
        <f t="shared" si="79"/>
        <v>40</v>
      </c>
      <c r="AC144" s="33">
        <v>1.3</v>
      </c>
      <c r="AD144" s="33">
        <f t="shared" si="80"/>
        <v>6.3999999999999995</v>
      </c>
      <c r="AE144" s="22">
        <f t="shared" si="81"/>
        <v>256.75</v>
      </c>
      <c r="AF144" s="54">
        <f t="shared" si="86"/>
        <v>-201.88200072683472</v>
      </c>
      <c r="AG144" s="169">
        <f t="shared" si="54"/>
        <v>-3.433427339061487E-3</v>
      </c>
      <c r="AH144" s="169"/>
    </row>
    <row r="145" spans="1:34" x14ac:dyDescent="0.2">
      <c r="A145" s="42" t="s">
        <v>66</v>
      </c>
      <c r="B145" s="12" t="s">
        <v>26</v>
      </c>
      <c r="C145" s="28">
        <v>42422</v>
      </c>
      <c r="D145" s="64">
        <v>0.35555555555555557</v>
      </c>
      <c r="E145" s="10">
        <f t="shared" si="87"/>
        <v>276.46666666666664</v>
      </c>
      <c r="F145" s="78">
        <f t="shared" si="82"/>
        <v>11.519444444444444</v>
      </c>
      <c r="G145" s="53">
        <v>11.1</v>
      </c>
      <c r="H145" s="53">
        <v>11.5</v>
      </c>
      <c r="I145">
        <v>96.5</v>
      </c>
      <c r="J145">
        <v>12.7</v>
      </c>
      <c r="K145" s="53">
        <f t="shared" si="83"/>
        <v>0.40000000000000036</v>
      </c>
      <c r="L145" s="53">
        <f t="shared" si="88"/>
        <v>5.6000000000000014</v>
      </c>
      <c r="M145">
        <v>3</v>
      </c>
      <c r="N145" s="57">
        <v>29.1</v>
      </c>
      <c r="O145" s="62">
        <v>0</v>
      </c>
      <c r="P145" s="61">
        <v>0</v>
      </c>
      <c r="Q145" s="33">
        <v>2.75</v>
      </c>
      <c r="R145" s="61">
        <v>6.87</v>
      </c>
      <c r="S145" s="60"/>
      <c r="T145" s="60">
        <v>99</v>
      </c>
      <c r="U145" s="77">
        <v>8.1999999999999993</v>
      </c>
      <c r="V145" s="60">
        <v>12</v>
      </c>
      <c r="W145" s="73">
        <f t="shared" si="84"/>
        <v>217.99999999999997</v>
      </c>
      <c r="X145" s="87">
        <f t="shared" si="85"/>
        <v>115</v>
      </c>
      <c r="Y145" s="33">
        <v>0.2</v>
      </c>
      <c r="Z145" s="33">
        <f t="shared" si="78"/>
        <v>0.89999999999999991</v>
      </c>
      <c r="AA145" s="33">
        <v>0</v>
      </c>
      <c r="AB145" s="33">
        <f t="shared" si="79"/>
        <v>40</v>
      </c>
      <c r="AC145" s="33">
        <v>0.7</v>
      </c>
      <c r="AD145" s="33">
        <f t="shared" si="80"/>
        <v>7.1</v>
      </c>
      <c r="AE145" s="22">
        <f t="shared" si="81"/>
        <v>276.46666666666664</v>
      </c>
      <c r="AF145" s="54">
        <f t="shared" si="86"/>
        <v>-90.939257162429769</v>
      </c>
      <c r="AG145" s="169">
        <f t="shared" si="54"/>
        <v>-7.6220897573628845E-3</v>
      </c>
      <c r="AH145" s="169"/>
    </row>
    <row r="146" spans="1:34" ht="16.5" x14ac:dyDescent="0.3">
      <c r="A146" s="17" t="s">
        <v>66</v>
      </c>
      <c r="B146" s="12" t="s">
        <v>27</v>
      </c>
      <c r="C146" s="28">
        <v>42423</v>
      </c>
      <c r="D146" s="64">
        <v>0.4284722222222222</v>
      </c>
      <c r="E146" s="10">
        <f t="shared" si="87"/>
        <v>302.21666666666664</v>
      </c>
      <c r="F146" s="78">
        <f t="shared" si="82"/>
        <v>12.59236111111111</v>
      </c>
      <c r="G146" s="156">
        <v>9.15</v>
      </c>
      <c r="H146" s="156">
        <v>9.9600000000000009</v>
      </c>
      <c r="I146" s="155">
        <v>91.9</v>
      </c>
      <c r="J146" s="155">
        <v>13.1</v>
      </c>
      <c r="K146" s="53">
        <f t="shared" si="83"/>
        <v>0.8100000000000005</v>
      </c>
      <c r="L146" s="53">
        <f t="shared" si="88"/>
        <v>7.1400000000000006</v>
      </c>
      <c r="M146" s="155">
        <v>1</v>
      </c>
      <c r="N146" s="57">
        <v>31.3</v>
      </c>
      <c r="O146" s="62">
        <v>0</v>
      </c>
      <c r="P146" s="33">
        <v>0</v>
      </c>
      <c r="Q146" s="33">
        <v>2.8</v>
      </c>
      <c r="R146" s="33">
        <v>6.76</v>
      </c>
      <c r="S146" s="60"/>
      <c r="T146" s="60">
        <v>101</v>
      </c>
      <c r="U146" s="77">
        <v>8.48</v>
      </c>
      <c r="V146" s="60">
        <v>10</v>
      </c>
      <c r="W146" s="73">
        <f t="shared" si="84"/>
        <v>206.49999999999997</v>
      </c>
      <c r="X146" s="87">
        <f t="shared" si="85"/>
        <v>125</v>
      </c>
      <c r="Y146" s="33">
        <v>0.5</v>
      </c>
      <c r="Z146" s="33">
        <f t="shared" si="78"/>
        <v>1.4</v>
      </c>
      <c r="AA146" s="33">
        <v>0</v>
      </c>
      <c r="AB146" s="33">
        <f t="shared" si="79"/>
        <v>40</v>
      </c>
      <c r="AC146" s="33">
        <v>0</v>
      </c>
      <c r="AD146" s="33">
        <f t="shared" si="80"/>
        <v>7.1</v>
      </c>
      <c r="AE146" s="22">
        <f t="shared" si="81"/>
        <v>302.21666666666664</v>
      </c>
      <c r="AF146" s="54">
        <f t="shared" si="86"/>
        <v>-92.387941155276977</v>
      </c>
      <c r="AG146" s="169">
        <f t="shared" si="54"/>
        <v>-7.5025720011983876E-3</v>
      </c>
      <c r="AH146" s="169"/>
    </row>
    <row r="147" spans="1:34" ht="17.25" thickBot="1" x14ac:dyDescent="0.35">
      <c r="A147" s="23" t="s">
        <v>66</v>
      </c>
      <c r="B147" s="20" t="s">
        <v>28</v>
      </c>
      <c r="C147" s="161">
        <v>42424</v>
      </c>
      <c r="D147" s="65">
        <v>0.38819444444444445</v>
      </c>
      <c r="E147" s="154">
        <f>F147*24</f>
        <v>325.25</v>
      </c>
      <c r="F147" s="79">
        <f t="shared" si="82"/>
        <v>13.552083333333332</v>
      </c>
      <c r="G147" s="159">
        <v>5.48</v>
      </c>
      <c r="H147" s="160">
        <v>6.36</v>
      </c>
      <c r="I147" s="157">
        <v>86.3</v>
      </c>
      <c r="J147" s="157">
        <v>13.4</v>
      </c>
      <c r="K147" s="163">
        <f t="shared" si="83"/>
        <v>0.87999999999999989</v>
      </c>
      <c r="L147" s="163">
        <f t="shared" si="88"/>
        <v>10.740000000000002</v>
      </c>
      <c r="M147" s="158">
        <v>2</v>
      </c>
      <c r="N147" s="68">
        <v>26.6</v>
      </c>
      <c r="O147" s="66">
        <v>0</v>
      </c>
      <c r="P147" s="69">
        <v>0</v>
      </c>
      <c r="Q147" s="69">
        <v>3.27</v>
      </c>
      <c r="R147" s="69">
        <v>7.19</v>
      </c>
      <c r="S147" s="68"/>
      <c r="T147" s="67">
        <v>105</v>
      </c>
      <c r="U147" s="80">
        <v>9.3699999999999992</v>
      </c>
      <c r="V147" s="67">
        <v>10</v>
      </c>
      <c r="W147" s="162">
        <f t="shared" si="84"/>
        <v>196.69999999999996</v>
      </c>
      <c r="X147" s="88">
        <f t="shared" si="85"/>
        <v>135</v>
      </c>
      <c r="Y147" s="69">
        <v>0.2</v>
      </c>
      <c r="Z147" s="70">
        <f t="shared" si="78"/>
        <v>1.5999999999999999</v>
      </c>
      <c r="AA147" s="69">
        <v>0</v>
      </c>
      <c r="AB147" s="70">
        <f t="shared" si="79"/>
        <v>40</v>
      </c>
      <c r="AC147" s="70">
        <v>0</v>
      </c>
      <c r="AD147" s="70">
        <f t="shared" si="80"/>
        <v>7.1</v>
      </c>
      <c r="AE147" s="165">
        <f t="shared" si="81"/>
        <v>325.25</v>
      </c>
      <c r="AF147" s="166">
        <f t="shared" si="86"/>
        <v>-31.143134898290679</v>
      </c>
      <c r="AG147" s="170">
        <f t="shared" si="54"/>
        <v>-2.2256821056186909E-2</v>
      </c>
      <c r="AH147" s="170"/>
    </row>
    <row r="148" spans="1:34" x14ac:dyDescent="0.2">
      <c r="C148" s="1"/>
      <c r="D148" s="2"/>
      <c r="E148" s="2"/>
      <c r="F148" s="2"/>
      <c r="G148" s="3"/>
      <c r="H148" s="3"/>
      <c r="I148" s="3"/>
      <c r="J148" s="3"/>
      <c r="K148" s="3"/>
      <c r="L148" s="3"/>
      <c r="M148" s="3"/>
      <c r="N148" s="3"/>
      <c r="O148" s="3"/>
      <c r="P148" s="1"/>
      <c r="Q148" s="3"/>
      <c r="R148" s="3"/>
      <c r="S148" s="3"/>
      <c r="T148" s="3"/>
      <c r="U148" s="3"/>
      <c r="V148" s="2"/>
      <c r="W148" s="2"/>
      <c r="X148" s="3"/>
      <c r="Y148" s="3"/>
      <c r="Z148" s="3"/>
      <c r="AA148" s="3"/>
      <c r="AB148" s="2"/>
      <c r="AC148" s="2"/>
      <c r="AD148" s="2"/>
      <c r="AE148" s="3"/>
      <c r="AF148" s="3"/>
    </row>
    <row r="149" spans="1:34" x14ac:dyDescent="0.2">
      <c r="C149" s="1"/>
      <c r="D149" s="2"/>
      <c r="E149" s="2"/>
      <c r="F149" s="2"/>
      <c r="G149" s="3"/>
      <c r="H149" s="3"/>
      <c r="I149" s="3"/>
      <c r="J149" s="3"/>
      <c r="K149" s="3"/>
      <c r="L149" s="3"/>
      <c r="M149" s="3"/>
      <c r="N149" s="3"/>
      <c r="O149" s="3"/>
      <c r="P149" s="1"/>
      <c r="Q149" s="3"/>
      <c r="R149" s="3"/>
      <c r="S149" s="3"/>
      <c r="T149" s="3"/>
      <c r="U149" s="3"/>
      <c r="V149" s="2"/>
      <c r="W149" s="2"/>
      <c r="X149" s="3"/>
      <c r="Y149" s="3"/>
      <c r="Z149" s="3"/>
      <c r="AA149" s="3"/>
      <c r="AB149" s="2"/>
      <c r="AC149" s="2"/>
      <c r="AD149" s="2"/>
      <c r="AE149" s="3"/>
      <c r="AF149" s="3"/>
    </row>
    <row r="150" spans="1:34" x14ac:dyDescent="0.2">
      <c r="C150" s="1"/>
      <c r="D150" s="2"/>
      <c r="E150" s="2"/>
      <c r="F150" s="2"/>
      <c r="G150" s="3"/>
      <c r="H150" s="3"/>
      <c r="I150" s="3"/>
      <c r="J150" s="3"/>
      <c r="K150" s="3"/>
      <c r="L150" s="3"/>
      <c r="M150" s="3"/>
      <c r="N150" s="3"/>
      <c r="O150" s="3"/>
      <c r="P150" s="1"/>
      <c r="Q150" s="3"/>
      <c r="R150" s="3"/>
      <c r="S150" s="3"/>
      <c r="T150" s="3"/>
      <c r="U150" s="3"/>
      <c r="V150" s="2"/>
      <c r="W150" s="2"/>
      <c r="X150" s="3"/>
      <c r="Y150" s="3"/>
      <c r="Z150" s="3"/>
      <c r="AA150" s="3"/>
      <c r="AB150" s="2"/>
      <c r="AC150" s="2"/>
      <c r="AD150" s="2"/>
      <c r="AE150" s="3"/>
      <c r="AF150" s="3"/>
    </row>
    <row r="151" spans="1:34" x14ac:dyDescent="0.2">
      <c r="C151" s="1"/>
      <c r="D151" s="2"/>
      <c r="E151" s="2"/>
      <c r="F151" s="2"/>
      <c r="G151" s="3"/>
      <c r="H151" s="3"/>
      <c r="I151" s="3"/>
      <c r="J151" s="3"/>
      <c r="K151" s="3"/>
      <c r="L151" s="3"/>
      <c r="M151" s="3"/>
      <c r="N151" s="3"/>
      <c r="O151" s="3"/>
      <c r="P151" s="1"/>
      <c r="Q151" s="3"/>
      <c r="R151" s="3"/>
      <c r="S151" s="3"/>
      <c r="T151" s="3"/>
      <c r="U151" s="3"/>
      <c r="V151" s="2"/>
      <c r="W151" s="2"/>
      <c r="X151" s="3"/>
      <c r="Y151" s="3"/>
      <c r="Z151" s="3"/>
      <c r="AA151" s="3"/>
      <c r="AB151" s="2"/>
      <c r="AC151" s="2"/>
      <c r="AD151" s="2"/>
      <c r="AE151" s="3"/>
      <c r="AF151" s="3"/>
    </row>
    <row r="152" spans="1:34" x14ac:dyDescent="0.2">
      <c r="C152" s="1"/>
      <c r="D152" s="2"/>
      <c r="E152" s="2"/>
      <c r="F152" s="2"/>
      <c r="G152" s="3"/>
      <c r="H152" s="3"/>
      <c r="I152" s="3"/>
      <c r="J152" s="3"/>
      <c r="K152" s="3"/>
      <c r="L152" s="3"/>
      <c r="M152" s="3"/>
      <c r="N152" s="3"/>
      <c r="O152" s="3"/>
      <c r="P152" s="58"/>
      <c r="Q152" s="59"/>
      <c r="R152" s="59"/>
      <c r="S152" s="59"/>
      <c r="T152" s="59"/>
      <c r="U152" s="3"/>
      <c r="V152" s="2"/>
      <c r="W152" s="2"/>
      <c r="X152" s="3"/>
      <c r="Y152" s="3"/>
      <c r="Z152" s="3"/>
      <c r="AA152" s="3"/>
      <c r="AB152" s="2"/>
      <c r="AC152" s="2"/>
      <c r="AD152" s="2"/>
      <c r="AE152" s="3"/>
      <c r="AF152" s="3"/>
    </row>
    <row r="153" spans="1:34" x14ac:dyDescent="0.2">
      <c r="C153" s="1"/>
      <c r="D153" s="2"/>
      <c r="E153" s="2"/>
      <c r="F153" s="2"/>
      <c r="G153" s="3"/>
      <c r="H153" s="3"/>
      <c r="I153" s="3"/>
      <c r="J153" s="3"/>
      <c r="K153" s="3"/>
      <c r="L153" s="3"/>
      <c r="M153" s="3"/>
      <c r="N153" s="3"/>
      <c r="O153" s="3"/>
      <c r="P153" s="58"/>
      <c r="Q153" s="59"/>
      <c r="R153" s="59"/>
      <c r="S153" s="59"/>
      <c r="T153" s="59"/>
      <c r="U153" s="3"/>
      <c r="V153" s="2"/>
      <c r="W153" s="2"/>
      <c r="X153" s="3"/>
      <c r="Y153" s="3"/>
      <c r="Z153" s="3"/>
      <c r="AA153" s="3"/>
      <c r="AB153" s="2"/>
      <c r="AC153" s="2"/>
      <c r="AD153" s="2"/>
      <c r="AE153" s="3"/>
      <c r="AF153" s="3"/>
    </row>
    <row r="154" spans="1:34" x14ac:dyDescent="0.2">
      <c r="C154" s="1"/>
      <c r="D154" s="2"/>
      <c r="E154" s="2"/>
      <c r="F154" s="2"/>
      <c r="G154" s="3"/>
      <c r="H154" s="3"/>
      <c r="I154" s="3"/>
      <c r="J154" s="3"/>
      <c r="K154" s="3"/>
      <c r="L154" s="3"/>
      <c r="M154" s="3"/>
      <c r="N154" s="3"/>
      <c r="O154" s="3"/>
      <c r="P154" s="58"/>
      <c r="Q154" s="59"/>
      <c r="R154" s="59"/>
      <c r="S154" s="59"/>
      <c r="T154" s="59"/>
      <c r="U154" s="3"/>
      <c r="V154" s="2"/>
      <c r="W154" s="2"/>
      <c r="X154" s="3"/>
      <c r="Y154" s="3"/>
      <c r="Z154" s="3"/>
      <c r="AA154" s="3"/>
      <c r="AB154" s="2"/>
      <c r="AC154" s="2"/>
      <c r="AD154" s="2"/>
      <c r="AE154" s="3"/>
      <c r="AF154" s="3"/>
    </row>
    <row r="155" spans="1:34" x14ac:dyDescent="0.2">
      <c r="C155" s="1"/>
      <c r="D155" s="2"/>
      <c r="E155" s="2"/>
      <c r="F155" s="2"/>
      <c r="G155" s="3"/>
      <c r="H155" s="3"/>
      <c r="I155" s="3"/>
      <c r="J155" s="3"/>
      <c r="K155" s="3"/>
      <c r="L155" s="3"/>
      <c r="M155" s="3"/>
      <c r="N155" s="3"/>
      <c r="O155" s="3"/>
      <c r="P155" s="58"/>
      <c r="Q155" s="59"/>
      <c r="R155" s="59"/>
      <c r="S155" s="59"/>
      <c r="T155" s="59"/>
      <c r="U155" s="3"/>
      <c r="V155" s="3"/>
      <c r="W155" s="2"/>
      <c r="X155" s="3"/>
      <c r="Y155" s="3"/>
      <c r="Z155" s="3"/>
      <c r="AA155" s="3"/>
      <c r="AB155" s="2"/>
      <c r="AC155" s="2"/>
      <c r="AD155" s="2"/>
      <c r="AE155" s="3"/>
      <c r="AF155" s="3"/>
    </row>
    <row r="156" spans="1:34" x14ac:dyDescent="0.2">
      <c r="C156" s="1"/>
      <c r="D156" s="2"/>
      <c r="E156" s="2"/>
      <c r="F156" s="2"/>
      <c r="G156" s="3"/>
      <c r="H156" s="3"/>
      <c r="I156" s="3"/>
      <c r="J156" s="3"/>
      <c r="K156" s="3"/>
      <c r="L156" s="3"/>
      <c r="M156" s="3"/>
      <c r="N156" s="3"/>
      <c r="O156" s="3"/>
      <c r="P156" s="58"/>
      <c r="Q156" s="59"/>
      <c r="R156" s="59"/>
      <c r="S156" s="59"/>
      <c r="T156" s="59"/>
      <c r="U156" s="3"/>
      <c r="V156" s="3"/>
      <c r="W156" s="2"/>
      <c r="X156" s="3"/>
      <c r="Y156" s="3"/>
      <c r="Z156" s="3"/>
      <c r="AA156" s="3"/>
      <c r="AB156" s="2"/>
      <c r="AC156" s="2"/>
      <c r="AD156" s="2"/>
      <c r="AE156" s="3"/>
      <c r="AF156" s="3"/>
    </row>
    <row r="157" spans="1:34" x14ac:dyDescent="0.2">
      <c r="C157" s="1"/>
      <c r="D157" s="2"/>
      <c r="E157" s="2"/>
      <c r="F157" s="2"/>
      <c r="G157" s="3"/>
      <c r="H157" s="3"/>
      <c r="I157" s="3"/>
      <c r="J157" s="3"/>
      <c r="K157" s="3"/>
      <c r="L157" s="3"/>
      <c r="M157" s="3"/>
      <c r="N157" s="3"/>
      <c r="O157" s="3"/>
      <c r="P157" s="58"/>
      <c r="Q157" s="59"/>
      <c r="R157" s="59"/>
      <c r="S157" s="59"/>
      <c r="T157" s="59"/>
      <c r="U157" s="3"/>
      <c r="V157" s="3"/>
      <c r="W157" s="2"/>
      <c r="X157" s="3"/>
      <c r="Y157" s="3"/>
      <c r="Z157" s="3"/>
      <c r="AA157" s="3"/>
      <c r="AB157" s="2"/>
      <c r="AC157" s="2"/>
      <c r="AD157" s="2"/>
      <c r="AE157" s="3"/>
      <c r="AF157" s="3"/>
    </row>
    <row r="158" spans="1:34" x14ac:dyDescent="0.2">
      <c r="C158" s="1"/>
      <c r="D158" s="2"/>
      <c r="E158" s="2"/>
      <c r="F158" s="2"/>
      <c r="G158" s="3"/>
      <c r="H158" s="3"/>
      <c r="I158" s="3"/>
      <c r="J158" s="3"/>
      <c r="K158" s="3"/>
      <c r="L158" s="3"/>
      <c r="M158" s="3"/>
      <c r="N158" s="3"/>
      <c r="O158" s="3"/>
      <c r="P158" s="1"/>
      <c r="Q158" s="3"/>
      <c r="R158" s="3"/>
      <c r="S158" s="3"/>
      <c r="T158" s="3"/>
      <c r="U158" s="3"/>
      <c r="V158" s="3"/>
      <c r="W158" s="2"/>
      <c r="X158" s="3"/>
      <c r="Y158" s="3"/>
      <c r="Z158" s="3"/>
      <c r="AA158" s="3"/>
      <c r="AB158" s="2"/>
      <c r="AC158" s="2"/>
      <c r="AD158" s="2"/>
      <c r="AE158" s="3"/>
      <c r="AF158" s="3"/>
    </row>
    <row r="159" spans="1:34" x14ac:dyDescent="0.2">
      <c r="C159" s="1"/>
      <c r="D159" s="2"/>
      <c r="E159" s="2"/>
      <c r="F159" s="2"/>
      <c r="G159" s="3"/>
      <c r="H159" s="3"/>
      <c r="I159" s="3"/>
      <c r="J159" s="3"/>
      <c r="K159" s="3"/>
      <c r="L159" s="3"/>
      <c r="M159" s="3"/>
      <c r="N159" s="3"/>
      <c r="O159" s="3"/>
      <c r="P159" s="1"/>
      <c r="Q159" s="3"/>
      <c r="R159" s="3"/>
      <c r="S159" s="3"/>
      <c r="T159" s="3"/>
      <c r="U159" s="3"/>
      <c r="V159" s="3"/>
      <c r="W159" s="2"/>
      <c r="X159" s="3"/>
      <c r="Y159" s="3"/>
      <c r="Z159" s="3"/>
      <c r="AA159" s="3"/>
      <c r="AB159" s="2"/>
      <c r="AC159" s="2"/>
      <c r="AD159" s="2"/>
      <c r="AE159" s="3"/>
      <c r="AF159" s="3"/>
    </row>
    <row r="160" spans="1:34" x14ac:dyDescent="0.2">
      <c r="C160" s="1"/>
      <c r="D160" s="2"/>
      <c r="E160" s="2"/>
      <c r="F160" s="2"/>
      <c r="G160" s="3"/>
      <c r="H160" s="3"/>
      <c r="I160" s="3"/>
      <c r="J160" s="3"/>
      <c r="K160" s="3"/>
      <c r="L160" s="3"/>
      <c r="M160" s="3"/>
      <c r="N160" s="3"/>
      <c r="O160" s="3"/>
      <c r="P160" s="1"/>
      <c r="Q160" s="3"/>
      <c r="R160" s="3"/>
      <c r="S160" s="3"/>
      <c r="T160" s="3"/>
      <c r="U160" s="3"/>
      <c r="V160" s="3"/>
      <c r="W160" s="2"/>
      <c r="X160" s="3"/>
      <c r="Y160" s="3"/>
      <c r="Z160" s="3"/>
      <c r="AA160" s="3"/>
      <c r="AB160" s="2"/>
      <c r="AC160" s="2"/>
      <c r="AD160" s="2"/>
      <c r="AE160" s="3"/>
      <c r="AF160" s="3"/>
    </row>
    <row r="161" spans="3:32" x14ac:dyDescent="0.2">
      <c r="C161" s="1"/>
      <c r="D161" s="2"/>
      <c r="E161" s="2"/>
      <c r="F161" s="2"/>
      <c r="G161" s="3"/>
      <c r="H161" s="3"/>
      <c r="I161" s="3"/>
      <c r="J161" s="3"/>
      <c r="K161" s="3"/>
      <c r="L161" s="3"/>
      <c r="M161" s="2"/>
      <c r="N161" s="2"/>
      <c r="O161" s="3"/>
      <c r="P161" s="1"/>
      <c r="Q161" s="3"/>
      <c r="R161" s="3"/>
      <c r="S161" s="3"/>
      <c r="T161" s="3"/>
      <c r="U161" s="3"/>
      <c r="V161" s="3"/>
      <c r="W161" s="2"/>
      <c r="X161" s="3"/>
      <c r="Y161" s="3"/>
      <c r="Z161" s="3"/>
      <c r="AA161" s="3"/>
      <c r="AB161" s="2"/>
      <c r="AC161" s="2"/>
      <c r="AD161" s="2"/>
      <c r="AE161" s="3"/>
      <c r="AF161" s="3"/>
    </row>
    <row r="162" spans="3:32" ht="16.5" x14ac:dyDescent="0.3">
      <c r="C162" s="1"/>
      <c r="D162" s="2"/>
      <c r="E162" s="2"/>
      <c r="F162" s="2"/>
      <c r="G162" s="3"/>
      <c r="H162" s="3"/>
      <c r="I162" s="3"/>
      <c r="J162" s="3"/>
      <c r="K162" s="3"/>
      <c r="L162" s="3"/>
      <c r="M162" s="2"/>
      <c r="N162" s="2"/>
      <c r="O162" s="3"/>
      <c r="P162" s="1"/>
      <c r="Q162" s="3"/>
      <c r="R162" s="3"/>
      <c r="S162" s="36"/>
      <c r="T162" s="3"/>
      <c r="U162" s="3"/>
      <c r="V162" s="3"/>
      <c r="W162" s="2"/>
      <c r="X162" s="3"/>
      <c r="Y162" s="3"/>
      <c r="Z162" s="3"/>
      <c r="AA162" s="3"/>
      <c r="AB162" s="2"/>
      <c r="AC162" s="2"/>
      <c r="AD162" s="2"/>
      <c r="AE162" s="3"/>
      <c r="AF162" s="3"/>
    </row>
    <row r="163" spans="3:32" ht="16.5" x14ac:dyDescent="0.3">
      <c r="C163" s="1"/>
      <c r="D163" s="2"/>
      <c r="E163" s="2"/>
      <c r="F163" s="2"/>
      <c r="G163" s="3"/>
      <c r="H163" s="3"/>
      <c r="I163" s="3"/>
      <c r="J163" s="3"/>
      <c r="K163" s="3"/>
      <c r="L163" s="3"/>
      <c r="M163" s="1"/>
      <c r="N163" s="1"/>
      <c r="O163" s="3"/>
      <c r="Q163" s="36"/>
      <c r="R163" s="3"/>
      <c r="S163" s="3"/>
      <c r="T163" s="3"/>
      <c r="U163" s="3"/>
      <c r="V163" s="3"/>
      <c r="W163" s="2"/>
      <c r="X163" s="3"/>
      <c r="Y163" s="3"/>
      <c r="Z163" s="3"/>
      <c r="AA163" s="3"/>
      <c r="AB163" s="2"/>
      <c r="AC163" s="2"/>
      <c r="AD163" s="2"/>
      <c r="AE163" s="3"/>
      <c r="AF163" s="3"/>
    </row>
    <row r="164" spans="3:32" ht="14.25" x14ac:dyDescent="0.2">
      <c r="C164" s="1"/>
      <c r="D164" s="2"/>
      <c r="E164" s="2"/>
      <c r="F164" s="2"/>
      <c r="G164" s="3"/>
      <c r="H164" s="3"/>
      <c r="I164" s="3"/>
      <c r="J164" s="3"/>
      <c r="K164" s="3"/>
      <c r="L164" s="3"/>
      <c r="M164" s="1"/>
      <c r="N164" s="1"/>
      <c r="O164" s="3"/>
      <c r="P164" s="44"/>
      <c r="Q164" s="45"/>
      <c r="R164" s="1"/>
      <c r="W164" s="3"/>
      <c r="X164" s="3"/>
      <c r="Y164" s="3"/>
      <c r="Z164" s="3"/>
      <c r="AA164" s="3"/>
      <c r="AB164" s="3"/>
      <c r="AC164" s="3"/>
      <c r="AD164" s="3"/>
      <c r="AE164" s="3"/>
      <c r="AF164" s="43"/>
    </row>
    <row r="165" spans="3:32" ht="16.5" x14ac:dyDescent="0.3">
      <c r="C165" s="1"/>
      <c r="D165" s="2"/>
      <c r="E165" s="2"/>
      <c r="F165" s="2"/>
      <c r="G165" s="3"/>
      <c r="H165" s="3"/>
      <c r="I165" s="3"/>
      <c r="J165" s="3"/>
      <c r="K165" s="3"/>
      <c r="L165" s="3"/>
      <c r="M165" s="1"/>
      <c r="N165" s="1"/>
      <c r="O165" s="3"/>
      <c r="P165" s="44"/>
      <c r="Q165" s="47"/>
      <c r="R165" s="1"/>
      <c r="X165" s="46"/>
      <c r="Y165" s="46"/>
      <c r="Z165" s="46"/>
      <c r="AA165" s="46"/>
      <c r="AE165" s="3"/>
      <c r="AF165" s="3"/>
    </row>
    <row r="166" spans="3:32" ht="16.5" x14ac:dyDescent="0.3">
      <c r="C166" s="1"/>
      <c r="D166" s="2"/>
      <c r="E166" s="2"/>
      <c r="F166" s="2"/>
      <c r="G166" s="3"/>
      <c r="H166" s="3"/>
      <c r="I166" s="3"/>
      <c r="J166" s="3"/>
      <c r="K166" s="3"/>
      <c r="L166" s="3"/>
      <c r="M166" s="1"/>
      <c r="N166" s="1"/>
      <c r="O166" s="3"/>
      <c r="P166" s="44"/>
      <c r="Q166" s="47"/>
      <c r="R166" s="1"/>
      <c r="AE166" s="3"/>
    </row>
    <row r="167" spans="3:32" ht="16.5" x14ac:dyDescent="0.3">
      <c r="C167" s="1"/>
      <c r="D167" s="2"/>
      <c r="E167" s="2"/>
      <c r="F167" s="2"/>
      <c r="G167" s="3"/>
      <c r="H167" s="3"/>
      <c r="I167" s="3"/>
      <c r="J167" s="3"/>
      <c r="K167" s="3"/>
      <c r="L167" s="3"/>
      <c r="M167" s="1"/>
      <c r="N167" s="1"/>
      <c r="O167" s="3"/>
      <c r="P167" s="44"/>
      <c r="Q167" s="47"/>
      <c r="R167" s="1"/>
      <c r="AE167" s="3"/>
    </row>
    <row r="168" spans="3:32" ht="16.5" x14ac:dyDescent="0.3">
      <c r="C168" s="1"/>
      <c r="D168" s="2"/>
      <c r="E168" s="2"/>
      <c r="F168" s="2"/>
      <c r="G168" s="3"/>
      <c r="H168" s="3"/>
      <c r="I168" s="3"/>
      <c r="J168" s="3"/>
      <c r="K168" s="3"/>
      <c r="L168" s="3"/>
      <c r="M168" s="1"/>
      <c r="N168" s="1"/>
      <c r="O168" s="3"/>
      <c r="P168" s="44"/>
      <c r="Q168" s="47"/>
      <c r="R168" s="1"/>
      <c r="AE168" s="3"/>
    </row>
    <row r="169" spans="3:32" ht="16.5" x14ac:dyDescent="0.3">
      <c r="C169" s="1"/>
      <c r="D169" s="2"/>
      <c r="E169" s="2"/>
      <c r="F169" s="2"/>
      <c r="G169" s="3"/>
      <c r="H169" s="3"/>
      <c r="I169" s="3"/>
      <c r="J169" s="3"/>
      <c r="K169" s="3"/>
      <c r="L169" s="3"/>
      <c r="M169" s="1"/>
      <c r="N169" s="1"/>
      <c r="O169" s="3"/>
      <c r="P169" s="44"/>
      <c r="Q169" s="47"/>
      <c r="R169" s="1"/>
      <c r="AE169" s="3"/>
    </row>
    <row r="170" spans="3:32" ht="16.5" x14ac:dyDescent="0.3">
      <c r="C170" s="1"/>
      <c r="D170" s="2"/>
      <c r="E170" s="2"/>
      <c r="F170" s="2"/>
      <c r="G170" s="3"/>
      <c r="H170" s="3"/>
      <c r="I170" s="3"/>
      <c r="J170" s="3"/>
      <c r="K170" s="3"/>
      <c r="L170" s="3"/>
      <c r="M170" s="1"/>
      <c r="N170" s="1"/>
      <c r="O170" s="3"/>
      <c r="P170" s="44"/>
      <c r="Q170" s="47"/>
      <c r="R170" s="1"/>
      <c r="AE170" s="3"/>
    </row>
    <row r="171" spans="3:32" ht="16.5" x14ac:dyDescent="0.3">
      <c r="C171" s="1"/>
      <c r="D171" s="2"/>
      <c r="E171" s="2"/>
      <c r="F171" s="2"/>
      <c r="G171" s="3"/>
      <c r="H171" s="3"/>
      <c r="I171" s="3"/>
      <c r="J171" s="3"/>
      <c r="K171" s="3"/>
      <c r="L171" s="3"/>
      <c r="M171" s="3"/>
      <c r="N171" s="3"/>
      <c r="O171" s="3"/>
      <c r="P171" s="44"/>
      <c r="Q171" s="47"/>
      <c r="R171" s="1"/>
      <c r="AE171" s="3"/>
    </row>
    <row r="172" spans="3:32" x14ac:dyDescent="0.2">
      <c r="C172" s="1"/>
      <c r="D172" s="2"/>
      <c r="E172" s="2"/>
      <c r="F172" s="2"/>
      <c r="G172" s="3"/>
      <c r="H172" s="3"/>
      <c r="I172" s="3"/>
      <c r="J172" s="3"/>
      <c r="K172" s="3"/>
      <c r="L172" s="3"/>
      <c r="M172" s="3"/>
      <c r="N172" s="3"/>
      <c r="O172" s="3"/>
      <c r="P172" s="1"/>
      <c r="Q172" s="3"/>
      <c r="R172" s="3"/>
      <c r="S172" s="3"/>
      <c r="T172" s="3"/>
      <c r="U172" s="3"/>
      <c r="V172" s="3"/>
      <c r="AE172" s="3"/>
    </row>
    <row r="173" spans="3:32" x14ac:dyDescent="0.2">
      <c r="C173" s="1"/>
      <c r="D173" s="2"/>
      <c r="E173" s="2"/>
      <c r="F173" s="2"/>
      <c r="G173" s="3"/>
      <c r="H173" s="3"/>
      <c r="I173" s="3"/>
      <c r="J173" s="3"/>
      <c r="K173" s="3"/>
      <c r="L173" s="3"/>
      <c r="M173" s="3"/>
      <c r="N173" s="3"/>
      <c r="O173" s="3"/>
      <c r="P173" s="1"/>
      <c r="Q173" s="3"/>
      <c r="R173" s="3"/>
      <c r="S173" s="3"/>
      <c r="T173" s="3"/>
      <c r="U173" s="3"/>
      <c r="V173" s="3"/>
      <c r="W173" s="2"/>
      <c r="X173" s="3"/>
      <c r="Y173" s="3"/>
      <c r="Z173" s="3"/>
      <c r="AA173" s="3"/>
      <c r="AB173" s="2"/>
      <c r="AC173" s="2"/>
      <c r="AD173" s="2"/>
      <c r="AE173" s="3"/>
      <c r="AF173" s="3"/>
    </row>
    <row r="174" spans="3:32" x14ac:dyDescent="0.2">
      <c r="C174" s="1"/>
      <c r="D174" s="2"/>
      <c r="E174" s="2"/>
      <c r="F174" s="2"/>
      <c r="G174" s="3"/>
      <c r="H174" s="3"/>
      <c r="I174" s="3"/>
      <c r="J174" s="3"/>
      <c r="K174" s="3"/>
      <c r="L174" s="3"/>
      <c r="M174" s="3"/>
      <c r="N174" s="3"/>
      <c r="O174" s="3"/>
      <c r="P174" s="1"/>
      <c r="Q174" s="3"/>
      <c r="R174" s="3"/>
      <c r="S174" s="3"/>
      <c r="T174" s="3"/>
      <c r="U174" s="3"/>
      <c r="V174" s="3"/>
      <c r="W174" s="2"/>
      <c r="X174" s="3"/>
      <c r="Y174" s="3"/>
      <c r="Z174" s="3"/>
      <c r="AA174" s="3"/>
      <c r="AB174" s="2"/>
      <c r="AC174" s="2"/>
      <c r="AD174" s="2"/>
      <c r="AE174" s="3"/>
      <c r="AF174" s="3"/>
    </row>
    <row r="175" spans="3:32" x14ac:dyDescent="0.2">
      <c r="C175" s="1"/>
      <c r="D175" s="2"/>
      <c r="E175" s="2"/>
      <c r="F175" s="2"/>
      <c r="G175" s="3"/>
      <c r="H175" s="3"/>
      <c r="I175" s="3"/>
      <c r="J175" s="3"/>
      <c r="K175" s="3"/>
      <c r="L175" s="3"/>
      <c r="M175" s="3"/>
      <c r="N175" s="3"/>
      <c r="O175" s="3"/>
      <c r="P175" s="1"/>
      <c r="Q175" s="3"/>
      <c r="R175" s="3"/>
      <c r="S175" s="3"/>
      <c r="T175" s="3"/>
      <c r="U175" s="3"/>
      <c r="V175" s="3"/>
      <c r="W175" s="2"/>
      <c r="X175" s="3"/>
      <c r="Y175" s="3"/>
      <c r="Z175" s="3"/>
      <c r="AA175" s="3"/>
      <c r="AB175" s="2"/>
      <c r="AC175" s="2"/>
      <c r="AD175" s="2"/>
      <c r="AE175" s="3"/>
      <c r="AF175" s="3"/>
    </row>
    <row r="176" spans="3:32" x14ac:dyDescent="0.2">
      <c r="C176" s="1"/>
      <c r="D176" s="2"/>
      <c r="E176" s="2"/>
      <c r="F176" s="2"/>
      <c r="G176" s="3"/>
      <c r="H176" s="3"/>
      <c r="I176" s="3"/>
      <c r="J176" s="3"/>
      <c r="K176" s="3"/>
      <c r="L176" s="3"/>
      <c r="M176" s="3"/>
      <c r="N176" s="3"/>
      <c r="O176" s="3"/>
      <c r="P176" s="1"/>
      <c r="Q176" s="3"/>
      <c r="R176" s="3"/>
      <c r="S176" s="3"/>
      <c r="T176" s="3"/>
      <c r="U176" s="3"/>
      <c r="V176" s="3"/>
      <c r="W176" s="2"/>
      <c r="X176" s="3"/>
      <c r="Y176" s="3"/>
      <c r="Z176" s="3"/>
      <c r="AA176" s="3"/>
      <c r="AB176" s="2"/>
      <c r="AC176" s="2"/>
      <c r="AD176" s="2"/>
      <c r="AE176" s="3"/>
      <c r="AF176" s="3"/>
    </row>
    <row r="177" spans="3:32" x14ac:dyDescent="0.2">
      <c r="C177" s="1"/>
      <c r="D177" s="2"/>
      <c r="E177" s="2"/>
      <c r="F177" s="2"/>
      <c r="G177" s="3"/>
      <c r="H177" s="3"/>
      <c r="I177" s="3"/>
      <c r="J177" s="3"/>
      <c r="K177" s="3"/>
      <c r="L177" s="3"/>
      <c r="M177" s="3"/>
      <c r="N177" s="3"/>
      <c r="O177" s="3"/>
      <c r="P177" s="1"/>
      <c r="Q177" s="3"/>
      <c r="R177" s="3"/>
      <c r="S177" s="3"/>
      <c r="T177" s="3"/>
      <c r="U177" s="3"/>
      <c r="V177" s="3"/>
      <c r="W177" s="2"/>
      <c r="X177" s="3"/>
      <c r="Y177" s="3"/>
      <c r="Z177" s="3"/>
      <c r="AA177" s="3"/>
      <c r="AB177" s="2"/>
      <c r="AC177" s="2"/>
      <c r="AD177" s="2"/>
      <c r="AE177" s="3"/>
      <c r="AF177" s="3"/>
    </row>
    <row r="178" spans="3:32" x14ac:dyDescent="0.2">
      <c r="C178" s="1"/>
      <c r="D178" s="2"/>
      <c r="E178" s="2"/>
      <c r="F178" s="2"/>
      <c r="G178" s="3"/>
      <c r="H178" s="3"/>
      <c r="I178" s="3"/>
      <c r="J178" s="3"/>
      <c r="K178" s="3"/>
      <c r="L178" s="3"/>
      <c r="M178" s="3"/>
      <c r="N178" s="3"/>
      <c r="O178" s="3"/>
      <c r="P178" s="1"/>
      <c r="Q178" s="3"/>
      <c r="R178" s="3"/>
      <c r="S178" s="3"/>
      <c r="T178" s="3"/>
      <c r="U178" s="3"/>
      <c r="V178" s="3"/>
      <c r="W178" s="2"/>
      <c r="X178" s="3"/>
      <c r="Y178" s="3"/>
      <c r="Z178" s="3"/>
      <c r="AA178" s="3"/>
      <c r="AB178" s="2"/>
      <c r="AC178" s="2"/>
      <c r="AD178" s="2"/>
      <c r="AE178" s="3"/>
      <c r="AF178" s="3"/>
    </row>
    <row r="179" spans="3:32" x14ac:dyDescent="0.2">
      <c r="C179" s="1"/>
      <c r="D179" s="2"/>
      <c r="E179" s="2"/>
      <c r="F179" s="2"/>
      <c r="G179" s="3"/>
      <c r="H179" s="3"/>
      <c r="I179" s="3"/>
      <c r="J179" s="3"/>
      <c r="K179" s="3"/>
      <c r="L179" s="3"/>
      <c r="M179" s="3"/>
      <c r="N179" s="3"/>
      <c r="O179" s="3"/>
      <c r="P179" s="1"/>
      <c r="Q179" s="3"/>
      <c r="R179" s="3"/>
      <c r="S179" s="3"/>
      <c r="T179" s="3"/>
      <c r="U179" s="3"/>
      <c r="V179" s="3"/>
      <c r="W179" s="2"/>
      <c r="X179" s="3"/>
      <c r="Y179" s="3"/>
      <c r="Z179" s="3"/>
      <c r="AA179" s="3"/>
      <c r="AB179" s="2"/>
      <c r="AC179" s="2"/>
      <c r="AD179" s="2"/>
      <c r="AE179" s="3"/>
      <c r="AF179" s="3"/>
    </row>
    <row r="180" spans="3:32" x14ac:dyDescent="0.2">
      <c r="C180" s="1"/>
      <c r="D180" s="2"/>
      <c r="E180" s="2"/>
      <c r="F180" s="2"/>
      <c r="G180" s="3"/>
      <c r="H180" s="3"/>
      <c r="I180" s="3"/>
      <c r="J180" s="3"/>
      <c r="K180" s="3"/>
      <c r="L180" s="3"/>
      <c r="M180" s="3"/>
      <c r="N180" s="3"/>
      <c r="O180" s="3"/>
      <c r="P180" s="1"/>
      <c r="Q180" s="3"/>
      <c r="R180" s="3"/>
      <c r="S180" s="3"/>
      <c r="T180" s="3"/>
      <c r="U180" s="3"/>
      <c r="V180" s="3"/>
      <c r="W180" s="2"/>
      <c r="X180" s="3"/>
      <c r="Y180" s="3"/>
      <c r="Z180" s="3"/>
      <c r="AA180" s="3"/>
      <c r="AB180" s="2"/>
      <c r="AC180" s="2"/>
      <c r="AD180" s="2"/>
      <c r="AE180" s="3"/>
      <c r="AF180" s="3"/>
    </row>
    <row r="181" spans="3:32" x14ac:dyDescent="0.2">
      <c r="C181" s="1"/>
      <c r="D181" s="2"/>
      <c r="E181" s="2"/>
      <c r="F181" s="2"/>
      <c r="G181" s="3"/>
      <c r="H181" s="3"/>
      <c r="I181" s="3"/>
      <c r="J181" s="3"/>
      <c r="K181" s="3"/>
      <c r="L181" s="3"/>
      <c r="M181" s="3"/>
      <c r="N181" s="3"/>
      <c r="O181" s="3"/>
      <c r="P181" s="1"/>
      <c r="Q181" s="3"/>
      <c r="R181" s="3"/>
      <c r="S181" s="3"/>
      <c r="T181" s="3"/>
      <c r="U181" s="3"/>
      <c r="V181" s="3"/>
      <c r="W181" s="2"/>
      <c r="X181" s="3"/>
      <c r="Y181" s="3"/>
      <c r="Z181" s="3"/>
      <c r="AA181" s="3"/>
      <c r="AB181" s="2"/>
      <c r="AC181" s="2"/>
      <c r="AD181" s="2"/>
      <c r="AE181" s="3"/>
      <c r="AF181" s="3"/>
    </row>
    <row r="182" spans="3:32" x14ac:dyDescent="0.2">
      <c r="C182" s="1"/>
      <c r="D182" s="2"/>
      <c r="E182" s="2"/>
      <c r="F182" s="2"/>
      <c r="G182" s="3"/>
      <c r="H182" s="3"/>
      <c r="I182" s="3"/>
      <c r="J182" s="3"/>
      <c r="K182" s="3"/>
      <c r="L182" s="3"/>
      <c r="M182" s="3"/>
      <c r="N182" s="3"/>
      <c r="O182" s="3"/>
      <c r="P182" s="1"/>
      <c r="Q182" s="3"/>
      <c r="R182" s="3"/>
      <c r="S182" s="3"/>
      <c r="T182" s="3"/>
      <c r="U182" s="3"/>
      <c r="V182" s="3"/>
      <c r="W182" s="2"/>
      <c r="X182" s="3"/>
      <c r="Y182" s="3"/>
      <c r="Z182" s="3"/>
      <c r="AA182" s="3"/>
      <c r="AB182" s="2"/>
      <c r="AC182" s="2"/>
      <c r="AD182" s="2"/>
      <c r="AE182" s="3"/>
      <c r="AF182" s="3"/>
    </row>
    <row r="183" spans="3:32" x14ac:dyDescent="0.2">
      <c r="C183" s="1"/>
      <c r="D183" s="2"/>
      <c r="E183" s="2"/>
      <c r="F183" s="2"/>
      <c r="G183" s="3"/>
      <c r="H183" s="3"/>
      <c r="I183" s="3"/>
      <c r="J183" s="3"/>
      <c r="K183" s="3"/>
      <c r="L183" s="3"/>
      <c r="M183" s="3"/>
      <c r="N183" s="3"/>
      <c r="O183" s="3"/>
      <c r="P183" s="1"/>
      <c r="Q183" s="3"/>
      <c r="R183" s="3"/>
      <c r="S183" s="3"/>
      <c r="T183" s="3"/>
      <c r="U183" s="3"/>
      <c r="V183" s="3"/>
      <c r="W183" s="2"/>
      <c r="X183" s="3"/>
      <c r="Y183" s="3"/>
      <c r="Z183" s="3"/>
      <c r="AA183" s="3"/>
      <c r="AB183" s="2"/>
      <c r="AC183" s="2"/>
      <c r="AD183" s="2"/>
      <c r="AE183" s="3"/>
      <c r="AF183" s="3"/>
    </row>
    <row r="184" spans="3:32" x14ac:dyDescent="0.2">
      <c r="D184" s="2"/>
      <c r="E184" s="2"/>
      <c r="F184" s="2"/>
      <c r="G184" s="3"/>
      <c r="H184" s="3"/>
      <c r="I184" s="3"/>
      <c r="J184" s="3"/>
      <c r="K184" s="3"/>
      <c r="L184" s="3"/>
      <c r="M184" s="3"/>
      <c r="N184" s="3"/>
      <c r="O184" s="3"/>
      <c r="P184" s="1"/>
      <c r="Q184" s="3"/>
      <c r="R184" s="3"/>
      <c r="S184" s="3"/>
      <c r="T184" s="3"/>
      <c r="U184" s="3"/>
      <c r="V184" s="3"/>
      <c r="W184" s="2"/>
      <c r="X184" s="3"/>
      <c r="Y184" s="3"/>
      <c r="Z184" s="3"/>
      <c r="AA184" s="3"/>
      <c r="AB184" s="2"/>
      <c r="AC184" s="2"/>
      <c r="AD184" s="2"/>
      <c r="AE184" s="3"/>
      <c r="AF184" s="3"/>
    </row>
    <row r="185" spans="3:32" x14ac:dyDescent="0.2">
      <c r="D185" s="2"/>
      <c r="E185" s="2"/>
      <c r="F185" s="2"/>
      <c r="G185" s="3"/>
      <c r="H185" s="3"/>
      <c r="I185" s="3"/>
      <c r="J185" s="3"/>
      <c r="K185" s="3"/>
      <c r="L185" s="3"/>
      <c r="M185" s="3"/>
      <c r="N185" s="3"/>
      <c r="O185" s="3"/>
      <c r="P185" s="1"/>
      <c r="Q185" s="3"/>
      <c r="R185" s="3"/>
      <c r="S185" s="3"/>
      <c r="T185" s="3"/>
      <c r="U185" s="3"/>
      <c r="V185" s="3"/>
      <c r="W185" s="2"/>
      <c r="X185" s="3"/>
      <c r="Y185" s="3"/>
      <c r="Z185" s="3"/>
      <c r="AA185" s="3"/>
      <c r="AB185" s="2"/>
      <c r="AC185" s="2"/>
      <c r="AD185" s="2"/>
      <c r="AE185" s="3"/>
      <c r="AF185" s="3"/>
    </row>
    <row r="186" spans="3:32" x14ac:dyDescent="0.2">
      <c r="D186" s="2"/>
      <c r="E186" s="2"/>
      <c r="F186" s="2"/>
      <c r="G186" s="3"/>
      <c r="H186" s="3"/>
      <c r="I186" s="3"/>
      <c r="J186" s="3"/>
      <c r="K186" s="3"/>
      <c r="L186" s="3"/>
      <c r="M186" s="3"/>
      <c r="N186" s="3"/>
      <c r="O186" s="3"/>
      <c r="P186" s="1"/>
      <c r="Q186" s="3"/>
      <c r="R186" s="3"/>
      <c r="S186" s="3"/>
      <c r="T186" s="3"/>
      <c r="U186" s="3"/>
      <c r="V186" s="3"/>
      <c r="W186" s="2"/>
      <c r="X186" s="3"/>
      <c r="Y186" s="3"/>
      <c r="Z186" s="3"/>
      <c r="AA186" s="3"/>
      <c r="AB186" s="2"/>
      <c r="AC186" s="2"/>
      <c r="AD186" s="2"/>
      <c r="AE186" s="3"/>
      <c r="AF186" s="3"/>
    </row>
    <row r="187" spans="3:32" x14ac:dyDescent="0.2">
      <c r="D187" s="2"/>
      <c r="E187" s="2"/>
      <c r="F187" s="2"/>
      <c r="G187" s="3"/>
      <c r="H187" s="3"/>
      <c r="I187" s="3"/>
      <c r="J187" s="3"/>
      <c r="K187" s="3"/>
      <c r="L187" s="3"/>
      <c r="M187" s="3"/>
      <c r="N187" s="3"/>
      <c r="O187" s="3"/>
      <c r="P187" s="1"/>
      <c r="Q187" s="3"/>
      <c r="R187" s="3"/>
      <c r="S187" s="3"/>
      <c r="T187" s="3"/>
      <c r="U187" s="3"/>
      <c r="V187" s="3"/>
      <c r="W187" s="2"/>
      <c r="X187" s="3"/>
      <c r="Y187" s="3"/>
      <c r="Z187" s="3"/>
      <c r="AA187" s="3"/>
      <c r="AB187" s="2"/>
      <c r="AC187" s="2"/>
      <c r="AD187" s="2"/>
      <c r="AE187" s="3"/>
      <c r="AF187" s="3"/>
    </row>
    <row r="188" spans="3:32" x14ac:dyDescent="0.2">
      <c r="D188" s="2"/>
      <c r="E188" s="2"/>
      <c r="F188" s="2"/>
      <c r="G188" s="3"/>
      <c r="H188" s="3"/>
      <c r="I188" s="3"/>
      <c r="J188" s="3"/>
      <c r="K188" s="3"/>
      <c r="L188" s="3"/>
      <c r="M188" s="3"/>
      <c r="N188" s="3"/>
      <c r="O188" s="3"/>
      <c r="P188" s="1"/>
      <c r="Q188" s="3"/>
      <c r="R188" s="3"/>
      <c r="S188" s="3"/>
      <c r="T188" s="3"/>
      <c r="U188" s="3"/>
      <c r="V188" s="3"/>
      <c r="W188" s="2"/>
      <c r="X188" s="3"/>
      <c r="Y188" s="3"/>
      <c r="Z188" s="3"/>
      <c r="AA188" s="3"/>
      <c r="AB188" s="2"/>
      <c r="AC188" s="2"/>
      <c r="AD188" s="2"/>
      <c r="AE188" s="3"/>
      <c r="AF188" s="3"/>
    </row>
    <row r="189" spans="3:32" x14ac:dyDescent="0.2">
      <c r="D189" s="2"/>
      <c r="E189" s="2"/>
      <c r="F189" s="2"/>
      <c r="G189" s="3"/>
      <c r="H189" s="3"/>
      <c r="I189" s="3"/>
      <c r="J189" s="3"/>
      <c r="K189" s="3"/>
      <c r="L189" s="3"/>
      <c r="M189" s="3"/>
      <c r="N189" s="3"/>
      <c r="O189" s="3"/>
      <c r="P189" s="1"/>
      <c r="Q189" s="3"/>
      <c r="R189" s="3"/>
      <c r="S189" s="3"/>
      <c r="T189" s="3"/>
      <c r="U189" s="3"/>
      <c r="V189" s="3"/>
      <c r="W189" s="2"/>
      <c r="X189" s="3"/>
      <c r="Y189" s="3"/>
      <c r="Z189" s="3"/>
      <c r="AA189" s="3"/>
      <c r="AB189" s="2"/>
      <c r="AC189" s="2"/>
      <c r="AD189" s="2"/>
      <c r="AE189" s="3"/>
      <c r="AF189" s="3"/>
    </row>
    <row r="190" spans="3:32" x14ac:dyDescent="0.2">
      <c r="D190" s="2"/>
      <c r="E190" s="2"/>
      <c r="F190" s="2"/>
      <c r="G190" s="3"/>
      <c r="H190" s="3"/>
      <c r="I190" s="3"/>
      <c r="J190" s="3"/>
      <c r="K190" s="3"/>
      <c r="L190" s="3"/>
      <c r="M190" s="3"/>
      <c r="N190" s="3"/>
      <c r="O190" s="3"/>
      <c r="P190" s="1"/>
      <c r="Q190" s="3"/>
      <c r="R190" s="3"/>
      <c r="S190" s="3"/>
      <c r="T190" s="3"/>
      <c r="U190" s="3"/>
      <c r="V190" s="3"/>
      <c r="W190" s="2"/>
      <c r="X190" s="3"/>
      <c r="Y190" s="3"/>
      <c r="Z190" s="3"/>
      <c r="AA190" s="3"/>
      <c r="AB190" s="2"/>
      <c r="AC190" s="2"/>
      <c r="AD190" s="2"/>
      <c r="AE190" s="3"/>
      <c r="AF190" s="3"/>
    </row>
    <row r="191" spans="3:32" x14ac:dyDescent="0.2">
      <c r="D191" s="2"/>
      <c r="E191" s="2"/>
      <c r="F191" s="2"/>
      <c r="G191" s="3"/>
      <c r="H191" s="3"/>
      <c r="I191" s="3"/>
      <c r="J191" s="3"/>
      <c r="K191" s="3"/>
      <c r="L191" s="3"/>
      <c r="M191" s="3"/>
      <c r="N191" s="3"/>
      <c r="O191" s="3"/>
      <c r="P191" s="1"/>
      <c r="Q191" s="3"/>
      <c r="R191" s="3"/>
      <c r="S191" s="3"/>
      <c r="T191" s="3"/>
      <c r="U191" s="3"/>
      <c r="V191" s="3"/>
      <c r="W191" s="2"/>
      <c r="X191" s="3"/>
      <c r="Y191" s="3"/>
      <c r="Z191" s="3"/>
      <c r="AA191" s="3"/>
      <c r="AB191" s="2"/>
      <c r="AC191" s="2"/>
      <c r="AD191" s="2"/>
      <c r="AE191" s="3"/>
      <c r="AF191" s="3"/>
    </row>
    <row r="192" spans="3:32" x14ac:dyDescent="0.2">
      <c r="D192" s="2"/>
      <c r="E192" s="2"/>
      <c r="F192" s="2"/>
      <c r="G192" s="3"/>
      <c r="H192" s="3"/>
      <c r="I192" s="3"/>
      <c r="J192" s="3"/>
      <c r="K192" s="3"/>
      <c r="L192" s="3"/>
      <c r="M192" s="3"/>
      <c r="N192" s="3"/>
      <c r="O192" s="3"/>
      <c r="P192" s="1"/>
      <c r="Q192" s="3"/>
      <c r="R192" s="3"/>
      <c r="S192" s="3"/>
      <c r="T192" s="3"/>
      <c r="U192" s="3"/>
      <c r="V192" s="3"/>
      <c r="W192" s="2"/>
      <c r="X192" s="3"/>
      <c r="Y192" s="3"/>
      <c r="Z192" s="3"/>
      <c r="AA192" s="3"/>
      <c r="AB192" s="2"/>
      <c r="AC192" s="2"/>
      <c r="AD192" s="2"/>
      <c r="AE192" s="3"/>
      <c r="AF192" s="3"/>
    </row>
    <row r="193" spans="4:32" x14ac:dyDescent="0.2">
      <c r="D193" s="2"/>
      <c r="E193" s="2"/>
      <c r="F193" s="2"/>
      <c r="G193" s="3"/>
      <c r="H193" s="3"/>
      <c r="I193" s="3"/>
      <c r="J193" s="3"/>
      <c r="K193" s="3"/>
      <c r="L193" s="3"/>
      <c r="M193" s="3"/>
      <c r="N193" s="3"/>
      <c r="O193" s="3"/>
      <c r="P193" s="1"/>
      <c r="Q193" s="3"/>
      <c r="R193" s="3"/>
      <c r="S193" s="3"/>
      <c r="T193" s="3"/>
      <c r="U193" s="3"/>
      <c r="V193" s="3"/>
      <c r="W193" s="2"/>
      <c r="X193" s="3"/>
      <c r="Y193" s="3"/>
      <c r="Z193" s="3"/>
      <c r="AA193" s="3"/>
      <c r="AB193" s="2"/>
      <c r="AC193" s="2"/>
      <c r="AD193" s="2"/>
      <c r="AE193" s="3"/>
      <c r="AF193" s="3"/>
    </row>
    <row r="194" spans="4:32" x14ac:dyDescent="0.2">
      <c r="D194" s="2"/>
      <c r="E194" s="2"/>
      <c r="F194" s="2"/>
      <c r="G194" s="3"/>
      <c r="H194" s="3"/>
      <c r="I194" s="3"/>
      <c r="J194" s="3"/>
      <c r="K194" s="3"/>
      <c r="L194" s="3"/>
      <c r="M194" s="3"/>
      <c r="N194" s="3"/>
      <c r="O194" s="3"/>
      <c r="P194" s="1"/>
      <c r="Q194" s="3"/>
      <c r="R194" s="3"/>
      <c r="S194" s="3"/>
      <c r="T194" s="3"/>
      <c r="U194" s="3"/>
      <c r="V194" s="3"/>
      <c r="W194" s="2"/>
      <c r="X194" s="3"/>
      <c r="Y194" s="3"/>
      <c r="Z194" s="3"/>
      <c r="AA194" s="3"/>
      <c r="AB194" s="2"/>
      <c r="AC194" s="2"/>
      <c r="AD194" s="2"/>
      <c r="AE194" s="3"/>
      <c r="AF194" s="3"/>
    </row>
    <row r="195" spans="4:32" x14ac:dyDescent="0.2">
      <c r="D195" s="2"/>
      <c r="E195" s="2"/>
      <c r="F195" s="2"/>
      <c r="G195" s="3"/>
      <c r="H195" s="3"/>
      <c r="I195" s="3"/>
      <c r="J195" s="3"/>
      <c r="K195" s="3"/>
      <c r="L195" s="3"/>
      <c r="M195" s="3"/>
      <c r="N195" s="3"/>
      <c r="O195" s="3"/>
      <c r="P195" s="1"/>
      <c r="Q195" s="3"/>
      <c r="R195" s="3"/>
      <c r="S195" s="3"/>
      <c r="T195" s="3"/>
      <c r="U195" s="3"/>
      <c r="V195" s="3"/>
      <c r="W195" s="2"/>
      <c r="X195" s="3"/>
      <c r="Y195" s="3"/>
      <c r="Z195" s="3"/>
      <c r="AA195" s="3"/>
      <c r="AB195" s="2"/>
      <c r="AC195" s="2"/>
      <c r="AD195" s="2"/>
      <c r="AE195" s="3"/>
      <c r="AF195" s="3"/>
    </row>
    <row r="196" spans="4:32" x14ac:dyDescent="0.2">
      <c r="D196" s="2"/>
      <c r="E196" s="2"/>
      <c r="F196" s="2"/>
      <c r="G196" s="3"/>
      <c r="H196" s="3"/>
      <c r="I196" s="3"/>
      <c r="J196" s="3"/>
      <c r="K196" s="3"/>
      <c r="L196" s="3"/>
      <c r="M196" s="3"/>
      <c r="N196" s="3"/>
      <c r="O196" s="3"/>
      <c r="P196" s="1"/>
      <c r="Q196" s="3"/>
      <c r="R196" s="3"/>
      <c r="S196" s="3"/>
      <c r="T196" s="3"/>
      <c r="U196" s="3"/>
      <c r="V196" s="3"/>
      <c r="W196" s="2"/>
      <c r="X196" s="3"/>
      <c r="Y196" s="3"/>
      <c r="Z196" s="3"/>
      <c r="AA196" s="3"/>
      <c r="AB196" s="2"/>
      <c r="AC196" s="2"/>
      <c r="AD196" s="2"/>
      <c r="AE196" s="3"/>
      <c r="AF196" s="3"/>
    </row>
    <row r="197" spans="4:32" x14ac:dyDescent="0.2">
      <c r="D197" s="2"/>
      <c r="E197" s="2"/>
      <c r="F197" s="2"/>
      <c r="G197" s="3"/>
      <c r="H197" s="3"/>
      <c r="I197" s="3"/>
      <c r="J197" s="3"/>
      <c r="K197" s="3"/>
      <c r="L197" s="3"/>
      <c r="M197" s="3"/>
      <c r="N197" s="3"/>
      <c r="O197" s="3"/>
      <c r="P197" s="1"/>
      <c r="Q197" s="3"/>
      <c r="R197" s="3"/>
      <c r="S197" s="3"/>
      <c r="T197" s="3"/>
      <c r="U197" s="3"/>
      <c r="V197" s="3"/>
      <c r="W197" s="2"/>
      <c r="X197" s="3"/>
      <c r="Y197" s="3"/>
      <c r="Z197" s="3"/>
      <c r="AA197" s="3"/>
      <c r="AB197" s="2"/>
      <c r="AC197" s="2"/>
      <c r="AD197" s="2"/>
      <c r="AE197" s="3"/>
      <c r="AF197" s="3"/>
    </row>
    <row r="198" spans="4:32" x14ac:dyDescent="0.2">
      <c r="D198" s="2"/>
      <c r="E198" s="2"/>
      <c r="F198" s="2"/>
      <c r="G198" s="3"/>
      <c r="H198" s="3"/>
      <c r="I198" s="3"/>
      <c r="J198" s="3"/>
      <c r="K198" s="3"/>
      <c r="L198" s="3"/>
      <c r="M198" s="3"/>
      <c r="N198" s="3"/>
      <c r="O198" s="3"/>
      <c r="P198" s="1"/>
      <c r="Q198" s="3"/>
      <c r="R198" s="3"/>
      <c r="S198" s="3"/>
      <c r="T198" s="3"/>
      <c r="U198" s="3"/>
      <c r="V198" s="3"/>
      <c r="W198" s="2"/>
      <c r="X198" s="3"/>
      <c r="Y198" s="3"/>
      <c r="Z198" s="3"/>
      <c r="AA198" s="3"/>
      <c r="AB198" s="2"/>
      <c r="AC198" s="2"/>
      <c r="AD198" s="2"/>
      <c r="AE198" s="3"/>
      <c r="AF198" s="3"/>
    </row>
    <row r="199" spans="4:32" x14ac:dyDescent="0.2">
      <c r="D199" s="2"/>
      <c r="E199" s="2"/>
      <c r="F199" s="2"/>
      <c r="G199" s="3"/>
      <c r="H199" s="3"/>
      <c r="I199" s="3"/>
      <c r="J199" s="3"/>
      <c r="K199" s="3"/>
      <c r="L199" s="3"/>
      <c r="M199" s="3"/>
      <c r="N199" s="3"/>
      <c r="O199" s="3"/>
      <c r="P199" s="1"/>
      <c r="Q199" s="3"/>
      <c r="R199" s="3"/>
      <c r="S199" s="3"/>
      <c r="T199" s="3"/>
      <c r="U199" s="3"/>
      <c r="V199" s="3"/>
      <c r="W199" s="2"/>
      <c r="X199" s="3"/>
      <c r="Y199" s="3"/>
      <c r="Z199" s="3"/>
      <c r="AA199" s="3"/>
      <c r="AB199" s="2"/>
      <c r="AC199" s="2"/>
      <c r="AD199" s="2"/>
      <c r="AE199" s="3"/>
      <c r="AF199" s="3"/>
    </row>
    <row r="200" spans="4:32" x14ac:dyDescent="0.2">
      <c r="D200" s="2"/>
      <c r="E200" s="2"/>
      <c r="F200" s="2"/>
      <c r="G200" s="3"/>
      <c r="H200" s="3"/>
      <c r="I200" s="3"/>
      <c r="J200" s="3"/>
      <c r="K200" s="3"/>
      <c r="L200" s="3"/>
      <c r="M200" s="3"/>
      <c r="N200" s="3"/>
      <c r="O200" s="3"/>
      <c r="P200" s="1"/>
      <c r="Q200" s="3"/>
      <c r="R200" s="3"/>
      <c r="S200" s="3"/>
      <c r="T200" s="3"/>
      <c r="U200" s="3"/>
      <c r="V200" s="3"/>
      <c r="W200" s="2"/>
      <c r="X200" s="3"/>
      <c r="Y200" s="3"/>
      <c r="Z200" s="3"/>
      <c r="AA200" s="3"/>
      <c r="AB200" s="2"/>
      <c r="AC200" s="2"/>
      <c r="AD200" s="2"/>
      <c r="AE200" s="3"/>
      <c r="AF200" s="3"/>
    </row>
    <row r="201" spans="4:32" x14ac:dyDescent="0.2">
      <c r="D201" s="2"/>
      <c r="E201" s="2"/>
      <c r="F201" s="2"/>
      <c r="G201" s="3"/>
      <c r="H201" s="3"/>
      <c r="I201" s="3"/>
      <c r="J201" s="3"/>
      <c r="K201" s="3"/>
      <c r="L201" s="3"/>
      <c r="M201" s="3"/>
      <c r="N201" s="3"/>
      <c r="O201" s="3"/>
      <c r="P201" s="1"/>
      <c r="Q201" s="3"/>
      <c r="R201" s="3"/>
      <c r="S201" s="3"/>
      <c r="T201" s="3"/>
      <c r="U201" s="3"/>
      <c r="V201" s="3"/>
      <c r="W201" s="2"/>
      <c r="X201" s="3"/>
      <c r="Y201" s="3"/>
      <c r="Z201" s="3"/>
      <c r="AA201" s="3"/>
      <c r="AB201" s="2"/>
      <c r="AC201" s="2"/>
      <c r="AD201" s="2"/>
      <c r="AE201" s="3"/>
      <c r="AF201" s="3"/>
    </row>
    <row r="202" spans="4:32" x14ac:dyDescent="0.2">
      <c r="D202" s="2"/>
      <c r="E202" s="2"/>
      <c r="F202" s="2"/>
      <c r="G202" s="3"/>
      <c r="H202" s="3"/>
      <c r="I202" s="3"/>
      <c r="J202" s="3"/>
      <c r="K202" s="3"/>
      <c r="L202" s="3"/>
      <c r="M202" s="3"/>
      <c r="N202" s="3"/>
      <c r="O202" s="3"/>
      <c r="P202" s="1"/>
      <c r="Q202" s="3"/>
      <c r="R202" s="3"/>
      <c r="S202" s="3"/>
      <c r="T202" s="3"/>
      <c r="U202" s="3"/>
      <c r="V202" s="3"/>
      <c r="W202" s="2"/>
      <c r="X202" s="3"/>
      <c r="Y202" s="3"/>
      <c r="Z202" s="3"/>
      <c r="AA202" s="3"/>
      <c r="AB202" s="2"/>
      <c r="AC202" s="2"/>
      <c r="AD202" s="2"/>
      <c r="AE202" s="3"/>
      <c r="AF202" s="3"/>
    </row>
    <row r="203" spans="4:32" x14ac:dyDescent="0.2">
      <c r="D203" s="2"/>
      <c r="E203" s="2"/>
      <c r="F203" s="2"/>
      <c r="G203" s="3"/>
      <c r="H203" s="3"/>
      <c r="I203" s="3"/>
      <c r="J203" s="3"/>
      <c r="K203" s="3"/>
      <c r="L203" s="3"/>
      <c r="M203" s="3"/>
      <c r="N203" s="3"/>
      <c r="O203" s="3"/>
      <c r="P203" s="1"/>
      <c r="Q203" s="3"/>
      <c r="R203" s="3"/>
      <c r="S203" s="3"/>
      <c r="T203" s="3"/>
      <c r="U203" s="3"/>
      <c r="V203" s="3"/>
      <c r="W203" s="2"/>
      <c r="X203" s="3"/>
      <c r="Y203" s="3"/>
      <c r="Z203" s="3"/>
      <c r="AA203" s="3"/>
      <c r="AB203" s="2"/>
      <c r="AC203" s="2"/>
      <c r="AD203" s="2"/>
      <c r="AE203" s="3"/>
      <c r="AF203" s="3"/>
    </row>
    <row r="204" spans="4:32" x14ac:dyDescent="0.2">
      <c r="D204" s="2"/>
      <c r="E204" s="2"/>
      <c r="F204" s="2"/>
      <c r="G204" s="3"/>
      <c r="H204" s="3"/>
      <c r="I204" s="3"/>
      <c r="J204" s="3"/>
      <c r="K204" s="3"/>
      <c r="L204" s="3"/>
      <c r="M204" s="3"/>
      <c r="N204" s="3"/>
      <c r="O204" s="3"/>
      <c r="P204" s="1"/>
      <c r="Q204" s="3"/>
      <c r="R204" s="3"/>
      <c r="S204" s="3"/>
      <c r="T204" s="3"/>
      <c r="U204" s="3"/>
      <c r="V204" s="3"/>
      <c r="W204" s="2"/>
      <c r="X204" s="3"/>
      <c r="Y204" s="3"/>
      <c r="Z204" s="3"/>
      <c r="AA204" s="3"/>
      <c r="AB204" s="2"/>
      <c r="AC204" s="2"/>
      <c r="AD204" s="2"/>
      <c r="AE204" s="3"/>
      <c r="AF204" s="3"/>
    </row>
    <row r="205" spans="4:32" x14ac:dyDescent="0.2">
      <c r="D205" s="2"/>
      <c r="E205" s="2"/>
      <c r="F205" s="2"/>
      <c r="G205" s="3"/>
      <c r="H205" s="3"/>
      <c r="I205" s="3"/>
      <c r="J205" s="3"/>
      <c r="K205" s="3"/>
      <c r="L205" s="3"/>
      <c r="M205" s="3"/>
      <c r="N205" s="3"/>
      <c r="O205" s="3"/>
      <c r="P205" s="1"/>
      <c r="Q205" s="3"/>
      <c r="R205" s="3"/>
      <c r="S205" s="3"/>
      <c r="T205" s="3"/>
      <c r="U205" s="3"/>
      <c r="V205" s="3"/>
      <c r="W205" s="2"/>
      <c r="X205" s="3"/>
      <c r="Y205" s="3"/>
      <c r="Z205" s="3"/>
      <c r="AA205" s="3"/>
      <c r="AB205" s="2"/>
      <c r="AC205" s="2"/>
      <c r="AD205" s="2"/>
      <c r="AE205" s="3"/>
      <c r="AF205" s="3"/>
    </row>
    <row r="206" spans="4:32" x14ac:dyDescent="0.2">
      <c r="D206" s="2"/>
      <c r="E206" s="2"/>
      <c r="F206" s="2"/>
      <c r="G206" s="3"/>
      <c r="H206" s="3"/>
      <c r="I206" s="3"/>
      <c r="J206" s="3"/>
      <c r="K206" s="3"/>
      <c r="L206" s="3"/>
      <c r="M206" s="3"/>
      <c r="N206" s="3"/>
      <c r="O206" s="3"/>
      <c r="P206" s="1"/>
      <c r="Q206" s="3"/>
      <c r="R206" s="3"/>
      <c r="S206" s="3"/>
      <c r="T206" s="3"/>
      <c r="U206" s="3"/>
      <c r="V206" s="3"/>
      <c r="W206" s="2"/>
      <c r="X206" s="3"/>
      <c r="Y206" s="3"/>
      <c r="Z206" s="3"/>
      <c r="AA206" s="3"/>
      <c r="AB206" s="2"/>
      <c r="AC206" s="2"/>
      <c r="AD206" s="2"/>
      <c r="AE206" s="3"/>
      <c r="AF206" s="3"/>
    </row>
    <row r="207" spans="4:32" x14ac:dyDescent="0.2">
      <c r="D207" s="2"/>
      <c r="E207" s="2"/>
      <c r="F207" s="2"/>
      <c r="G207" s="3"/>
      <c r="H207" s="3"/>
      <c r="I207" s="3"/>
      <c r="J207" s="3"/>
      <c r="K207" s="3"/>
      <c r="L207" s="3"/>
      <c r="M207" s="3"/>
      <c r="N207" s="3"/>
      <c r="O207" s="3"/>
      <c r="P207" s="1"/>
      <c r="Q207" s="3"/>
      <c r="R207" s="3"/>
      <c r="S207" s="3"/>
      <c r="T207" s="3"/>
      <c r="U207" s="3"/>
      <c r="V207" s="3"/>
      <c r="W207" s="2"/>
      <c r="X207" s="3"/>
      <c r="Y207" s="3"/>
      <c r="Z207" s="3"/>
      <c r="AA207" s="3"/>
      <c r="AB207" s="2"/>
      <c r="AC207" s="2"/>
      <c r="AD207" s="2"/>
      <c r="AE207" s="3"/>
      <c r="AF207" s="3"/>
    </row>
    <row r="208" spans="4:32" x14ac:dyDescent="0.2">
      <c r="D208" s="2"/>
      <c r="E208" s="2"/>
      <c r="F208" s="2"/>
      <c r="G208" s="3"/>
      <c r="H208" s="3"/>
      <c r="I208" s="3"/>
      <c r="J208" s="3"/>
      <c r="K208" s="3"/>
      <c r="L208" s="3"/>
      <c r="M208" s="3"/>
      <c r="N208" s="3"/>
      <c r="O208" s="3"/>
      <c r="P208" s="1"/>
      <c r="Q208" s="3"/>
      <c r="R208" s="3"/>
      <c r="S208" s="3"/>
      <c r="T208" s="3"/>
      <c r="U208" s="3"/>
      <c r="V208" s="3"/>
      <c r="W208" s="2"/>
      <c r="X208" s="3"/>
      <c r="Y208" s="3"/>
      <c r="Z208" s="3"/>
      <c r="AA208" s="3"/>
      <c r="AB208" s="2"/>
      <c r="AC208" s="2"/>
      <c r="AD208" s="2"/>
      <c r="AE208" s="3"/>
      <c r="AF208" s="3"/>
    </row>
    <row r="209" spans="4:32" x14ac:dyDescent="0.2">
      <c r="D209" s="2"/>
      <c r="E209" s="2"/>
      <c r="F209" s="2"/>
      <c r="G209" s="3"/>
      <c r="H209" s="3"/>
      <c r="I209" s="3"/>
      <c r="J209" s="3"/>
      <c r="K209" s="3"/>
      <c r="L209" s="3"/>
      <c r="M209" s="3"/>
      <c r="N209" s="3"/>
      <c r="O209" s="3"/>
      <c r="P209" s="1"/>
      <c r="Q209" s="3"/>
      <c r="R209" s="3"/>
      <c r="S209" s="3"/>
      <c r="T209" s="3"/>
      <c r="U209" s="3"/>
      <c r="V209" s="3"/>
      <c r="W209" s="2"/>
      <c r="X209" s="3"/>
      <c r="Y209" s="3"/>
      <c r="Z209" s="3"/>
      <c r="AA209" s="3"/>
      <c r="AB209" s="2"/>
      <c r="AC209" s="2"/>
      <c r="AD209" s="2"/>
      <c r="AE209" s="3"/>
      <c r="AF209" s="3"/>
    </row>
    <row r="210" spans="4:32" x14ac:dyDescent="0.2">
      <c r="D210" s="2"/>
      <c r="E210" s="2"/>
      <c r="F210" s="2"/>
      <c r="G210" s="3"/>
      <c r="H210" s="3"/>
      <c r="I210" s="3"/>
      <c r="J210" s="3"/>
      <c r="K210" s="3"/>
      <c r="L210" s="3"/>
      <c r="M210" s="3"/>
      <c r="N210" s="3"/>
      <c r="O210" s="3"/>
      <c r="P210" s="1"/>
      <c r="Q210" s="3"/>
      <c r="R210" s="3"/>
      <c r="S210" s="3"/>
      <c r="T210" s="3"/>
      <c r="U210" s="3"/>
      <c r="V210" s="3"/>
      <c r="W210" s="2"/>
      <c r="X210" s="3"/>
      <c r="Y210" s="3"/>
      <c r="Z210" s="3"/>
      <c r="AA210" s="3"/>
      <c r="AB210" s="2"/>
      <c r="AC210" s="2"/>
      <c r="AD210" s="2"/>
      <c r="AE210" s="3"/>
      <c r="AF210" s="3"/>
    </row>
    <row r="211" spans="4:32" x14ac:dyDescent="0.2">
      <c r="D211" s="2"/>
      <c r="E211" s="2"/>
      <c r="F211" s="2"/>
      <c r="G211" s="3"/>
      <c r="H211" s="3"/>
      <c r="I211" s="3"/>
      <c r="J211" s="3"/>
      <c r="K211" s="3"/>
      <c r="L211" s="3"/>
      <c r="M211" s="3"/>
      <c r="N211" s="3"/>
      <c r="O211" s="3"/>
      <c r="P211" s="1"/>
      <c r="Q211" s="3"/>
      <c r="R211" s="3"/>
      <c r="S211" s="3"/>
      <c r="T211" s="3"/>
      <c r="U211" s="3"/>
      <c r="V211" s="3"/>
      <c r="W211" s="2"/>
      <c r="X211" s="3"/>
      <c r="Y211" s="3"/>
      <c r="Z211" s="3"/>
      <c r="AA211" s="3"/>
      <c r="AB211" s="2"/>
      <c r="AC211" s="2"/>
      <c r="AD211" s="2"/>
      <c r="AE211" s="3"/>
      <c r="AF211" s="3"/>
    </row>
    <row r="212" spans="4:32" x14ac:dyDescent="0.2">
      <c r="D212" s="2"/>
      <c r="E212" s="2"/>
      <c r="F212" s="2"/>
      <c r="G212" s="3"/>
      <c r="H212" s="3"/>
      <c r="I212" s="3"/>
      <c r="J212" s="3"/>
      <c r="K212" s="3"/>
      <c r="L212" s="3"/>
      <c r="M212" s="3"/>
      <c r="N212" s="3"/>
      <c r="O212" s="3"/>
      <c r="P212" s="1"/>
      <c r="Q212" s="3"/>
      <c r="R212" s="3"/>
      <c r="S212" s="3"/>
      <c r="T212" s="3"/>
      <c r="U212" s="3"/>
      <c r="V212" s="3"/>
      <c r="W212" s="2"/>
      <c r="X212" s="3"/>
      <c r="Y212" s="3"/>
      <c r="Z212" s="3"/>
      <c r="AA212" s="3"/>
      <c r="AB212" s="2"/>
      <c r="AC212" s="2"/>
      <c r="AD212" s="2"/>
      <c r="AE212" s="3"/>
      <c r="AF212" s="3"/>
    </row>
    <row r="213" spans="4:32" x14ac:dyDescent="0.2">
      <c r="D213" s="2"/>
      <c r="E213" s="2"/>
      <c r="F213" s="2"/>
      <c r="G213" s="3"/>
      <c r="H213" s="3"/>
      <c r="I213" s="3"/>
      <c r="J213" s="3"/>
      <c r="K213" s="3"/>
      <c r="L213" s="3"/>
      <c r="M213" s="3"/>
      <c r="N213" s="3"/>
      <c r="O213" s="3"/>
      <c r="P213" s="1"/>
      <c r="Q213" s="3"/>
      <c r="R213" s="3"/>
      <c r="S213" s="3"/>
      <c r="T213" s="3"/>
      <c r="U213" s="3"/>
      <c r="V213" s="3"/>
      <c r="W213" s="2"/>
      <c r="X213" s="3"/>
      <c r="Y213" s="3"/>
      <c r="Z213" s="3"/>
      <c r="AA213" s="3"/>
      <c r="AB213" s="2"/>
      <c r="AC213" s="2"/>
      <c r="AD213" s="2"/>
      <c r="AE213" s="3"/>
      <c r="AF213" s="3"/>
    </row>
    <row r="214" spans="4:32" x14ac:dyDescent="0.2">
      <c r="D214" s="2"/>
      <c r="E214" s="2"/>
      <c r="F214" s="2"/>
      <c r="G214" s="3"/>
      <c r="H214" s="3"/>
      <c r="I214" s="3"/>
      <c r="J214" s="3"/>
      <c r="K214" s="3"/>
      <c r="L214" s="3"/>
      <c r="M214" s="3"/>
      <c r="N214" s="3"/>
      <c r="O214" s="3"/>
      <c r="P214" s="1"/>
      <c r="Q214" s="3"/>
      <c r="R214" s="3"/>
      <c r="S214" s="3"/>
      <c r="T214" s="3"/>
      <c r="U214" s="3"/>
      <c r="V214" s="3"/>
      <c r="W214" s="2"/>
      <c r="X214" s="3"/>
      <c r="Y214" s="3"/>
      <c r="Z214" s="3"/>
      <c r="AA214" s="3"/>
      <c r="AB214" s="2"/>
      <c r="AC214" s="2"/>
      <c r="AD214" s="2"/>
      <c r="AE214" s="3"/>
      <c r="AF214" s="3"/>
    </row>
    <row r="215" spans="4:32" x14ac:dyDescent="0.2">
      <c r="D215" s="2"/>
      <c r="E215" s="2"/>
      <c r="F215" s="2"/>
      <c r="G215" s="3"/>
      <c r="H215" s="3"/>
      <c r="I215" s="3"/>
      <c r="J215" s="3"/>
      <c r="K215" s="3"/>
      <c r="L215" s="3"/>
      <c r="M215" s="3"/>
      <c r="N215" s="3"/>
      <c r="O215" s="3"/>
      <c r="P215" s="1"/>
      <c r="Q215" s="3"/>
      <c r="R215" s="3"/>
      <c r="S215" s="3"/>
      <c r="T215" s="3"/>
      <c r="U215" s="3"/>
      <c r="V215" s="3"/>
      <c r="W215" s="2"/>
      <c r="X215" s="3"/>
      <c r="Y215" s="3"/>
      <c r="Z215" s="3"/>
      <c r="AA215" s="3"/>
      <c r="AB215" s="2"/>
      <c r="AC215" s="2"/>
      <c r="AD215" s="2"/>
      <c r="AE215" s="3"/>
      <c r="AF215" s="3"/>
    </row>
    <row r="216" spans="4:32" x14ac:dyDescent="0.2">
      <c r="D216" s="2"/>
      <c r="E216" s="2"/>
      <c r="F216" s="2"/>
      <c r="G216" s="3"/>
      <c r="H216" s="3"/>
      <c r="I216" s="3"/>
      <c r="J216" s="3"/>
      <c r="K216" s="3"/>
      <c r="L216" s="3"/>
      <c r="M216" s="3"/>
      <c r="N216" s="3"/>
      <c r="O216" s="3"/>
      <c r="P216" s="1"/>
      <c r="Q216" s="3"/>
      <c r="R216" s="3"/>
      <c r="S216" s="3"/>
      <c r="T216" s="3"/>
      <c r="U216" s="3"/>
      <c r="V216" s="3"/>
      <c r="W216" s="2"/>
      <c r="X216" s="3"/>
      <c r="Y216" s="3"/>
      <c r="Z216" s="3"/>
      <c r="AA216" s="3"/>
      <c r="AB216" s="2"/>
      <c r="AC216" s="2"/>
      <c r="AD216" s="2"/>
      <c r="AE216" s="3"/>
      <c r="AF216" s="3"/>
    </row>
    <row r="217" spans="4:32" x14ac:dyDescent="0.2">
      <c r="D217" s="2"/>
      <c r="E217" s="2"/>
      <c r="F217" s="2"/>
      <c r="G217" s="3"/>
      <c r="H217" s="3"/>
      <c r="I217" s="3"/>
      <c r="J217" s="3"/>
      <c r="K217" s="3"/>
      <c r="L217" s="3"/>
      <c r="M217" s="3"/>
      <c r="N217" s="3"/>
      <c r="O217" s="3"/>
      <c r="P217" s="1"/>
      <c r="Q217" s="3"/>
      <c r="R217" s="3"/>
      <c r="S217" s="3"/>
      <c r="T217" s="3"/>
      <c r="U217" s="3"/>
      <c r="V217" s="3"/>
      <c r="W217" s="2"/>
      <c r="X217" s="3"/>
      <c r="Y217" s="3"/>
      <c r="Z217" s="3"/>
      <c r="AA217" s="3"/>
      <c r="AB217" s="2"/>
      <c r="AC217" s="2"/>
      <c r="AD217" s="2"/>
      <c r="AE217" s="3"/>
      <c r="AF217" s="3"/>
    </row>
    <row r="218" spans="4:32" x14ac:dyDescent="0.2">
      <c r="D218" s="2"/>
      <c r="E218" s="2"/>
      <c r="F218" s="2"/>
      <c r="G218" s="3"/>
      <c r="H218" s="3"/>
      <c r="I218" s="3"/>
      <c r="J218" s="3"/>
      <c r="K218" s="3"/>
      <c r="L218" s="3"/>
      <c r="M218" s="3"/>
      <c r="N218" s="3"/>
      <c r="O218" s="3"/>
      <c r="P218" s="1"/>
      <c r="Q218" s="3"/>
      <c r="R218" s="3"/>
      <c r="S218" s="3"/>
      <c r="T218" s="3"/>
      <c r="U218" s="3"/>
      <c r="V218" s="3"/>
      <c r="W218" s="2"/>
      <c r="X218" s="3"/>
      <c r="Y218" s="3"/>
      <c r="Z218" s="3"/>
      <c r="AA218" s="3"/>
      <c r="AB218" s="2"/>
      <c r="AC218" s="2"/>
      <c r="AD218" s="2"/>
      <c r="AE218" s="3"/>
      <c r="AF218" s="3"/>
    </row>
    <row r="219" spans="4:32" x14ac:dyDescent="0.2">
      <c r="D219" s="2"/>
      <c r="E219" s="2"/>
      <c r="F219" s="2"/>
      <c r="G219" s="3"/>
      <c r="H219" s="3"/>
      <c r="I219" s="3"/>
      <c r="J219" s="3"/>
      <c r="K219" s="3"/>
      <c r="L219" s="3"/>
      <c r="M219" s="3"/>
      <c r="N219" s="3"/>
      <c r="O219" s="3"/>
      <c r="P219" s="1"/>
      <c r="Q219" s="3"/>
      <c r="R219" s="3"/>
      <c r="S219" s="3"/>
      <c r="T219" s="3"/>
      <c r="U219" s="3"/>
      <c r="V219" s="3"/>
      <c r="W219" s="2"/>
      <c r="X219" s="3"/>
      <c r="Y219" s="3"/>
      <c r="Z219" s="3"/>
      <c r="AA219" s="3"/>
      <c r="AB219" s="2"/>
      <c r="AC219" s="2"/>
      <c r="AD219" s="2"/>
      <c r="AE219" s="3"/>
      <c r="AF219" s="3"/>
    </row>
    <row r="220" spans="4:32" x14ac:dyDescent="0.2">
      <c r="D220" s="2"/>
      <c r="E220" s="2"/>
      <c r="F220" s="2"/>
      <c r="G220" s="3"/>
      <c r="H220" s="3"/>
      <c r="I220" s="3"/>
      <c r="J220" s="3"/>
      <c r="K220" s="3"/>
      <c r="L220" s="3"/>
      <c r="M220" s="3"/>
      <c r="N220" s="3"/>
      <c r="O220" s="3"/>
      <c r="P220" s="1"/>
      <c r="Q220" s="3"/>
      <c r="R220" s="3"/>
      <c r="S220" s="3"/>
      <c r="T220" s="3"/>
      <c r="U220" s="3"/>
      <c r="V220" s="3"/>
      <c r="W220" s="2"/>
      <c r="X220" s="3"/>
      <c r="Y220" s="3"/>
      <c r="Z220" s="3"/>
      <c r="AA220" s="3"/>
      <c r="AB220" s="2"/>
      <c r="AC220" s="2"/>
      <c r="AD220" s="2"/>
      <c r="AE220" s="3"/>
      <c r="AF220" s="3"/>
    </row>
    <row r="221" spans="4:32" x14ac:dyDescent="0.2">
      <c r="D221" s="2"/>
      <c r="E221" s="2"/>
      <c r="F221" s="2"/>
      <c r="G221" s="3"/>
      <c r="H221" s="3"/>
      <c r="I221" s="3"/>
      <c r="J221" s="3"/>
      <c r="K221" s="3"/>
      <c r="L221" s="3"/>
      <c r="M221" s="3"/>
      <c r="N221" s="3"/>
      <c r="O221" s="3"/>
      <c r="P221" s="1"/>
      <c r="Q221" s="3"/>
      <c r="R221" s="3"/>
      <c r="S221" s="3"/>
      <c r="T221" s="3"/>
      <c r="U221" s="3"/>
      <c r="V221" s="3"/>
      <c r="W221" s="2"/>
      <c r="X221" s="3"/>
      <c r="Y221" s="3"/>
      <c r="Z221" s="3"/>
      <c r="AA221" s="3"/>
      <c r="AB221" s="2"/>
      <c r="AC221" s="2"/>
      <c r="AD221" s="2"/>
      <c r="AE221" s="3"/>
      <c r="AF221" s="3"/>
    </row>
    <row r="222" spans="4:32" x14ac:dyDescent="0.2">
      <c r="D222" s="2"/>
      <c r="E222" s="2"/>
      <c r="F222" s="2"/>
      <c r="G222" s="3"/>
      <c r="H222" s="3"/>
      <c r="I222" s="3"/>
      <c r="J222" s="3"/>
      <c r="K222" s="3"/>
      <c r="L222" s="3"/>
      <c r="M222" s="3"/>
      <c r="N222" s="3"/>
      <c r="O222" s="3"/>
      <c r="P222" s="1"/>
      <c r="Q222" s="3"/>
      <c r="R222" s="3"/>
      <c r="S222" s="3"/>
      <c r="T222" s="3"/>
      <c r="U222" s="3"/>
      <c r="V222" s="3"/>
      <c r="W222" s="2"/>
      <c r="X222" s="3"/>
      <c r="Y222" s="3"/>
      <c r="Z222" s="3"/>
      <c r="AA222" s="3"/>
      <c r="AB222" s="2"/>
      <c r="AC222" s="2"/>
      <c r="AD222" s="2"/>
      <c r="AE222" s="3"/>
      <c r="AF222" s="3"/>
    </row>
    <row r="223" spans="4:32" x14ac:dyDescent="0.2">
      <c r="D223" s="2"/>
      <c r="E223" s="2"/>
      <c r="F223" s="2"/>
      <c r="G223" s="3"/>
      <c r="H223" s="3"/>
      <c r="I223" s="3"/>
      <c r="J223" s="3"/>
      <c r="K223" s="3"/>
      <c r="L223" s="3"/>
      <c r="M223" s="3"/>
      <c r="N223" s="3"/>
      <c r="O223" s="3"/>
      <c r="P223" s="1"/>
      <c r="Q223" s="3"/>
      <c r="R223" s="3"/>
      <c r="S223" s="3"/>
      <c r="T223" s="3"/>
      <c r="U223" s="3"/>
      <c r="V223" s="3"/>
      <c r="W223" s="2"/>
      <c r="X223" s="3"/>
      <c r="Y223" s="3"/>
      <c r="Z223" s="3"/>
      <c r="AA223" s="3"/>
      <c r="AB223" s="2"/>
      <c r="AC223" s="2"/>
      <c r="AD223" s="2"/>
      <c r="AE223" s="3"/>
      <c r="AF223" s="3"/>
    </row>
    <row r="224" spans="4:32" x14ac:dyDescent="0.2">
      <c r="D224" s="2"/>
      <c r="E224" s="2"/>
      <c r="F224" s="2"/>
      <c r="G224" s="3"/>
      <c r="H224" s="3"/>
      <c r="I224" s="3"/>
      <c r="J224" s="3"/>
      <c r="K224" s="3"/>
      <c r="L224" s="3"/>
      <c r="M224" s="3"/>
      <c r="N224" s="3"/>
      <c r="O224" s="3"/>
      <c r="P224" s="1"/>
      <c r="Q224" s="3"/>
      <c r="R224" s="3"/>
      <c r="S224" s="3"/>
      <c r="T224" s="3"/>
      <c r="U224" s="3"/>
      <c r="V224" s="3"/>
      <c r="W224" s="2"/>
      <c r="X224" s="3"/>
      <c r="Y224" s="3"/>
      <c r="Z224" s="3"/>
      <c r="AA224" s="3"/>
      <c r="AB224" s="2"/>
      <c r="AC224" s="2"/>
      <c r="AD224" s="2"/>
      <c r="AE224" s="3"/>
      <c r="AF224" s="3"/>
    </row>
    <row r="225" spans="4:32" x14ac:dyDescent="0.2">
      <c r="D225" s="2"/>
      <c r="E225" s="2"/>
      <c r="F225" s="2"/>
      <c r="G225" s="3"/>
      <c r="H225" s="3"/>
      <c r="I225" s="3"/>
      <c r="J225" s="3"/>
      <c r="K225" s="3"/>
      <c r="L225" s="3"/>
      <c r="M225" s="3"/>
      <c r="N225" s="3"/>
      <c r="O225" s="3"/>
      <c r="P225" s="1"/>
      <c r="Q225" s="3"/>
      <c r="R225" s="3"/>
      <c r="S225" s="3"/>
      <c r="T225" s="3"/>
      <c r="U225" s="3"/>
      <c r="V225" s="3"/>
      <c r="W225" s="2"/>
      <c r="X225" s="3"/>
      <c r="Y225" s="3"/>
      <c r="Z225" s="3"/>
      <c r="AA225" s="3"/>
      <c r="AB225" s="2"/>
      <c r="AC225" s="2"/>
      <c r="AD225" s="2"/>
      <c r="AE225" s="3"/>
      <c r="AF225" s="3"/>
    </row>
    <row r="226" spans="4:32" x14ac:dyDescent="0.2">
      <c r="D226" s="2"/>
      <c r="E226" s="2"/>
      <c r="F226" s="2"/>
      <c r="G226" s="3"/>
      <c r="H226" s="3"/>
      <c r="I226" s="3"/>
      <c r="J226" s="3"/>
      <c r="K226" s="3"/>
      <c r="L226" s="3"/>
      <c r="M226" s="3"/>
      <c r="N226" s="3"/>
      <c r="O226" s="3"/>
      <c r="P226" s="1"/>
      <c r="Q226" s="3"/>
      <c r="R226" s="3"/>
      <c r="S226" s="3"/>
      <c r="T226" s="3"/>
      <c r="U226" s="3"/>
      <c r="V226" s="3"/>
      <c r="W226" s="2"/>
      <c r="X226" s="3"/>
      <c r="Y226" s="3"/>
      <c r="Z226" s="3"/>
      <c r="AA226" s="3"/>
      <c r="AB226" s="2"/>
      <c r="AC226" s="2"/>
      <c r="AD226" s="2"/>
      <c r="AE226" s="3"/>
      <c r="AF226" s="3"/>
    </row>
    <row r="227" spans="4:32" x14ac:dyDescent="0.2">
      <c r="D227" s="2"/>
      <c r="E227" s="2"/>
      <c r="F227" s="2"/>
      <c r="G227" s="3"/>
      <c r="H227" s="3"/>
      <c r="I227" s="3"/>
      <c r="J227" s="3"/>
      <c r="K227" s="3"/>
      <c r="L227" s="3"/>
      <c r="M227" s="3"/>
      <c r="N227" s="3"/>
      <c r="O227" s="3"/>
      <c r="P227" s="1"/>
      <c r="Q227" s="3"/>
      <c r="R227" s="3"/>
      <c r="S227" s="3"/>
      <c r="T227" s="3"/>
      <c r="U227" s="3"/>
      <c r="V227" s="3"/>
      <c r="W227" s="2"/>
      <c r="X227" s="3"/>
      <c r="Y227" s="3"/>
      <c r="Z227" s="3"/>
      <c r="AA227" s="3"/>
      <c r="AB227" s="2"/>
      <c r="AC227" s="2"/>
      <c r="AD227" s="2"/>
      <c r="AE227" s="3"/>
      <c r="AF227" s="3"/>
    </row>
    <row r="228" spans="4:32" x14ac:dyDescent="0.2">
      <c r="D228" s="2"/>
      <c r="E228" s="2"/>
      <c r="F228" s="2"/>
      <c r="G228" s="3"/>
      <c r="H228" s="3"/>
      <c r="I228" s="3"/>
      <c r="J228" s="3"/>
      <c r="K228" s="3"/>
      <c r="L228" s="3"/>
      <c r="M228" s="3"/>
      <c r="N228" s="3"/>
      <c r="O228" s="3"/>
      <c r="P228" s="1"/>
      <c r="Q228" s="3"/>
      <c r="R228" s="3"/>
      <c r="S228" s="3"/>
      <c r="T228" s="3"/>
      <c r="U228" s="3"/>
      <c r="V228" s="3"/>
      <c r="W228" s="2"/>
      <c r="X228" s="3"/>
      <c r="Y228" s="3"/>
      <c r="Z228" s="3"/>
      <c r="AA228" s="3"/>
      <c r="AB228" s="2"/>
      <c r="AC228" s="2"/>
      <c r="AD228" s="2"/>
      <c r="AE228" s="3"/>
      <c r="AF228" s="3"/>
    </row>
    <row r="229" spans="4:32" x14ac:dyDescent="0.2">
      <c r="D229" s="2"/>
      <c r="E229" s="2"/>
      <c r="F229" s="2"/>
      <c r="G229" s="3"/>
      <c r="H229" s="3"/>
      <c r="I229" s="3"/>
      <c r="J229" s="3"/>
      <c r="K229" s="3"/>
      <c r="L229" s="3"/>
      <c r="M229" s="3"/>
      <c r="N229" s="3"/>
      <c r="O229" s="3"/>
      <c r="P229" s="1"/>
      <c r="Q229" s="3"/>
      <c r="R229" s="3"/>
      <c r="S229" s="3"/>
      <c r="T229" s="3"/>
      <c r="U229" s="3"/>
      <c r="V229" s="3"/>
      <c r="W229" s="2"/>
      <c r="X229" s="3"/>
      <c r="Y229" s="3"/>
      <c r="Z229" s="3"/>
      <c r="AA229" s="3"/>
      <c r="AB229" s="2"/>
      <c r="AC229" s="2"/>
      <c r="AD229" s="2"/>
      <c r="AE229" s="3"/>
      <c r="AF229" s="3"/>
    </row>
    <row r="230" spans="4:32" x14ac:dyDescent="0.2">
      <c r="D230" s="2"/>
      <c r="E230" s="2"/>
      <c r="F230" s="2"/>
      <c r="G230" s="3"/>
      <c r="H230" s="3"/>
      <c r="I230" s="3"/>
      <c r="J230" s="3"/>
      <c r="K230" s="3"/>
      <c r="L230" s="3"/>
      <c r="M230" s="3"/>
      <c r="N230" s="3"/>
      <c r="O230" s="3"/>
      <c r="P230" s="1"/>
      <c r="Q230" s="3"/>
      <c r="R230" s="3"/>
      <c r="S230" s="3"/>
      <c r="T230" s="3"/>
      <c r="U230" s="3"/>
      <c r="V230" s="3"/>
      <c r="W230" s="2"/>
      <c r="X230" s="3"/>
      <c r="Y230" s="3"/>
      <c r="Z230" s="3"/>
      <c r="AA230" s="3"/>
      <c r="AB230" s="2"/>
      <c r="AC230" s="2"/>
      <c r="AD230" s="2"/>
      <c r="AE230" s="3"/>
      <c r="AF230" s="3"/>
    </row>
    <row r="231" spans="4:32" x14ac:dyDescent="0.2">
      <c r="D231" s="2"/>
      <c r="E231" s="2"/>
      <c r="F231" s="2"/>
      <c r="G231" s="3"/>
      <c r="H231" s="3"/>
      <c r="I231" s="3"/>
      <c r="J231" s="3"/>
      <c r="K231" s="3"/>
      <c r="L231" s="3"/>
      <c r="M231" s="3"/>
      <c r="N231" s="3"/>
      <c r="O231" s="3"/>
      <c r="P231" s="1"/>
      <c r="Q231" s="3"/>
      <c r="R231" s="3"/>
      <c r="S231" s="3"/>
      <c r="T231" s="3"/>
      <c r="U231" s="3"/>
      <c r="V231" s="3"/>
      <c r="W231" s="2"/>
      <c r="X231" s="3"/>
      <c r="Y231" s="3"/>
      <c r="Z231" s="3"/>
      <c r="AA231" s="3"/>
      <c r="AB231" s="2"/>
      <c r="AC231" s="2"/>
      <c r="AD231" s="2"/>
      <c r="AE231" s="3"/>
      <c r="AF231" s="3"/>
    </row>
    <row r="232" spans="4:32" x14ac:dyDescent="0.2">
      <c r="D232" s="2"/>
      <c r="E232" s="2"/>
      <c r="F232" s="2"/>
      <c r="G232" s="3"/>
      <c r="H232" s="3"/>
      <c r="I232" s="3"/>
      <c r="J232" s="3"/>
      <c r="K232" s="3"/>
      <c r="L232" s="3"/>
      <c r="M232" s="3"/>
      <c r="N232" s="3"/>
      <c r="O232" s="3"/>
      <c r="P232" s="1"/>
      <c r="Q232" s="3"/>
      <c r="R232" s="3"/>
      <c r="S232" s="3"/>
      <c r="T232" s="3"/>
      <c r="U232" s="3"/>
      <c r="V232" s="3"/>
      <c r="W232" s="2"/>
      <c r="X232" s="3"/>
      <c r="Y232" s="3"/>
      <c r="Z232" s="3"/>
      <c r="AA232" s="3"/>
      <c r="AB232" s="2"/>
      <c r="AC232" s="2"/>
      <c r="AD232" s="2"/>
      <c r="AE232" s="3"/>
      <c r="AF232" s="3"/>
    </row>
    <row r="233" spans="4:32" x14ac:dyDescent="0.2">
      <c r="D233" s="2"/>
      <c r="E233" s="2"/>
      <c r="F233" s="2"/>
      <c r="G233" s="3"/>
      <c r="H233" s="3"/>
      <c r="I233" s="3"/>
      <c r="J233" s="3"/>
      <c r="K233" s="3"/>
      <c r="L233" s="3"/>
      <c r="M233" s="3"/>
      <c r="N233" s="3"/>
      <c r="O233" s="3"/>
      <c r="P233" s="1"/>
      <c r="Q233" s="3"/>
      <c r="R233" s="3"/>
      <c r="S233" s="3"/>
      <c r="T233" s="3"/>
      <c r="U233" s="3"/>
      <c r="V233" s="3"/>
      <c r="W233" s="2"/>
      <c r="X233" s="3"/>
      <c r="Y233" s="3"/>
      <c r="Z233" s="3"/>
      <c r="AA233" s="3"/>
      <c r="AB233" s="2"/>
      <c r="AC233" s="2"/>
      <c r="AD233" s="2"/>
      <c r="AE233" s="3"/>
      <c r="AF233" s="3"/>
    </row>
    <row r="234" spans="4:32" x14ac:dyDescent="0.2">
      <c r="D234" s="2"/>
      <c r="E234" s="2"/>
      <c r="F234" s="2"/>
      <c r="G234" s="3"/>
      <c r="H234" s="3"/>
      <c r="I234" s="3"/>
      <c r="J234" s="3"/>
      <c r="K234" s="3"/>
      <c r="L234" s="3"/>
      <c r="M234" s="3"/>
      <c r="N234" s="3"/>
      <c r="O234" s="3"/>
      <c r="P234" s="1"/>
      <c r="Q234" s="3"/>
      <c r="R234" s="3"/>
      <c r="S234" s="3"/>
      <c r="T234" s="3"/>
      <c r="U234" s="3"/>
      <c r="V234" s="3"/>
      <c r="W234" s="2"/>
      <c r="X234" s="3"/>
      <c r="Y234" s="3"/>
      <c r="Z234" s="3"/>
      <c r="AA234" s="3"/>
      <c r="AB234" s="2"/>
      <c r="AC234" s="2"/>
      <c r="AD234" s="2"/>
      <c r="AE234" s="3"/>
      <c r="AF234" s="3"/>
    </row>
    <row r="235" spans="4:32" x14ac:dyDescent="0.2">
      <c r="D235" s="2"/>
      <c r="E235" s="2"/>
      <c r="F235" s="2"/>
      <c r="G235" s="3"/>
      <c r="H235" s="3"/>
      <c r="I235" s="3"/>
      <c r="J235" s="3"/>
      <c r="K235" s="3"/>
      <c r="L235" s="3"/>
      <c r="M235" s="3"/>
      <c r="N235" s="3"/>
      <c r="O235" s="3"/>
      <c r="P235" s="1"/>
      <c r="Q235" s="3"/>
      <c r="R235" s="3"/>
      <c r="S235" s="3"/>
      <c r="T235" s="3"/>
      <c r="U235" s="3"/>
      <c r="V235" s="3"/>
      <c r="W235" s="2"/>
      <c r="X235" s="3"/>
      <c r="Y235" s="3"/>
      <c r="Z235" s="3"/>
      <c r="AA235" s="3"/>
      <c r="AB235" s="2"/>
      <c r="AC235" s="2"/>
      <c r="AD235" s="2"/>
      <c r="AE235" s="3"/>
      <c r="AF235" s="3"/>
    </row>
    <row r="236" spans="4:32" x14ac:dyDescent="0.2">
      <c r="D236" s="2"/>
      <c r="E236" s="2"/>
      <c r="F236" s="2"/>
      <c r="G236" s="3"/>
      <c r="H236" s="3"/>
      <c r="I236" s="3"/>
      <c r="J236" s="3"/>
      <c r="K236" s="3"/>
      <c r="L236" s="3"/>
      <c r="M236" s="3"/>
      <c r="N236" s="3"/>
      <c r="O236" s="3"/>
      <c r="P236" s="1"/>
      <c r="Q236" s="3"/>
      <c r="R236" s="3"/>
      <c r="S236" s="3"/>
      <c r="T236" s="3"/>
      <c r="U236" s="3"/>
      <c r="V236" s="3"/>
      <c r="W236" s="2"/>
      <c r="X236" s="43" t="s">
        <v>72</v>
      </c>
      <c r="Y236" s="3"/>
      <c r="Z236" s="3"/>
      <c r="AA236" s="3"/>
      <c r="AB236" s="2"/>
      <c r="AC236" s="2"/>
      <c r="AD236" s="2"/>
      <c r="AE236" s="3"/>
      <c r="AF236" s="3"/>
    </row>
    <row r="237" spans="4:32" x14ac:dyDescent="0.2">
      <c r="D237" s="2"/>
      <c r="E237" s="2"/>
      <c r="F237" s="2"/>
      <c r="G237" s="3"/>
      <c r="H237" s="3"/>
      <c r="I237" s="3"/>
      <c r="J237" s="3"/>
      <c r="K237" s="3"/>
      <c r="L237" s="3"/>
      <c r="M237" s="3"/>
      <c r="N237" s="3"/>
      <c r="O237" s="3"/>
      <c r="P237" s="1"/>
      <c r="Q237" s="3"/>
      <c r="R237" s="3"/>
      <c r="S237" s="3"/>
      <c r="T237" s="3"/>
      <c r="U237" s="3"/>
      <c r="V237" s="3"/>
      <c r="W237" s="2"/>
      <c r="X237" s="3"/>
      <c r="Y237" s="3"/>
      <c r="Z237" s="3"/>
      <c r="AA237" s="3"/>
      <c r="AB237" s="2"/>
      <c r="AC237" s="2"/>
      <c r="AD237" s="2"/>
      <c r="AE237" s="3"/>
      <c r="AF237" s="3"/>
    </row>
    <row r="238" spans="4:32" x14ac:dyDescent="0.2">
      <c r="D238" s="2"/>
      <c r="E238" s="2"/>
      <c r="F238" s="2"/>
      <c r="G238" s="3"/>
      <c r="H238" s="3"/>
      <c r="I238" s="3"/>
      <c r="J238" s="3"/>
      <c r="K238" s="3"/>
      <c r="L238" s="3"/>
      <c r="M238" s="3"/>
      <c r="N238" s="3"/>
      <c r="O238" s="3"/>
      <c r="P238" s="1"/>
      <c r="Q238" s="3"/>
      <c r="R238" s="3"/>
      <c r="S238" s="3"/>
      <c r="T238" s="3"/>
      <c r="U238" s="3"/>
      <c r="V238" s="3"/>
      <c r="W238" s="2"/>
      <c r="X238" s="3"/>
      <c r="Y238" s="3"/>
      <c r="Z238" s="3"/>
      <c r="AA238" s="3"/>
      <c r="AB238" s="2"/>
      <c r="AC238" s="2"/>
      <c r="AD238" s="2"/>
      <c r="AE238" s="3"/>
      <c r="AF238" s="3"/>
    </row>
    <row r="239" spans="4:32" x14ac:dyDescent="0.2">
      <c r="D239" s="2"/>
      <c r="E239" s="2"/>
      <c r="F239" s="2"/>
      <c r="G239" s="3"/>
      <c r="H239" s="3"/>
      <c r="I239" s="3"/>
      <c r="J239" s="3"/>
      <c r="K239" s="3"/>
      <c r="L239" s="3"/>
      <c r="M239" s="3"/>
      <c r="N239" s="3"/>
      <c r="O239" s="3"/>
      <c r="P239" s="1"/>
      <c r="Q239" s="3"/>
      <c r="R239" s="3"/>
      <c r="S239" s="3"/>
      <c r="T239" s="3"/>
      <c r="U239" s="3"/>
      <c r="V239" s="3"/>
      <c r="W239" s="2"/>
      <c r="X239" s="3"/>
      <c r="Y239" s="3"/>
      <c r="Z239" s="3"/>
      <c r="AA239" s="3"/>
      <c r="AB239" s="2"/>
      <c r="AC239" s="2"/>
      <c r="AD239" s="2"/>
      <c r="AE239" s="3"/>
      <c r="AF239" s="3"/>
    </row>
    <row r="240" spans="4:32" x14ac:dyDescent="0.2">
      <c r="D240" s="2"/>
      <c r="E240" s="2"/>
      <c r="F240" s="2"/>
      <c r="G240" s="3"/>
      <c r="H240" s="3"/>
      <c r="I240" s="3"/>
      <c r="J240" s="3"/>
      <c r="K240" s="3"/>
      <c r="L240" s="3"/>
      <c r="M240" s="3"/>
      <c r="N240" s="3"/>
      <c r="O240" s="3"/>
      <c r="P240" s="1"/>
      <c r="Q240" s="3"/>
      <c r="R240" s="3"/>
      <c r="S240" s="3"/>
      <c r="T240" s="3"/>
      <c r="U240" s="3"/>
      <c r="V240" s="3"/>
      <c r="W240" s="2"/>
      <c r="X240" s="3"/>
      <c r="Y240" s="3"/>
      <c r="Z240" s="3"/>
      <c r="AA240" s="3"/>
      <c r="AB240" s="2"/>
      <c r="AC240" s="2"/>
      <c r="AD240" s="2"/>
      <c r="AE240" s="3"/>
      <c r="AF240" s="3"/>
    </row>
    <row r="241" spans="4:32" x14ac:dyDescent="0.2">
      <c r="D241" s="2"/>
      <c r="E241" s="2"/>
      <c r="F241" s="2"/>
      <c r="G241" s="3"/>
      <c r="H241" s="3"/>
      <c r="I241" s="3"/>
      <c r="J241" s="3"/>
      <c r="K241" s="3"/>
      <c r="L241" s="3"/>
      <c r="M241" s="3"/>
      <c r="N241" s="3"/>
      <c r="O241" s="3"/>
      <c r="P241" s="1"/>
      <c r="Q241" s="3"/>
      <c r="R241" s="3"/>
      <c r="S241" s="3"/>
      <c r="T241" s="3"/>
      <c r="U241" s="3"/>
      <c r="V241" s="3"/>
      <c r="W241" s="2"/>
      <c r="X241" s="3"/>
      <c r="Y241" s="3"/>
      <c r="Z241" s="3"/>
      <c r="AA241" s="3"/>
      <c r="AB241" s="2"/>
      <c r="AC241" s="2"/>
      <c r="AD241" s="2"/>
      <c r="AE241" s="3"/>
      <c r="AF241" s="3"/>
    </row>
    <row r="242" spans="4:32" x14ac:dyDescent="0.2">
      <c r="P242" s="1"/>
      <c r="Q242" s="3"/>
      <c r="R242" s="3"/>
      <c r="S242" s="3"/>
      <c r="T242" s="3"/>
      <c r="U242" s="3"/>
      <c r="V242" s="3"/>
      <c r="W242" s="2"/>
      <c r="X242" s="3"/>
      <c r="Y242" s="3"/>
      <c r="Z242" s="3"/>
      <c r="AA242" s="3"/>
      <c r="AB242" s="2"/>
      <c r="AC242" s="2"/>
      <c r="AD242" s="2"/>
      <c r="AE242" s="3"/>
      <c r="AF242" s="3"/>
    </row>
    <row r="243" spans="4:32" x14ac:dyDescent="0.2">
      <c r="W243" s="2"/>
      <c r="X243" s="3"/>
      <c r="Y243" s="3"/>
      <c r="Z243" s="3"/>
      <c r="AA243" s="3"/>
      <c r="AB243" s="2"/>
      <c r="AC243" s="2"/>
      <c r="AD243" s="2"/>
      <c r="AE243" s="3"/>
      <c r="AF243" s="3"/>
    </row>
  </sheetData>
  <protectedRanges>
    <protectedRange sqref="S124:U133 S92:U101 S60:U69 S28:U37 AC28:AC37 AA60:AA67 AA92:AA99 AA124:AA131 AC60:AC67 AC124:AC131 AC92:AC99 AA28:AA37" name="Glc_Lac"/>
    <protectedRange sqref="R92:R101 R28:R37 R124:R133 R60:R69" name="Gln_Glu_1"/>
    <protectedRange sqref="P53:Q67 P69:Q83 P85:Q99 P101:Q115 P117:Q131 P133:Q147 P21:Q35 P37:Q51" name="Gln_Glu_2"/>
    <protectedRange sqref="N21:O37 N117:O133 N85:O101 N53:N69 O54:O69" name="cell number_all_1"/>
    <protectedRange sqref="Y67 Y53:Y65 Y69:Y71 Y101:Y103 Y133:Y135 Y21:Y38 Y85:Y99 Y117:Y131" name="sample_vol_base_1"/>
    <protectedRange sqref="S53:U59 S117:U123 S85:U91 AA53:AA59 S21:U27 AA69:AA74 AA85:AA91 AA101:AA106 AC133:AC135 AA117:AA123 AA133:AA136 AA21:AA27 AC53:AC59 AC69:AC74 AC85:AC91 AC101:AC106 AC117:AC123 AC21:AC27 X53:X67 X69:X83 X85:X99 X101:X115 X117:X131 X133:X147 X21:X35 X37:X51 AB20:AB147 AD20:AD147 Z20:Z147" name="osmolality_1"/>
    <protectedRange sqref="Y67 Y53:Y65 Y69:Y71 Y101:Y103 Y133:Y135 Y21:Y38 Y85:Y99 Y117:Y131" name="total_volume"/>
    <protectedRange sqref="Y67 Y53:Y65 Y69:Y71 Y101:Y103 Y133:Y135 Y21:Y38 Y85:Y99 Y117:Y131" name="protein_total_yield_NH3"/>
    <protectedRange sqref="S134:U147 S70:U83 S38:U51 S102:U115 AC38:AC51 AA75:AA83 AA107:AA115 AA137:AA147 AC75:AC83 AC107:AC115 AA38:AA51 AC136:AC147" name="osmolality_2"/>
    <protectedRange sqref="Y66 Y72:Y76 Y39:Y44 Y104:Y108 Y136:Y140 Y46:Y51 Y78:Y83 Y110:Y115 Y142:Y147" name="sample_vol_base_2"/>
    <protectedRange sqref="R70:R83 R102:R115 R134:R147 R38:R51" name="protein_total_yield_NH3_2"/>
    <protectedRange sqref="N70:O83 N102:O115 N134:O147 N38:O51" name="Glc_Lac_3"/>
    <protectedRange sqref="M68 M100 M132 M36 M79" name="dato_time_1_1_1_1"/>
    <protectedRange sqref="J67 J131 J99" name="cell number_all_3_1_1"/>
    <protectedRange sqref="M114 M146" name="pH_O2_Temp_stirring_1_1"/>
    <protectedRange sqref="J146:J147 J83 J51" name="cell number_all_2_1_1"/>
    <protectedRange sqref="H99:I99 H67:I67 H132 H131:I131" name="cell number_all_3_2_1_1"/>
    <protectedRange sqref="G99 G67 G131:G132" name="protein_total_yield_NH3_1_3_1_1"/>
    <protectedRange sqref="H146:I147 H83:I83 H51:I51" name="cell number_all_2_2_1_1"/>
    <protectedRange sqref="G51 G83 G146:G147" name="cell number_all_1_1_2_1_1"/>
    <protectedRange sqref="D28:D32 D44:D48 D60:D64 D76:D80 D92 D108:D112 D124:D128 D140:D144 D97" name="Gln_Glu_1_1_1"/>
    <protectedRange sqref="C20:C147" name="Gln_Glu_2_1_1"/>
    <protectedRange sqref="D49:D51 D65:D67 D81:D83 D98:D99 D113:D115 D129:D131 D145:D147 D33:D35" name="dato_time_1_2"/>
    <protectedRange sqref="V21:V35 V94:V99 V62:V67 V53:V60 V110:V111 V126:V131 V142:V143 V37:V44 V69:V76 V85:V89 V101:V105 V117:V121 V133:V137" name="Glc_Lac_1_1"/>
    <protectedRange sqref="V61 V90:V93 V77:V83 V144:V147 V112:V115 V45:V51 V106:V109 V122:V125 V138:V141" name="sample_vol_base_2_1"/>
  </protectedRanges>
  <phoneticPr fontId="35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All data</vt:lpstr>
    </vt:vector>
  </TitlesOfParts>
  <Company>Novo Nordisk A/S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Novo Nordisk A/S</dc:creator>
  <cp:lastModifiedBy>송진승</cp:lastModifiedBy>
  <cp:lastPrinted>2015-01-29T09:42:49Z</cp:lastPrinted>
  <dcterms:created xsi:type="dcterms:W3CDTF">1997-03-03T14:12:07Z</dcterms:created>
  <dcterms:modified xsi:type="dcterms:W3CDTF">2024-05-28T03:05:20Z</dcterms:modified>
</cp:coreProperties>
</file>