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40" yWindow="0" windowWidth="25600" windowHeight="15440" tabRatio="500" firstSheet="3" activeTab="3"/>
  </bookViews>
  <sheets>
    <sheet name="bubbleTimeSize" sheetId="11" r:id="rId1"/>
    <sheet name="bubbleComparisonsSwaps" sheetId="12" r:id="rId2"/>
    <sheet name="bubblePasses" sheetId="13" r:id="rId3"/>
    <sheet name="BubbleSort" sheetId="1" r:id="rId4"/>
    <sheet name="MergeSort" sheetId="10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5" i="10" l="1"/>
  <c r="K26" i="10"/>
  <c r="K27" i="10"/>
  <c r="K28" i="10"/>
  <c r="K29" i="10"/>
  <c r="K24" i="10"/>
  <c r="K15" i="10"/>
  <c r="K16" i="10"/>
  <c r="K17" i="10"/>
  <c r="K18" i="10"/>
  <c r="K19" i="10"/>
  <c r="K14" i="10"/>
  <c r="K5" i="10"/>
  <c r="K6" i="10"/>
  <c r="K7" i="10"/>
  <c r="K8" i="10"/>
  <c r="K9" i="10"/>
  <c r="K4" i="10"/>
  <c r="S25" i="1"/>
  <c r="S26" i="1"/>
  <c r="S27" i="1"/>
  <c r="S28" i="1"/>
  <c r="S29" i="1"/>
  <c r="S24" i="1"/>
  <c r="S15" i="1"/>
  <c r="S16" i="1"/>
  <c r="S17" i="1"/>
  <c r="S18" i="1"/>
  <c r="S19" i="1"/>
  <c r="S14" i="1"/>
  <c r="S9" i="1"/>
  <c r="S5" i="1"/>
  <c r="S6" i="1"/>
  <c r="S7" i="1"/>
  <c r="S8" i="1"/>
  <c r="S4" i="1"/>
  <c r="H25" i="10"/>
  <c r="H26" i="10"/>
  <c r="H27" i="10"/>
  <c r="H28" i="10"/>
  <c r="H29" i="10"/>
  <c r="H24" i="10"/>
  <c r="H15" i="10"/>
  <c r="H16" i="10"/>
  <c r="H17" i="10"/>
  <c r="H18" i="10"/>
  <c r="H19" i="10"/>
  <c r="H14" i="10"/>
  <c r="H5" i="10"/>
  <c r="H6" i="10"/>
  <c r="H7" i="10"/>
  <c r="H8" i="10"/>
  <c r="H9" i="10"/>
  <c r="H4" i="10"/>
  <c r="N25" i="1"/>
  <c r="N26" i="1"/>
  <c r="N27" i="1"/>
  <c r="N28" i="1"/>
  <c r="N29" i="1"/>
  <c r="N24" i="1"/>
  <c r="N15" i="1"/>
  <c r="N16" i="1"/>
  <c r="N17" i="1"/>
  <c r="N18" i="1"/>
  <c r="N19" i="1"/>
  <c r="N14" i="1"/>
  <c r="N5" i="1"/>
  <c r="N6" i="1"/>
  <c r="N7" i="1"/>
  <c r="N8" i="1"/>
  <c r="N9" i="1"/>
  <c r="N4" i="1"/>
  <c r="I15" i="10"/>
  <c r="I16" i="10"/>
  <c r="I17" i="10"/>
  <c r="I18" i="10"/>
  <c r="I19" i="10"/>
  <c r="I14" i="10"/>
  <c r="I25" i="10"/>
  <c r="I26" i="10"/>
  <c r="I27" i="10"/>
  <c r="I28" i="10"/>
  <c r="I29" i="10"/>
  <c r="I24" i="10"/>
  <c r="I5" i="10"/>
  <c r="I6" i="10"/>
  <c r="I7" i="10"/>
  <c r="I8" i="10"/>
  <c r="I9" i="10"/>
  <c r="I4" i="10"/>
  <c r="J29" i="10"/>
  <c r="J28" i="10"/>
  <c r="J27" i="10"/>
  <c r="J26" i="10"/>
  <c r="J25" i="10"/>
  <c r="J24" i="10"/>
  <c r="J19" i="10"/>
  <c r="J18" i="10"/>
  <c r="J17" i="10"/>
  <c r="J16" i="10"/>
  <c r="J15" i="10"/>
  <c r="J14" i="10"/>
  <c r="J9" i="10"/>
  <c r="J8" i="10"/>
  <c r="J7" i="10"/>
  <c r="J6" i="10"/>
  <c r="J5" i="10"/>
  <c r="J4" i="10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Q5" i="1"/>
  <c r="Q6" i="1"/>
  <c r="Q7" i="1"/>
  <c r="Q8" i="1"/>
  <c r="Q9" i="1"/>
  <c r="Q4" i="1"/>
  <c r="P5" i="1"/>
  <c r="P6" i="1"/>
  <c r="P7" i="1"/>
  <c r="P8" i="1"/>
  <c r="P9" i="1"/>
  <c r="P4" i="1"/>
  <c r="O5" i="1"/>
  <c r="O6" i="1"/>
  <c r="O7" i="1"/>
  <c r="O8" i="1"/>
  <c r="O9" i="1"/>
  <c r="O4" i="1"/>
  <c r="R5" i="1"/>
  <c r="R6" i="1"/>
  <c r="R7" i="1"/>
  <c r="R8" i="1"/>
  <c r="R9" i="1"/>
  <c r="R4" i="1"/>
</calcChain>
</file>

<file path=xl/connections.xml><?xml version="1.0" encoding="utf-8"?>
<connections xmlns="http://schemas.openxmlformats.org/spreadsheetml/2006/main">
  <connection id="1" name="bubbleThu Nov 07 23/29/04 GMT 2013.csv" type="6" refreshedVersion="0" background="1" saveData="1">
    <textPr fileType="mac" sourceFile="Macintosh HD:Users:lewisdw11:Dropbox:CS2001:Practical 8:src:results:bubbleThu Nov 07 23/29/04 GMT 2013.csv" comma="1">
      <textFields>
        <textField/>
      </textFields>
    </textPr>
  </connection>
  <connection id="2" name="bubbleThu Nov 07 23/29/37 GMT 2013.csv" type="6" refreshedVersion="0" background="1" saveData="1">
    <textPr fileType="mac" sourceFile="Macintosh HD:Users:lewisdw11:Dropbox:CS2001:Practical 8:src:results:bubbleThu Nov 07 23/29/37 GMT 2013.csv" comma="1">
      <textFields count="2">
        <textField/>
        <textField/>
      </textFields>
    </textPr>
  </connection>
  <connection id="3" name="bubbleThu Nov 07 23/46/46 GMT 2013.csv" type="6" refreshedVersion="0" background="1" saveData="1">
    <textPr fileType="mac" sourceFile="Macintosh HD:Users:lewisdw11:Dropbox:CS2001:Practical 8:src:results:bubbleThu Nov 07 23/46/46 GMT 2013.csv" comma="1">
      <textFields count="2">
        <textField/>
        <textField/>
      </textFields>
    </textPr>
  </connection>
  <connection id="4" name="bubbleThu Nov 07 23/47/31 GMT 2013.csv" type="6" refreshedVersion="0" background="1" saveData="1">
    <textPr fileType="mac" sourceFile="Macintosh HD:Users:lewisdw11:Dropbox:CS2001:Practical 8:src:results:bubbleThu Nov 07 23/47/31 GMT 2013.csv" comma="1">
      <textFields count="2">
        <textField/>
        <textField/>
      </textFields>
    </textPr>
  </connection>
  <connection id="5" name="bubbleThu Nov 07 23/47/40 GMT 2013.csv" type="6" refreshedVersion="0" background="1" saveData="1">
    <textPr fileType="mac" sourceFile="Macintosh HD:Users:lewisdw11:Dropbox:CS2001:Practical 8:src:results:bubbleThu Nov 07 23/47/40 GMT 2013.csv" comma="1">
      <textFields count="2">
        <textField/>
        <textField/>
      </textFields>
    </textPr>
  </connection>
  <connection id="6" name="bubbleThu Nov 07 23/54/33 GMT 2013.csv" type="6" refreshedVersion="0" background="1" saveData="1">
    <textPr fileType="mac" sourceFile="Macintosh HD:Users:lewisdw11:Dropbox:CS2001:Practical 8:src:results:bubbleThu Nov 07 23/54/33 GMT 2013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<sst xmlns="http://schemas.openxmlformats.org/spreadsheetml/2006/main" count="114" uniqueCount="18">
  <si>
    <t>Data Size</t>
  </si>
  <si>
    <t>Num Passes</t>
  </si>
  <si>
    <t>Num Comparisons</t>
  </si>
  <si>
    <t>Num Swaps</t>
  </si>
  <si>
    <t>Run #1</t>
  </si>
  <si>
    <t>Run #2</t>
  </si>
  <si>
    <t>Run #3</t>
  </si>
  <si>
    <t>Time Elapsed (ns)</t>
  </si>
  <si>
    <t>time error</t>
  </si>
  <si>
    <t>time standdev</t>
  </si>
  <si>
    <t>RANDOM LISTS</t>
  </si>
  <si>
    <t>average comparisons</t>
  </si>
  <si>
    <t>average swaps</t>
  </si>
  <si>
    <t>average passes</t>
  </si>
  <si>
    <t>REVERSE SORTED</t>
  </si>
  <si>
    <t>SORTED</t>
  </si>
  <si>
    <t>num Splits</t>
  </si>
  <si>
    <t>Average Time Elapsed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</si>
</sst>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2" borderId="2" xfId="0" applyFont="1" applyFill="1" applyBorder="1"/>
    <xf numFmtId="0" fontId="0" fillId="0" borderId="0" xfId="0" applyBorder="1"/>
    <xf numFmtId="2" fontId="0" fillId="2" borderId="2" xfId="0" applyNumberFormat="1" applyFill="1" applyBorder="1"/>
    <xf numFmtId="1" fontId="0" fillId="2" borderId="2" xfId="0" applyNumberFormat="1" applyFill="1" applyBorder="1"/>
    <xf numFmtId="1" fontId="1" fillId="2" borderId="2" xfId="0" applyNumberFormat="1" applyFont="1" applyFill="1" applyBorder="1"/>
    <xf numFmtId="0" fontId="1" fillId="0" borderId="0" xfId="0" applyFont="1" applyAlignment="1"/>
    <xf numFmtId="0" fontId="0" fillId="0" borderId="2" xfId="0" applyBorder="1"/>
    <xf numFmtId="0" fontId="0" fillId="0" borderId="2" xfId="0" applyFill="1" applyBorder="1"/>
    <xf numFmtId="0" fontId="1" fillId="0" borderId="0" xfId="0" applyFont="1" applyAlignment="1">
      <alignment horizontal="center"/>
    </xf>
    <xf numFmtId="2" fontId="0" fillId="2" borderId="3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Sort:</a:t>
            </a:r>
            <a:r>
              <a:rPr lang="en-US" baseline="0"/>
              <a:t> Elapsed Time vs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BubbleSort!$N$3</c:f>
              <c:strCache>
                <c:ptCount val="1"/>
                <c:pt idx="0">
                  <c:v>Average Time Elapsed (ms)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BubbleSort!$A$4:$A$9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500000.0</c:v>
                </c:pt>
              </c:numCache>
            </c:numRef>
          </c:xVal>
          <c:yVal>
            <c:numRef>
              <c:f>BubbleSort!$N$4:$N$9</c:f>
              <c:numCache>
                <c:formatCode>0.00</c:formatCode>
                <c:ptCount val="6"/>
                <c:pt idx="0">
                  <c:v>0.438666666666667</c:v>
                </c:pt>
                <c:pt idx="1">
                  <c:v>0.776666666666667</c:v>
                </c:pt>
                <c:pt idx="2">
                  <c:v>27.47433333333333</c:v>
                </c:pt>
                <c:pt idx="3">
                  <c:v>215.9306666666667</c:v>
                </c:pt>
                <c:pt idx="4">
                  <c:v>27878.535</c:v>
                </c:pt>
                <c:pt idx="5">
                  <c:v>682579.1823333334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84616"/>
        <c:axId val="2099187704"/>
      </c:scatterChart>
      <c:valAx>
        <c:axId val="209918461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</a:t>
                </a:r>
                <a:r>
                  <a:rPr lang="en-US" baseline="0"/>
                  <a:t> to Sort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9187704"/>
        <c:crosses val="autoZero"/>
        <c:crossBetween val="midCat"/>
      </c:valAx>
      <c:valAx>
        <c:axId val="2099187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99184616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Comparisons/Swaps vs Size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Comparisons</c:v>
          </c:tx>
          <c:spPr>
            <a:ln w="47625">
              <a:noFill/>
            </a:ln>
          </c:spPr>
          <c:xVal>
            <c:numRef>
              <c:f>BubbleSort!$A$4:$A$9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500000.0</c:v>
                </c:pt>
              </c:numCache>
            </c:numRef>
          </c:xVal>
          <c:yVal>
            <c:numRef>
              <c:f>BubbleSort!$O$4:$O$9</c:f>
              <c:numCache>
                <c:formatCode>0</c:formatCode>
                <c:ptCount val="6"/>
                <c:pt idx="0">
                  <c:v>1210.0</c:v>
                </c:pt>
                <c:pt idx="1">
                  <c:v>3250.666666666667</c:v>
                </c:pt>
                <c:pt idx="2">
                  <c:v>498755.6666666667</c:v>
                </c:pt>
                <c:pt idx="3">
                  <c:v>4.99887813333333E7</c:v>
                </c:pt>
                <c:pt idx="4">
                  <c:v>4.99983055633333E9</c:v>
                </c:pt>
                <c:pt idx="5">
                  <c:v>1.24998493035E11</c:v>
                </c:pt>
              </c:numCache>
            </c:numRef>
          </c:yVal>
          <c:smooth val="0"/>
        </c:ser>
        <c:ser>
          <c:idx val="1"/>
          <c:order val="1"/>
          <c:tx>
            <c:v>Swaps</c:v>
          </c:tx>
          <c:spPr>
            <a:ln w="47625">
              <a:noFill/>
            </a:ln>
          </c:spPr>
          <c:dPt>
            <c:idx val="1"/>
            <c:marker>
              <c:spPr>
                <a:noFill/>
              </c:spPr>
            </c:marker>
            <c:bubble3D val="0"/>
          </c:dPt>
          <c:xVal>
            <c:numRef>
              <c:f>BubbleSort!$A$4:$A$9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500000.0</c:v>
                </c:pt>
              </c:numCache>
            </c:numRef>
          </c:xVal>
          <c:yVal>
            <c:numRef>
              <c:f>BubbleSort!$P$4:$P$9</c:f>
              <c:numCache>
                <c:formatCode>0</c:formatCode>
                <c:ptCount val="6"/>
                <c:pt idx="0">
                  <c:v>653.6666666666666</c:v>
                </c:pt>
                <c:pt idx="1">
                  <c:v>3238.0</c:v>
                </c:pt>
                <c:pt idx="2">
                  <c:v>244570.6666666667</c:v>
                </c:pt>
                <c:pt idx="3">
                  <c:v>2.49910703333333E7</c:v>
                </c:pt>
                <c:pt idx="4">
                  <c:v>2.49292136366667E9</c:v>
                </c:pt>
                <c:pt idx="5">
                  <c:v>6.2475473741E10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24776"/>
        <c:axId val="2134527832"/>
      </c:scatterChart>
      <c:valAx>
        <c:axId val="2134524776"/>
        <c:scaling>
          <c:logBase val="2.0"/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Nunber</a:t>
                </a:r>
                <a:r>
                  <a:rPr lang="en-US" baseline="0"/>
                  <a:t> of Elements to Sort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527832"/>
        <c:crosses val="autoZero"/>
        <c:crossBetween val="midCat"/>
      </c:valAx>
      <c:valAx>
        <c:axId val="2134527832"/>
        <c:scaling>
          <c:logBase val="2.0"/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Swap/Comparisons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4524776"/>
        <c:crosses val="autoZero"/>
        <c:crossBetween val="midCat"/>
        <c:majorUnit val="2.0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Bubble Sort</a:t>
            </a:r>
            <a:r>
              <a:rPr lang="en-US" baseline="0"/>
              <a:t> Number of Passes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BubbleSort!$Q$3</c:f>
              <c:strCache>
                <c:ptCount val="1"/>
                <c:pt idx="0">
                  <c:v>average passes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73566645790043"/>
                  <c:y val="-0.151486049063309"/>
                </c:manualLayout>
              </c:layout>
              <c:numFmt formatCode="General" sourceLinked="0"/>
            </c:trendlineLbl>
          </c:trendline>
          <c:xVal>
            <c:numRef>
              <c:f>BubbleSort!$A$4:$A$9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>
                  <c:v>500000.0</c:v>
                </c:pt>
              </c:numCache>
            </c:numRef>
          </c:xVal>
          <c:yVal>
            <c:numRef>
              <c:f>BubbleSort!$Q$4:$Q$9</c:f>
              <c:numCache>
                <c:formatCode>0</c:formatCode>
                <c:ptCount val="6"/>
                <c:pt idx="0">
                  <c:v>44.66666666666666</c:v>
                </c:pt>
                <c:pt idx="1">
                  <c:v>891.0</c:v>
                </c:pt>
                <c:pt idx="2">
                  <c:v>964.0</c:v>
                </c:pt>
                <c:pt idx="3">
                  <c:v>9902.333333333334</c:v>
                </c:pt>
                <c:pt idx="4">
                  <c:v>99533.66666666667</c:v>
                </c:pt>
                <c:pt idx="5">
                  <c:v>498443.0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55688"/>
        <c:axId val="2133030488"/>
      </c:scatterChart>
      <c:valAx>
        <c:axId val="213325568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Elements to Sort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3030488"/>
        <c:crosses val="autoZero"/>
        <c:crossBetween val="midCat"/>
      </c:valAx>
      <c:valAx>
        <c:axId val="213303048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3325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75" zoomScaleNormal="75" zoomScalePageLayoutView="75" workbookViewId="0">
      <selection activeCell="H13" sqref="H13"/>
    </sheetView>
  </sheetViews>
  <sheetFormatPr baseColWidth="10" defaultRowHeight="15" x14ac:dyDescent="0"/>
  <cols>
    <col min="1" max="1" width="17.1640625" bestFit="1" customWidth="1"/>
    <col min="2" max="2" width="12.1640625" customWidth="1"/>
    <col min="3" max="3" width="16.5" bestFit="1" customWidth="1"/>
    <col min="4" max="4" width="16.83203125" style="6" bestFit="1" customWidth="1"/>
    <col min="5" max="5" width="15.83203125" bestFit="1" customWidth="1"/>
    <col min="6" max="6" width="16.1640625" bestFit="1" customWidth="1"/>
    <col min="7" max="7" width="16.5" bestFit="1" customWidth="1"/>
    <col min="8" max="8" width="16.83203125" style="6" bestFit="1" customWidth="1"/>
    <col min="9" max="10" width="12.1640625" bestFit="1" customWidth="1"/>
    <col min="11" max="11" width="16.5" bestFit="1" customWidth="1"/>
    <col min="12" max="12" width="16.83203125" bestFit="1" customWidth="1"/>
    <col min="13" max="13" width="23.6640625" bestFit="1" customWidth="1"/>
    <col min="14" max="14" width="24" bestFit="1" customWidth="1"/>
    <col min="15" max="15" width="18.83203125" bestFit="1" customWidth="1"/>
    <col min="16" max="16" width="13.5" bestFit="1" customWidth="1"/>
    <col min="17" max="17" width="18.5" bestFit="1" customWidth="1"/>
    <col min="18" max="18" width="19" bestFit="1" customWidth="1"/>
    <col min="19" max="19" width="15" bestFit="1" customWidth="1"/>
  </cols>
  <sheetData>
    <row r="1" spans="1:19">
      <c r="A1" s="31" t="s">
        <v>10</v>
      </c>
    </row>
    <row r="2" spans="1:19">
      <c r="A2" s="13" t="s">
        <v>4</v>
      </c>
      <c r="B2" s="13"/>
      <c r="C2" s="13"/>
      <c r="D2" s="13"/>
      <c r="E2" s="13" t="s">
        <v>5</v>
      </c>
      <c r="F2" s="13"/>
      <c r="G2" s="13"/>
      <c r="H2" s="13"/>
      <c r="I2" s="13" t="s">
        <v>6</v>
      </c>
      <c r="J2" s="13"/>
      <c r="K2" s="13"/>
      <c r="L2" s="13"/>
    </row>
    <row r="3" spans="1:19" ht="16" thickBot="1">
      <c r="A3" s="1" t="s">
        <v>0</v>
      </c>
      <c r="B3" s="1" t="s">
        <v>7</v>
      </c>
      <c r="C3" s="1" t="s">
        <v>1</v>
      </c>
      <c r="D3" s="30" t="s">
        <v>2</v>
      </c>
      <c r="E3" s="2" t="s">
        <v>3</v>
      </c>
      <c r="F3" s="1" t="s">
        <v>7</v>
      </c>
      <c r="G3" s="1" t="s">
        <v>1</v>
      </c>
      <c r="H3" s="30" t="s">
        <v>2</v>
      </c>
      <c r="I3" s="2" t="s">
        <v>3</v>
      </c>
      <c r="J3" s="1" t="s">
        <v>7</v>
      </c>
      <c r="K3" s="1" t="s">
        <v>1</v>
      </c>
      <c r="L3" s="1" t="s">
        <v>2</v>
      </c>
      <c r="M3" s="1" t="s">
        <v>3</v>
      </c>
      <c r="N3" s="5" t="s">
        <v>17</v>
      </c>
      <c r="O3" s="5" t="s">
        <v>11</v>
      </c>
      <c r="P3" s="9" t="s">
        <v>12</v>
      </c>
      <c r="Q3" s="5" t="s">
        <v>13</v>
      </c>
      <c r="R3" s="3" t="s">
        <v>9</v>
      </c>
      <c r="S3" s="3" t="s">
        <v>8</v>
      </c>
    </row>
    <row r="4" spans="1:19">
      <c r="A4" s="1">
        <v>50</v>
      </c>
      <c r="B4" s="15">
        <v>354000</v>
      </c>
      <c r="C4" s="16">
        <v>46</v>
      </c>
      <c r="D4" s="16">
        <v>1219</v>
      </c>
      <c r="E4" s="16">
        <v>686</v>
      </c>
      <c r="F4" s="17">
        <v>625000</v>
      </c>
      <c r="G4" s="17">
        <v>47</v>
      </c>
      <c r="H4" s="17">
        <v>1222</v>
      </c>
      <c r="I4" s="16">
        <v>607</v>
      </c>
      <c r="J4" s="17">
        <v>337000</v>
      </c>
      <c r="K4" s="17">
        <v>41</v>
      </c>
      <c r="L4" s="17">
        <v>1189</v>
      </c>
      <c r="M4" s="18">
        <v>668</v>
      </c>
      <c r="N4" s="14">
        <f>AVERAGE(B4,F4,J4)/1000000</f>
        <v>0.4386666666666667</v>
      </c>
      <c r="O4" s="8">
        <f t="shared" ref="O4:O9" si="0">AVERAGE(L4,H4,D4)</f>
        <v>1210</v>
      </c>
      <c r="P4" s="8">
        <f t="shared" ref="P4:P9" si="1">AVERAGE(E4,I4,M4)</f>
        <v>653.66666666666663</v>
      </c>
      <c r="Q4" s="8">
        <f t="shared" ref="Q4:Q9" si="2">AVERAGE(K4,G4,C4)</f>
        <v>44.666666666666664</v>
      </c>
      <c r="R4" s="4">
        <f t="shared" ref="R4:R9" si="3">STDEV(J4,F4,B4)</f>
        <v>161593.1104141922</v>
      </c>
      <c r="S4" s="4">
        <f>R4/SQRT(3)/1000000</f>
        <v>9.3295825796822787E-2</v>
      </c>
    </row>
    <row r="5" spans="1:19">
      <c r="A5" s="1">
        <v>100</v>
      </c>
      <c r="B5" s="19">
        <v>721000</v>
      </c>
      <c r="C5" s="11">
        <v>85</v>
      </c>
      <c r="D5" s="11">
        <v>4845</v>
      </c>
      <c r="E5" s="11">
        <v>2655</v>
      </c>
      <c r="F5" s="11">
        <v>810000</v>
      </c>
      <c r="G5" s="11">
        <v>83</v>
      </c>
      <c r="H5" s="11">
        <v>4814</v>
      </c>
      <c r="I5" s="11">
        <v>2130</v>
      </c>
      <c r="J5" s="12">
        <v>799000</v>
      </c>
      <c r="K5" s="12">
        <v>2505</v>
      </c>
      <c r="L5" s="12">
        <v>93</v>
      </c>
      <c r="M5" s="20">
        <v>4929</v>
      </c>
      <c r="N5" s="14">
        <f t="shared" ref="N5:N9" si="4">AVERAGE(B5,F5,J5)/1000000</f>
        <v>0.77666666666666662</v>
      </c>
      <c r="O5" s="8">
        <f t="shared" si="0"/>
        <v>3250.6666666666665</v>
      </c>
      <c r="P5" s="8">
        <f t="shared" si="1"/>
        <v>3238</v>
      </c>
      <c r="Q5" s="8">
        <f t="shared" si="2"/>
        <v>891</v>
      </c>
      <c r="R5" s="4">
        <f t="shared" si="3"/>
        <v>48521.472909767828</v>
      </c>
      <c r="S5" s="4">
        <f t="shared" ref="S5:S8" si="5">R5/SQRT(3)/1000000</f>
        <v>2.8013885445931593E-2</v>
      </c>
    </row>
    <row r="6" spans="1:19">
      <c r="A6" s="1">
        <v>1000</v>
      </c>
      <c r="B6" s="19">
        <v>25727000</v>
      </c>
      <c r="C6" s="11">
        <v>978</v>
      </c>
      <c r="D6" s="11">
        <v>499269</v>
      </c>
      <c r="E6" s="11">
        <v>247225</v>
      </c>
      <c r="F6" s="11">
        <v>28967000</v>
      </c>
      <c r="G6" s="11">
        <v>943</v>
      </c>
      <c r="H6" s="11">
        <v>497904</v>
      </c>
      <c r="I6" s="11">
        <v>240463</v>
      </c>
      <c r="J6" s="11">
        <v>27729000</v>
      </c>
      <c r="K6" s="11">
        <v>971</v>
      </c>
      <c r="L6" s="11">
        <v>499094</v>
      </c>
      <c r="M6" s="21">
        <v>246024</v>
      </c>
      <c r="N6" s="14">
        <f t="shared" si="4"/>
        <v>27.47433333333333</v>
      </c>
      <c r="O6" s="8">
        <f t="shared" si="0"/>
        <v>498755.66666666669</v>
      </c>
      <c r="P6" s="8">
        <f t="shared" si="1"/>
        <v>244570.66666666666</v>
      </c>
      <c r="Q6" s="8">
        <f t="shared" si="2"/>
        <v>964</v>
      </c>
      <c r="R6" s="4">
        <f t="shared" si="3"/>
        <v>1634943.8318588603</v>
      </c>
      <c r="S6" s="4">
        <f t="shared" si="5"/>
        <v>0.94393526143363127</v>
      </c>
    </row>
    <row r="7" spans="1:19">
      <c r="A7" s="1">
        <v>10000</v>
      </c>
      <c r="B7" s="19">
        <v>233293000</v>
      </c>
      <c r="C7" s="11">
        <v>9938</v>
      </c>
      <c r="D7" s="11">
        <v>49993109</v>
      </c>
      <c r="E7" s="11">
        <v>25026145</v>
      </c>
      <c r="F7" s="11">
        <v>206554000</v>
      </c>
      <c r="G7" s="11">
        <v>9825</v>
      </c>
      <c r="H7" s="11">
        <v>49979775</v>
      </c>
      <c r="I7" s="11">
        <v>24797413</v>
      </c>
      <c r="J7" s="11">
        <v>207945000</v>
      </c>
      <c r="K7" s="11">
        <v>9944</v>
      </c>
      <c r="L7" s="11">
        <v>49993460</v>
      </c>
      <c r="M7" s="21">
        <v>25149653</v>
      </c>
      <c r="N7" s="14">
        <f t="shared" si="4"/>
        <v>215.93066666666667</v>
      </c>
      <c r="O7" s="8">
        <f t="shared" si="0"/>
        <v>49988781.333333336</v>
      </c>
      <c r="P7" s="8">
        <f t="shared" si="1"/>
        <v>24991070.333333332</v>
      </c>
      <c r="Q7" s="8">
        <f t="shared" si="2"/>
        <v>9902.3333333333339</v>
      </c>
      <c r="R7" s="4">
        <f t="shared" si="3"/>
        <v>15052298.30734607</v>
      </c>
      <c r="S7" s="4">
        <f t="shared" si="5"/>
        <v>8.6904484796688024</v>
      </c>
    </row>
    <row r="8" spans="1:19">
      <c r="A8" s="1">
        <v>100000</v>
      </c>
      <c r="B8" s="19">
        <v>27657537000</v>
      </c>
      <c r="C8" s="11">
        <v>99331</v>
      </c>
      <c r="D8" s="11">
        <v>4999726554</v>
      </c>
      <c r="E8" s="11">
        <v>2491800007</v>
      </c>
      <c r="F8" s="11">
        <v>28172860000</v>
      </c>
      <c r="G8" s="11">
        <v>99590</v>
      </c>
      <c r="H8" s="11">
        <v>4999866155</v>
      </c>
      <c r="I8" s="11">
        <v>2495304858</v>
      </c>
      <c r="J8" s="11">
        <v>27805208000</v>
      </c>
      <c r="K8" s="11">
        <v>99680</v>
      </c>
      <c r="L8" s="11">
        <v>4999898960</v>
      </c>
      <c r="M8" s="21">
        <v>2491659226</v>
      </c>
      <c r="N8" s="14">
        <f t="shared" si="4"/>
        <v>27878.535</v>
      </c>
      <c r="O8" s="8">
        <f t="shared" si="0"/>
        <v>4999830556.333333</v>
      </c>
      <c r="P8" s="8">
        <f t="shared" si="1"/>
        <v>2492921363.6666665</v>
      </c>
      <c r="Q8" s="8">
        <f t="shared" si="2"/>
        <v>99533.666666666672</v>
      </c>
      <c r="R8" s="4">
        <f t="shared" si="3"/>
        <v>265371598.47843552</v>
      </c>
      <c r="S8" s="4">
        <f t="shared" si="5"/>
        <v>153.21236381680606</v>
      </c>
    </row>
    <row r="9" spans="1:19" ht="16" thickBot="1">
      <c r="A9" s="1">
        <v>500000</v>
      </c>
      <c r="B9" s="22">
        <v>678133887000</v>
      </c>
      <c r="C9" s="23">
        <v>498610</v>
      </c>
      <c r="D9" s="23">
        <v>124998784645</v>
      </c>
      <c r="E9" s="23">
        <v>62401607797</v>
      </c>
      <c r="F9" s="23">
        <v>683297799000</v>
      </c>
      <c r="G9" s="23">
        <v>498700</v>
      </c>
      <c r="H9" s="23">
        <v>124998905650</v>
      </c>
      <c r="I9" s="23">
        <v>62516139056</v>
      </c>
      <c r="J9" s="23">
        <v>686305861000</v>
      </c>
      <c r="K9" s="23">
        <v>498019</v>
      </c>
      <c r="L9" s="23">
        <v>124997788810</v>
      </c>
      <c r="M9" s="24">
        <v>62508674370</v>
      </c>
      <c r="N9" s="14">
        <f t="shared" si="4"/>
        <v>682579.18233333342</v>
      </c>
      <c r="O9" s="8">
        <f t="shared" si="0"/>
        <v>124998493035</v>
      </c>
      <c r="P9" s="8">
        <f t="shared" si="1"/>
        <v>62475473741</v>
      </c>
      <c r="Q9" s="8">
        <f t="shared" si="2"/>
        <v>498443</v>
      </c>
      <c r="R9" s="4">
        <f t="shared" si="3"/>
        <v>4133109870.228147</v>
      </c>
      <c r="S9" s="4">
        <f>R9/SQRT(3)/1000000</f>
        <v>2386.25209616652</v>
      </c>
    </row>
    <row r="11" spans="1:19">
      <c r="A11" s="31" t="s">
        <v>14</v>
      </c>
    </row>
    <row r="12" spans="1:19">
      <c r="A12" s="13" t="s">
        <v>4</v>
      </c>
      <c r="B12" s="13"/>
      <c r="C12" s="13"/>
      <c r="D12" s="13"/>
      <c r="E12" s="13" t="s">
        <v>5</v>
      </c>
      <c r="F12" s="13"/>
      <c r="G12" s="13"/>
      <c r="H12" s="13"/>
      <c r="I12" s="13" t="s">
        <v>6</v>
      </c>
      <c r="J12" s="13"/>
      <c r="K12" s="13"/>
      <c r="L12" s="13"/>
    </row>
    <row r="13" spans="1:19" ht="16" thickBot="1">
      <c r="A13" s="1" t="s">
        <v>0</v>
      </c>
      <c r="B13" s="1" t="s">
        <v>7</v>
      </c>
      <c r="C13" s="1" t="s">
        <v>1</v>
      </c>
      <c r="D13" s="30" t="s">
        <v>2</v>
      </c>
      <c r="E13" s="2" t="s">
        <v>3</v>
      </c>
      <c r="F13" s="1" t="s">
        <v>7</v>
      </c>
      <c r="G13" s="1" t="s">
        <v>1</v>
      </c>
      <c r="H13" s="30" t="s">
        <v>2</v>
      </c>
      <c r="I13" s="2" t="s">
        <v>3</v>
      </c>
      <c r="J13" s="1" t="s">
        <v>7</v>
      </c>
      <c r="K13" s="1" t="s">
        <v>1</v>
      </c>
      <c r="L13" s="1" t="s">
        <v>2</v>
      </c>
      <c r="M13" s="1" t="s">
        <v>3</v>
      </c>
      <c r="N13" s="5" t="s">
        <v>17</v>
      </c>
      <c r="O13" s="5" t="s">
        <v>11</v>
      </c>
      <c r="P13" s="9" t="s">
        <v>12</v>
      </c>
      <c r="Q13" s="5" t="s">
        <v>13</v>
      </c>
      <c r="R13" s="3" t="s">
        <v>9</v>
      </c>
      <c r="S13" s="3" t="s">
        <v>8</v>
      </c>
    </row>
    <row r="14" spans="1:19">
      <c r="A14" s="1">
        <v>50</v>
      </c>
      <c r="B14" s="15">
        <v>426000</v>
      </c>
      <c r="C14" s="16">
        <v>50</v>
      </c>
      <c r="D14" s="16">
        <v>1225</v>
      </c>
      <c r="E14" s="16">
        <v>1225</v>
      </c>
      <c r="F14" s="17">
        <v>616000</v>
      </c>
      <c r="G14" s="17">
        <v>50</v>
      </c>
      <c r="H14" s="17">
        <v>1225</v>
      </c>
      <c r="I14" s="16">
        <v>1225</v>
      </c>
      <c r="J14" s="17">
        <v>416000</v>
      </c>
      <c r="K14" s="17">
        <v>50</v>
      </c>
      <c r="L14" s="17">
        <v>1225</v>
      </c>
      <c r="M14" s="25">
        <v>1225</v>
      </c>
      <c r="N14" s="14">
        <f>AVERAGE(B14,F14,J14)/1000000</f>
        <v>0.48599999999999999</v>
      </c>
      <c r="O14" s="8">
        <f t="shared" ref="O14:O19" si="6">AVERAGE(L14,H14,D14)</f>
        <v>1225</v>
      </c>
      <c r="P14" s="8">
        <f t="shared" ref="P14:P19" si="7">AVERAGE(E14,I14,M14)</f>
        <v>1225</v>
      </c>
      <c r="Q14" s="8">
        <f t="shared" ref="Q14:Q19" si="8">AVERAGE(K14,G14,C14)</f>
        <v>50</v>
      </c>
      <c r="R14" s="4">
        <f t="shared" ref="R14:R19" si="9">STDEV(J14,F14,B14)</f>
        <v>112694.27669584645</v>
      </c>
      <c r="S14" s="4">
        <f>(R14/SQRT(3))/1000000</f>
        <v>6.5064070986477124E-2</v>
      </c>
    </row>
    <row r="15" spans="1:19">
      <c r="A15" s="1">
        <v>100</v>
      </c>
      <c r="B15" s="19">
        <v>899000</v>
      </c>
      <c r="C15" s="11">
        <v>100</v>
      </c>
      <c r="D15" s="11">
        <v>4950</v>
      </c>
      <c r="E15" s="11">
        <v>4950</v>
      </c>
      <c r="F15" s="12">
        <v>1377000</v>
      </c>
      <c r="G15" s="12">
        <v>100</v>
      </c>
      <c r="H15" s="12">
        <v>4950</v>
      </c>
      <c r="I15" s="11">
        <v>4950</v>
      </c>
      <c r="J15" s="12">
        <v>938000</v>
      </c>
      <c r="K15" s="12">
        <v>100</v>
      </c>
      <c r="L15" s="12">
        <v>4950</v>
      </c>
      <c r="M15" s="20">
        <v>4950</v>
      </c>
      <c r="N15" s="14">
        <f t="shared" ref="N15:N19" si="10">AVERAGE(B15,F15,J15)/1000000</f>
        <v>1.0713333333333332</v>
      </c>
      <c r="O15" s="8">
        <f t="shared" si="6"/>
        <v>4950</v>
      </c>
      <c r="P15" s="8">
        <f t="shared" si="7"/>
        <v>4950</v>
      </c>
      <c r="Q15" s="8">
        <f t="shared" si="8"/>
        <v>100</v>
      </c>
      <c r="R15" s="4">
        <f t="shared" si="9"/>
        <v>265432.35170817678</v>
      </c>
      <c r="S15" s="4">
        <f t="shared" ref="S15:S19" si="11">(R15/SQRT(3))/1000000</f>
        <v>0.15324743971035129</v>
      </c>
    </row>
    <row r="16" spans="1:19">
      <c r="A16" s="1">
        <v>1000</v>
      </c>
      <c r="B16" s="19">
        <v>14322000</v>
      </c>
      <c r="C16" s="11">
        <v>1000</v>
      </c>
      <c r="D16" s="11">
        <v>499500</v>
      </c>
      <c r="E16" s="11">
        <v>499500</v>
      </c>
      <c r="F16" s="12">
        <v>16476000</v>
      </c>
      <c r="G16" s="12">
        <v>1000</v>
      </c>
      <c r="H16" s="12">
        <v>499500</v>
      </c>
      <c r="I16" s="11">
        <v>499500</v>
      </c>
      <c r="J16" s="12">
        <v>11844000</v>
      </c>
      <c r="K16" s="12">
        <v>1000</v>
      </c>
      <c r="L16" s="12">
        <v>499500</v>
      </c>
      <c r="M16" s="20">
        <v>499500</v>
      </c>
      <c r="N16" s="14">
        <f t="shared" si="10"/>
        <v>14.214</v>
      </c>
      <c r="O16" s="8">
        <f t="shared" si="6"/>
        <v>499500</v>
      </c>
      <c r="P16" s="8">
        <f t="shared" si="7"/>
        <v>499500</v>
      </c>
      <c r="Q16" s="8">
        <f t="shared" si="8"/>
        <v>1000</v>
      </c>
      <c r="R16" s="4">
        <f t="shared" si="9"/>
        <v>2317887.831626026</v>
      </c>
      <c r="S16" s="4">
        <f t="shared" si="11"/>
        <v>1.3382331635406441</v>
      </c>
    </row>
    <row r="17" spans="1:19">
      <c r="A17" s="1">
        <v>10000</v>
      </c>
      <c r="B17" s="19">
        <v>181449000</v>
      </c>
      <c r="C17" s="11">
        <v>10000</v>
      </c>
      <c r="D17" s="11">
        <v>49995000</v>
      </c>
      <c r="E17" s="11">
        <v>49995000</v>
      </c>
      <c r="F17" s="12">
        <v>181543000</v>
      </c>
      <c r="G17" s="12">
        <v>10000</v>
      </c>
      <c r="H17" s="12">
        <v>49995000</v>
      </c>
      <c r="I17" s="11">
        <v>49995000</v>
      </c>
      <c r="J17" s="12">
        <v>187659000</v>
      </c>
      <c r="K17" s="12">
        <v>10000</v>
      </c>
      <c r="L17" s="12">
        <v>49995000</v>
      </c>
      <c r="M17" s="20">
        <v>49995000</v>
      </c>
      <c r="N17" s="14">
        <f t="shared" si="10"/>
        <v>183.55033333333336</v>
      </c>
      <c r="O17" s="8">
        <f t="shared" si="6"/>
        <v>49995000</v>
      </c>
      <c r="P17" s="8">
        <f t="shared" si="7"/>
        <v>49995000</v>
      </c>
      <c r="Q17" s="8">
        <f t="shared" si="8"/>
        <v>10000</v>
      </c>
      <c r="R17" s="4">
        <f t="shared" si="9"/>
        <v>3558520.1043879651</v>
      </c>
      <c r="S17" s="4">
        <f t="shared" si="11"/>
        <v>2.0545125401850868</v>
      </c>
    </row>
    <row r="18" spans="1:19">
      <c r="A18" s="1">
        <v>100000</v>
      </c>
      <c r="B18" s="26">
        <v>13698129000</v>
      </c>
      <c r="C18" s="12">
        <v>100000</v>
      </c>
      <c r="D18" s="12">
        <v>4999950000</v>
      </c>
      <c r="E18" s="11">
        <v>4999950000</v>
      </c>
      <c r="F18" s="12">
        <v>13515564000</v>
      </c>
      <c r="G18" s="12">
        <v>100000</v>
      </c>
      <c r="H18" s="12">
        <v>4999950000</v>
      </c>
      <c r="I18" s="11">
        <v>4999950000</v>
      </c>
      <c r="J18" s="12">
        <v>15365506000</v>
      </c>
      <c r="K18" s="12">
        <v>100000</v>
      </c>
      <c r="L18" s="12">
        <v>4999950000</v>
      </c>
      <c r="M18" s="20">
        <v>4999950000</v>
      </c>
      <c r="N18" s="14">
        <f t="shared" si="10"/>
        <v>14193.066333333334</v>
      </c>
      <c r="O18" s="8">
        <f t="shared" si="6"/>
        <v>4999950000</v>
      </c>
      <c r="P18" s="8">
        <f t="shared" si="7"/>
        <v>4999950000</v>
      </c>
      <c r="Q18" s="8">
        <f t="shared" si="8"/>
        <v>100000</v>
      </c>
      <c r="R18" s="4">
        <f t="shared" si="9"/>
        <v>1019457489.9358646</v>
      </c>
      <c r="S18" s="4">
        <f t="shared" si="11"/>
        <v>588.58405624185173</v>
      </c>
    </row>
    <row r="19" spans="1:19" ht="16" thickBot="1">
      <c r="A19" s="1">
        <v>500000</v>
      </c>
      <c r="B19" s="27">
        <v>384519368000</v>
      </c>
      <c r="C19" s="28">
        <v>500000</v>
      </c>
      <c r="D19" s="28">
        <v>124999750000</v>
      </c>
      <c r="E19" s="23">
        <v>124999750000</v>
      </c>
      <c r="F19" s="28">
        <v>387635077000</v>
      </c>
      <c r="G19" s="28">
        <v>500000</v>
      </c>
      <c r="H19" s="28">
        <v>124999750000</v>
      </c>
      <c r="I19" s="23">
        <v>124999750000</v>
      </c>
      <c r="J19" s="28">
        <v>383832899000</v>
      </c>
      <c r="K19" s="28">
        <v>500000</v>
      </c>
      <c r="L19" s="28">
        <v>124999750000</v>
      </c>
      <c r="M19" s="29">
        <v>124999750000</v>
      </c>
      <c r="N19" s="14">
        <f t="shared" si="10"/>
        <v>385329.11466666666</v>
      </c>
      <c r="O19" s="8">
        <f t="shared" si="6"/>
        <v>124999750000</v>
      </c>
      <c r="P19" s="8">
        <f t="shared" si="7"/>
        <v>124999750000</v>
      </c>
      <c r="Q19" s="8">
        <f t="shared" si="8"/>
        <v>500000</v>
      </c>
      <c r="R19" s="4">
        <f t="shared" si="9"/>
        <v>2026303687.519305</v>
      </c>
      <c r="S19" s="4">
        <f t="shared" si="11"/>
        <v>1169.886979449202</v>
      </c>
    </row>
    <row r="21" spans="1:19">
      <c r="A21" s="31" t="s">
        <v>15</v>
      </c>
    </row>
    <row r="22" spans="1:19">
      <c r="A22" s="13" t="s">
        <v>4</v>
      </c>
      <c r="B22" s="13"/>
      <c r="C22" s="13"/>
      <c r="D22" s="13"/>
      <c r="E22" s="13" t="s">
        <v>5</v>
      </c>
      <c r="F22" s="13"/>
      <c r="G22" s="13"/>
      <c r="H22" s="13"/>
      <c r="I22" s="13" t="s">
        <v>6</v>
      </c>
      <c r="J22" s="13"/>
      <c r="K22" s="13"/>
      <c r="L22" s="13"/>
    </row>
    <row r="23" spans="1:19" ht="16" thickBot="1">
      <c r="A23" s="1" t="s">
        <v>0</v>
      </c>
      <c r="B23" s="1" t="s">
        <v>7</v>
      </c>
      <c r="C23" s="1" t="s">
        <v>1</v>
      </c>
      <c r="D23" s="30" t="s">
        <v>2</v>
      </c>
      <c r="E23" s="2" t="s">
        <v>3</v>
      </c>
      <c r="F23" s="1" t="s">
        <v>7</v>
      </c>
      <c r="G23" s="1" t="s">
        <v>1</v>
      </c>
      <c r="H23" s="30" t="s">
        <v>2</v>
      </c>
      <c r="I23" s="2" t="s">
        <v>3</v>
      </c>
      <c r="J23" s="1" t="s">
        <v>7</v>
      </c>
      <c r="K23" s="1" t="s">
        <v>1</v>
      </c>
      <c r="L23" s="1" t="s">
        <v>2</v>
      </c>
      <c r="M23" s="1" t="s">
        <v>3</v>
      </c>
      <c r="N23" s="5" t="s">
        <v>17</v>
      </c>
      <c r="O23" s="5" t="s">
        <v>11</v>
      </c>
      <c r="P23" s="9" t="s">
        <v>12</v>
      </c>
      <c r="Q23" s="5" t="s">
        <v>13</v>
      </c>
      <c r="R23" s="3" t="s">
        <v>9</v>
      </c>
      <c r="S23" s="3" t="s">
        <v>8</v>
      </c>
    </row>
    <row r="24" spans="1:19">
      <c r="A24" s="1">
        <v>50</v>
      </c>
      <c r="B24" s="15">
        <v>128000</v>
      </c>
      <c r="C24" s="16">
        <v>1</v>
      </c>
      <c r="D24" s="16">
        <v>49</v>
      </c>
      <c r="E24" s="16">
        <v>0</v>
      </c>
      <c r="F24" s="17">
        <v>99000</v>
      </c>
      <c r="G24" s="17">
        <v>1</v>
      </c>
      <c r="H24" s="17">
        <v>49</v>
      </c>
      <c r="I24" s="16">
        <v>0</v>
      </c>
      <c r="J24" s="17">
        <v>103000</v>
      </c>
      <c r="K24" s="17">
        <v>1</v>
      </c>
      <c r="L24" s="17">
        <v>49</v>
      </c>
      <c r="M24" s="25">
        <v>0</v>
      </c>
      <c r="N24" s="14">
        <f>AVERAGE(B24,F24,J24)/1000000</f>
        <v>0.11</v>
      </c>
      <c r="O24" s="8">
        <f t="shared" ref="O24:O29" si="12">AVERAGE(L24,H24,D24)</f>
        <v>49</v>
      </c>
      <c r="P24" s="8">
        <f t="shared" ref="P24:P29" si="13">AVERAGE(E24,I24,M24)</f>
        <v>0</v>
      </c>
      <c r="Q24" s="8">
        <f t="shared" ref="Q24:Q29" si="14">AVERAGE(K24,G24,C24)</f>
        <v>1</v>
      </c>
      <c r="R24" s="4">
        <f t="shared" ref="R24:R29" si="15">STDEV(J24,F24,B24)</f>
        <v>15716.23364550171</v>
      </c>
      <c r="S24" s="4">
        <f>(R24/SQRT(3))/1000000</f>
        <v>9.0737717258774671E-3</v>
      </c>
    </row>
    <row r="25" spans="1:19">
      <c r="A25" s="1">
        <v>100</v>
      </c>
      <c r="B25" s="19">
        <v>105000</v>
      </c>
      <c r="C25" s="11">
        <v>1</v>
      </c>
      <c r="D25" s="11">
        <v>99</v>
      </c>
      <c r="E25" s="11">
        <v>0</v>
      </c>
      <c r="F25" s="12">
        <v>109000</v>
      </c>
      <c r="G25" s="12">
        <v>1</v>
      </c>
      <c r="H25" s="12">
        <v>99</v>
      </c>
      <c r="I25" s="11">
        <v>0</v>
      </c>
      <c r="J25" s="12">
        <v>113000</v>
      </c>
      <c r="K25" s="12">
        <v>1</v>
      </c>
      <c r="L25" s="12">
        <v>99</v>
      </c>
      <c r="M25" s="20">
        <v>0</v>
      </c>
      <c r="N25" s="14">
        <f t="shared" ref="N25:N29" si="16">AVERAGE(B25,F25,J25)/1000000</f>
        <v>0.109</v>
      </c>
      <c r="O25" s="8">
        <f t="shared" si="12"/>
        <v>99</v>
      </c>
      <c r="P25" s="8">
        <f t="shared" si="13"/>
        <v>0</v>
      </c>
      <c r="Q25" s="8">
        <f t="shared" si="14"/>
        <v>1</v>
      </c>
      <c r="R25" s="4">
        <f t="shared" si="15"/>
        <v>4000</v>
      </c>
      <c r="S25" s="4">
        <f t="shared" ref="S25:S29" si="17">(R25/SQRT(3))/1000000</f>
        <v>2.3094010767585032E-3</v>
      </c>
    </row>
    <row r="26" spans="1:19">
      <c r="A26" s="1">
        <v>1000</v>
      </c>
      <c r="B26" s="19">
        <v>131000</v>
      </c>
      <c r="C26" s="11">
        <v>1</v>
      </c>
      <c r="D26" s="11">
        <v>999</v>
      </c>
      <c r="E26" s="11">
        <v>0</v>
      </c>
      <c r="F26" s="12">
        <v>291000</v>
      </c>
      <c r="G26" s="12">
        <v>1</v>
      </c>
      <c r="H26" s="12">
        <v>999</v>
      </c>
      <c r="I26" s="11">
        <v>0</v>
      </c>
      <c r="J26" s="12">
        <v>132000</v>
      </c>
      <c r="K26" s="12">
        <v>1</v>
      </c>
      <c r="L26" s="12">
        <v>999</v>
      </c>
      <c r="M26" s="21">
        <v>0</v>
      </c>
      <c r="N26" s="14">
        <f t="shared" si="16"/>
        <v>0.18466666666666665</v>
      </c>
      <c r="O26" s="8">
        <f t="shared" si="12"/>
        <v>999</v>
      </c>
      <c r="P26" s="8">
        <f t="shared" si="13"/>
        <v>0</v>
      </c>
      <c r="Q26" s="8">
        <f t="shared" si="14"/>
        <v>1</v>
      </c>
      <c r="R26" s="4">
        <f t="shared" si="15"/>
        <v>92088.725332330097</v>
      </c>
      <c r="S26" s="4">
        <f t="shared" si="17"/>
        <v>5.316745035995029E-2</v>
      </c>
    </row>
    <row r="27" spans="1:19">
      <c r="A27" s="1">
        <v>10000</v>
      </c>
      <c r="B27" s="19">
        <v>870000</v>
      </c>
      <c r="C27" s="11">
        <v>1</v>
      </c>
      <c r="D27" s="11">
        <v>9999</v>
      </c>
      <c r="E27" s="11">
        <v>0</v>
      </c>
      <c r="F27" s="12">
        <v>442000</v>
      </c>
      <c r="G27" s="12">
        <v>1</v>
      </c>
      <c r="H27" s="12">
        <v>9999</v>
      </c>
      <c r="I27" s="11">
        <v>0</v>
      </c>
      <c r="J27" s="12">
        <v>808000</v>
      </c>
      <c r="K27" s="12">
        <v>1</v>
      </c>
      <c r="L27" s="12">
        <v>9999</v>
      </c>
      <c r="M27" s="20">
        <v>0</v>
      </c>
      <c r="N27" s="14">
        <f t="shared" si="16"/>
        <v>0.70666666666666667</v>
      </c>
      <c r="O27" s="8">
        <f t="shared" si="12"/>
        <v>9999</v>
      </c>
      <c r="P27" s="8">
        <f t="shared" si="13"/>
        <v>0</v>
      </c>
      <c r="Q27" s="8">
        <f t="shared" si="14"/>
        <v>1</v>
      </c>
      <c r="R27" s="4">
        <f t="shared" si="15"/>
        <v>231294.90554989182</v>
      </c>
      <c r="S27" s="4">
        <f t="shared" si="17"/>
        <v>0.13353817598141909</v>
      </c>
    </row>
    <row r="28" spans="1:19">
      <c r="A28" s="1">
        <v>100000</v>
      </c>
      <c r="B28" s="26">
        <v>3210000</v>
      </c>
      <c r="C28" s="12">
        <v>1</v>
      </c>
      <c r="D28" s="12">
        <v>99999</v>
      </c>
      <c r="E28" s="11">
        <v>0</v>
      </c>
      <c r="F28" s="12">
        <v>5976000</v>
      </c>
      <c r="G28" s="12">
        <v>1</v>
      </c>
      <c r="H28" s="12">
        <v>99999</v>
      </c>
      <c r="I28" s="11">
        <v>0</v>
      </c>
      <c r="J28" s="12">
        <v>5225000</v>
      </c>
      <c r="K28" s="12">
        <v>1</v>
      </c>
      <c r="L28" s="12">
        <v>99999</v>
      </c>
      <c r="M28" s="20">
        <v>0</v>
      </c>
      <c r="N28" s="14">
        <f t="shared" si="16"/>
        <v>4.8036666666666674</v>
      </c>
      <c r="O28" s="8">
        <f t="shared" si="12"/>
        <v>99999</v>
      </c>
      <c r="P28" s="8">
        <f t="shared" si="13"/>
        <v>0</v>
      </c>
      <c r="Q28" s="8">
        <f t="shared" si="14"/>
        <v>1</v>
      </c>
      <c r="R28" s="4">
        <f t="shared" si="15"/>
        <v>1430325.2543856353</v>
      </c>
      <c r="S28" s="4">
        <f t="shared" si="17"/>
        <v>0.82579867064826651</v>
      </c>
    </row>
    <row r="29" spans="1:19" ht="16" thickBot="1">
      <c r="A29" s="1">
        <v>500000</v>
      </c>
      <c r="B29" s="27">
        <v>7818000</v>
      </c>
      <c r="C29" s="28">
        <v>1</v>
      </c>
      <c r="D29" s="28">
        <v>499999</v>
      </c>
      <c r="E29" s="23">
        <v>0</v>
      </c>
      <c r="F29" s="28">
        <v>15005000</v>
      </c>
      <c r="G29" s="28">
        <v>1</v>
      </c>
      <c r="H29" s="28">
        <v>499999</v>
      </c>
      <c r="I29" s="23">
        <v>0</v>
      </c>
      <c r="J29" s="28">
        <v>7120000</v>
      </c>
      <c r="K29" s="28">
        <v>1</v>
      </c>
      <c r="L29" s="28">
        <v>499999</v>
      </c>
      <c r="M29" s="29">
        <v>0</v>
      </c>
      <c r="N29" s="14">
        <f t="shared" si="16"/>
        <v>9.9809999999999999</v>
      </c>
      <c r="O29" s="8">
        <f t="shared" si="12"/>
        <v>499999</v>
      </c>
      <c r="P29" s="8">
        <f t="shared" si="13"/>
        <v>0</v>
      </c>
      <c r="Q29" s="8">
        <f t="shared" si="14"/>
        <v>1</v>
      </c>
      <c r="R29" s="4">
        <f t="shared" si="15"/>
        <v>4364886.3673639894</v>
      </c>
      <c r="S29" s="4">
        <f t="shared" si="17"/>
        <v>2.5200683191797273</v>
      </c>
    </row>
  </sheetData>
  <mergeCells count="9">
    <mergeCell ref="A22:D22"/>
    <mergeCell ref="E22:H22"/>
    <mergeCell ref="I22:L22"/>
    <mergeCell ref="A2:D2"/>
    <mergeCell ref="E2:H2"/>
    <mergeCell ref="I2:L2"/>
    <mergeCell ref="A12:D12"/>
    <mergeCell ref="E12:H12"/>
    <mergeCell ref="I12:L1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M21" sqref="M21"/>
    </sheetView>
  </sheetViews>
  <sheetFormatPr baseColWidth="10" defaultRowHeight="15" x14ac:dyDescent="0"/>
  <cols>
    <col min="1" max="1" width="17.1640625" bestFit="1" customWidth="1"/>
    <col min="2" max="2" width="12.1640625" customWidth="1"/>
    <col min="3" max="4" width="15.83203125" bestFit="1" customWidth="1"/>
    <col min="5" max="6" width="12.1640625" bestFit="1" customWidth="1"/>
    <col min="7" max="7" width="23.6640625" bestFit="1" customWidth="1"/>
    <col min="8" max="8" width="23.1640625" bestFit="1" customWidth="1"/>
    <col min="9" max="9" width="18.5" bestFit="1" customWidth="1"/>
    <col min="10" max="10" width="19" bestFit="1" customWidth="1"/>
    <col min="11" max="11" width="15" bestFit="1" customWidth="1"/>
  </cols>
  <sheetData>
    <row r="1" spans="1:11">
      <c r="A1" s="31" t="s">
        <v>10</v>
      </c>
    </row>
    <row r="2" spans="1:11">
      <c r="A2" s="10"/>
      <c r="B2" s="13" t="s">
        <v>4</v>
      </c>
      <c r="C2" s="13"/>
      <c r="D2" s="13" t="s">
        <v>5</v>
      </c>
      <c r="E2" s="13"/>
      <c r="F2" s="13" t="s">
        <v>6</v>
      </c>
      <c r="G2" s="13"/>
    </row>
    <row r="3" spans="1:11">
      <c r="A3" s="1" t="s">
        <v>0</v>
      </c>
      <c r="B3" s="1" t="s">
        <v>7</v>
      </c>
      <c r="C3" s="2" t="s">
        <v>16</v>
      </c>
      <c r="D3" s="1" t="s">
        <v>7</v>
      </c>
      <c r="E3" s="2" t="s">
        <v>16</v>
      </c>
      <c r="F3" s="1" t="s">
        <v>7</v>
      </c>
      <c r="G3" s="2" t="s">
        <v>16</v>
      </c>
      <c r="H3" s="5" t="s">
        <v>17</v>
      </c>
      <c r="I3" s="32" t="s">
        <v>16</v>
      </c>
      <c r="J3" s="3" t="s">
        <v>9</v>
      </c>
      <c r="K3" s="3" t="s">
        <v>8</v>
      </c>
    </row>
    <row r="4" spans="1:11">
      <c r="A4" s="1">
        <v>50</v>
      </c>
      <c r="B4" s="11">
        <v>367000</v>
      </c>
      <c r="C4" s="11">
        <v>49</v>
      </c>
      <c r="D4" s="12">
        <v>401000</v>
      </c>
      <c r="E4" s="11">
        <v>49</v>
      </c>
      <c r="F4" s="12">
        <v>365000</v>
      </c>
      <c r="G4" s="11">
        <v>49</v>
      </c>
      <c r="H4" s="7">
        <f>AVERAGE(B4,D4,F4)/1000000</f>
        <v>0.37766666666666671</v>
      </c>
      <c r="I4" s="8">
        <f>AVERAGE(C4,E4,G4)</f>
        <v>49</v>
      </c>
      <c r="J4" s="4">
        <f t="shared" ref="J4:J9" si="0">STDEV(F4,D4,B4)</f>
        <v>20231.987873991358</v>
      </c>
      <c r="K4" s="4">
        <f>(J4/SQRT(3))/1000000</f>
        <v>1.1680943645290156E-2</v>
      </c>
    </row>
    <row r="5" spans="1:11">
      <c r="A5" s="1">
        <v>100</v>
      </c>
      <c r="B5" s="11">
        <v>648000</v>
      </c>
      <c r="C5" s="11">
        <v>99</v>
      </c>
      <c r="D5" s="11">
        <v>711000</v>
      </c>
      <c r="E5" s="11">
        <v>99</v>
      </c>
      <c r="F5" s="12">
        <v>678000</v>
      </c>
      <c r="G5" s="11">
        <v>99</v>
      </c>
      <c r="H5" s="7">
        <f t="shared" ref="H5:H9" si="1">AVERAGE(B5,D5,F5)/1000000</f>
        <v>0.67900000000000005</v>
      </c>
      <c r="I5" s="8">
        <f t="shared" ref="I5:I9" si="2">AVERAGE(C5,E5,G5)</f>
        <v>99</v>
      </c>
      <c r="J5" s="4">
        <f t="shared" si="0"/>
        <v>31511.902513177462</v>
      </c>
      <c r="K5" s="4">
        <f t="shared" ref="K5:K9" si="3">(J5/SQRT(3))/1000000</f>
        <v>1.8193405398660253E-2</v>
      </c>
    </row>
    <row r="6" spans="1:11">
      <c r="A6" s="1">
        <v>1000</v>
      </c>
      <c r="B6" s="11">
        <v>8371000</v>
      </c>
      <c r="C6" s="11">
        <v>999</v>
      </c>
      <c r="D6" s="11">
        <v>7078000</v>
      </c>
      <c r="E6" s="11">
        <v>999</v>
      </c>
      <c r="F6" s="11">
        <v>7949000</v>
      </c>
      <c r="G6" s="11">
        <v>999</v>
      </c>
      <c r="H6" s="7">
        <f t="shared" si="1"/>
        <v>7.7993333333333332</v>
      </c>
      <c r="I6" s="8">
        <f t="shared" si="2"/>
        <v>999</v>
      </c>
      <c r="J6" s="4">
        <f t="shared" si="0"/>
        <v>659365.09866183647</v>
      </c>
      <c r="K6" s="4">
        <f t="shared" si="3"/>
        <v>0.38068461720665542</v>
      </c>
    </row>
    <row r="7" spans="1:11">
      <c r="A7" s="1">
        <v>10000</v>
      </c>
      <c r="B7" s="11">
        <v>61007000</v>
      </c>
      <c r="C7" s="11">
        <v>9999</v>
      </c>
      <c r="D7" s="11">
        <v>62658000</v>
      </c>
      <c r="E7" s="11">
        <v>9999</v>
      </c>
      <c r="F7" s="11">
        <v>62721000</v>
      </c>
      <c r="G7" s="11">
        <v>9999</v>
      </c>
      <c r="H7" s="7">
        <f t="shared" si="1"/>
        <v>62.128666666666668</v>
      </c>
      <c r="I7" s="8">
        <f t="shared" si="2"/>
        <v>9999</v>
      </c>
      <c r="J7" s="4">
        <f t="shared" si="0"/>
        <v>971902.42994517367</v>
      </c>
      <c r="K7" s="4">
        <f t="shared" si="3"/>
        <v>0.56112812955489744</v>
      </c>
    </row>
    <row r="8" spans="1:11">
      <c r="A8" s="1">
        <v>100000</v>
      </c>
      <c r="B8" s="11">
        <v>230444000</v>
      </c>
      <c r="C8" s="11">
        <v>99999</v>
      </c>
      <c r="D8" s="11">
        <v>220873000</v>
      </c>
      <c r="E8" s="11">
        <v>99999</v>
      </c>
      <c r="F8" s="11">
        <v>203465000</v>
      </c>
      <c r="G8" s="11">
        <v>99999</v>
      </c>
      <c r="H8" s="7">
        <f t="shared" si="1"/>
        <v>218.26066666666665</v>
      </c>
      <c r="I8" s="8">
        <f t="shared" si="2"/>
        <v>99999</v>
      </c>
      <c r="J8" s="4">
        <f t="shared" si="0"/>
        <v>13677895.464337096</v>
      </c>
      <c r="K8" s="4">
        <f t="shared" si="3"/>
        <v>7.8969366282825844</v>
      </c>
    </row>
    <row r="9" spans="1:11">
      <c r="A9" s="1">
        <v>500000</v>
      </c>
      <c r="B9" s="11">
        <v>706206000</v>
      </c>
      <c r="C9" s="11">
        <v>499999</v>
      </c>
      <c r="D9" s="11">
        <v>698039000</v>
      </c>
      <c r="E9" s="11">
        <v>499999</v>
      </c>
      <c r="F9" s="11">
        <v>714679000</v>
      </c>
      <c r="G9" s="11">
        <v>499999</v>
      </c>
      <c r="H9" s="7">
        <f t="shared" si="1"/>
        <v>706.30799999999999</v>
      </c>
      <c r="I9" s="8">
        <f t="shared" si="2"/>
        <v>499999</v>
      </c>
      <c r="J9" s="4">
        <f t="shared" si="0"/>
        <v>8320468.9170743255</v>
      </c>
      <c r="K9" s="4">
        <f t="shared" si="3"/>
        <v>4.8038249690567758</v>
      </c>
    </row>
    <row r="11" spans="1:11">
      <c r="A11" s="31" t="s">
        <v>14</v>
      </c>
    </row>
    <row r="12" spans="1:11">
      <c r="A12" s="10"/>
      <c r="B12" s="13" t="s">
        <v>4</v>
      </c>
      <c r="C12" s="13"/>
      <c r="D12" s="13" t="s">
        <v>5</v>
      </c>
      <c r="E12" s="13"/>
      <c r="F12" s="13" t="s">
        <v>6</v>
      </c>
      <c r="G12" s="13"/>
    </row>
    <row r="13" spans="1:11">
      <c r="A13" s="1" t="s">
        <v>0</v>
      </c>
      <c r="B13" s="1" t="s">
        <v>7</v>
      </c>
      <c r="C13" s="2" t="s">
        <v>16</v>
      </c>
      <c r="D13" s="1" t="s">
        <v>7</v>
      </c>
      <c r="E13" s="2" t="s">
        <v>16</v>
      </c>
      <c r="F13" s="1" t="s">
        <v>7</v>
      </c>
      <c r="G13" s="2" t="s">
        <v>16</v>
      </c>
      <c r="H13" s="5" t="s">
        <v>17</v>
      </c>
      <c r="I13" s="32" t="s">
        <v>16</v>
      </c>
      <c r="J13" s="3" t="s">
        <v>9</v>
      </c>
      <c r="K13" s="3" t="s">
        <v>8</v>
      </c>
    </row>
    <row r="14" spans="1:11">
      <c r="A14" s="1">
        <v>50</v>
      </c>
      <c r="B14" s="11">
        <v>405000</v>
      </c>
      <c r="C14" s="11">
        <v>49</v>
      </c>
      <c r="D14" s="12">
        <v>434000</v>
      </c>
      <c r="E14" s="11">
        <v>49</v>
      </c>
      <c r="F14" s="12">
        <v>359000</v>
      </c>
      <c r="G14" s="11">
        <v>49</v>
      </c>
      <c r="H14" s="7">
        <f>AVERAGE(B14,D14,F14)/1000000</f>
        <v>0.39933333333333332</v>
      </c>
      <c r="I14" s="8">
        <f>AVERAGE(C14,E14,G14)</f>
        <v>49</v>
      </c>
      <c r="J14" s="4">
        <f t="shared" ref="J14:J19" si="4">STDEV(F14,D14,B14)</f>
        <v>37819.747927945435</v>
      </c>
      <c r="K14" s="4">
        <f>(J14/SQRT(3))/1000000</f>
        <v>2.1835241646883091E-2</v>
      </c>
    </row>
    <row r="15" spans="1:11">
      <c r="A15" s="1">
        <v>100</v>
      </c>
      <c r="B15" s="11">
        <v>637000</v>
      </c>
      <c r="C15" s="11">
        <v>99</v>
      </c>
      <c r="D15" s="12">
        <v>713000</v>
      </c>
      <c r="E15" s="11">
        <v>99</v>
      </c>
      <c r="F15" s="12">
        <v>656000</v>
      </c>
      <c r="G15" s="11">
        <v>99</v>
      </c>
      <c r="H15" s="7">
        <f t="shared" ref="H15:H19" si="5">AVERAGE(B15,D15,F15)/1000000</f>
        <v>0.66866666666666663</v>
      </c>
      <c r="I15" s="8">
        <f t="shared" ref="I15:I19" si="6">AVERAGE(C15,E15,G15)</f>
        <v>99</v>
      </c>
      <c r="J15" s="4">
        <f t="shared" si="4"/>
        <v>39551.653989856524</v>
      </c>
      <c r="K15" s="4">
        <f t="shared" ref="K15:K19" si="7">(J15/SQRT(3))/1000000</f>
        <v>2.2835158077938601E-2</v>
      </c>
    </row>
    <row r="16" spans="1:11">
      <c r="A16" s="1">
        <v>1000</v>
      </c>
      <c r="B16" s="11">
        <v>6794000</v>
      </c>
      <c r="C16" s="11">
        <v>999</v>
      </c>
      <c r="D16" s="12">
        <v>7507000</v>
      </c>
      <c r="E16" s="11">
        <v>999</v>
      </c>
      <c r="F16" s="12">
        <v>6551000</v>
      </c>
      <c r="G16" s="11">
        <v>999</v>
      </c>
      <c r="H16" s="7">
        <f t="shared" si="5"/>
        <v>6.9506666666666668</v>
      </c>
      <c r="I16" s="8">
        <f t="shared" si="6"/>
        <v>999</v>
      </c>
      <c r="J16" s="4">
        <f t="shared" si="4"/>
        <v>496882.61524562654</v>
      </c>
      <c r="K16" s="4">
        <f t="shared" si="7"/>
        <v>0.28687531166770774</v>
      </c>
    </row>
    <row r="17" spans="1:11">
      <c r="A17" s="1">
        <v>10000</v>
      </c>
      <c r="B17" s="11">
        <v>66597000</v>
      </c>
      <c r="C17" s="11">
        <v>9999</v>
      </c>
      <c r="D17" s="12">
        <v>67354000</v>
      </c>
      <c r="E17" s="11">
        <v>9999</v>
      </c>
      <c r="F17" s="12">
        <v>80660000</v>
      </c>
      <c r="G17" s="11">
        <v>9999</v>
      </c>
      <c r="H17" s="7">
        <f t="shared" si="5"/>
        <v>71.537000000000006</v>
      </c>
      <c r="I17" s="8">
        <f t="shared" si="6"/>
        <v>9999</v>
      </c>
      <c r="J17" s="4">
        <f t="shared" si="4"/>
        <v>7909810.9332650928</v>
      </c>
      <c r="K17" s="4">
        <f t="shared" si="7"/>
        <v>4.5667314715596463</v>
      </c>
    </row>
    <row r="18" spans="1:11">
      <c r="A18" s="1">
        <v>100000</v>
      </c>
      <c r="B18" s="12">
        <v>194203000</v>
      </c>
      <c r="C18" s="11">
        <v>99999</v>
      </c>
      <c r="D18" s="12">
        <v>200837000</v>
      </c>
      <c r="E18" s="11">
        <v>99999</v>
      </c>
      <c r="F18" s="12">
        <v>185220000</v>
      </c>
      <c r="G18" s="11">
        <v>99999</v>
      </c>
      <c r="H18" s="7">
        <f t="shared" si="5"/>
        <v>193.42</v>
      </c>
      <c r="I18" s="8">
        <f t="shared" si="6"/>
        <v>99999</v>
      </c>
      <c r="J18" s="4">
        <f t="shared" si="4"/>
        <v>7837888.0446201833</v>
      </c>
      <c r="K18" s="4">
        <f t="shared" si="7"/>
        <v>4.5252067724396134</v>
      </c>
    </row>
    <row r="19" spans="1:11">
      <c r="A19" s="1">
        <v>500000</v>
      </c>
      <c r="B19" s="12">
        <v>661499000</v>
      </c>
      <c r="C19" s="11">
        <v>499999</v>
      </c>
      <c r="D19" s="12">
        <v>778961000</v>
      </c>
      <c r="E19" s="11">
        <v>499999</v>
      </c>
      <c r="F19" s="12">
        <v>686808000</v>
      </c>
      <c r="G19" s="11">
        <v>499999</v>
      </c>
      <c r="H19" s="7">
        <f t="shared" si="5"/>
        <v>709.08933333333334</v>
      </c>
      <c r="I19" s="8">
        <f t="shared" si="6"/>
        <v>499999</v>
      </c>
      <c r="J19" s="4">
        <f t="shared" si="4"/>
        <v>61819687.174340613</v>
      </c>
      <c r="K19" s="4">
        <f t="shared" si="7"/>
        <v>35.691613031324017</v>
      </c>
    </row>
    <row r="21" spans="1:11">
      <c r="A21" s="31" t="s">
        <v>15</v>
      </c>
    </row>
    <row r="22" spans="1:11">
      <c r="A22" s="10"/>
      <c r="B22" s="13" t="s">
        <v>4</v>
      </c>
      <c r="C22" s="13"/>
      <c r="D22" s="13" t="s">
        <v>5</v>
      </c>
      <c r="E22" s="13"/>
      <c r="F22" s="13" t="s">
        <v>6</v>
      </c>
      <c r="G22" s="13"/>
    </row>
    <row r="23" spans="1:11">
      <c r="A23" s="1" t="s">
        <v>0</v>
      </c>
      <c r="B23" s="1" t="s">
        <v>7</v>
      </c>
      <c r="C23" s="2" t="s">
        <v>16</v>
      </c>
      <c r="D23" s="1" t="s">
        <v>7</v>
      </c>
      <c r="E23" s="2" t="s">
        <v>16</v>
      </c>
      <c r="F23" s="1" t="s">
        <v>7</v>
      </c>
      <c r="G23" s="2" t="s">
        <v>16</v>
      </c>
      <c r="H23" s="5" t="s">
        <v>17</v>
      </c>
      <c r="I23" s="32" t="s">
        <v>16</v>
      </c>
      <c r="J23" s="3" t="s">
        <v>9</v>
      </c>
      <c r="K23" s="3" t="s">
        <v>8</v>
      </c>
    </row>
    <row r="24" spans="1:11">
      <c r="A24" s="1">
        <v>50</v>
      </c>
      <c r="B24" s="11">
        <v>402000</v>
      </c>
      <c r="C24" s="11">
        <v>49</v>
      </c>
      <c r="D24" s="12">
        <v>425000</v>
      </c>
      <c r="E24" s="11">
        <v>49</v>
      </c>
      <c r="F24" s="12">
        <v>360000</v>
      </c>
      <c r="G24" s="11">
        <v>49</v>
      </c>
      <c r="H24" s="7">
        <f>AVERAGE(B24,D24,F24)/1000000</f>
        <v>0.39566666666666667</v>
      </c>
      <c r="I24" s="8">
        <f>AVERAGE(C24,E24,G24)</f>
        <v>49</v>
      </c>
      <c r="J24" s="4">
        <f t="shared" ref="J24:J29" si="8">STDEV(F24,D24,B24)</f>
        <v>32959.571194621647</v>
      </c>
      <c r="K24" s="4">
        <f>(J24/SQRT(3))/1000000</f>
        <v>1.9029217301589445E-2</v>
      </c>
    </row>
    <row r="25" spans="1:11">
      <c r="A25" s="1">
        <v>100</v>
      </c>
      <c r="B25" s="11">
        <v>1085000</v>
      </c>
      <c r="C25" s="11">
        <v>99</v>
      </c>
      <c r="D25" s="12">
        <v>657000</v>
      </c>
      <c r="E25" s="11">
        <v>99</v>
      </c>
      <c r="F25" s="12">
        <v>834000</v>
      </c>
      <c r="G25" s="11">
        <v>99</v>
      </c>
      <c r="H25" s="7">
        <f t="shared" ref="H25:H29" si="9">AVERAGE(B25,D25,F25)/1000000</f>
        <v>0.85866666666666658</v>
      </c>
      <c r="I25" s="8">
        <f t="shared" ref="I25:I29" si="10">AVERAGE(C25,E25,G25)</f>
        <v>99</v>
      </c>
      <c r="J25" s="4">
        <f t="shared" si="8"/>
        <v>215063.55649745322</v>
      </c>
      <c r="K25" s="4">
        <f t="shared" ref="K25:K29" si="11">(J25/SQRT(3))/1000000</f>
        <v>0.12416700223668291</v>
      </c>
    </row>
    <row r="26" spans="1:11">
      <c r="A26" s="1">
        <v>1000</v>
      </c>
      <c r="B26" s="11">
        <v>8437000</v>
      </c>
      <c r="C26" s="11">
        <v>999</v>
      </c>
      <c r="D26" s="12">
        <v>7251000</v>
      </c>
      <c r="E26" s="11">
        <v>999</v>
      </c>
      <c r="F26" s="12">
        <v>7408000</v>
      </c>
      <c r="G26" s="11">
        <v>999</v>
      </c>
      <c r="H26" s="7">
        <f t="shared" si="9"/>
        <v>7.698666666666667</v>
      </c>
      <c r="I26" s="8">
        <f t="shared" si="10"/>
        <v>999</v>
      </c>
      <c r="J26" s="4">
        <f t="shared" si="8"/>
        <v>644216.06106440199</v>
      </c>
      <c r="K26" s="4">
        <f t="shared" si="11"/>
        <v>0.3719383162718129</v>
      </c>
    </row>
    <row r="27" spans="1:11">
      <c r="A27" s="1">
        <v>10000</v>
      </c>
      <c r="B27" s="11">
        <v>62995000</v>
      </c>
      <c r="C27" s="11">
        <v>9999</v>
      </c>
      <c r="D27" s="12">
        <v>66803000</v>
      </c>
      <c r="E27" s="11">
        <v>9999</v>
      </c>
      <c r="F27" s="12">
        <v>75902000</v>
      </c>
      <c r="G27" s="11">
        <v>9999</v>
      </c>
      <c r="H27" s="7">
        <f t="shared" si="9"/>
        <v>68.566666666666677</v>
      </c>
      <c r="I27" s="8">
        <f t="shared" si="10"/>
        <v>9999</v>
      </c>
      <c r="J27" s="4">
        <f t="shared" si="8"/>
        <v>6631783.4956618818</v>
      </c>
      <c r="K27" s="4">
        <f t="shared" si="11"/>
        <v>3.8288619864277047</v>
      </c>
    </row>
    <row r="28" spans="1:11">
      <c r="A28" s="1">
        <v>100000</v>
      </c>
      <c r="B28" s="12">
        <v>239412000</v>
      </c>
      <c r="C28" s="11">
        <v>99999</v>
      </c>
      <c r="D28" s="12">
        <v>183990000</v>
      </c>
      <c r="E28" s="11">
        <v>99999</v>
      </c>
      <c r="F28" s="12">
        <v>212887000</v>
      </c>
      <c r="G28" s="11">
        <v>99999</v>
      </c>
      <c r="H28" s="7">
        <f t="shared" si="9"/>
        <v>212.09633333333335</v>
      </c>
      <c r="I28" s="8">
        <f t="shared" si="10"/>
        <v>99999</v>
      </c>
      <c r="J28" s="4">
        <f t="shared" si="8"/>
        <v>27719458.622659571</v>
      </c>
      <c r="K28" s="4">
        <f t="shared" si="11"/>
        <v>16.003836897583199</v>
      </c>
    </row>
    <row r="29" spans="1:11">
      <c r="A29" s="1">
        <v>500000</v>
      </c>
      <c r="B29" s="12">
        <v>668781000</v>
      </c>
      <c r="C29" s="11">
        <v>499999</v>
      </c>
      <c r="D29" s="12">
        <v>628525000</v>
      </c>
      <c r="E29" s="11">
        <v>499999</v>
      </c>
      <c r="F29" s="12">
        <v>670917000</v>
      </c>
      <c r="G29" s="11">
        <v>499999</v>
      </c>
      <c r="H29" s="7">
        <f t="shared" si="9"/>
        <v>656.07433333333336</v>
      </c>
      <c r="I29" s="8">
        <f t="shared" si="10"/>
        <v>499999</v>
      </c>
      <c r="J29" s="4">
        <f t="shared" si="8"/>
        <v>23882314.572363656</v>
      </c>
      <c r="K29" s="4">
        <f t="shared" si="11"/>
        <v>13.78846074722548</v>
      </c>
    </row>
  </sheetData>
  <mergeCells count="9">
    <mergeCell ref="B22:C22"/>
    <mergeCell ref="D22:E22"/>
    <mergeCell ref="F22:G22"/>
    <mergeCell ref="B2:C2"/>
    <mergeCell ref="D2:E2"/>
    <mergeCell ref="F2:G2"/>
    <mergeCell ref="B12:C12"/>
    <mergeCell ref="D12:E12"/>
    <mergeCell ref="F12:G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BubbleSort</vt:lpstr>
      <vt:lpstr>MergeSort</vt:lpstr>
      <vt:lpstr>bubbleTimeSize</vt:lpstr>
      <vt:lpstr>bubbleComparisonsSwaps</vt:lpstr>
      <vt:lpstr>bubblePasses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Woolfson</dc:creator>
  <cp:lastModifiedBy>Lewis Woolfson</cp:lastModifiedBy>
  <dcterms:created xsi:type="dcterms:W3CDTF">2013-11-07T21:53:47Z</dcterms:created>
  <dcterms:modified xsi:type="dcterms:W3CDTF">2013-11-08T23:21:35Z</dcterms:modified>
</cp:coreProperties>
</file>