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tek-my.sharepoint.com/personal/kirichekav_dtek_com/Documents/Документи/Машина/9639/2025-06/"/>
    </mc:Choice>
  </mc:AlternateContent>
  <xr:revisionPtr revIDLastSave="0" documentId="8_{E1F67BC4-E7A9-4B32-8323-72178EEED561}" xr6:coauthVersionLast="47" xr6:coauthVersionMax="47" xr10:uidLastSave="{00000000-0000-0000-0000-000000000000}"/>
  <bookViews>
    <workbookView xWindow="-108" yWindow="-108" windowWidth="23256" windowHeight="12456" xr2:uid="{82DC567D-2481-4F99-8542-D82338557C45}"/>
  </bookViews>
  <sheets>
    <sheet name="9639 Червень 2025" sheetId="1" r:id="rId1"/>
  </sheets>
  <externalReferences>
    <externalReference r:id="rId2"/>
  </externalReferences>
  <definedNames>
    <definedName name="_xlnm.Print_Area" localSheetId="0">'9639 Червень 2025'!$A$1:$I$12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3" i="1" l="1"/>
  <c r="M13" i="1" s="1"/>
  <c r="D14" i="1"/>
  <c r="D15" i="1" s="1"/>
  <c r="L14" i="1"/>
  <c r="M14" i="1"/>
  <c r="L16" i="1"/>
  <c r="M16" i="1" s="1"/>
  <c r="I25" i="1"/>
  <c r="G8" i="1"/>
  <c r="H7" i="1"/>
  <c r="I7" i="1" s="1"/>
  <c r="I8" i="1" s="1"/>
  <c r="E7" i="1"/>
  <c r="E8" i="1" s="1"/>
  <c r="M17" i="1" l="1"/>
  <c r="N13" i="1"/>
  <c r="N14" i="1" s="1"/>
  <c r="N15" i="1" s="1"/>
  <c r="N16" i="1" s="1"/>
  <c r="H8" i="1"/>
  <c r="F7" i="1"/>
  <c r="F8" i="1" s="1"/>
  <c r="N8" i="1"/>
</calcChain>
</file>

<file path=xl/sharedStrings.xml><?xml version="1.0" encoding="utf-8"?>
<sst xmlns="http://schemas.openxmlformats.org/spreadsheetml/2006/main" count="39" uniqueCount="37">
  <si>
    <t>Відомість витрати за Червень 2025 р. норма 9,6 л/100 км.</t>
  </si>
  <si>
    <t>Автомобіль Skoda Oktavia A5, держ.номер АН 9639 КХ</t>
  </si>
  <si>
    <t>Водій: Киричек О.В.</t>
  </si>
  <si>
    <t>Паливна картка ІЕС від OKKO</t>
  </si>
  <si>
    <t>Паливна карта 7825390000848028</t>
  </si>
  <si>
    <t>Дата</t>
  </si>
  <si>
    <t xml:space="preserve"> Пункт призначення</t>
  </si>
  <si>
    <t>Показники одометра</t>
  </si>
  <si>
    <t>Пробіг, км</t>
  </si>
  <si>
    <t>Витрата пального</t>
  </si>
  <si>
    <t>Залишок на кінець періода, л.</t>
  </si>
  <si>
    <t>СVV</t>
  </si>
  <si>
    <t>початкові</t>
  </si>
  <si>
    <t>кінцеві</t>
  </si>
  <si>
    <t>Норма, л</t>
  </si>
  <si>
    <t>Факт, л.</t>
  </si>
  <si>
    <t>Талон</t>
  </si>
  <si>
    <t>01-30.06.2025</t>
  </si>
  <si>
    <t>м.Ладижинм - м.Дніпро - м.Павлоград - м.Ладижин, та по місцю</t>
  </si>
  <si>
    <t xml:space="preserve">Всього </t>
  </si>
  <si>
    <t>До наступного ТО</t>
  </si>
  <si>
    <t>Водій: _____________  Киричек О.В.</t>
  </si>
  <si>
    <t>Заміна масла в ДВС і КПП, антифриз, фильтри</t>
  </si>
  <si>
    <t>Одесса</t>
  </si>
  <si>
    <t>01-08</t>
  </si>
  <si>
    <t>Пробег</t>
  </si>
  <si>
    <t>Ладижин</t>
  </si>
  <si>
    <t>09-15</t>
  </si>
  <si>
    <t>пробег на новом масле</t>
  </si>
  <si>
    <t>16-22</t>
  </si>
  <si>
    <t>Днепр</t>
  </si>
  <si>
    <t>23-30</t>
  </si>
  <si>
    <t>Павлоград</t>
  </si>
  <si>
    <t>Умань</t>
  </si>
  <si>
    <t>Знамянка</t>
  </si>
  <si>
    <t>Кировоград</t>
  </si>
  <si>
    <t>Кировлград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</si>
</sst>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* #,##0_-;\-* #,##0_-;_-* &quot;-&quot;??_-;_-@_-"/>
    <numFmt numFmtId="165" formatCode="0.000"/>
    <numFmt numFmtId="166" formatCode="_-* #,##0.000_-;\-* #,##0.000_-;_-* &quot;-&quot;??_-;_-@_-"/>
  </numFmts>
  <fonts count="1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6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6"/>
      <name val="Times New Roman"/>
      <family val="1"/>
      <charset val="204"/>
    </font>
    <font>
      <sz val="16"/>
      <color theme="1"/>
      <name val="Times New Roman"/>
      <family val="1"/>
      <charset val="204"/>
    </font>
    <font>
      <b/>
      <sz val="16"/>
      <color theme="1"/>
      <name val="Times New Roman"/>
      <family val="1"/>
      <charset val="204"/>
    </font>
    <font>
      <sz val="14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1"/>
      <color rgb="FFFF0000"/>
      <name val="Times New Roman"/>
      <family val="1"/>
      <charset val="204"/>
    </font>
    <font>
      <sz val="9"/>
      <color rgb="FF000000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2" borderId="0" xfId="0" applyFont="1" applyFill="1"/>
    <xf numFmtId="0" fontId="6" fillId="0" borderId="1" xfId="0" applyFont="1" applyBorder="1"/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1" fontId="4" fillId="0" borderId="0" xfId="0" applyNumberFormat="1" applyFont="1"/>
    <xf numFmtId="0" fontId="5" fillId="0" borderId="1" xfId="0" applyFont="1" applyBorder="1" applyAlignment="1">
      <alignment horizontal="center" vertical="center" wrapText="1"/>
    </xf>
    <xf numFmtId="9" fontId="8" fillId="0" borderId="1" xfId="2" applyFont="1" applyFill="1" applyBorder="1" applyAlignment="1">
      <alignment horizontal="center" vertical="center" wrapText="1"/>
    </xf>
    <xf numFmtId="164" fontId="8" fillId="0" borderId="1" xfId="1" applyNumberFormat="1" applyFont="1" applyFill="1" applyBorder="1" applyAlignment="1">
      <alignment horizontal="left" vertical="center" wrapText="1"/>
    </xf>
    <xf numFmtId="1" fontId="3" fillId="0" borderId="1" xfId="0" applyNumberFormat="1" applyFont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4" fontId="8" fillId="2" borderId="1" xfId="0" applyNumberFormat="1" applyFont="1" applyFill="1" applyBorder="1" applyAlignment="1">
      <alignment horizontal="center" vertical="center" wrapText="1"/>
    </xf>
    <xf numFmtId="4" fontId="8" fillId="0" borderId="1" xfId="0" applyNumberFormat="1" applyFont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/>
    </xf>
    <xf numFmtId="4" fontId="3" fillId="0" borderId="0" xfId="0" applyNumberFormat="1" applyFont="1"/>
    <xf numFmtId="0" fontId="8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/>
    <xf numFmtId="2" fontId="7" fillId="3" borderId="1" xfId="0" applyNumberFormat="1" applyFont="1" applyFill="1" applyBorder="1" applyAlignment="1">
      <alignment horizontal="center" vertical="center"/>
    </xf>
    <xf numFmtId="3" fontId="9" fillId="4" borderId="0" xfId="0" applyNumberFormat="1" applyFont="1" applyFill="1"/>
    <xf numFmtId="0" fontId="6" fillId="0" borderId="0" xfId="0" applyFont="1"/>
    <xf numFmtId="166" fontId="6" fillId="0" borderId="0" xfId="1" applyNumberFormat="1" applyFont="1"/>
    <xf numFmtId="164" fontId="4" fillId="0" borderId="0" xfId="0" applyNumberFormat="1" applyFont="1"/>
    <xf numFmtId="14" fontId="0" fillId="0" borderId="0" xfId="0" applyNumberFormat="1"/>
    <xf numFmtId="3" fontId="0" fillId="0" borderId="0" xfId="0" applyNumberFormat="1" applyAlignment="1">
      <alignment horizontal="center" vertical="center"/>
    </xf>
    <xf numFmtId="14" fontId="4" fillId="0" borderId="0" xfId="0" applyNumberFormat="1" applyFont="1"/>
    <xf numFmtId="49" fontId="4" fillId="0" borderId="0" xfId="0" applyNumberFormat="1" applyFont="1"/>
    <xf numFmtId="3" fontId="10" fillId="0" borderId="0" xfId="0" applyNumberFormat="1" applyFont="1"/>
    <xf numFmtId="14" fontId="11" fillId="5" borderId="2" xfId="0" applyNumberFormat="1" applyFont="1" applyFill="1" applyBorder="1" applyAlignment="1">
      <alignment horizontal="right" vertical="center" wrapText="1"/>
    </xf>
    <xf numFmtId="0" fontId="11" fillId="5" borderId="2" xfId="0" applyFont="1" applyFill="1" applyBorder="1" applyAlignment="1">
      <alignment horizontal="right" vertical="center" wrapText="1"/>
    </xf>
  </cellXfs>
  <cellStyles count="3">
    <cellStyle name="Відсотковий" xfId="2" builtinId="5"/>
    <cellStyle name="Звичайний" xfId="0" builtinId="0"/>
    <cellStyle name="Фінансови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22</xdr:row>
      <xdr:rowOff>98612</xdr:rowOff>
    </xdr:from>
    <xdr:to>
      <xdr:col>5</xdr:col>
      <xdr:colOff>941832</xdr:colOff>
      <xdr:row>26</xdr:row>
      <xdr:rowOff>26088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B9391F64-0174-4D10-AD91-6AC8055A4D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82200" y="7406192"/>
          <a:ext cx="941832" cy="62851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tek-my.sharepoint.com/personal/kirichekav_dtek_com/Documents/&#1044;&#1086;&#1082;&#1091;&#1084;&#1077;&#1085;&#1090;&#1080;/&#1052;&#1072;&#1096;&#1080;&#1085;&#1072;/9639/2025-06/Skoda%20A5%20&#1040;&#1053;%209639%20&#1050;&#1061;%202023.xlsx" TargetMode="External"/><Relationship Id="rId1" Type="http://schemas.openxmlformats.org/officeDocument/2006/relationships/externalLinkPath" Target="Skoda%20A5%20&#1040;&#1053;%209639%20&#1050;&#1061;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Апрель 2023"/>
      <sheetName val="Май 2023"/>
      <sheetName val="Июнь 2023"/>
      <sheetName val="Июль 2023"/>
      <sheetName val="Серпень 2023"/>
      <sheetName val="Вересень 2023"/>
      <sheetName val="Жовтень 2023"/>
      <sheetName val="Листопад 2023"/>
      <sheetName val="Грудень 2023"/>
      <sheetName val="Березень 2024"/>
      <sheetName val="Травень 2024"/>
      <sheetName val="Червень 2024"/>
      <sheetName val="Липень 2024 "/>
      <sheetName val="Серпень 2024"/>
      <sheetName val="Вересень 2024"/>
      <sheetName val="Жовтень 2024"/>
      <sheetName val="Листопад 2024"/>
      <sheetName val="Грудень 2024"/>
      <sheetName val="Бортжурнал"/>
      <sheetName val="Січень 2025 (2)"/>
      <sheetName val="9145 Лютий 2025"/>
      <sheetName val="9639 Лютий 2025"/>
      <sheetName val="9639 Квітень 2025"/>
      <sheetName val="9639 Травень 2025"/>
      <sheetName val="9639 Червень 202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8">
          <cell r="N8">
            <v>5169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Офіс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92D0B-9CC7-4928-9048-43280344692B}">
  <sheetPr>
    <pageSetUpPr fitToPage="1"/>
  </sheetPr>
  <dimension ref="A1:N25"/>
  <sheetViews>
    <sheetView tabSelected="1" zoomScale="85" zoomScaleNormal="85" zoomScaleSheetLayoutView="85" workbookViewId="0">
      <selection activeCell="A13" sqref="A13:XFD31"/>
    </sheetView>
  </sheetViews>
  <sheetFormatPr defaultColWidth="9.21875" defaultRowHeight="13.8" x14ac:dyDescent="0.25"/>
  <cols>
    <col min="1" max="1" width="21" style="3" customWidth="1"/>
    <col min="2" max="2" width="68.5546875" style="3" customWidth="1"/>
    <col min="3" max="3" width="19.21875" style="3" customWidth="1"/>
    <col min="4" max="4" width="18.77734375" style="3" customWidth="1"/>
    <col min="5" max="5" width="18" style="3" customWidth="1"/>
    <col min="6" max="6" width="20.77734375" style="3" customWidth="1"/>
    <col min="7" max="7" width="19.21875" style="3" customWidth="1"/>
    <col min="8" max="8" width="13.44140625" style="3" customWidth="1"/>
    <col min="9" max="9" width="15.44140625" style="3" customWidth="1"/>
    <col min="10" max="10" width="11.77734375" style="3" customWidth="1"/>
    <col min="11" max="11" width="11.5546875" style="3" bestFit="1" customWidth="1"/>
    <col min="12" max="12" width="10.33203125" style="3" bestFit="1" customWidth="1"/>
    <col min="13" max="13" width="24.77734375" style="3" customWidth="1"/>
    <col min="14" max="14" width="11.44140625" style="3" customWidth="1"/>
    <col min="15" max="16384" width="9.21875" style="3"/>
  </cols>
  <sheetData>
    <row r="1" spans="1:14" ht="20.399999999999999" x14ac:dyDescent="0.35">
      <c r="A1" s="1" t="s">
        <v>0</v>
      </c>
      <c r="B1" s="1"/>
      <c r="C1" s="1"/>
      <c r="D1" s="1"/>
      <c r="E1" s="1"/>
      <c r="F1" s="1"/>
      <c r="G1" s="1"/>
      <c r="H1" s="1"/>
      <c r="I1" s="1"/>
      <c r="J1" s="2"/>
    </row>
    <row r="2" spans="1:14" ht="20.399999999999999" x14ac:dyDescent="0.35">
      <c r="A2" s="1" t="s">
        <v>1</v>
      </c>
      <c r="B2" s="1"/>
      <c r="C2" s="1"/>
      <c r="D2" s="1"/>
      <c r="E2" s="1"/>
      <c r="F2" s="1"/>
      <c r="G2" s="1"/>
      <c r="H2" s="1"/>
      <c r="I2" s="1"/>
      <c r="J2" s="2"/>
    </row>
    <row r="3" spans="1:14" ht="21" x14ac:dyDescent="0.4">
      <c r="A3" s="4" t="s">
        <v>2</v>
      </c>
      <c r="B3" s="5"/>
      <c r="C3" s="4"/>
      <c r="D3" s="4"/>
      <c r="E3" s="4"/>
      <c r="F3" s="4"/>
      <c r="G3" s="4"/>
      <c r="H3" s="4"/>
      <c r="I3" s="4"/>
      <c r="J3" s="2"/>
      <c r="M3" s="6" t="s">
        <v>3</v>
      </c>
      <c r="N3" s="6"/>
    </row>
    <row r="4" spans="1:14" ht="21" x14ac:dyDescent="0.4">
      <c r="A4" s="4" t="s">
        <v>4</v>
      </c>
      <c r="B4" s="4"/>
      <c r="C4" s="4"/>
      <c r="D4" s="4"/>
      <c r="E4" s="4"/>
      <c r="F4" s="4"/>
      <c r="G4" s="4"/>
      <c r="H4" s="4"/>
      <c r="I4" s="4"/>
      <c r="J4" s="2"/>
      <c r="M4" s="6"/>
      <c r="N4" s="6"/>
    </row>
    <row r="5" spans="1:14" ht="81.599999999999994" x14ac:dyDescent="0.4">
      <c r="A5" s="7" t="s">
        <v>5</v>
      </c>
      <c r="B5" s="7" t="s">
        <v>6</v>
      </c>
      <c r="C5" s="7" t="s">
        <v>7</v>
      </c>
      <c r="D5" s="7"/>
      <c r="E5" s="8" t="s">
        <v>8</v>
      </c>
      <c r="F5" s="7" t="s">
        <v>9</v>
      </c>
      <c r="G5" s="7"/>
      <c r="H5" s="8"/>
      <c r="I5" s="9" t="s">
        <v>10</v>
      </c>
      <c r="J5" s="2"/>
      <c r="M5" s="6" t="s">
        <v>11</v>
      </c>
      <c r="N5" s="6">
        <v>137</v>
      </c>
    </row>
    <row r="6" spans="1:14" ht="20.399999999999999" x14ac:dyDescent="0.35">
      <c r="A6" s="7"/>
      <c r="B6" s="7"/>
      <c r="C6" s="8" t="s">
        <v>12</v>
      </c>
      <c r="D6" s="8" t="s">
        <v>13</v>
      </c>
      <c r="E6" s="8"/>
      <c r="F6" s="8" t="s">
        <v>14</v>
      </c>
      <c r="G6" s="8" t="s">
        <v>15</v>
      </c>
      <c r="H6" s="8" t="s">
        <v>16</v>
      </c>
      <c r="I6" s="8">
        <v>15</v>
      </c>
      <c r="J6" s="2"/>
      <c r="N6" s="10"/>
    </row>
    <row r="7" spans="1:14" ht="152.25" customHeight="1" x14ac:dyDescent="0.35">
      <c r="A7" s="11" t="s">
        <v>17</v>
      </c>
      <c r="B7" s="12" t="s">
        <v>18</v>
      </c>
      <c r="C7" s="13">
        <v>609030</v>
      </c>
      <c r="D7" s="13">
        <v>612360</v>
      </c>
      <c r="E7" s="14">
        <f>D7-C7</f>
        <v>3330</v>
      </c>
      <c r="F7" s="15">
        <f>E7*0.096</f>
        <v>319.68</v>
      </c>
      <c r="G7" s="16">
        <v>319.26</v>
      </c>
      <c r="H7" s="17">
        <f>SUM(I13:I24)</f>
        <v>319.26</v>
      </c>
      <c r="I7" s="18">
        <f>I6+H7-G7</f>
        <v>15</v>
      </c>
      <c r="J7" s="2"/>
      <c r="M7" s="2"/>
      <c r="N7" s="19"/>
    </row>
    <row r="8" spans="1:14" ht="20.399999999999999" x14ac:dyDescent="0.35">
      <c r="A8" s="20"/>
      <c r="B8" s="21" t="s">
        <v>19</v>
      </c>
      <c r="C8" s="21"/>
      <c r="D8" s="21"/>
      <c r="E8" s="8">
        <f>E7</f>
        <v>3330</v>
      </c>
      <c r="F8" s="8">
        <f>F7</f>
        <v>319.68</v>
      </c>
      <c r="G8" s="22">
        <f>G7</f>
        <v>319.26</v>
      </c>
      <c r="H8" s="22">
        <f>H7</f>
        <v>319.26</v>
      </c>
      <c r="I8" s="8">
        <f>I7</f>
        <v>15</v>
      </c>
      <c r="J8" s="2"/>
      <c r="M8" s="2" t="s">
        <v>20</v>
      </c>
      <c r="N8" s="23">
        <f>'[1]Березень 2024'!N8-'9639 Червень 2025'!E7</f>
        <v>1839</v>
      </c>
    </row>
    <row r="9" spans="1:14" s="24" customFormat="1" ht="21" x14ac:dyDescent="0.4"/>
    <row r="10" spans="1:14" s="24" customFormat="1" ht="21" x14ac:dyDescent="0.4">
      <c r="G10" s="25"/>
    </row>
    <row r="11" spans="1:14" s="24" customFormat="1" ht="21" x14ac:dyDescent="0.4">
      <c r="A11" s="24" t="s">
        <v>21</v>
      </c>
    </row>
    <row r="12" spans="1:14" x14ac:dyDescent="0.25">
      <c r="N12" s="26">
        <v>609030</v>
      </c>
    </row>
    <row r="13" spans="1:14" ht="14.4" x14ac:dyDescent="0.3">
      <c r="C13" s="27">
        <v>45643</v>
      </c>
      <c r="D13" s="28">
        <v>591200</v>
      </c>
      <c r="E13" t="s">
        <v>22</v>
      </c>
      <c r="F13" s="10"/>
      <c r="G13" s="3">
        <v>1</v>
      </c>
      <c r="H13" s="29">
        <v>45810</v>
      </c>
      <c r="I13" s="3">
        <v>20</v>
      </c>
      <c r="J13" s="3" t="s">
        <v>23</v>
      </c>
      <c r="K13" s="30" t="s">
        <v>24</v>
      </c>
      <c r="L13" s="3">
        <f>SUM(I13:I16)</f>
        <v>103.89</v>
      </c>
      <c r="M13" s="10">
        <f>ROUND((L13/0.096),0)</f>
        <v>1082</v>
      </c>
      <c r="N13" s="26">
        <f>ROUND(N12+M13,0)</f>
        <v>610112</v>
      </c>
    </row>
    <row r="14" spans="1:14" ht="14.4" x14ac:dyDescent="0.25">
      <c r="C14" s="3" t="s">
        <v>25</v>
      </c>
      <c r="D14" s="28">
        <f>D7</f>
        <v>612360</v>
      </c>
      <c r="G14" s="3">
        <v>2</v>
      </c>
      <c r="H14" s="29">
        <v>45814</v>
      </c>
      <c r="I14" s="3">
        <v>20</v>
      </c>
      <c r="J14" s="3" t="s">
        <v>26</v>
      </c>
      <c r="K14" s="30" t="s">
        <v>27</v>
      </c>
      <c r="L14" s="3">
        <f>SUM(I17:I18)</f>
        <v>86.36</v>
      </c>
      <c r="M14" s="10">
        <f>ROUND(L14/0.096,0)</f>
        <v>900</v>
      </c>
      <c r="N14" s="26">
        <f>ROUND(N13+M14,0)</f>
        <v>611012</v>
      </c>
    </row>
    <row r="15" spans="1:14" x14ac:dyDescent="0.25">
      <c r="C15" s="3" t="s">
        <v>28</v>
      </c>
      <c r="D15" s="31">
        <f>D14-D13</f>
        <v>21160</v>
      </c>
      <c r="G15" s="3">
        <v>3</v>
      </c>
      <c r="H15" s="29">
        <v>45816</v>
      </c>
      <c r="I15" s="3">
        <v>43.89</v>
      </c>
      <c r="J15" s="3" t="s">
        <v>26</v>
      </c>
      <c r="K15" s="30" t="s">
        <v>29</v>
      </c>
      <c r="M15" s="10">
        <v>33</v>
      </c>
      <c r="N15" s="26">
        <f>ROUND(N14+M15,0)</f>
        <v>611045</v>
      </c>
    </row>
    <row r="16" spans="1:14" x14ac:dyDescent="0.25">
      <c r="G16" s="3">
        <v>4</v>
      </c>
      <c r="H16" s="29">
        <v>45816</v>
      </c>
      <c r="I16" s="3">
        <v>20</v>
      </c>
      <c r="J16" s="3" t="s">
        <v>30</v>
      </c>
      <c r="K16" s="30" t="s">
        <v>31</v>
      </c>
      <c r="L16" s="3">
        <f>SUM(I19:I22)</f>
        <v>129.01</v>
      </c>
      <c r="M16" s="10">
        <f>L16/0.096-29</f>
        <v>1314.8541666666665</v>
      </c>
      <c r="N16" s="26">
        <f>ROUND(N15+M16,0)</f>
        <v>612360</v>
      </c>
    </row>
    <row r="17" spans="4:13" x14ac:dyDescent="0.25">
      <c r="G17" s="3">
        <v>5</v>
      </c>
      <c r="H17" s="29">
        <v>45820</v>
      </c>
      <c r="I17" s="3">
        <v>45.03</v>
      </c>
      <c r="J17" s="3" t="s">
        <v>32</v>
      </c>
      <c r="K17" s="30"/>
      <c r="M17" s="10">
        <f>SUM(M13:M16)</f>
        <v>3329.8541666666665</v>
      </c>
    </row>
    <row r="18" spans="4:13" x14ac:dyDescent="0.25">
      <c r="G18" s="3">
        <v>6</v>
      </c>
      <c r="H18" s="29">
        <v>45820</v>
      </c>
      <c r="I18" s="3">
        <v>41.33</v>
      </c>
      <c r="J18" s="3" t="s">
        <v>33</v>
      </c>
      <c r="K18" s="30"/>
    </row>
    <row r="19" spans="4:13" ht="14.4" thickBot="1" x14ac:dyDescent="0.3">
      <c r="G19" s="3">
        <v>7</v>
      </c>
      <c r="H19" s="32">
        <v>45831</v>
      </c>
      <c r="I19" s="33">
        <v>40</v>
      </c>
      <c r="J19" s="3" t="s">
        <v>34</v>
      </c>
      <c r="K19" s="30"/>
    </row>
    <row r="20" spans="4:13" ht="14.4" thickBot="1" x14ac:dyDescent="0.3">
      <c r="D20" s="10"/>
      <c r="G20" s="3">
        <v>8</v>
      </c>
      <c r="H20" s="32">
        <v>45835</v>
      </c>
      <c r="I20" s="33">
        <v>40</v>
      </c>
      <c r="J20" s="3" t="s">
        <v>32</v>
      </c>
      <c r="K20" s="30"/>
    </row>
    <row r="21" spans="4:13" ht="14.4" thickBot="1" x14ac:dyDescent="0.3">
      <c r="G21" s="3">
        <v>9</v>
      </c>
      <c r="H21" s="32">
        <v>45836</v>
      </c>
      <c r="I21" s="33">
        <v>20</v>
      </c>
      <c r="J21" s="3" t="s">
        <v>35</v>
      </c>
      <c r="K21" s="30"/>
    </row>
    <row r="22" spans="4:13" ht="14.4" thickBot="1" x14ac:dyDescent="0.3">
      <c r="G22" s="3">
        <v>10</v>
      </c>
      <c r="H22" s="32">
        <v>45838</v>
      </c>
      <c r="I22" s="33">
        <v>29.01</v>
      </c>
      <c r="J22" s="3" t="s">
        <v>36</v>
      </c>
      <c r="K22" s="30"/>
    </row>
    <row r="23" spans="4:13" x14ac:dyDescent="0.25">
      <c r="G23" s="3">
        <v>11</v>
      </c>
      <c r="H23" s="29"/>
    </row>
    <row r="24" spans="4:13" x14ac:dyDescent="0.25">
      <c r="G24" s="3">
        <v>12</v>
      </c>
      <c r="H24" s="29"/>
    </row>
    <row r="25" spans="4:13" x14ac:dyDescent="0.25">
      <c r="I25" s="3">
        <f>SUM(I13:I24)</f>
        <v>319.26</v>
      </c>
    </row>
  </sheetData>
  <mergeCells count="6">
    <mergeCell ref="A1:I1"/>
    <mergeCell ref="A2:I2"/>
    <mergeCell ref="A5:A6"/>
    <mergeCell ref="B5:B6"/>
    <mergeCell ref="C5:D5"/>
    <mergeCell ref="F5:G5"/>
  </mergeCells>
  <pageMargins left="0.7" right="0.7" top="0.75" bottom="0.75" header="0.3" footer="0.3"/>
  <pageSetup paperSize="9" scale="61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Аркуші</vt:lpstr>
      </vt:variant>
      <vt:variant>
        <vt:i4>1</vt:i4>
      </vt:variant>
      <vt:variant>
        <vt:lpstr>Іменовані діапазони</vt:lpstr>
      </vt:variant>
      <vt:variant>
        <vt:i4>1</vt:i4>
      </vt:variant>
    </vt:vector>
  </HeadingPairs>
  <TitlesOfParts>
    <vt:vector size="2" baseType="lpstr">
      <vt:lpstr>9639 Червень 2025</vt:lpstr>
      <vt:lpstr>'9639 Червень 2025'!Область_друку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Kyrychek Oleksii</dc:creator>
  <cp:lastModifiedBy>Kyrychek Oleksii</cp:lastModifiedBy>
  <dcterms:created xsi:type="dcterms:W3CDTF">2025-07-08T09:52:20Z</dcterms:created>
  <dcterms:modified xsi:type="dcterms:W3CDTF">2025-07-08T09:53:32Z</dcterms:modified>
</cp:coreProperties>
</file>