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rgiocastellanos/src/switch_mexico_data/Generation/"/>
    </mc:Choice>
  </mc:AlternateContent>
  <bookViews>
    <workbookView xWindow="12420" yWindow="2400" windowWidth="18720" windowHeight="20040" tabRatio="991"/>
  </bookViews>
  <sheets>
    <sheet name="lola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37" i="1" l="1"/>
  <c r="N36" i="1"/>
  <c r="N35" i="1"/>
  <c r="M49" i="1"/>
  <c r="M53" i="1"/>
  <c r="L54" i="1"/>
  <c r="L53" i="1"/>
  <c r="L49" i="1"/>
  <c r="L50" i="1"/>
  <c r="L48" i="1"/>
  <c r="M44" i="1"/>
  <c r="L45" i="1"/>
  <c r="L44" i="1"/>
  <c r="M40" i="1"/>
  <c r="L41" i="1"/>
  <c r="L40" i="1"/>
  <c r="M36" i="1"/>
  <c r="L36" i="1"/>
  <c r="L37" i="1"/>
  <c r="L35" i="1"/>
  <c r="M31" i="1"/>
  <c r="L32" i="1"/>
  <c r="L31" i="1"/>
  <c r="M24" i="1"/>
  <c r="L20" i="1"/>
  <c r="L21" i="1"/>
  <c r="L22" i="1"/>
  <c r="L23" i="1"/>
  <c r="L24" i="1"/>
  <c r="L25" i="1"/>
  <c r="L26" i="1"/>
  <c r="L27" i="1"/>
  <c r="L28" i="1"/>
  <c r="L19" i="1"/>
  <c r="M11" i="1"/>
  <c r="L8" i="1"/>
  <c r="L9" i="1"/>
  <c r="L10" i="1"/>
  <c r="L11" i="1"/>
  <c r="L12" i="1"/>
  <c r="L13" i="1"/>
  <c r="L7" i="1"/>
  <c r="M3" i="1"/>
  <c r="L3" i="1"/>
  <c r="L4" i="1"/>
  <c r="L2" i="1"/>
  <c r="K3" i="1"/>
  <c r="J16" i="1"/>
  <c r="J11" i="1"/>
  <c r="J3" i="1"/>
  <c r="D58" i="1"/>
  <c r="D55" i="1"/>
  <c r="D51" i="1"/>
  <c r="D46" i="1"/>
  <c r="D42" i="1"/>
  <c r="D38" i="1"/>
  <c r="D33" i="1"/>
  <c r="D29" i="1"/>
  <c r="D17" i="1"/>
  <c r="D14" i="1"/>
  <c r="D5" i="1"/>
  <c r="J53" i="1"/>
  <c r="J49" i="1"/>
  <c r="J44" i="1"/>
  <c r="J40" i="1"/>
  <c r="J36" i="1"/>
  <c r="J31" i="1"/>
  <c r="J24" i="1"/>
  <c r="H53" i="1"/>
  <c r="F53" i="1"/>
  <c r="H49" i="1"/>
  <c r="F49" i="1"/>
  <c r="H44" i="1"/>
  <c r="F44" i="1"/>
  <c r="H40" i="1"/>
  <c r="F40" i="1"/>
  <c r="H36" i="1"/>
  <c r="F36" i="1"/>
  <c r="H31" i="1"/>
  <c r="F31" i="1"/>
  <c r="H24" i="1"/>
  <c r="F24" i="1"/>
  <c r="H11" i="1"/>
  <c r="F11" i="1"/>
  <c r="H3" i="1"/>
  <c r="F3" i="1"/>
</calcChain>
</file>

<file path=xl/sharedStrings.xml><?xml version="1.0" encoding="utf-8"?>
<sst xmlns="http://schemas.openxmlformats.org/spreadsheetml/2006/main" count="33" uniqueCount="23">
  <si>
    <t>central</t>
  </si>
  <si>
    <t>unidad</t>
  </si>
  <si>
    <t>neta</t>
  </si>
  <si>
    <t>bruta</t>
  </si>
  <si>
    <t>isc</t>
  </si>
  <si>
    <t>isc+adp</t>
  </si>
  <si>
    <t>Termoeléctricaconvencional</t>
  </si>
  <si>
    <t>condesulfuradoryequipo</t>
  </si>
  <si>
    <t>paracontroldepartículas</t>
  </si>
  <si>
    <t>Turbogásaeroderivadagas</t>
  </si>
  <si>
    <t>Ciclocombinadogas1A</t>
  </si>
  <si>
    <t>Combustióninterna1</t>
  </si>
  <si>
    <t>Carboeléctricasindesulf.</t>
  </si>
  <si>
    <t>NuclearABWR</t>
  </si>
  <si>
    <t>Geoterm.</t>
  </si>
  <si>
    <t>Hidroelectrica</t>
  </si>
  <si>
    <t>Eólicaclasedeviento</t>
  </si>
  <si>
    <t>Solarfotovoltaica</t>
  </si>
  <si>
    <t>Sum=</t>
  </si>
  <si>
    <t>Turbogas_diesel</t>
  </si>
  <si>
    <t>CAIO 10%</t>
  </si>
  <si>
    <t>Factor</t>
  </si>
  <si>
    <t>Weighted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</si>
</sst>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N37" sqref="N37"/>
    </sheetView>
  </sheetViews>
  <sheetFormatPr baseColWidth="10" defaultColWidth="8.83203125" defaultRowHeight="13" x14ac:dyDescent="0.15"/>
  <cols>
    <col min="5" max="5" width="8.83203125" style="5"/>
    <col min="10" max="10" width="8.83203125" style="2"/>
  </cols>
  <sheetData>
    <row r="1" spans="1:13" x14ac:dyDescent="0.15">
      <c r="A1" t="s">
        <v>0</v>
      </c>
      <c r="B1" t="s">
        <v>1</v>
      </c>
      <c r="C1" t="s">
        <v>3</v>
      </c>
      <c r="D1" t="s">
        <v>2</v>
      </c>
      <c r="E1" s="5" t="s">
        <v>4</v>
      </c>
      <c r="F1" s="1"/>
      <c r="G1" t="s">
        <v>5</v>
      </c>
      <c r="H1" s="1"/>
      <c r="I1" s="2" t="s">
        <v>20</v>
      </c>
      <c r="L1" t="s">
        <v>21</v>
      </c>
      <c r="M1" s="2" t="s">
        <v>22</v>
      </c>
    </row>
    <row r="2" spans="1:13" x14ac:dyDescent="0.15">
      <c r="A2" t="s">
        <v>6</v>
      </c>
      <c r="B2">
        <v>2</v>
      </c>
      <c r="C2">
        <v>350</v>
      </c>
      <c r="D2">
        <v>333.7</v>
      </c>
      <c r="E2" s="5">
        <v>1091</v>
      </c>
      <c r="G2">
        <v>1309</v>
      </c>
      <c r="I2" s="2">
        <v>1531</v>
      </c>
      <c r="L2">
        <f>I2*D2/$D$5</f>
        <v>914.76222023276637</v>
      </c>
    </row>
    <row r="3" spans="1:13" x14ac:dyDescent="0.15">
      <c r="A3" t="s">
        <v>7</v>
      </c>
      <c r="B3">
        <v>2</v>
      </c>
      <c r="C3">
        <v>160</v>
      </c>
      <c r="D3">
        <v>149.80000000000001</v>
      </c>
      <c r="E3" s="5">
        <v>1339</v>
      </c>
      <c r="F3">
        <f>AVERAGE(E2:E4)</f>
        <v>1370.6666666666667</v>
      </c>
      <c r="G3">
        <v>1607</v>
      </c>
      <c r="H3">
        <f>AVERAGE(G2:G4)</f>
        <v>1644.6666666666667</v>
      </c>
      <c r="I3" s="2">
        <v>1861</v>
      </c>
      <c r="J3" s="2">
        <f>AVERAGE(I2:I4)</f>
        <v>1911.3333333333333</v>
      </c>
      <c r="K3">
        <f>AVERAGE((I2*D2/D5)+(I3*D3/D5)+(I4*D4/D5))</f>
        <v>1728.4198746642796</v>
      </c>
      <c r="L3">
        <f t="shared" ref="L3:L4" si="0">I3*D3/$D$5</f>
        <v>499.15452103849606</v>
      </c>
      <c r="M3" s="2">
        <f>SUM(L2:L4)</f>
        <v>1728.4198746642796</v>
      </c>
    </row>
    <row r="4" spans="1:13" x14ac:dyDescent="0.15">
      <c r="A4" t="s">
        <v>8</v>
      </c>
      <c r="B4">
        <v>2</v>
      </c>
      <c r="C4">
        <v>80</v>
      </c>
      <c r="D4">
        <v>75</v>
      </c>
      <c r="E4" s="5">
        <v>1682</v>
      </c>
      <c r="G4">
        <v>2018</v>
      </c>
      <c r="I4" s="2">
        <v>2342</v>
      </c>
      <c r="L4">
        <f t="shared" si="0"/>
        <v>314.50313339301704</v>
      </c>
    </row>
    <row r="5" spans="1:13" x14ac:dyDescent="0.15">
      <c r="C5" s="3" t="s">
        <v>18</v>
      </c>
      <c r="D5" s="4">
        <f>SUM(D2:D4)</f>
        <v>558.5</v>
      </c>
      <c r="I5" s="2"/>
    </row>
    <row r="6" spans="1:13" x14ac:dyDescent="0.15">
      <c r="I6" s="2"/>
    </row>
    <row r="7" spans="1:13" x14ac:dyDescent="0.15">
      <c r="A7" s="1" t="s">
        <v>9</v>
      </c>
      <c r="B7">
        <v>1</v>
      </c>
      <c r="C7">
        <v>44.7</v>
      </c>
      <c r="D7">
        <v>43.6</v>
      </c>
      <c r="E7" s="5">
        <v>883</v>
      </c>
      <c r="G7">
        <v>1059</v>
      </c>
      <c r="I7" s="2">
        <v>1111</v>
      </c>
      <c r="L7">
        <f>I7*D7/$D$14</f>
        <v>37.772613849033064</v>
      </c>
    </row>
    <row r="8" spans="1:13" x14ac:dyDescent="0.15">
      <c r="C8">
        <v>103.5</v>
      </c>
      <c r="D8">
        <v>100.5</v>
      </c>
      <c r="E8" s="5">
        <v>886</v>
      </c>
      <c r="G8">
        <v>1063</v>
      </c>
      <c r="I8" s="2">
        <v>1122</v>
      </c>
      <c r="L8">
        <f t="shared" ref="L8:L13" si="1">I8*D8/$D$14</f>
        <v>87.929663131628203</v>
      </c>
    </row>
    <row r="9" spans="1:13" x14ac:dyDescent="0.15">
      <c r="B9">
        <v>1</v>
      </c>
      <c r="C9">
        <v>88.8</v>
      </c>
      <c r="D9">
        <v>87.8</v>
      </c>
      <c r="E9" s="5">
        <v>629</v>
      </c>
      <c r="G9">
        <v>755</v>
      </c>
      <c r="I9" s="2">
        <v>792</v>
      </c>
      <c r="L9">
        <f t="shared" si="1"/>
        <v>54.224578914535243</v>
      </c>
    </row>
    <row r="10" spans="1:13" x14ac:dyDescent="0.15">
      <c r="C10">
        <v>186.5</v>
      </c>
      <c r="D10">
        <v>184.5</v>
      </c>
      <c r="E10" s="5">
        <v>478</v>
      </c>
      <c r="G10">
        <v>573</v>
      </c>
      <c r="I10" s="2">
        <v>605</v>
      </c>
      <c r="L10">
        <f t="shared" si="1"/>
        <v>87.041874610106063</v>
      </c>
    </row>
    <row r="11" spans="1:13" x14ac:dyDescent="0.15">
      <c r="C11">
        <v>275.60000000000002</v>
      </c>
      <c r="D11">
        <v>272.7</v>
      </c>
      <c r="E11" s="5">
        <v>412</v>
      </c>
      <c r="F11">
        <f>AVERAGE(E7:E16)</f>
        <v>622.875</v>
      </c>
      <c r="G11">
        <v>495</v>
      </c>
      <c r="H11">
        <f>AVERAGE(G7:G16)</f>
        <v>747.5</v>
      </c>
      <c r="I11" s="2">
        <v>522</v>
      </c>
      <c r="J11" s="2">
        <f>AVERAGE(I7:I13)</f>
        <v>743.85714285714289</v>
      </c>
      <c r="L11">
        <f t="shared" si="1"/>
        <v>111.00233936369308</v>
      </c>
      <c r="M11" s="2">
        <f>SUM(L7:L13)</f>
        <v>622.32992825951351</v>
      </c>
    </row>
    <row r="12" spans="1:13" x14ac:dyDescent="0.15">
      <c r="C12">
        <v>280.39999999999998</v>
      </c>
      <c r="D12">
        <v>277.60000000000002</v>
      </c>
      <c r="E12" s="5">
        <v>408</v>
      </c>
      <c r="G12">
        <v>490</v>
      </c>
      <c r="I12" s="2">
        <v>517</v>
      </c>
      <c r="L12">
        <f t="shared" si="1"/>
        <v>111.914535246413</v>
      </c>
    </row>
    <row r="13" spans="1:13" x14ac:dyDescent="0.15">
      <c r="C13">
        <v>319</v>
      </c>
      <c r="D13">
        <v>315.7</v>
      </c>
      <c r="E13" s="5">
        <v>425</v>
      </c>
      <c r="G13">
        <v>510</v>
      </c>
      <c r="I13" s="2">
        <v>538</v>
      </c>
      <c r="L13">
        <f t="shared" si="1"/>
        <v>132.44432314410483</v>
      </c>
    </row>
    <row r="14" spans="1:13" x14ac:dyDescent="0.15">
      <c r="C14" s="3" t="s">
        <v>18</v>
      </c>
      <c r="D14" s="2">
        <f>SUM(D7:D13)</f>
        <v>1282.3999999999999</v>
      </c>
      <c r="I14" s="2"/>
    </row>
    <row r="15" spans="1:13" x14ac:dyDescent="0.15">
      <c r="I15" s="2"/>
    </row>
    <row r="16" spans="1:13" x14ac:dyDescent="0.15">
      <c r="A16" t="s">
        <v>19</v>
      </c>
      <c r="B16">
        <v>1</v>
      </c>
      <c r="C16">
        <v>42.3</v>
      </c>
      <c r="D16">
        <v>41.6</v>
      </c>
      <c r="E16" s="5">
        <v>862</v>
      </c>
      <c r="G16">
        <v>1035</v>
      </c>
      <c r="I16" s="2">
        <v>1085</v>
      </c>
      <c r="J16" s="2">
        <f>AVERAGE(I16)</f>
        <v>1085</v>
      </c>
    </row>
    <row r="17" spans="1:13" x14ac:dyDescent="0.15">
      <c r="C17" s="3" t="s">
        <v>18</v>
      </c>
      <c r="D17" s="2">
        <f>D16</f>
        <v>41.6</v>
      </c>
      <c r="I17" s="2"/>
    </row>
    <row r="18" spans="1:13" x14ac:dyDescent="0.15">
      <c r="I18" s="2"/>
    </row>
    <row r="19" spans="1:13" x14ac:dyDescent="0.15">
      <c r="A19" t="s">
        <v>10</v>
      </c>
      <c r="B19">
        <v>1</v>
      </c>
      <c r="C19">
        <v>114.4</v>
      </c>
      <c r="D19">
        <v>110.8</v>
      </c>
      <c r="E19" s="5">
        <v>1170</v>
      </c>
      <c r="G19">
        <v>1404</v>
      </c>
      <c r="I19" s="2">
        <v>1598</v>
      </c>
      <c r="L19">
        <f>I19*D19/$D$29</f>
        <v>31.927726485862667</v>
      </c>
    </row>
    <row r="20" spans="1:13" x14ac:dyDescent="0.15">
      <c r="B20">
        <v>1</v>
      </c>
      <c r="C20">
        <v>285.7</v>
      </c>
      <c r="D20">
        <v>278.3</v>
      </c>
      <c r="E20" s="5">
        <v>695</v>
      </c>
      <c r="G20">
        <v>834</v>
      </c>
      <c r="I20" s="2">
        <v>951</v>
      </c>
      <c r="L20">
        <f t="shared" ref="L20:L28" si="2">I20*D20/$D$29</f>
        <v>47.72491705135603</v>
      </c>
    </row>
    <row r="21" spans="1:13" x14ac:dyDescent="0.15">
      <c r="B21">
        <v>1</v>
      </c>
      <c r="C21">
        <v>575.1</v>
      </c>
      <c r="D21">
        <v>559.9</v>
      </c>
      <c r="E21" s="5">
        <v>673</v>
      </c>
      <c r="G21">
        <v>807</v>
      </c>
      <c r="I21" s="2">
        <v>927</v>
      </c>
      <c r="L21">
        <f t="shared" si="2"/>
        <v>93.592631996537804</v>
      </c>
    </row>
    <row r="22" spans="1:13" x14ac:dyDescent="0.15">
      <c r="B22">
        <v>1</v>
      </c>
      <c r="C22">
        <v>864.6</v>
      </c>
      <c r="D22">
        <v>841</v>
      </c>
      <c r="E22" s="5">
        <v>670</v>
      </c>
      <c r="G22">
        <v>805</v>
      </c>
      <c r="I22" s="2">
        <v>921</v>
      </c>
      <c r="L22">
        <f t="shared" si="2"/>
        <v>139.67127091748415</v>
      </c>
    </row>
    <row r="23" spans="1:13" x14ac:dyDescent="0.15">
      <c r="B23">
        <v>1</v>
      </c>
      <c r="C23">
        <v>408.5</v>
      </c>
      <c r="D23">
        <v>396.2</v>
      </c>
      <c r="E23" s="5">
        <v>647</v>
      </c>
      <c r="G23">
        <v>777</v>
      </c>
      <c r="I23" s="2">
        <v>880</v>
      </c>
      <c r="L23">
        <f t="shared" si="2"/>
        <v>62.870744373918065</v>
      </c>
    </row>
    <row r="24" spans="1:13" x14ac:dyDescent="0.15">
      <c r="B24">
        <v>1</v>
      </c>
      <c r="C24">
        <v>823.8</v>
      </c>
      <c r="D24">
        <v>798</v>
      </c>
      <c r="E24" s="5">
        <v>654</v>
      </c>
      <c r="F24">
        <f>AVERAGE(E19:E28)</f>
        <v>706.5</v>
      </c>
      <c r="G24">
        <v>785</v>
      </c>
      <c r="H24">
        <f>AVERAGE(G19:G28)</f>
        <v>848</v>
      </c>
      <c r="I24" s="2">
        <v>899</v>
      </c>
      <c r="J24" s="2">
        <f>AVERAGE(I19:I28)</f>
        <v>968</v>
      </c>
      <c r="L24">
        <f t="shared" si="2"/>
        <v>129.36418061165611</v>
      </c>
      <c r="M24" s="2">
        <f>SUM(L19:L28)</f>
        <v>910.2807090305829</v>
      </c>
    </row>
    <row r="25" spans="1:13" x14ac:dyDescent="0.15">
      <c r="B25">
        <v>1</v>
      </c>
      <c r="C25">
        <v>413.4</v>
      </c>
      <c r="D25">
        <v>402.2</v>
      </c>
      <c r="E25" s="5">
        <v>637</v>
      </c>
      <c r="G25">
        <v>765</v>
      </c>
      <c r="I25" s="2">
        <v>866</v>
      </c>
      <c r="L25">
        <f t="shared" si="2"/>
        <v>62.807487016733994</v>
      </c>
    </row>
    <row r="26" spans="1:13" x14ac:dyDescent="0.15">
      <c r="B26">
        <v>1</v>
      </c>
      <c r="C26">
        <v>833.6</v>
      </c>
      <c r="D26">
        <v>809.9</v>
      </c>
      <c r="E26" s="5">
        <v>643</v>
      </c>
      <c r="G26">
        <v>772</v>
      </c>
      <c r="I26" s="2">
        <v>884</v>
      </c>
      <c r="L26">
        <f t="shared" si="2"/>
        <v>129.10263993075591</v>
      </c>
    </row>
    <row r="27" spans="1:13" x14ac:dyDescent="0.15">
      <c r="B27">
        <v>1</v>
      </c>
      <c r="C27">
        <v>460.9</v>
      </c>
      <c r="D27">
        <v>447.6</v>
      </c>
      <c r="E27" s="5">
        <v>639</v>
      </c>
      <c r="G27">
        <v>767</v>
      </c>
      <c r="I27" s="2">
        <v>879</v>
      </c>
      <c r="L27">
        <f t="shared" si="2"/>
        <v>70.946407963069831</v>
      </c>
    </row>
    <row r="28" spans="1:13" x14ac:dyDescent="0.15">
      <c r="B28">
        <v>1</v>
      </c>
      <c r="C28">
        <v>929.7</v>
      </c>
      <c r="D28">
        <v>901.7</v>
      </c>
      <c r="E28" s="5">
        <v>637</v>
      </c>
      <c r="G28">
        <v>764</v>
      </c>
      <c r="I28" s="2">
        <v>875</v>
      </c>
      <c r="L28">
        <f t="shared" si="2"/>
        <v>142.27270268320834</v>
      </c>
    </row>
    <row r="29" spans="1:13" x14ac:dyDescent="0.15">
      <c r="C29" s="3" t="s">
        <v>18</v>
      </c>
      <c r="D29" s="2">
        <f>SUM(D19:D28)</f>
        <v>5545.5999999999995</v>
      </c>
      <c r="I29" s="2"/>
    </row>
    <row r="30" spans="1:13" x14ac:dyDescent="0.15">
      <c r="I30" s="2"/>
    </row>
    <row r="31" spans="1:13" x14ac:dyDescent="0.15">
      <c r="A31" t="s">
        <v>11</v>
      </c>
      <c r="C31">
        <v>44</v>
      </c>
      <c r="D31">
        <v>42.4</v>
      </c>
      <c r="E31" s="5">
        <v>2255</v>
      </c>
      <c r="F31">
        <f>AVERAGE(E31:E32)</f>
        <v>2361</v>
      </c>
      <c r="G31">
        <v>2706</v>
      </c>
      <c r="H31">
        <f>AVERAGE(G31:G32)</f>
        <v>2833</v>
      </c>
      <c r="I31" s="2">
        <v>3144</v>
      </c>
      <c r="J31" s="2">
        <f>AVERAGE(I31:I32)</f>
        <v>3203.5</v>
      </c>
      <c r="L31">
        <f>I31*D31/$D$33</f>
        <v>2916.9715536105036</v>
      </c>
      <c r="M31" s="2">
        <f>SUM(L31:L32)</f>
        <v>3152.5929978118165</v>
      </c>
    </row>
    <row r="32" spans="1:13" x14ac:dyDescent="0.15">
      <c r="C32">
        <v>3.6</v>
      </c>
      <c r="D32">
        <v>3.3</v>
      </c>
      <c r="E32" s="5">
        <v>2467</v>
      </c>
      <c r="G32">
        <v>2960</v>
      </c>
      <c r="I32" s="2">
        <v>3263</v>
      </c>
      <c r="L32">
        <f>I32*D32/$D$33</f>
        <v>235.62144420131293</v>
      </c>
    </row>
    <row r="33" spans="1:14" x14ac:dyDescent="0.15">
      <c r="C33" s="3" t="s">
        <v>18</v>
      </c>
      <c r="D33" s="2">
        <f>SUM(D31:D32)</f>
        <v>45.699999999999996</v>
      </c>
      <c r="I33" s="2"/>
    </row>
    <row r="34" spans="1:14" x14ac:dyDescent="0.15">
      <c r="A34" s="1"/>
      <c r="I34" s="2"/>
    </row>
    <row r="35" spans="1:14" x14ac:dyDescent="0.15">
      <c r="A35" t="s">
        <v>12</v>
      </c>
      <c r="B35">
        <v>2</v>
      </c>
      <c r="C35">
        <v>350</v>
      </c>
      <c r="D35">
        <v>332.5</v>
      </c>
      <c r="E35" s="5">
        <v>1160</v>
      </c>
      <c r="G35">
        <v>1392</v>
      </c>
      <c r="I35" s="2">
        <v>1700</v>
      </c>
      <c r="L35">
        <f>I35*D35/$D$38</f>
        <v>339.9795501022495</v>
      </c>
      <c r="N35">
        <f>D35/D38</f>
        <v>0.19998797064838206</v>
      </c>
    </row>
    <row r="36" spans="1:14" x14ac:dyDescent="0.15">
      <c r="B36">
        <v>1</v>
      </c>
      <c r="C36">
        <v>700</v>
      </c>
      <c r="D36">
        <v>670.3</v>
      </c>
      <c r="E36" s="5">
        <v>1188</v>
      </c>
      <c r="F36">
        <f>AVERAGE(E35:E37)</f>
        <v>1253.3333333333333</v>
      </c>
      <c r="G36">
        <v>1425</v>
      </c>
      <c r="H36">
        <f>AVERAGE(G35:G37)</f>
        <v>1504</v>
      </c>
      <c r="I36" s="2">
        <v>1782</v>
      </c>
      <c r="J36" s="2">
        <f>AVERAGE(I35:I37)</f>
        <v>1867</v>
      </c>
      <c r="L36">
        <f t="shared" ref="L36:L37" si="3">I36*D36/$D$38</f>
        <v>718.43774810537707</v>
      </c>
      <c r="M36" s="2">
        <f>SUM(L35:L37)</f>
        <v>1899.3388668350776</v>
      </c>
      <c r="N36">
        <f>D36/D38</f>
        <v>0.40316371947552027</v>
      </c>
    </row>
    <row r="37" spans="1:14" x14ac:dyDescent="0.15">
      <c r="B37">
        <v>1</v>
      </c>
      <c r="C37">
        <v>700</v>
      </c>
      <c r="D37">
        <v>659.8</v>
      </c>
      <c r="E37" s="5">
        <v>1412</v>
      </c>
      <c r="G37">
        <v>1695</v>
      </c>
      <c r="I37" s="2">
        <v>2119</v>
      </c>
      <c r="L37">
        <f t="shared" si="3"/>
        <v>840.92156862745105</v>
      </c>
      <c r="N37">
        <f>D37/D38</f>
        <v>0.39684830987609765</v>
      </c>
    </row>
    <row r="38" spans="1:14" x14ac:dyDescent="0.15">
      <c r="C38" s="3" t="s">
        <v>18</v>
      </c>
      <c r="D38" s="2">
        <f>SUM(D35:D37)</f>
        <v>1662.6</v>
      </c>
      <c r="I38" s="2"/>
    </row>
    <row r="39" spans="1:14" x14ac:dyDescent="0.15">
      <c r="I39" s="2"/>
    </row>
    <row r="40" spans="1:14" x14ac:dyDescent="0.15">
      <c r="A40" t="s">
        <v>13</v>
      </c>
      <c r="B40">
        <v>1</v>
      </c>
      <c r="C40">
        <v>1400</v>
      </c>
      <c r="D40">
        <v>1351</v>
      </c>
      <c r="E40" s="5">
        <v>3265</v>
      </c>
      <c r="F40">
        <f>AVERAGE(E40:E41)</f>
        <v>3577.5</v>
      </c>
      <c r="G40">
        <v>3983</v>
      </c>
      <c r="H40">
        <f>AVERAGE(G40:G41)</f>
        <v>4364.5</v>
      </c>
      <c r="I40" s="2">
        <v>6281</v>
      </c>
      <c r="J40" s="2">
        <f>AVERAGE(I40:I41)</f>
        <v>6419</v>
      </c>
      <c r="L40">
        <f>I40*D40/$D$42</f>
        <v>3452.2502034174126</v>
      </c>
      <c r="M40" s="2">
        <f>SUM(L40:L41)</f>
        <v>6405.3010577705454</v>
      </c>
    </row>
    <row r="41" spans="1:14" x14ac:dyDescent="0.15">
      <c r="B41">
        <v>1</v>
      </c>
      <c r="C41">
        <v>1200</v>
      </c>
      <c r="D41">
        <v>1107</v>
      </c>
      <c r="E41" s="5">
        <v>3890</v>
      </c>
      <c r="G41">
        <v>4746</v>
      </c>
      <c r="I41" s="2">
        <v>6557</v>
      </c>
      <c r="L41">
        <f>I41*D41/$D$42</f>
        <v>2953.0508543531328</v>
      </c>
    </row>
    <row r="42" spans="1:14" x14ac:dyDescent="0.15">
      <c r="C42" s="3" t="s">
        <v>18</v>
      </c>
      <c r="D42" s="2">
        <f>SUM(D40:D41)</f>
        <v>2458</v>
      </c>
      <c r="I42" s="2"/>
    </row>
    <row r="43" spans="1:14" x14ac:dyDescent="0.15">
      <c r="I43" s="2"/>
    </row>
    <row r="44" spans="1:14" x14ac:dyDescent="0.15">
      <c r="A44" t="s">
        <v>14</v>
      </c>
      <c r="B44">
        <v>4</v>
      </c>
      <c r="C44">
        <v>27</v>
      </c>
      <c r="D44">
        <v>25</v>
      </c>
      <c r="E44" s="5">
        <v>1916</v>
      </c>
      <c r="F44">
        <f>AVERAGE(E44:E45)</f>
        <v>1729.5</v>
      </c>
      <c r="G44">
        <v>2261</v>
      </c>
      <c r="H44">
        <f>AVERAGE(G44:G45)</f>
        <v>2041</v>
      </c>
      <c r="I44" s="2">
        <v>2530</v>
      </c>
      <c r="J44" s="2">
        <f>AVERAGE(I44:I45)</f>
        <v>2284</v>
      </c>
      <c r="L44">
        <f>I44*D44/$D$46</f>
        <v>1265</v>
      </c>
      <c r="M44" s="2">
        <f>SUM(L44:L45)</f>
        <v>2284</v>
      </c>
    </row>
    <row r="45" spans="1:14" x14ac:dyDescent="0.15">
      <c r="B45">
        <v>4</v>
      </c>
      <c r="C45">
        <v>26.6</v>
      </c>
      <c r="D45">
        <v>25</v>
      </c>
      <c r="E45" s="5">
        <v>1543</v>
      </c>
      <c r="G45">
        <v>1821</v>
      </c>
      <c r="I45" s="2">
        <v>2038</v>
      </c>
      <c r="L45">
        <f>I45*D45/$D$46</f>
        <v>1019</v>
      </c>
    </row>
    <row r="46" spans="1:14" x14ac:dyDescent="0.15">
      <c r="C46" s="3" t="s">
        <v>18</v>
      </c>
      <c r="D46" s="2">
        <f>SUM(D44:D45)</f>
        <v>50</v>
      </c>
      <c r="I46" s="2"/>
    </row>
    <row r="47" spans="1:14" x14ac:dyDescent="0.15">
      <c r="I47" s="2"/>
    </row>
    <row r="48" spans="1:14" x14ac:dyDescent="0.15">
      <c r="A48" t="s">
        <v>15</v>
      </c>
      <c r="B48">
        <v>2</v>
      </c>
      <c r="C48">
        <v>375</v>
      </c>
      <c r="D48">
        <v>373.1</v>
      </c>
      <c r="E48" s="5">
        <v>1010</v>
      </c>
      <c r="G48">
        <v>1173</v>
      </c>
      <c r="I48" s="2">
        <v>1487</v>
      </c>
      <c r="L48">
        <f>I48*D48/$D$51</f>
        <v>1136.6517107150175</v>
      </c>
    </row>
    <row r="49" spans="1:13" x14ac:dyDescent="0.15">
      <c r="B49">
        <v>3</v>
      </c>
      <c r="C49">
        <v>81.2</v>
      </c>
      <c r="D49">
        <v>80</v>
      </c>
      <c r="E49" s="5">
        <v>1482</v>
      </c>
      <c r="F49">
        <f>AVERAGE(E48:E50)</f>
        <v>1684.3333333333333</v>
      </c>
      <c r="G49">
        <v>1586</v>
      </c>
      <c r="H49">
        <f>AVERAGE(G48:G50)</f>
        <v>1883.3333333333333</v>
      </c>
      <c r="I49" s="2">
        <v>1901</v>
      </c>
      <c r="J49" s="2">
        <f>AVERAGE(I48:I50)</f>
        <v>2259</v>
      </c>
      <c r="L49">
        <f t="shared" ref="L49:L50" si="4">I49*D49/$D$51</f>
        <v>311.57549682442124</v>
      </c>
      <c r="M49" s="2">
        <f>SUM(L48:L50)</f>
        <v>1691.240934234788</v>
      </c>
    </row>
    <row r="50" spans="1:13" x14ac:dyDescent="0.15">
      <c r="B50">
        <v>3</v>
      </c>
      <c r="C50">
        <v>35.5</v>
      </c>
      <c r="D50">
        <v>35</v>
      </c>
      <c r="E50" s="5">
        <v>2561</v>
      </c>
      <c r="G50">
        <v>2891</v>
      </c>
      <c r="I50" s="2">
        <v>3389</v>
      </c>
      <c r="L50">
        <f t="shared" si="4"/>
        <v>243.01372669534931</v>
      </c>
    </row>
    <row r="51" spans="1:13" x14ac:dyDescent="0.15">
      <c r="C51" s="3" t="s">
        <v>18</v>
      </c>
      <c r="D51" s="2">
        <f>SUM(D48:D50)</f>
        <v>488.1</v>
      </c>
      <c r="I51" s="2"/>
    </row>
    <row r="52" spans="1:13" x14ac:dyDescent="0.15">
      <c r="I52" s="2"/>
    </row>
    <row r="53" spans="1:13" x14ac:dyDescent="0.15">
      <c r="A53" s="1" t="s">
        <v>16</v>
      </c>
      <c r="B53">
        <v>50</v>
      </c>
      <c r="C53">
        <v>2</v>
      </c>
      <c r="D53">
        <v>2</v>
      </c>
      <c r="E53" s="5">
        <v>1732</v>
      </c>
      <c r="F53">
        <f>AVERAGE(E53:E54)</f>
        <v>1732</v>
      </c>
      <c r="G53">
        <v>1836</v>
      </c>
      <c r="H53">
        <f>AVERAGE(G53:G54)</f>
        <v>1836</v>
      </c>
      <c r="I53" s="2">
        <v>2016</v>
      </c>
      <c r="J53" s="2">
        <f>AVERAGE(I53:I54)</f>
        <v>2016</v>
      </c>
      <c r="L53">
        <f>I53*D53/$D$55</f>
        <v>1008</v>
      </c>
      <c r="M53" s="2">
        <f>SUM(L53:L54)</f>
        <v>2016</v>
      </c>
    </row>
    <row r="54" spans="1:13" x14ac:dyDescent="0.15">
      <c r="B54">
        <v>50</v>
      </c>
      <c r="C54">
        <v>2</v>
      </c>
      <c r="D54">
        <v>2</v>
      </c>
      <c r="E54" s="5">
        <v>1732</v>
      </c>
      <c r="G54">
        <v>1836</v>
      </c>
      <c r="I54" s="2">
        <v>2016</v>
      </c>
      <c r="L54">
        <f>I54*D54/$D$55</f>
        <v>1008</v>
      </c>
    </row>
    <row r="55" spans="1:13" x14ac:dyDescent="0.15">
      <c r="C55" s="3" t="s">
        <v>18</v>
      </c>
      <c r="D55" s="2">
        <f>SUM(D53:D54)</f>
        <v>4</v>
      </c>
      <c r="I55" s="2"/>
    </row>
    <row r="56" spans="1:13" x14ac:dyDescent="0.15">
      <c r="I56" s="2"/>
      <c r="M56" s="1"/>
    </row>
    <row r="57" spans="1:13" x14ac:dyDescent="0.15">
      <c r="A57" t="s">
        <v>17</v>
      </c>
      <c r="B57">
        <v>1</v>
      </c>
      <c r="C57">
        <v>60</v>
      </c>
      <c r="D57">
        <v>59.9</v>
      </c>
      <c r="E57" s="5">
        <v>1900</v>
      </c>
      <c r="F57" s="1">
        <v>2128</v>
      </c>
      <c r="G57">
        <v>2128</v>
      </c>
      <c r="H57" s="1">
        <v>2128</v>
      </c>
      <c r="I57" s="2">
        <v>2353</v>
      </c>
      <c r="M57" s="2">
        <v>2353</v>
      </c>
    </row>
    <row r="58" spans="1:13" x14ac:dyDescent="0.15">
      <c r="C58" s="3" t="s">
        <v>18</v>
      </c>
      <c r="D58" s="2">
        <f>D57</f>
        <v>59.9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2016-08-13T03:26:59Z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2016-08-11T20:45:52Z</dcterms:modified>
  <cp:revision>2</cp:revision>
  <dc:subject/>
  <dc:title/>
</cp:coreProperties>
</file>