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Nproy\"/>
    </mc:Choice>
  </mc:AlternateContent>
  <xr:revisionPtr revIDLastSave="0" documentId="13_ncr:1_{5BFDD722-31A1-4D4B-8E3C-34BB369EA539}" xr6:coauthVersionLast="47" xr6:coauthVersionMax="47" xr10:uidLastSave="{00000000-0000-0000-0000-000000000000}"/>
  <bookViews>
    <workbookView xWindow="-108" yWindow="-108" windowWidth="23256" windowHeight="12456" xr2:uid="{FF157483-CDBB-4475-8B97-F9AC9224C00A}"/>
  </bookViews>
  <sheets>
    <sheet name="Calculos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P126" i="1"/>
  <c r="O126" i="1"/>
  <c r="N126" i="1"/>
  <c r="M126" i="1"/>
  <c r="L126" i="1"/>
  <c r="K126" i="1"/>
  <c r="J126" i="1"/>
  <c r="N112" i="1"/>
  <c r="D37" i="1"/>
  <c r="D38" i="1"/>
  <c r="F38" i="1" s="1"/>
  <c r="H38" i="1" s="1"/>
  <c r="D106" i="1"/>
  <c r="D107" i="1"/>
  <c r="D108" i="1"/>
  <c r="F108" i="1" s="1"/>
  <c r="H108" i="1" s="1"/>
  <c r="D109" i="1"/>
  <c r="D110" i="1"/>
  <c r="D111" i="1"/>
  <c r="F111" i="1" s="1"/>
  <c r="H111" i="1" s="1"/>
  <c r="D112" i="1"/>
  <c r="F112" i="1" s="1"/>
  <c r="H112" i="1" s="1"/>
  <c r="D113" i="1"/>
  <c r="D114" i="1"/>
  <c r="F114" i="1" s="1"/>
  <c r="H114" i="1" s="1"/>
  <c r="D115" i="1"/>
  <c r="D116" i="1"/>
  <c r="F116" i="1" s="1"/>
  <c r="H116" i="1" s="1"/>
  <c r="D105" i="1"/>
  <c r="F115" i="1"/>
  <c r="H115" i="1" s="1"/>
  <c r="F113" i="1"/>
  <c r="H113" i="1" s="1"/>
  <c r="F110" i="1"/>
  <c r="H110" i="1" s="1"/>
  <c r="F109" i="1"/>
  <c r="H109" i="1" s="1"/>
  <c r="F107" i="1"/>
  <c r="H107" i="1" s="1"/>
  <c r="F106" i="1"/>
  <c r="H106" i="1" s="1"/>
  <c r="F105" i="1"/>
  <c r="H105" i="1" s="1"/>
  <c r="K4" i="1"/>
  <c r="D85" i="1"/>
  <c r="F85" i="1" s="1"/>
  <c r="H85" i="1" s="1"/>
  <c r="D86" i="1"/>
  <c r="D87" i="1"/>
  <c r="D88" i="1"/>
  <c r="F88" i="1" s="1"/>
  <c r="H88" i="1" s="1"/>
  <c r="D89" i="1"/>
  <c r="F89" i="1" s="1"/>
  <c r="H89" i="1" s="1"/>
  <c r="D90" i="1"/>
  <c r="F90" i="1" s="1"/>
  <c r="H90" i="1" s="1"/>
  <c r="D91" i="1"/>
  <c r="F91" i="1" s="1"/>
  <c r="H91" i="1" s="1"/>
  <c r="D92" i="1"/>
  <c r="F92" i="1" s="1"/>
  <c r="H92" i="1" s="1"/>
  <c r="D93" i="1"/>
  <c r="F93" i="1" s="1"/>
  <c r="H93" i="1" s="1"/>
  <c r="D94" i="1"/>
  <c r="D95" i="1"/>
  <c r="D96" i="1"/>
  <c r="F96" i="1" s="1"/>
  <c r="H96" i="1" s="1"/>
  <c r="F95" i="1"/>
  <c r="H95" i="1" s="1"/>
  <c r="F94" i="1"/>
  <c r="H94" i="1" s="1"/>
  <c r="F87" i="1"/>
  <c r="H87" i="1" s="1"/>
  <c r="F86" i="1"/>
  <c r="H86" i="1" s="1"/>
  <c r="H72" i="1"/>
  <c r="H80" i="1"/>
  <c r="F72" i="1"/>
  <c r="F74" i="1"/>
  <c r="H74" i="1" s="1"/>
  <c r="F77" i="1"/>
  <c r="H77" i="1" s="1"/>
  <c r="F80" i="1"/>
  <c r="F53" i="1"/>
  <c r="H53" i="1" s="1"/>
  <c r="F54" i="1"/>
  <c r="H54" i="1" s="1"/>
  <c r="F56" i="1"/>
  <c r="H56" i="1" s="1"/>
  <c r="F59" i="1"/>
  <c r="H59" i="1" s="1"/>
  <c r="F62" i="1"/>
  <c r="H62" i="1" s="1"/>
  <c r="F64" i="1"/>
  <c r="H64" i="1" s="1"/>
  <c r="F37" i="1"/>
  <c r="H37" i="1" s="1"/>
  <c r="D70" i="1"/>
  <c r="F70" i="1" s="1"/>
  <c r="H70" i="1" s="1"/>
  <c r="D71" i="1"/>
  <c r="F71" i="1" s="1"/>
  <c r="H71" i="1" s="1"/>
  <c r="D72" i="1"/>
  <c r="D73" i="1"/>
  <c r="F73" i="1" s="1"/>
  <c r="H73" i="1" s="1"/>
  <c r="D74" i="1"/>
  <c r="D75" i="1"/>
  <c r="F75" i="1" s="1"/>
  <c r="H75" i="1" s="1"/>
  <c r="D76" i="1"/>
  <c r="F76" i="1" s="1"/>
  <c r="H76" i="1" s="1"/>
  <c r="D77" i="1"/>
  <c r="D78" i="1"/>
  <c r="F78" i="1" s="1"/>
  <c r="H78" i="1" s="1"/>
  <c r="D79" i="1"/>
  <c r="F79" i="1" s="1"/>
  <c r="H79" i="1" s="1"/>
  <c r="D80" i="1"/>
  <c r="D69" i="1"/>
  <c r="F69" i="1" s="1"/>
  <c r="H69" i="1" s="1"/>
  <c r="D6" i="1"/>
  <c r="F6" i="1" s="1"/>
  <c r="H6" i="1" s="1"/>
  <c r="D7" i="1"/>
  <c r="D8" i="1"/>
  <c r="D9" i="1"/>
  <c r="F9" i="1" s="1"/>
  <c r="H9" i="1" s="1"/>
  <c r="D10" i="1"/>
  <c r="D11" i="1"/>
  <c r="F11" i="1" s="1"/>
  <c r="H11" i="1" s="1"/>
  <c r="D12" i="1"/>
  <c r="F12" i="1" s="1"/>
  <c r="H12" i="1" s="1"/>
  <c r="D13" i="1"/>
  <c r="F13" i="1" s="1"/>
  <c r="H13" i="1" s="1"/>
  <c r="D14" i="1"/>
  <c r="F14" i="1" s="1"/>
  <c r="H14" i="1" s="1"/>
  <c r="D15" i="1"/>
  <c r="D16" i="1"/>
  <c r="F16" i="1" s="1"/>
  <c r="H16" i="1" s="1"/>
  <c r="D5" i="1"/>
  <c r="D22" i="1"/>
  <c r="F22" i="1" s="1"/>
  <c r="H22" i="1" s="1"/>
  <c r="F8" i="1"/>
  <c r="H8" i="1" s="1"/>
  <c r="F10" i="1"/>
  <c r="H10" i="1" s="1"/>
  <c r="D54" i="1"/>
  <c r="D55" i="1"/>
  <c r="F55" i="1" s="1"/>
  <c r="H55" i="1" s="1"/>
  <c r="D56" i="1"/>
  <c r="D57" i="1"/>
  <c r="F57" i="1" s="1"/>
  <c r="H57" i="1" s="1"/>
  <c r="D58" i="1"/>
  <c r="F58" i="1" s="1"/>
  <c r="H58" i="1" s="1"/>
  <c r="D59" i="1"/>
  <c r="D60" i="1"/>
  <c r="F60" i="1" s="1"/>
  <c r="H60" i="1" s="1"/>
  <c r="D61" i="1"/>
  <c r="F61" i="1" s="1"/>
  <c r="H61" i="1" s="1"/>
  <c r="D62" i="1"/>
  <c r="D63" i="1"/>
  <c r="F63" i="1" s="1"/>
  <c r="H63" i="1" s="1"/>
  <c r="D64" i="1"/>
  <c r="D53" i="1"/>
  <c r="F45" i="1"/>
  <c r="H45" i="1" s="1"/>
  <c r="F48" i="1"/>
  <c r="H48" i="1" s="1"/>
  <c r="D39" i="1"/>
  <c r="F39" i="1" s="1"/>
  <c r="H39" i="1" s="1"/>
  <c r="D40" i="1"/>
  <c r="F40" i="1" s="1"/>
  <c r="H40" i="1" s="1"/>
  <c r="D41" i="1"/>
  <c r="F41" i="1" s="1"/>
  <c r="H41" i="1" s="1"/>
  <c r="D42" i="1"/>
  <c r="F42" i="1" s="1"/>
  <c r="H42" i="1" s="1"/>
  <c r="D43" i="1"/>
  <c r="F43" i="1" s="1"/>
  <c r="H43" i="1" s="1"/>
  <c r="D44" i="1"/>
  <c r="F44" i="1" s="1"/>
  <c r="H44" i="1" s="1"/>
  <c r="D45" i="1"/>
  <c r="D46" i="1"/>
  <c r="F46" i="1" s="1"/>
  <c r="H46" i="1" s="1"/>
  <c r="D47" i="1"/>
  <c r="F47" i="1" s="1"/>
  <c r="H47" i="1" s="1"/>
  <c r="D48" i="1"/>
  <c r="D21" i="1"/>
  <c r="F21" i="1" s="1"/>
  <c r="H21" i="1" s="1"/>
  <c r="F24" i="1"/>
  <c r="H24" i="1" s="1"/>
  <c r="D23" i="1"/>
  <c r="F23" i="1" s="1"/>
  <c r="H23" i="1" s="1"/>
  <c r="D24" i="1"/>
  <c r="D25" i="1"/>
  <c r="F25" i="1" s="1"/>
  <c r="H25" i="1" s="1"/>
  <c r="D26" i="1"/>
  <c r="F26" i="1" s="1"/>
  <c r="H26" i="1" s="1"/>
  <c r="D27" i="1"/>
  <c r="F27" i="1" s="1"/>
  <c r="H27" i="1" s="1"/>
  <c r="D28" i="1"/>
  <c r="F28" i="1" s="1"/>
  <c r="H28" i="1" s="1"/>
  <c r="D29" i="1"/>
  <c r="F29" i="1" s="1"/>
  <c r="H29" i="1" s="1"/>
  <c r="D30" i="1"/>
  <c r="F30" i="1" s="1"/>
  <c r="H30" i="1" s="1"/>
  <c r="D31" i="1"/>
  <c r="F31" i="1" s="1"/>
  <c r="H31" i="1" s="1"/>
  <c r="D32" i="1"/>
  <c r="F32" i="1" s="1"/>
  <c r="H32" i="1" s="1"/>
  <c r="F7" i="1"/>
  <c r="H7" i="1" s="1"/>
  <c r="F15" i="1"/>
  <c r="H15" i="1" s="1"/>
  <c r="C11" i="2"/>
  <c r="E5" i="2"/>
  <c r="D5" i="2"/>
  <c r="H81" i="1" l="1"/>
  <c r="N109" i="1" s="1"/>
  <c r="H49" i="1"/>
  <c r="N106" i="1" s="1"/>
  <c r="H117" i="1"/>
  <c r="N111" i="1" s="1"/>
  <c r="H97" i="1"/>
  <c r="N108" i="1" s="1"/>
  <c r="H65" i="1"/>
  <c r="N107" i="1" s="1"/>
  <c r="D17" i="1"/>
  <c r="D33" i="1"/>
  <c r="F5" i="1"/>
  <c r="H5" i="1" s="1"/>
  <c r="H17" i="1" s="1"/>
  <c r="N104" i="1" s="1"/>
  <c r="N110" i="1" s="1"/>
  <c r="H33" i="1"/>
  <c r="N105" i="1" s="1"/>
  <c r="N113" i="1" l="1"/>
</calcChain>
</file>

<file path=xl/sharedStrings.xml><?xml version="1.0" encoding="utf-8"?>
<sst xmlns="http://schemas.openxmlformats.org/spreadsheetml/2006/main" count="190" uniqueCount="46">
  <si>
    <t>Correo</t>
  </si>
  <si>
    <t>Locales</t>
  </si>
  <si>
    <t>N° Prom de personas</t>
  </si>
  <si>
    <t>Simultaneidad</t>
  </si>
  <si>
    <t>Usuarios simultáneos</t>
  </si>
  <si>
    <t>V. Usuario [Kb]</t>
  </si>
  <si>
    <t>V.Total [Kb]</t>
  </si>
  <si>
    <t>Burger King</t>
  </si>
  <si>
    <t>NASH</t>
  </si>
  <si>
    <t>Poligono "A" y local 3A</t>
  </si>
  <si>
    <t>Payless Shoes</t>
  </si>
  <si>
    <t>Poligono "B"</t>
  </si>
  <si>
    <t>POPS</t>
  </si>
  <si>
    <t>Poligono "C"</t>
  </si>
  <si>
    <t>Poligono "D" y local 11A y 11B</t>
  </si>
  <si>
    <t>Supermercado</t>
  </si>
  <si>
    <t>Area de comidas</t>
  </si>
  <si>
    <t>Plaza de juegos y kioscos</t>
  </si>
  <si>
    <t>Cines</t>
  </si>
  <si>
    <t>Personas sentadas</t>
  </si>
  <si>
    <t>Estimación de adultos</t>
  </si>
  <si>
    <t>Poligono "A" y 3A</t>
  </si>
  <si>
    <t>Personas totales</t>
  </si>
  <si>
    <t>Local</t>
  </si>
  <si>
    <t>NA</t>
  </si>
  <si>
    <t>Poligono "D" y 11A y 11B</t>
  </si>
  <si>
    <t xml:space="preserve">Zona de juegos </t>
  </si>
  <si>
    <t>Cine</t>
  </si>
  <si>
    <t>TOTAL</t>
  </si>
  <si>
    <t>Navegación web</t>
  </si>
  <si>
    <t>Entretenimiento</t>
  </si>
  <si>
    <t>Total</t>
  </si>
  <si>
    <t>Descarga de archivos</t>
  </si>
  <si>
    <t>Streaming</t>
  </si>
  <si>
    <t>Llamadas mediante apps</t>
  </si>
  <si>
    <t>Cámaras IP</t>
  </si>
  <si>
    <t>V.Total Kbps</t>
  </si>
  <si>
    <t>VoIP</t>
  </si>
  <si>
    <t>Servicio</t>
  </si>
  <si>
    <t>Cantidad [Kbps]</t>
  </si>
  <si>
    <t>Navegación Web</t>
  </si>
  <si>
    <t>Llamadas por Mensajería</t>
  </si>
  <si>
    <t>WiFi</t>
  </si>
  <si>
    <t>Total a usar</t>
  </si>
  <si>
    <t>Llamadas Mensajería</t>
  </si>
  <si>
    <t>Uso WiFi por usuario [Kbps]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</si>
</sst>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4C6E7"/>
      </left>
      <right/>
      <top style="medium">
        <color rgb="FFB4C6E7"/>
      </top>
      <bottom style="thick">
        <color rgb="FF8EAADB"/>
      </bottom>
      <diagonal/>
    </border>
    <border>
      <left/>
      <right/>
      <top style="medium">
        <color rgb="FFB4C6E7"/>
      </top>
      <bottom style="thick">
        <color rgb="FF8EAADB"/>
      </bottom>
      <diagonal/>
    </border>
    <border>
      <left/>
      <right style="medium">
        <color rgb="FFB4C6E7"/>
      </right>
      <top style="medium">
        <color rgb="FFB4C6E7"/>
      </top>
      <bottom style="thick">
        <color rgb="FF8EAADB"/>
      </bottom>
      <diagonal/>
    </border>
    <border>
      <left style="medium">
        <color rgb="FFB4C6E7"/>
      </left>
      <right style="medium">
        <color rgb="FFB4C6E7"/>
      </right>
      <top/>
      <bottom style="medium">
        <color rgb="FFB4C6E7"/>
      </bottom>
      <diagonal/>
    </border>
    <border>
      <left/>
      <right style="medium">
        <color rgb="FFB4C6E7"/>
      </right>
      <top/>
      <bottom style="medium">
        <color rgb="FFB4C6E7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9" fontId="0" fillId="0" borderId="1" xfId="0" applyNumberFormat="1" applyBorder="1"/>
    <xf numFmtId="0" fontId="1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/>
    <xf numFmtId="0" fontId="4" fillId="0" borderId="1" xfId="1" applyBorder="1"/>
    <xf numFmtId="0" fontId="4" fillId="0" borderId="1" xfId="1" applyBorder="1" applyAlignment="1">
      <alignment wrapText="1"/>
    </xf>
    <xf numFmtId="9" fontId="4" fillId="0" borderId="1" xfId="1" applyNumberFormat="1" applyBorder="1"/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3" fontId="6" fillId="0" borderId="9" xfId="0" applyNumberFormat="1" applyFont="1" applyBorder="1" applyAlignment="1">
      <alignment horizontal="right" vertical="center"/>
    </xf>
    <xf numFmtId="0" fontId="0" fillId="0" borderId="10" xfId="0" applyBorder="1"/>
    <xf numFmtId="0" fontId="5" fillId="0" borderId="7" xfId="0" applyFont="1" applyBorder="1" applyAlignment="1">
      <alignment horizontal="center" vertical="center"/>
    </xf>
    <xf numFmtId="0" fontId="4" fillId="0" borderId="1" xfId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pnecuador-my.sharepoint.com/personal/joel_leon_epn_edu_ec/Documents/Informe.docx?web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6F0E-A34E-4DF6-8A30-C0416036A5E9}">
  <dimension ref="B3:E16"/>
  <sheetViews>
    <sheetView tabSelected="1" workbookViewId="0">
      <selection activeCell="C17" sqref="C17"/>
    </sheetView>
  </sheetViews>
  <sheetFormatPr baseColWidth="10" defaultRowHeight="14.4" x14ac:dyDescent="0.3"/>
  <cols>
    <col min="2" max="2" width="14.33203125" customWidth="1"/>
    <col min="3" max="3" width="15.109375" customWidth="1"/>
    <col min="4" max="4" width="16.109375" customWidth="1"/>
    <col min="5" max="5" width="20.77734375" customWidth="1"/>
  </cols>
  <sheetData>
    <row r="3" spans="2:5" x14ac:dyDescent="0.3">
      <c r="B3" t="s">
        <v>23</v>
      </c>
      <c r="C3" t="s">
        <v>22</v>
      </c>
      <c r="D3" t="s">
        <v>19</v>
      </c>
      <c r="E3" t="s">
        <v>20</v>
      </c>
    </row>
    <row r="4" spans="2:5" x14ac:dyDescent="0.3">
      <c r="B4" t="s">
        <v>7</v>
      </c>
      <c r="C4">
        <v>90</v>
      </c>
      <c r="D4">
        <v>60</v>
      </c>
      <c r="E4">
        <v>40</v>
      </c>
    </row>
    <row r="5" spans="2:5" x14ac:dyDescent="0.3">
      <c r="B5" t="s">
        <v>8</v>
      </c>
      <c r="C5">
        <v>176</v>
      </c>
      <c r="D5">
        <f>6*21</f>
        <v>126</v>
      </c>
      <c r="E5">
        <f>D5-(4*21)+4*2</f>
        <v>50</v>
      </c>
    </row>
    <row r="6" spans="2:5" ht="28.8" x14ac:dyDescent="0.3">
      <c r="B6" s="1" t="s">
        <v>21</v>
      </c>
      <c r="C6">
        <v>40</v>
      </c>
      <c r="D6" t="s">
        <v>24</v>
      </c>
      <c r="E6">
        <v>30</v>
      </c>
    </row>
    <row r="7" spans="2:5" x14ac:dyDescent="0.3">
      <c r="B7" t="s">
        <v>10</v>
      </c>
      <c r="C7">
        <v>30</v>
      </c>
      <c r="D7" t="s">
        <v>24</v>
      </c>
      <c r="E7">
        <v>24</v>
      </c>
    </row>
    <row r="8" spans="2:5" x14ac:dyDescent="0.3">
      <c r="B8" t="s">
        <v>11</v>
      </c>
      <c r="C8">
        <v>20</v>
      </c>
      <c r="D8" t="s">
        <v>24</v>
      </c>
      <c r="E8">
        <v>13</v>
      </c>
    </row>
    <row r="9" spans="2:5" x14ac:dyDescent="0.3">
      <c r="B9" t="s">
        <v>12</v>
      </c>
      <c r="C9">
        <v>10</v>
      </c>
      <c r="D9" t="s">
        <v>24</v>
      </c>
      <c r="E9">
        <v>6</v>
      </c>
    </row>
    <row r="10" spans="2:5" x14ac:dyDescent="0.3">
      <c r="B10" t="s">
        <v>13</v>
      </c>
      <c r="C10">
        <v>50</v>
      </c>
      <c r="D10" t="s">
        <v>24</v>
      </c>
      <c r="E10">
        <v>40</v>
      </c>
    </row>
    <row r="11" spans="2:5" ht="28.8" x14ac:dyDescent="0.3">
      <c r="B11" s="1" t="s">
        <v>25</v>
      </c>
      <c r="C11">
        <f>12+8+8+15+12+12+12+12+12+8+8+12+6+18</f>
        <v>155</v>
      </c>
      <c r="D11" t="s">
        <v>24</v>
      </c>
    </row>
    <row r="12" spans="2:5" x14ac:dyDescent="0.3">
      <c r="B12" t="s">
        <v>15</v>
      </c>
      <c r="C12">
        <v>1154</v>
      </c>
      <c r="D12" t="s">
        <v>24</v>
      </c>
    </row>
    <row r="13" spans="2:5" x14ac:dyDescent="0.3">
      <c r="B13" t="s">
        <v>16</v>
      </c>
      <c r="C13">
        <v>975</v>
      </c>
      <c r="D13" t="s">
        <v>24</v>
      </c>
    </row>
    <row r="14" spans="2:5" x14ac:dyDescent="0.3">
      <c r="B14" t="s">
        <v>26</v>
      </c>
      <c r="C14">
        <v>507</v>
      </c>
      <c r="D14" t="s">
        <v>24</v>
      </c>
      <c r="E14">
        <v>152</v>
      </c>
    </row>
    <row r="15" spans="2:5" x14ac:dyDescent="0.3">
      <c r="B15" t="s">
        <v>27</v>
      </c>
      <c r="C15">
        <v>450</v>
      </c>
      <c r="D15" t="s">
        <v>24</v>
      </c>
      <c r="E15">
        <v>400</v>
      </c>
    </row>
    <row r="16" spans="2:5" x14ac:dyDescent="0.3">
      <c r="C16">
        <f>SUM(C4:C15)</f>
        <v>3657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5D46-B0E9-4A67-82FF-9874BCBB6983}">
  <dimension ref="C3:Q127"/>
  <sheetViews>
    <sheetView topLeftCell="D96" zoomScale="74" workbookViewId="0">
      <selection activeCell="M102" sqref="M102:N113"/>
    </sheetView>
  </sheetViews>
  <sheetFormatPr baseColWidth="10" defaultRowHeight="14.4" x14ac:dyDescent="0.3"/>
  <cols>
    <col min="3" max="3" width="14.44140625" customWidth="1"/>
    <col min="5" max="5" width="12.6640625" customWidth="1"/>
    <col min="7" max="7" width="13.21875" customWidth="1"/>
    <col min="13" max="13" width="14.33203125" customWidth="1"/>
    <col min="14" max="14" width="16.88671875" customWidth="1"/>
  </cols>
  <sheetData>
    <row r="3" spans="3:11" x14ac:dyDescent="0.3">
      <c r="C3" s="19" t="s">
        <v>0</v>
      </c>
      <c r="D3" s="19"/>
      <c r="E3" s="19"/>
      <c r="F3" s="19"/>
      <c r="G3" s="19"/>
      <c r="H3" s="19"/>
      <c r="K3" t="s">
        <v>31</v>
      </c>
    </row>
    <row r="4" spans="3:11" ht="28.8" x14ac:dyDescent="0.3">
      <c r="C4" s="9" t="s">
        <v>1</v>
      </c>
      <c r="D4" s="10" t="s">
        <v>2</v>
      </c>
      <c r="E4" s="9" t="s">
        <v>3</v>
      </c>
      <c r="F4" s="10" t="s">
        <v>4</v>
      </c>
      <c r="G4" s="9" t="s">
        <v>5</v>
      </c>
      <c r="H4" s="10" t="s">
        <v>6</v>
      </c>
      <c r="K4">
        <f>20+20+20+10+15+15</f>
        <v>100</v>
      </c>
    </row>
    <row r="5" spans="3:11" x14ac:dyDescent="0.3">
      <c r="C5" s="9" t="s">
        <v>7</v>
      </c>
      <c r="D5" s="9">
        <f>ROUND(0.2*Calculos!C4,0)</f>
        <v>18</v>
      </c>
      <c r="E5" s="11">
        <v>0.25</v>
      </c>
      <c r="F5" s="9">
        <f>ROUNDUP(D5*E5,0)</f>
        <v>5</v>
      </c>
      <c r="G5" s="9">
        <v>0.78</v>
      </c>
      <c r="H5" s="9">
        <f>F5*G5</f>
        <v>3.9000000000000004</v>
      </c>
    </row>
    <row r="6" spans="3:11" x14ac:dyDescent="0.3">
      <c r="C6" s="9" t="s">
        <v>8</v>
      </c>
      <c r="D6" s="9">
        <f>ROUND(0.2*Calculos!C5,0)</f>
        <v>35</v>
      </c>
      <c r="E6" s="11">
        <v>0.25</v>
      </c>
      <c r="F6" s="9">
        <f t="shared" ref="F6:F16" si="0">ROUNDUP(D6*E6,0)</f>
        <v>9</v>
      </c>
      <c r="G6" s="9">
        <v>0.78</v>
      </c>
      <c r="H6" s="9">
        <f t="shared" ref="H6:H16" si="1">F6*G6</f>
        <v>7.0200000000000005</v>
      </c>
    </row>
    <row r="7" spans="3:11" ht="28.8" x14ac:dyDescent="0.3">
      <c r="C7" s="10" t="s">
        <v>9</v>
      </c>
      <c r="D7" s="9">
        <f>ROUND(0.2*Calculos!C6,0)</f>
        <v>8</v>
      </c>
      <c r="E7" s="11">
        <v>0.25</v>
      </c>
      <c r="F7" s="9">
        <f t="shared" si="0"/>
        <v>2</v>
      </c>
      <c r="G7" s="9">
        <v>0.78</v>
      </c>
      <c r="H7" s="9">
        <f t="shared" si="1"/>
        <v>1.56</v>
      </c>
    </row>
    <row r="8" spans="3:11" x14ac:dyDescent="0.3">
      <c r="C8" s="9" t="s">
        <v>10</v>
      </c>
      <c r="D8" s="9">
        <f>ROUND(0.2*Calculos!C7,0)</f>
        <v>6</v>
      </c>
      <c r="E8" s="11">
        <v>0.25</v>
      </c>
      <c r="F8" s="9">
        <f t="shared" si="0"/>
        <v>2</v>
      </c>
      <c r="G8" s="9">
        <v>0.78</v>
      </c>
      <c r="H8" s="9">
        <f t="shared" si="1"/>
        <v>1.56</v>
      </c>
    </row>
    <row r="9" spans="3:11" x14ac:dyDescent="0.3">
      <c r="C9" s="9" t="s">
        <v>11</v>
      </c>
      <c r="D9" s="9">
        <f>ROUND(0.2*Calculos!C8,0)</f>
        <v>4</v>
      </c>
      <c r="E9" s="11">
        <v>0.25</v>
      </c>
      <c r="F9" s="9">
        <f t="shared" si="0"/>
        <v>1</v>
      </c>
      <c r="G9" s="9">
        <v>0.78</v>
      </c>
      <c r="H9" s="9">
        <f t="shared" si="1"/>
        <v>0.78</v>
      </c>
    </row>
    <row r="10" spans="3:11" x14ac:dyDescent="0.3">
      <c r="C10" s="9" t="s">
        <v>12</v>
      </c>
      <c r="D10" s="9">
        <f>ROUND(0.2*Calculos!C9,0)</f>
        <v>2</v>
      </c>
      <c r="E10" s="11">
        <v>0.15</v>
      </c>
      <c r="F10" s="9">
        <f t="shared" si="0"/>
        <v>1</v>
      </c>
      <c r="G10" s="9">
        <v>0.78</v>
      </c>
      <c r="H10" s="9">
        <f t="shared" si="1"/>
        <v>0.78</v>
      </c>
    </row>
    <row r="11" spans="3:11" x14ac:dyDescent="0.3">
      <c r="C11" s="9" t="s">
        <v>13</v>
      </c>
      <c r="D11" s="9">
        <f>ROUND(0.2*Calculos!C10,0)</f>
        <v>10</v>
      </c>
      <c r="E11" s="11">
        <v>0.25</v>
      </c>
      <c r="F11" s="9">
        <f t="shared" si="0"/>
        <v>3</v>
      </c>
      <c r="G11" s="9">
        <v>0.78</v>
      </c>
      <c r="H11" s="9">
        <f t="shared" si="1"/>
        <v>2.34</v>
      </c>
    </row>
    <row r="12" spans="3:11" ht="28.8" x14ac:dyDescent="0.3">
      <c r="C12" s="10" t="s">
        <v>14</v>
      </c>
      <c r="D12" s="9">
        <f>ROUND(0.2*Calculos!C11,0)</f>
        <v>31</v>
      </c>
      <c r="E12" s="11">
        <v>0.25</v>
      </c>
      <c r="F12" s="9">
        <f t="shared" si="0"/>
        <v>8</v>
      </c>
      <c r="G12" s="9">
        <v>0.78</v>
      </c>
      <c r="H12" s="9">
        <f t="shared" si="1"/>
        <v>6.24</v>
      </c>
    </row>
    <row r="13" spans="3:11" x14ac:dyDescent="0.3">
      <c r="C13" s="9" t="s">
        <v>15</v>
      </c>
      <c r="D13" s="9">
        <f>ROUND(0.2*Calculos!C12,0)</f>
        <v>231</v>
      </c>
      <c r="E13" s="11">
        <v>0.25</v>
      </c>
      <c r="F13" s="9">
        <f t="shared" si="0"/>
        <v>58</v>
      </c>
      <c r="G13" s="9">
        <v>0.78</v>
      </c>
      <c r="H13" s="9">
        <f t="shared" si="1"/>
        <v>45.24</v>
      </c>
    </row>
    <row r="14" spans="3:11" x14ac:dyDescent="0.3">
      <c r="C14" s="9" t="s">
        <v>16</v>
      </c>
      <c r="D14" s="9">
        <f>ROUND(0.2*Calculos!C13,0)</f>
        <v>195</v>
      </c>
      <c r="E14" s="11">
        <v>0.25</v>
      </c>
      <c r="F14" s="9">
        <f t="shared" si="0"/>
        <v>49</v>
      </c>
      <c r="G14" s="9">
        <v>0.78</v>
      </c>
      <c r="H14" s="9">
        <f t="shared" si="1"/>
        <v>38.22</v>
      </c>
    </row>
    <row r="15" spans="3:11" ht="28.8" x14ac:dyDescent="0.3">
      <c r="C15" s="10" t="s">
        <v>17</v>
      </c>
      <c r="D15" s="9">
        <f>ROUND(0.2*Calculos!C14,0)</f>
        <v>101</v>
      </c>
      <c r="E15" s="11">
        <v>0.15</v>
      </c>
      <c r="F15" s="9">
        <f t="shared" si="0"/>
        <v>16</v>
      </c>
      <c r="G15" s="9">
        <v>0.78</v>
      </c>
      <c r="H15" s="9">
        <f t="shared" si="1"/>
        <v>12.48</v>
      </c>
    </row>
    <row r="16" spans="3:11" x14ac:dyDescent="0.3">
      <c r="C16" s="9" t="s">
        <v>18</v>
      </c>
      <c r="D16" s="9">
        <f>ROUND(0.2*Calculos!C15,0)</f>
        <v>90</v>
      </c>
      <c r="E16" s="11">
        <v>0.15</v>
      </c>
      <c r="F16" s="9">
        <f t="shared" si="0"/>
        <v>14</v>
      </c>
      <c r="G16" s="9">
        <v>0.78</v>
      </c>
      <c r="H16" s="9">
        <f t="shared" si="1"/>
        <v>10.92</v>
      </c>
    </row>
    <row r="17" spans="3:8" x14ac:dyDescent="0.3">
      <c r="C17" s="9" t="s">
        <v>28</v>
      </c>
      <c r="D17" s="9">
        <f>SUM(D5:D16)</f>
        <v>731</v>
      </c>
      <c r="E17" s="9"/>
      <c r="F17" s="9"/>
      <c r="G17" s="9"/>
      <c r="H17" s="9">
        <f>SUM(H5:H16)</f>
        <v>131.04</v>
      </c>
    </row>
    <row r="19" spans="3:8" x14ac:dyDescent="0.3">
      <c r="C19" s="20" t="s">
        <v>29</v>
      </c>
      <c r="D19" s="21"/>
      <c r="E19" s="21"/>
      <c r="F19" s="21"/>
      <c r="G19" s="21"/>
      <c r="H19" s="22"/>
    </row>
    <row r="20" spans="3:8" ht="28.8" x14ac:dyDescent="0.3">
      <c r="C20" s="2" t="s">
        <v>1</v>
      </c>
      <c r="D20" s="3" t="s">
        <v>2</v>
      </c>
      <c r="E20" s="2" t="s">
        <v>3</v>
      </c>
      <c r="F20" s="3" t="s">
        <v>4</v>
      </c>
      <c r="G20" s="2" t="s">
        <v>5</v>
      </c>
      <c r="H20" s="3" t="s">
        <v>6</v>
      </c>
    </row>
    <row r="21" spans="3:8" x14ac:dyDescent="0.3">
      <c r="C21" s="2" t="s">
        <v>7</v>
      </c>
      <c r="D21" s="2">
        <f>ROUND(0.3*Calculos!C4,0)</f>
        <v>27</v>
      </c>
      <c r="E21" s="4">
        <v>0.3</v>
      </c>
      <c r="F21" s="2">
        <f>ROUNDUP(D21*E21,0)</f>
        <v>9</v>
      </c>
      <c r="G21" s="2">
        <v>25.45</v>
      </c>
      <c r="H21" s="2">
        <f>F21*G21</f>
        <v>229.04999999999998</v>
      </c>
    </row>
    <row r="22" spans="3:8" x14ac:dyDescent="0.3">
      <c r="C22" s="2" t="s">
        <v>8</v>
      </c>
      <c r="D22" s="2">
        <f>ROUND(0.3*Calculos!C5,0)</f>
        <v>53</v>
      </c>
      <c r="E22" s="4">
        <v>0.3</v>
      </c>
      <c r="F22" s="2">
        <f t="shared" ref="F22:F32" si="2">ROUNDUP(D22*E22,0)</f>
        <v>16</v>
      </c>
      <c r="G22" s="2">
        <v>25.45</v>
      </c>
      <c r="H22" s="2">
        <f t="shared" ref="H22:H32" si="3">F22*G22</f>
        <v>407.2</v>
      </c>
    </row>
    <row r="23" spans="3:8" ht="28.8" x14ac:dyDescent="0.3">
      <c r="C23" s="3" t="s">
        <v>9</v>
      </c>
      <c r="D23" s="2">
        <f>ROUND(0.3*Calculos!C6,0)</f>
        <v>12</v>
      </c>
      <c r="E23" s="4">
        <v>0.3</v>
      </c>
      <c r="F23" s="2">
        <f t="shared" si="2"/>
        <v>4</v>
      </c>
      <c r="G23" s="2">
        <v>25.45</v>
      </c>
      <c r="H23" s="2">
        <f t="shared" si="3"/>
        <v>101.8</v>
      </c>
    </row>
    <row r="24" spans="3:8" x14ac:dyDescent="0.3">
      <c r="C24" s="2" t="s">
        <v>10</v>
      </c>
      <c r="D24" s="2">
        <f>ROUND(0.3*Calculos!C7,0)</f>
        <v>9</v>
      </c>
      <c r="E24" s="4">
        <v>0.3</v>
      </c>
      <c r="F24" s="2">
        <f t="shared" si="2"/>
        <v>3</v>
      </c>
      <c r="G24" s="2">
        <v>25.45</v>
      </c>
      <c r="H24" s="2">
        <f t="shared" si="3"/>
        <v>76.349999999999994</v>
      </c>
    </row>
    <row r="25" spans="3:8" x14ac:dyDescent="0.3">
      <c r="C25" s="2" t="s">
        <v>11</v>
      </c>
      <c r="D25" s="2">
        <f>ROUND(0.3*Calculos!C8,0)</f>
        <v>6</v>
      </c>
      <c r="E25" s="4">
        <v>0.3</v>
      </c>
      <c r="F25" s="2">
        <f t="shared" si="2"/>
        <v>2</v>
      </c>
      <c r="G25" s="2">
        <v>25.45</v>
      </c>
      <c r="H25" s="2">
        <f t="shared" si="3"/>
        <v>50.9</v>
      </c>
    </row>
    <row r="26" spans="3:8" x14ac:dyDescent="0.3">
      <c r="C26" s="2" t="s">
        <v>12</v>
      </c>
      <c r="D26" s="2">
        <f>ROUND(0.3*Calculos!C9,0)</f>
        <v>3</v>
      </c>
      <c r="E26" s="4">
        <v>0.25</v>
      </c>
      <c r="F26" s="2">
        <f t="shared" si="2"/>
        <v>1</v>
      </c>
      <c r="G26" s="2">
        <v>25.45</v>
      </c>
      <c r="H26" s="2">
        <f t="shared" si="3"/>
        <v>25.45</v>
      </c>
    </row>
    <row r="27" spans="3:8" x14ac:dyDescent="0.3">
      <c r="C27" s="2" t="s">
        <v>13</v>
      </c>
      <c r="D27" s="2">
        <f>ROUND(0.3*Calculos!C10,0)</f>
        <v>15</v>
      </c>
      <c r="E27" s="4">
        <v>0.3</v>
      </c>
      <c r="F27" s="2">
        <f t="shared" si="2"/>
        <v>5</v>
      </c>
      <c r="G27" s="2">
        <v>25.45</v>
      </c>
      <c r="H27" s="2">
        <f t="shared" si="3"/>
        <v>127.25</v>
      </c>
    </row>
    <row r="28" spans="3:8" ht="28.8" x14ac:dyDescent="0.3">
      <c r="C28" s="3" t="s">
        <v>14</v>
      </c>
      <c r="D28" s="2">
        <f>ROUND(0.3*Calculos!C11,0)</f>
        <v>47</v>
      </c>
      <c r="E28" s="4">
        <v>0.3</v>
      </c>
      <c r="F28" s="2">
        <f t="shared" si="2"/>
        <v>15</v>
      </c>
      <c r="G28" s="2">
        <v>25.45</v>
      </c>
      <c r="H28" s="2">
        <f t="shared" si="3"/>
        <v>381.75</v>
      </c>
    </row>
    <row r="29" spans="3:8" x14ac:dyDescent="0.3">
      <c r="C29" s="2" t="s">
        <v>15</v>
      </c>
      <c r="D29" s="2">
        <f>ROUND(0.3*Calculos!C12,0)</f>
        <v>346</v>
      </c>
      <c r="E29" s="4">
        <v>0.3</v>
      </c>
      <c r="F29" s="2">
        <f t="shared" si="2"/>
        <v>104</v>
      </c>
      <c r="G29" s="2">
        <v>25.45</v>
      </c>
      <c r="H29" s="2">
        <f t="shared" si="3"/>
        <v>2646.7999999999997</v>
      </c>
    </row>
    <row r="30" spans="3:8" x14ac:dyDescent="0.3">
      <c r="C30" s="2" t="s">
        <v>16</v>
      </c>
      <c r="D30" s="2">
        <f>ROUND(0.3*Calculos!C13,0)</f>
        <v>293</v>
      </c>
      <c r="E30" s="4">
        <v>0.3</v>
      </c>
      <c r="F30" s="2">
        <f t="shared" si="2"/>
        <v>88</v>
      </c>
      <c r="G30" s="2">
        <v>25.45</v>
      </c>
      <c r="H30" s="2">
        <f t="shared" si="3"/>
        <v>2239.6</v>
      </c>
    </row>
    <row r="31" spans="3:8" ht="28.8" x14ac:dyDescent="0.3">
      <c r="C31" s="3" t="s">
        <v>17</v>
      </c>
      <c r="D31" s="2">
        <f>ROUND(0.3*Calculos!C14,0)</f>
        <v>152</v>
      </c>
      <c r="E31" s="4">
        <v>0.25</v>
      </c>
      <c r="F31" s="2">
        <f t="shared" si="2"/>
        <v>38</v>
      </c>
      <c r="G31" s="2">
        <v>25.45</v>
      </c>
      <c r="H31" s="2">
        <f t="shared" si="3"/>
        <v>967.1</v>
      </c>
    </row>
    <row r="32" spans="3:8" x14ac:dyDescent="0.3">
      <c r="C32" s="2" t="s">
        <v>18</v>
      </c>
      <c r="D32" s="2">
        <f>ROUND(0.3*Calculos!C15,0)</f>
        <v>135</v>
      </c>
      <c r="E32" s="4">
        <v>0.15</v>
      </c>
      <c r="F32" s="2">
        <f t="shared" si="2"/>
        <v>21</v>
      </c>
      <c r="G32" s="2">
        <v>25.45</v>
      </c>
      <c r="H32" s="2">
        <f t="shared" si="3"/>
        <v>534.44999999999993</v>
      </c>
    </row>
    <row r="33" spans="3:8" x14ac:dyDescent="0.3">
      <c r="C33" s="2" t="s">
        <v>28</v>
      </c>
      <c r="D33" s="2">
        <f>SUM(D21:D32)</f>
        <v>1098</v>
      </c>
      <c r="E33" s="2"/>
      <c r="F33" s="2"/>
      <c r="G33" s="2"/>
      <c r="H33" s="2">
        <f>SUM(H21:H32)</f>
        <v>7787.7</v>
      </c>
    </row>
    <row r="35" spans="3:8" x14ac:dyDescent="0.3">
      <c r="C35" s="20" t="s">
        <v>30</v>
      </c>
      <c r="D35" s="23"/>
      <c r="E35" s="23"/>
      <c r="F35" s="23"/>
      <c r="G35" s="23"/>
      <c r="H35" s="24"/>
    </row>
    <row r="36" spans="3:8" ht="28.8" x14ac:dyDescent="0.3">
      <c r="C36" s="2" t="s">
        <v>1</v>
      </c>
      <c r="D36" s="3" t="s">
        <v>2</v>
      </c>
      <c r="E36" s="2" t="s">
        <v>3</v>
      </c>
      <c r="F36" s="3" t="s">
        <v>4</v>
      </c>
      <c r="G36" s="2" t="s">
        <v>5</v>
      </c>
      <c r="H36" s="3" t="s">
        <v>6</v>
      </c>
    </row>
    <row r="37" spans="3:8" x14ac:dyDescent="0.3">
      <c r="C37" s="2" t="s">
        <v>7</v>
      </c>
      <c r="D37" s="2">
        <f>ROUND(0.2*Calculos!C4,0)</f>
        <v>18</v>
      </c>
      <c r="E37" s="4">
        <v>0.2</v>
      </c>
      <c r="F37" s="2">
        <f>ROUNDUP(D37*E37,0)</f>
        <v>4</v>
      </c>
      <c r="G37" s="2">
        <v>241.67</v>
      </c>
      <c r="H37" s="2">
        <f>G37*F37</f>
        <v>966.68</v>
      </c>
    </row>
    <row r="38" spans="3:8" x14ac:dyDescent="0.3">
      <c r="C38" s="2" t="s">
        <v>8</v>
      </c>
      <c r="D38" s="2">
        <f>ROUND(0.2*Calculos!C5,0)</f>
        <v>35</v>
      </c>
      <c r="E38" s="4">
        <v>0.2</v>
      </c>
      <c r="F38" s="2">
        <f t="shared" ref="F38:F48" si="4">ROUNDUP(D38*E38,0)</f>
        <v>7</v>
      </c>
      <c r="G38" s="2">
        <v>241.67</v>
      </c>
      <c r="H38" s="2">
        <f t="shared" ref="H38:H48" si="5">G38*F38</f>
        <v>1691.6899999999998</v>
      </c>
    </row>
    <row r="39" spans="3:8" ht="28.8" x14ac:dyDescent="0.3">
      <c r="C39" s="3" t="s">
        <v>9</v>
      </c>
      <c r="D39" s="2">
        <f>ROUND(0.2*Calculos!C6,0)</f>
        <v>8</v>
      </c>
      <c r="E39" s="4">
        <v>0.2</v>
      </c>
      <c r="F39" s="2">
        <f t="shared" si="4"/>
        <v>2</v>
      </c>
      <c r="G39" s="2">
        <v>241.67</v>
      </c>
      <c r="H39" s="2">
        <f t="shared" si="5"/>
        <v>483.34</v>
      </c>
    </row>
    <row r="40" spans="3:8" x14ac:dyDescent="0.3">
      <c r="C40" s="2" t="s">
        <v>10</v>
      </c>
      <c r="D40" s="2">
        <f>ROUND(0.2*Calculos!C7,0)</f>
        <v>6</v>
      </c>
      <c r="E40" s="4">
        <v>0.2</v>
      </c>
      <c r="F40" s="2">
        <f t="shared" si="4"/>
        <v>2</v>
      </c>
      <c r="G40" s="2">
        <v>241.67</v>
      </c>
      <c r="H40" s="2">
        <f t="shared" si="5"/>
        <v>483.34</v>
      </c>
    </row>
    <row r="41" spans="3:8" x14ac:dyDescent="0.3">
      <c r="C41" s="2" t="s">
        <v>11</v>
      </c>
      <c r="D41" s="2">
        <f>ROUND(0.2*Calculos!C8,0)</f>
        <v>4</v>
      </c>
      <c r="E41" s="4">
        <v>0.2</v>
      </c>
      <c r="F41" s="2">
        <f t="shared" si="4"/>
        <v>1</v>
      </c>
      <c r="G41" s="2">
        <v>241.67</v>
      </c>
      <c r="H41" s="2">
        <f t="shared" si="5"/>
        <v>241.67</v>
      </c>
    </row>
    <row r="42" spans="3:8" x14ac:dyDescent="0.3">
      <c r="C42" s="2" t="s">
        <v>12</v>
      </c>
      <c r="D42" s="2">
        <f>ROUND(0.2*Calculos!C9,0)</f>
        <v>2</v>
      </c>
      <c r="E42" s="4">
        <v>0.15</v>
      </c>
      <c r="F42" s="2">
        <f t="shared" si="4"/>
        <v>1</v>
      </c>
      <c r="G42" s="2">
        <v>241.67</v>
      </c>
      <c r="H42" s="2">
        <f t="shared" si="5"/>
        <v>241.67</v>
      </c>
    </row>
    <row r="43" spans="3:8" x14ac:dyDescent="0.3">
      <c r="C43" s="2" t="s">
        <v>13</v>
      </c>
      <c r="D43" s="2">
        <f>ROUND(0.2*Calculos!C10,0)</f>
        <v>10</v>
      </c>
      <c r="E43" s="4">
        <v>0.2</v>
      </c>
      <c r="F43" s="2">
        <f t="shared" si="4"/>
        <v>2</v>
      </c>
      <c r="G43" s="2">
        <v>241.67</v>
      </c>
      <c r="H43" s="2">
        <f t="shared" si="5"/>
        <v>483.34</v>
      </c>
    </row>
    <row r="44" spans="3:8" ht="28.8" x14ac:dyDescent="0.3">
      <c r="C44" s="3" t="s">
        <v>14</v>
      </c>
      <c r="D44" s="2">
        <f>ROUND(0.2*Calculos!C11,0)</f>
        <v>31</v>
      </c>
      <c r="E44" s="4">
        <v>0.2</v>
      </c>
      <c r="F44" s="2">
        <f t="shared" si="4"/>
        <v>7</v>
      </c>
      <c r="G44" s="2">
        <v>241.67</v>
      </c>
      <c r="H44" s="2">
        <f t="shared" si="5"/>
        <v>1691.6899999999998</v>
      </c>
    </row>
    <row r="45" spans="3:8" x14ac:dyDescent="0.3">
      <c r="C45" s="2" t="s">
        <v>15</v>
      </c>
      <c r="D45" s="2">
        <f>ROUND(0.2*Calculos!C12,0)</f>
        <v>231</v>
      </c>
      <c r="E45" s="4">
        <v>0.1</v>
      </c>
      <c r="F45" s="2">
        <f t="shared" si="4"/>
        <v>24</v>
      </c>
      <c r="G45" s="2">
        <v>241.67</v>
      </c>
      <c r="H45" s="2">
        <f t="shared" si="5"/>
        <v>5800.08</v>
      </c>
    </row>
    <row r="46" spans="3:8" x14ac:dyDescent="0.3">
      <c r="C46" s="2" t="s">
        <v>16</v>
      </c>
      <c r="D46" s="2">
        <f>ROUND(0.2*Calculos!C13,0)</f>
        <v>195</v>
      </c>
      <c r="E46" s="4">
        <v>0.2</v>
      </c>
      <c r="F46" s="2">
        <f t="shared" si="4"/>
        <v>39</v>
      </c>
      <c r="G46" s="2">
        <v>241.67</v>
      </c>
      <c r="H46" s="2">
        <f t="shared" si="5"/>
        <v>9425.1299999999992</v>
      </c>
    </row>
    <row r="47" spans="3:8" ht="28.8" x14ac:dyDescent="0.3">
      <c r="C47" s="3" t="s">
        <v>17</v>
      </c>
      <c r="D47" s="2">
        <f>ROUND(0.2*Calculos!C14,0)</f>
        <v>101</v>
      </c>
      <c r="E47" s="4">
        <v>0.05</v>
      </c>
      <c r="F47" s="2">
        <f t="shared" si="4"/>
        <v>6</v>
      </c>
      <c r="G47" s="2">
        <v>241.67</v>
      </c>
      <c r="H47" s="2">
        <f t="shared" si="5"/>
        <v>1450.02</v>
      </c>
    </row>
    <row r="48" spans="3:8" x14ac:dyDescent="0.3">
      <c r="C48" s="2" t="s">
        <v>18</v>
      </c>
      <c r="D48" s="2">
        <f>ROUND(0.2*Calculos!C15,0)</f>
        <v>90</v>
      </c>
      <c r="E48" s="4">
        <v>0</v>
      </c>
      <c r="F48" s="2">
        <f t="shared" si="4"/>
        <v>0</v>
      </c>
      <c r="G48" s="2">
        <v>241.67</v>
      </c>
      <c r="H48" s="2">
        <f t="shared" si="5"/>
        <v>0</v>
      </c>
    </row>
    <row r="49" spans="3:8" x14ac:dyDescent="0.3">
      <c r="C49" s="2" t="s">
        <v>31</v>
      </c>
      <c r="D49" s="2"/>
      <c r="E49" s="2"/>
      <c r="F49" s="2"/>
      <c r="G49" s="2"/>
      <c r="H49" s="2">
        <f>SUM(H37:H47)</f>
        <v>22958.649999999998</v>
      </c>
    </row>
    <row r="51" spans="3:8" x14ac:dyDescent="0.3">
      <c r="C51" s="20" t="s">
        <v>32</v>
      </c>
      <c r="D51" s="23"/>
      <c r="E51" s="23"/>
      <c r="F51" s="23"/>
      <c r="G51" s="23"/>
      <c r="H51" s="24"/>
    </row>
    <row r="52" spans="3:8" ht="28.8" x14ac:dyDescent="0.3">
      <c r="C52" s="2" t="s">
        <v>1</v>
      </c>
      <c r="D52" s="3" t="s">
        <v>2</v>
      </c>
      <c r="E52" s="2" t="s">
        <v>3</v>
      </c>
      <c r="F52" s="3" t="s">
        <v>4</v>
      </c>
      <c r="G52" s="2" t="s">
        <v>5</v>
      </c>
      <c r="H52" s="3" t="s">
        <v>6</v>
      </c>
    </row>
    <row r="53" spans="3:8" x14ac:dyDescent="0.3">
      <c r="C53" s="2" t="s">
        <v>7</v>
      </c>
      <c r="D53" s="2">
        <f>ROUND(0.1*Calculos!C4,0)</f>
        <v>9</v>
      </c>
      <c r="E53" s="4">
        <v>0.15</v>
      </c>
      <c r="F53" s="2">
        <f>ROUNDUP(D53*E53,0)</f>
        <v>2</v>
      </c>
      <c r="G53" s="2">
        <v>1.67</v>
      </c>
      <c r="H53" s="2">
        <f>F53*G53</f>
        <v>3.34</v>
      </c>
    </row>
    <row r="54" spans="3:8" x14ac:dyDescent="0.3">
      <c r="C54" s="2" t="s">
        <v>8</v>
      </c>
      <c r="D54" s="2">
        <f>ROUND(0.1*Calculos!C5,0)</f>
        <v>18</v>
      </c>
      <c r="E54" s="4">
        <v>0.15</v>
      </c>
      <c r="F54" s="2">
        <f t="shared" ref="F54:F64" si="6">ROUNDUP(D54*E54,0)</f>
        <v>3</v>
      </c>
      <c r="G54" s="2">
        <v>1.67</v>
      </c>
      <c r="H54" s="2">
        <f t="shared" ref="H54:H64" si="7">F54*G54</f>
        <v>5.01</v>
      </c>
    </row>
    <row r="55" spans="3:8" ht="28.8" x14ac:dyDescent="0.3">
      <c r="C55" s="3" t="s">
        <v>9</v>
      </c>
      <c r="D55" s="2">
        <f>ROUND(0.1*Calculos!C6,0)</f>
        <v>4</v>
      </c>
      <c r="E55" s="4">
        <v>0.15</v>
      </c>
      <c r="F55" s="2">
        <f t="shared" si="6"/>
        <v>1</v>
      </c>
      <c r="G55" s="2">
        <v>1.67</v>
      </c>
      <c r="H55" s="2">
        <f t="shared" si="7"/>
        <v>1.67</v>
      </c>
    </row>
    <row r="56" spans="3:8" x14ac:dyDescent="0.3">
      <c r="C56" s="2" t="s">
        <v>10</v>
      </c>
      <c r="D56" s="2">
        <f>ROUND(0.1*Calculos!C7,0)</f>
        <v>3</v>
      </c>
      <c r="E56" s="4">
        <v>0.15</v>
      </c>
      <c r="F56" s="2">
        <f t="shared" si="6"/>
        <v>1</v>
      </c>
      <c r="G56" s="2">
        <v>1.67</v>
      </c>
      <c r="H56" s="2">
        <f t="shared" si="7"/>
        <v>1.67</v>
      </c>
    </row>
    <row r="57" spans="3:8" x14ac:dyDescent="0.3">
      <c r="C57" s="2" t="s">
        <v>11</v>
      </c>
      <c r="D57" s="2">
        <f>ROUND(0.1*Calculos!C8,0)</f>
        <v>2</v>
      </c>
      <c r="E57" s="4">
        <v>0.15</v>
      </c>
      <c r="F57" s="2">
        <f t="shared" si="6"/>
        <v>1</v>
      </c>
      <c r="G57" s="2">
        <v>1.67</v>
      </c>
      <c r="H57" s="2">
        <f t="shared" si="7"/>
        <v>1.67</v>
      </c>
    </row>
    <row r="58" spans="3:8" x14ac:dyDescent="0.3">
      <c r="C58" s="2" t="s">
        <v>12</v>
      </c>
      <c r="D58" s="2">
        <f>ROUND(0.1*Calculos!C9,0)</f>
        <v>1</v>
      </c>
      <c r="E58" s="4">
        <v>0.15</v>
      </c>
      <c r="F58" s="2">
        <f t="shared" si="6"/>
        <v>1</v>
      </c>
      <c r="G58" s="2">
        <v>1.67</v>
      </c>
      <c r="H58" s="2">
        <f t="shared" si="7"/>
        <v>1.67</v>
      </c>
    </row>
    <row r="59" spans="3:8" x14ac:dyDescent="0.3">
      <c r="C59" s="2" t="s">
        <v>13</v>
      </c>
      <c r="D59" s="2">
        <f>ROUND(0.1*Calculos!C10,0)</f>
        <v>5</v>
      </c>
      <c r="E59" s="4">
        <v>0.15</v>
      </c>
      <c r="F59" s="2">
        <f t="shared" si="6"/>
        <v>1</v>
      </c>
      <c r="G59" s="2">
        <v>1.67</v>
      </c>
      <c r="H59" s="2">
        <f t="shared" si="7"/>
        <v>1.67</v>
      </c>
    </row>
    <row r="60" spans="3:8" ht="28.8" x14ac:dyDescent="0.3">
      <c r="C60" s="3" t="s">
        <v>14</v>
      </c>
      <c r="D60" s="2">
        <f>ROUND(0.1*Calculos!C11,0)</f>
        <v>16</v>
      </c>
      <c r="E60" s="4">
        <v>0.15</v>
      </c>
      <c r="F60" s="2">
        <f t="shared" si="6"/>
        <v>3</v>
      </c>
      <c r="G60" s="2">
        <v>1.67</v>
      </c>
      <c r="H60" s="2">
        <f t="shared" si="7"/>
        <v>5.01</v>
      </c>
    </row>
    <row r="61" spans="3:8" x14ac:dyDescent="0.3">
      <c r="C61" s="2" t="s">
        <v>15</v>
      </c>
      <c r="D61" s="2">
        <f>ROUND(0.1*Calculos!C12,0)</f>
        <v>115</v>
      </c>
      <c r="E61" s="4">
        <v>0.15</v>
      </c>
      <c r="F61" s="2">
        <f t="shared" si="6"/>
        <v>18</v>
      </c>
      <c r="G61" s="2">
        <v>1.67</v>
      </c>
      <c r="H61" s="2">
        <f t="shared" si="7"/>
        <v>30.06</v>
      </c>
    </row>
    <row r="62" spans="3:8" x14ac:dyDescent="0.3">
      <c r="C62" s="2" t="s">
        <v>16</v>
      </c>
      <c r="D62" s="2">
        <f>ROUND(0.1*Calculos!C13,0)</f>
        <v>98</v>
      </c>
      <c r="E62" s="4">
        <v>0.15</v>
      </c>
      <c r="F62" s="2">
        <f t="shared" si="6"/>
        <v>15</v>
      </c>
      <c r="G62" s="2">
        <v>1.67</v>
      </c>
      <c r="H62" s="2">
        <f t="shared" si="7"/>
        <v>25.049999999999997</v>
      </c>
    </row>
    <row r="63" spans="3:8" ht="28.8" x14ac:dyDescent="0.3">
      <c r="C63" s="3" t="s">
        <v>17</v>
      </c>
      <c r="D63" s="2">
        <f>ROUND(0.1*Calculos!C14,0)</f>
        <v>51</v>
      </c>
      <c r="E63" s="4">
        <v>0.2</v>
      </c>
      <c r="F63" s="2">
        <f t="shared" si="6"/>
        <v>11</v>
      </c>
      <c r="G63" s="2">
        <v>1.67</v>
      </c>
      <c r="H63" s="2">
        <f t="shared" si="7"/>
        <v>18.369999999999997</v>
      </c>
    </row>
    <row r="64" spans="3:8" x14ac:dyDescent="0.3">
      <c r="C64" s="2" t="s">
        <v>18</v>
      </c>
      <c r="D64" s="2">
        <f>ROUND(0.1*Calculos!C15,0)</f>
        <v>45</v>
      </c>
      <c r="E64" s="4">
        <v>0</v>
      </c>
      <c r="F64" s="2">
        <f t="shared" si="6"/>
        <v>0</v>
      </c>
      <c r="G64" s="2">
        <v>1.67</v>
      </c>
      <c r="H64" s="2">
        <f t="shared" si="7"/>
        <v>0</v>
      </c>
    </row>
    <row r="65" spans="3:8" x14ac:dyDescent="0.3">
      <c r="C65" s="2" t="s">
        <v>31</v>
      </c>
      <c r="D65" s="2"/>
      <c r="E65" s="2"/>
      <c r="F65" s="2"/>
      <c r="G65" s="2"/>
      <c r="H65" s="2">
        <f>SUM(H53:H64)</f>
        <v>95.19</v>
      </c>
    </row>
    <row r="67" spans="3:8" x14ac:dyDescent="0.3">
      <c r="C67" s="20" t="s">
        <v>33</v>
      </c>
      <c r="D67" s="23"/>
      <c r="E67" s="23"/>
      <c r="F67" s="23"/>
      <c r="G67" s="23"/>
      <c r="H67" s="24"/>
    </row>
    <row r="68" spans="3:8" ht="28.8" x14ac:dyDescent="0.3">
      <c r="C68" s="2" t="s">
        <v>1</v>
      </c>
      <c r="D68" s="3" t="s">
        <v>2</v>
      </c>
      <c r="E68" s="2" t="s">
        <v>3</v>
      </c>
      <c r="F68" s="3" t="s">
        <v>4</v>
      </c>
      <c r="G68" s="2" t="s">
        <v>5</v>
      </c>
      <c r="H68" s="3" t="s">
        <v>6</v>
      </c>
    </row>
    <row r="69" spans="3:8" x14ac:dyDescent="0.3">
      <c r="C69" s="2" t="s">
        <v>7</v>
      </c>
      <c r="D69" s="2">
        <f>ROUND(0.15*Calculos!C4,0)</f>
        <v>14</v>
      </c>
      <c r="E69" s="4">
        <v>0.2</v>
      </c>
      <c r="F69" s="2">
        <f>ROUNDUP(D69*E69,0)</f>
        <v>3</v>
      </c>
      <c r="G69" s="2">
        <v>5000</v>
      </c>
      <c r="H69" s="2">
        <f>G69*F69</f>
        <v>15000</v>
      </c>
    </row>
    <row r="70" spans="3:8" x14ac:dyDescent="0.3">
      <c r="C70" s="2" t="s">
        <v>8</v>
      </c>
      <c r="D70" s="2">
        <f>ROUND(0.15*Calculos!C5,0)</f>
        <v>26</v>
      </c>
      <c r="E70" s="4">
        <v>0.2</v>
      </c>
      <c r="F70" s="2">
        <f t="shared" ref="F70:F80" si="8">ROUNDUP(D70*E70,0)</f>
        <v>6</v>
      </c>
      <c r="G70" s="2">
        <v>5000</v>
      </c>
      <c r="H70" s="2">
        <f t="shared" ref="H70:H80" si="9">G70*F70</f>
        <v>30000</v>
      </c>
    </row>
    <row r="71" spans="3:8" ht="28.8" x14ac:dyDescent="0.3">
      <c r="C71" s="3" t="s">
        <v>9</v>
      </c>
      <c r="D71" s="2">
        <f>ROUND(0.15*Calculos!C6,0)</f>
        <v>6</v>
      </c>
      <c r="E71" s="4">
        <v>0.1</v>
      </c>
      <c r="F71" s="2">
        <f t="shared" si="8"/>
        <v>1</v>
      </c>
      <c r="G71" s="2">
        <v>5000</v>
      </c>
      <c r="H71" s="2">
        <f t="shared" si="9"/>
        <v>5000</v>
      </c>
    </row>
    <row r="72" spans="3:8" x14ac:dyDescent="0.3">
      <c r="C72" s="2" t="s">
        <v>10</v>
      </c>
      <c r="D72" s="2">
        <f>ROUND(0.15*Calculos!C7,0)</f>
        <v>5</v>
      </c>
      <c r="E72" s="4">
        <v>0.1</v>
      </c>
      <c r="F72" s="2">
        <f t="shared" si="8"/>
        <v>1</v>
      </c>
      <c r="G72" s="2">
        <v>5000</v>
      </c>
      <c r="H72" s="2">
        <f t="shared" si="9"/>
        <v>5000</v>
      </c>
    </row>
    <row r="73" spans="3:8" x14ac:dyDescent="0.3">
      <c r="C73" s="2" t="s">
        <v>11</v>
      </c>
      <c r="D73" s="2">
        <f>ROUND(0.15*Calculos!C8,0)</f>
        <v>3</v>
      </c>
      <c r="E73" s="4">
        <v>0.1</v>
      </c>
      <c r="F73" s="2">
        <f t="shared" si="8"/>
        <v>1</v>
      </c>
      <c r="G73" s="2">
        <v>5000</v>
      </c>
      <c r="H73" s="2">
        <f t="shared" si="9"/>
        <v>5000</v>
      </c>
    </row>
    <row r="74" spans="3:8" x14ac:dyDescent="0.3">
      <c r="C74" s="2" t="s">
        <v>12</v>
      </c>
      <c r="D74" s="2">
        <f>ROUND(0.15*Calculos!C9,0)</f>
        <v>2</v>
      </c>
      <c r="E74" s="4">
        <v>0.1</v>
      </c>
      <c r="F74" s="2">
        <f t="shared" si="8"/>
        <v>1</v>
      </c>
      <c r="G74" s="2">
        <v>5000</v>
      </c>
      <c r="H74" s="2">
        <f t="shared" si="9"/>
        <v>5000</v>
      </c>
    </row>
    <row r="75" spans="3:8" x14ac:dyDescent="0.3">
      <c r="C75" s="2" t="s">
        <v>13</v>
      </c>
      <c r="D75" s="2">
        <f>ROUND(0.15*Calculos!C10,0)</f>
        <v>8</v>
      </c>
      <c r="E75" s="4">
        <v>0.1</v>
      </c>
      <c r="F75" s="2">
        <f t="shared" si="8"/>
        <v>1</v>
      </c>
      <c r="G75" s="2">
        <v>5000</v>
      </c>
      <c r="H75" s="2">
        <f t="shared" si="9"/>
        <v>5000</v>
      </c>
    </row>
    <row r="76" spans="3:8" ht="28.8" x14ac:dyDescent="0.3">
      <c r="C76" s="3" t="s">
        <v>14</v>
      </c>
      <c r="D76" s="2">
        <f>ROUND(0.15*Calculos!C11,0)</f>
        <v>23</v>
      </c>
      <c r="E76" s="4">
        <v>0.1</v>
      </c>
      <c r="F76" s="2">
        <f t="shared" si="8"/>
        <v>3</v>
      </c>
      <c r="G76" s="2">
        <v>5000</v>
      </c>
      <c r="H76" s="2">
        <f t="shared" si="9"/>
        <v>15000</v>
      </c>
    </row>
    <row r="77" spans="3:8" x14ac:dyDescent="0.3">
      <c r="C77" s="2" t="s">
        <v>15</v>
      </c>
      <c r="D77" s="2">
        <f>ROUND(0.15*Calculos!C12,0)</f>
        <v>173</v>
      </c>
      <c r="E77" s="4">
        <v>0.1</v>
      </c>
      <c r="F77" s="2">
        <f t="shared" si="8"/>
        <v>18</v>
      </c>
      <c r="G77" s="2">
        <v>5000</v>
      </c>
      <c r="H77" s="2">
        <f t="shared" si="9"/>
        <v>90000</v>
      </c>
    </row>
    <row r="78" spans="3:8" x14ac:dyDescent="0.3">
      <c r="C78" s="2" t="s">
        <v>16</v>
      </c>
      <c r="D78" s="2">
        <f>ROUND(0.15*Calculos!C13,0)</f>
        <v>146</v>
      </c>
      <c r="E78" s="4">
        <v>0.1</v>
      </c>
      <c r="F78" s="2">
        <f t="shared" si="8"/>
        <v>15</v>
      </c>
      <c r="G78" s="2">
        <v>5000</v>
      </c>
      <c r="H78" s="2">
        <f t="shared" si="9"/>
        <v>75000</v>
      </c>
    </row>
    <row r="79" spans="3:8" ht="28.8" x14ac:dyDescent="0.3">
      <c r="C79" s="3" t="s">
        <v>17</v>
      </c>
      <c r="D79" s="2">
        <f>ROUND(0.15*Calculos!C14,0)</f>
        <v>76</v>
      </c>
      <c r="E79" s="4">
        <v>0.2</v>
      </c>
      <c r="F79" s="2">
        <f t="shared" si="8"/>
        <v>16</v>
      </c>
      <c r="G79" s="2">
        <v>5000</v>
      </c>
      <c r="H79" s="2">
        <f t="shared" si="9"/>
        <v>80000</v>
      </c>
    </row>
    <row r="80" spans="3:8" x14ac:dyDescent="0.3">
      <c r="C80" s="2" t="s">
        <v>18</v>
      </c>
      <c r="D80" s="2">
        <f>ROUND(0.15*Calculos!C15,0)</f>
        <v>68</v>
      </c>
      <c r="E80" s="4">
        <v>0</v>
      </c>
      <c r="F80" s="2">
        <f t="shared" si="8"/>
        <v>0</v>
      </c>
      <c r="G80" s="2">
        <v>5000</v>
      </c>
      <c r="H80" s="2">
        <f t="shared" si="9"/>
        <v>0</v>
      </c>
    </row>
    <row r="81" spans="3:8" x14ac:dyDescent="0.3">
      <c r="C81" s="2" t="s">
        <v>31</v>
      </c>
      <c r="D81" s="2"/>
      <c r="E81" s="2"/>
      <c r="F81" s="2"/>
      <c r="G81" s="2"/>
      <c r="H81" s="2">
        <f>SUM(H69:H80)</f>
        <v>330000</v>
      </c>
    </row>
    <row r="83" spans="3:8" x14ac:dyDescent="0.3">
      <c r="C83" s="20" t="s">
        <v>34</v>
      </c>
      <c r="D83" s="23"/>
      <c r="E83" s="23"/>
      <c r="F83" s="23"/>
      <c r="G83" s="23"/>
      <c r="H83" s="24"/>
    </row>
    <row r="84" spans="3:8" ht="28.8" x14ac:dyDescent="0.3">
      <c r="C84" s="2" t="s">
        <v>1</v>
      </c>
      <c r="D84" s="3" t="s">
        <v>2</v>
      </c>
      <c r="E84" s="2" t="s">
        <v>3</v>
      </c>
      <c r="F84" s="3" t="s">
        <v>4</v>
      </c>
      <c r="G84" s="2" t="s">
        <v>5</v>
      </c>
      <c r="H84" s="3" t="s">
        <v>6</v>
      </c>
    </row>
    <row r="85" spans="3:8" x14ac:dyDescent="0.3">
      <c r="C85" s="2" t="s">
        <v>7</v>
      </c>
      <c r="D85" s="2">
        <f>ROUND(0.15*Calculos!C4,0)</f>
        <v>14</v>
      </c>
      <c r="E85" s="4">
        <v>0.3</v>
      </c>
      <c r="F85" s="2">
        <f>ROUNDUP(D85*E85,0)</f>
        <v>5</v>
      </c>
      <c r="G85" s="2">
        <v>39</v>
      </c>
      <c r="H85" s="2">
        <f>G85*F85</f>
        <v>195</v>
      </c>
    </row>
    <row r="86" spans="3:8" x14ac:dyDescent="0.3">
      <c r="C86" s="2" t="s">
        <v>8</v>
      </c>
      <c r="D86" s="2">
        <f>ROUND(0.15*Calculos!C5,0)</f>
        <v>26</v>
      </c>
      <c r="E86" s="4">
        <v>0.3</v>
      </c>
      <c r="F86" s="2">
        <f t="shared" ref="F86:F96" si="10">ROUNDUP(D86*E86,0)</f>
        <v>8</v>
      </c>
      <c r="G86" s="2">
        <v>39</v>
      </c>
      <c r="H86" s="2">
        <f t="shared" ref="H86:H96" si="11">G86*F86</f>
        <v>312</v>
      </c>
    </row>
    <row r="87" spans="3:8" ht="28.8" x14ac:dyDescent="0.3">
      <c r="C87" s="3" t="s">
        <v>9</v>
      </c>
      <c r="D87" s="2">
        <f>ROUND(0.15*Calculos!C6,0)</f>
        <v>6</v>
      </c>
      <c r="E87" s="4">
        <v>0.3</v>
      </c>
      <c r="F87" s="2">
        <f t="shared" si="10"/>
        <v>2</v>
      </c>
      <c r="G87" s="2">
        <v>39</v>
      </c>
      <c r="H87" s="2">
        <f t="shared" si="11"/>
        <v>78</v>
      </c>
    </row>
    <row r="88" spans="3:8" x14ac:dyDescent="0.3">
      <c r="C88" s="2" t="s">
        <v>10</v>
      </c>
      <c r="D88" s="2">
        <f>ROUND(0.15*Calculos!C7,0)</f>
        <v>5</v>
      </c>
      <c r="E88" s="4">
        <v>0.3</v>
      </c>
      <c r="F88" s="2">
        <f t="shared" si="10"/>
        <v>2</v>
      </c>
      <c r="G88" s="2">
        <v>39</v>
      </c>
      <c r="H88" s="2">
        <f t="shared" si="11"/>
        <v>78</v>
      </c>
    </row>
    <row r="89" spans="3:8" x14ac:dyDescent="0.3">
      <c r="C89" s="2" t="s">
        <v>11</v>
      </c>
      <c r="D89" s="2">
        <f>ROUND(0.15*Calculos!C8,0)</f>
        <v>3</v>
      </c>
      <c r="E89" s="4">
        <v>0.3</v>
      </c>
      <c r="F89" s="2">
        <f t="shared" si="10"/>
        <v>1</v>
      </c>
      <c r="G89" s="2">
        <v>39</v>
      </c>
      <c r="H89" s="2">
        <f t="shared" si="11"/>
        <v>39</v>
      </c>
    </row>
    <row r="90" spans="3:8" x14ac:dyDescent="0.3">
      <c r="C90" s="2" t="s">
        <v>12</v>
      </c>
      <c r="D90" s="2">
        <f>ROUND(0.15*Calculos!C9,0)</f>
        <v>2</v>
      </c>
      <c r="E90" s="4">
        <v>0.3</v>
      </c>
      <c r="F90" s="2">
        <f t="shared" si="10"/>
        <v>1</v>
      </c>
      <c r="G90" s="2">
        <v>39</v>
      </c>
      <c r="H90" s="2">
        <f t="shared" si="11"/>
        <v>39</v>
      </c>
    </row>
    <row r="91" spans="3:8" x14ac:dyDescent="0.3">
      <c r="C91" s="2" t="s">
        <v>13</v>
      </c>
      <c r="D91" s="2">
        <f>ROUND(0.15*Calculos!C10,0)</f>
        <v>8</v>
      </c>
      <c r="E91" s="4">
        <v>0.3</v>
      </c>
      <c r="F91" s="2">
        <f t="shared" si="10"/>
        <v>3</v>
      </c>
      <c r="G91" s="2">
        <v>39</v>
      </c>
      <c r="H91" s="2">
        <f t="shared" si="11"/>
        <v>117</v>
      </c>
    </row>
    <row r="92" spans="3:8" ht="28.8" x14ac:dyDescent="0.3">
      <c r="C92" s="3" t="s">
        <v>14</v>
      </c>
      <c r="D92" s="2">
        <f>ROUND(0.15*Calculos!C11,0)</f>
        <v>23</v>
      </c>
      <c r="E92" s="4">
        <v>0.3</v>
      </c>
      <c r="F92" s="2">
        <f t="shared" si="10"/>
        <v>7</v>
      </c>
      <c r="G92" s="2">
        <v>39</v>
      </c>
      <c r="H92" s="2">
        <f t="shared" si="11"/>
        <v>273</v>
      </c>
    </row>
    <row r="93" spans="3:8" x14ac:dyDescent="0.3">
      <c r="C93" s="2" t="s">
        <v>15</v>
      </c>
      <c r="D93" s="2">
        <f>ROUND(0.15*Calculos!C12,0)</f>
        <v>173</v>
      </c>
      <c r="E93" s="4">
        <v>0.3</v>
      </c>
      <c r="F93" s="2">
        <f t="shared" si="10"/>
        <v>52</v>
      </c>
      <c r="G93" s="2">
        <v>39</v>
      </c>
      <c r="H93" s="2">
        <f t="shared" si="11"/>
        <v>2028</v>
      </c>
    </row>
    <row r="94" spans="3:8" x14ac:dyDescent="0.3">
      <c r="C94" s="2" t="s">
        <v>16</v>
      </c>
      <c r="D94" s="2">
        <f>ROUND(0.15*Calculos!C13,0)</f>
        <v>146</v>
      </c>
      <c r="E94" s="4">
        <v>0.3</v>
      </c>
      <c r="F94" s="2">
        <f t="shared" si="10"/>
        <v>44</v>
      </c>
      <c r="G94" s="2">
        <v>39</v>
      </c>
      <c r="H94" s="2">
        <f t="shared" si="11"/>
        <v>1716</v>
      </c>
    </row>
    <row r="95" spans="3:8" ht="28.8" x14ac:dyDescent="0.3">
      <c r="C95" s="3" t="s">
        <v>17</v>
      </c>
      <c r="D95" s="2">
        <f>ROUND(0.15*Calculos!C14,0)</f>
        <v>76</v>
      </c>
      <c r="E95" s="4">
        <v>0.3</v>
      </c>
      <c r="F95" s="2">
        <f t="shared" si="10"/>
        <v>23</v>
      </c>
      <c r="G95" s="2">
        <v>39</v>
      </c>
      <c r="H95" s="2">
        <f t="shared" si="11"/>
        <v>897</v>
      </c>
    </row>
    <row r="96" spans="3:8" x14ac:dyDescent="0.3">
      <c r="C96" s="2" t="s">
        <v>18</v>
      </c>
      <c r="D96" s="2">
        <f>ROUND(0.15*Calculos!C15,0)</f>
        <v>68</v>
      </c>
      <c r="E96" s="4">
        <v>0.15</v>
      </c>
      <c r="F96" s="2">
        <f t="shared" si="10"/>
        <v>11</v>
      </c>
      <c r="G96" s="2">
        <v>39</v>
      </c>
      <c r="H96" s="2">
        <f t="shared" si="11"/>
        <v>429</v>
      </c>
    </row>
    <row r="97" spans="3:14" x14ac:dyDescent="0.3">
      <c r="C97" s="2" t="s">
        <v>31</v>
      </c>
      <c r="D97" s="2"/>
      <c r="E97" s="2"/>
      <c r="F97" s="2"/>
      <c r="G97" s="2"/>
      <c r="H97" s="2">
        <f>SUM(H85:H96)</f>
        <v>6201</v>
      </c>
    </row>
    <row r="100" spans="3:14" x14ac:dyDescent="0.3">
      <c r="D100" t="s">
        <v>36</v>
      </c>
    </row>
    <row r="101" spans="3:14" x14ac:dyDescent="0.3">
      <c r="C101" s="5" t="s">
        <v>35</v>
      </c>
      <c r="D101" s="2">
        <v>652800</v>
      </c>
    </row>
    <row r="102" spans="3:14" x14ac:dyDescent="0.3">
      <c r="M102" s="27" t="s">
        <v>43</v>
      </c>
      <c r="N102" s="28"/>
    </row>
    <row r="103" spans="3:14" x14ac:dyDescent="0.3">
      <c r="C103" s="20" t="s">
        <v>37</v>
      </c>
      <c r="D103" s="23"/>
      <c r="E103" s="23"/>
      <c r="F103" s="23"/>
      <c r="G103" s="23"/>
      <c r="H103" s="24"/>
      <c r="M103" s="6" t="s">
        <v>38</v>
      </c>
      <c r="N103" s="6" t="s">
        <v>39</v>
      </c>
    </row>
    <row r="104" spans="3:14" ht="28.8" x14ac:dyDescent="0.3">
      <c r="C104" s="2" t="s">
        <v>1</v>
      </c>
      <c r="D104" s="3" t="s">
        <v>2</v>
      </c>
      <c r="E104" s="2" t="s">
        <v>3</v>
      </c>
      <c r="F104" s="3" t="s">
        <v>4</v>
      </c>
      <c r="G104" s="2" t="s">
        <v>5</v>
      </c>
      <c r="H104" s="3" t="s">
        <v>6</v>
      </c>
      <c r="M104" s="7" t="s">
        <v>0</v>
      </c>
      <c r="N104" s="6">
        <f>H17</f>
        <v>131.04</v>
      </c>
    </row>
    <row r="105" spans="3:14" x14ac:dyDescent="0.3">
      <c r="C105" s="2" t="s">
        <v>7</v>
      </c>
      <c r="D105" s="2">
        <f>ROUND(0.15*Calculos!C4,0)</f>
        <v>14</v>
      </c>
      <c r="E105" s="4">
        <v>0.25</v>
      </c>
      <c r="F105" s="2">
        <f>ROUNDUP(D105*E105,0)</f>
        <v>4</v>
      </c>
      <c r="G105" s="2">
        <v>87.2</v>
      </c>
      <c r="H105" s="2">
        <f>G105*F105</f>
        <v>348.8</v>
      </c>
      <c r="M105" s="6" t="s">
        <v>40</v>
      </c>
      <c r="N105" s="6">
        <f>H33</f>
        <v>7787.7</v>
      </c>
    </row>
    <row r="106" spans="3:14" x14ac:dyDescent="0.3">
      <c r="C106" s="2" t="s">
        <v>8</v>
      </c>
      <c r="D106" s="2">
        <f>ROUND(0.15*Calculos!C5,0)</f>
        <v>26</v>
      </c>
      <c r="E106" s="4">
        <v>0.25</v>
      </c>
      <c r="F106" s="2">
        <f t="shared" ref="F106:F116" si="12">ROUNDUP(D106*E106,0)</f>
        <v>7</v>
      </c>
      <c r="G106" s="2">
        <v>87.2</v>
      </c>
      <c r="H106" s="2">
        <f t="shared" ref="H106:H116" si="13">G106*F106</f>
        <v>610.4</v>
      </c>
      <c r="M106" s="6" t="s">
        <v>30</v>
      </c>
      <c r="N106" s="6">
        <f>H49</f>
        <v>22958.649999999998</v>
      </c>
    </row>
    <row r="107" spans="3:14" ht="28.8" x14ac:dyDescent="0.3">
      <c r="C107" s="3" t="s">
        <v>9</v>
      </c>
      <c r="D107" s="2">
        <f>ROUND(0.15*Calculos!C6,0)</f>
        <v>6</v>
      </c>
      <c r="E107" s="4">
        <v>0.25</v>
      </c>
      <c r="F107" s="2">
        <f t="shared" si="12"/>
        <v>2</v>
      </c>
      <c r="G107" s="2">
        <v>87.2</v>
      </c>
      <c r="H107" s="2">
        <f t="shared" si="13"/>
        <v>174.4</v>
      </c>
      <c r="M107" s="6" t="s">
        <v>32</v>
      </c>
      <c r="N107" s="6">
        <f>H65</f>
        <v>95.19</v>
      </c>
    </row>
    <row r="108" spans="3:14" x14ac:dyDescent="0.3">
      <c r="C108" s="2" t="s">
        <v>10</v>
      </c>
      <c r="D108" s="2">
        <f>ROUND(0.15*Calculos!C7,0)</f>
        <v>5</v>
      </c>
      <c r="E108" s="4">
        <v>0.25</v>
      </c>
      <c r="F108" s="2">
        <f t="shared" si="12"/>
        <v>2</v>
      </c>
      <c r="G108" s="2">
        <v>87.2</v>
      </c>
      <c r="H108" s="2">
        <f t="shared" si="13"/>
        <v>174.4</v>
      </c>
      <c r="M108" s="6" t="s">
        <v>41</v>
      </c>
      <c r="N108" s="6">
        <f>H97</f>
        <v>6201</v>
      </c>
    </row>
    <row r="109" spans="3:14" x14ac:dyDescent="0.3">
      <c r="C109" s="2" t="s">
        <v>11</v>
      </c>
      <c r="D109" s="2">
        <f>ROUND(0.15*Calculos!C8,0)</f>
        <v>3</v>
      </c>
      <c r="E109" s="4">
        <v>0.25</v>
      </c>
      <c r="F109" s="2">
        <f t="shared" si="12"/>
        <v>1</v>
      </c>
      <c r="G109" s="2">
        <v>87.2</v>
      </c>
      <c r="H109" s="2">
        <f t="shared" si="13"/>
        <v>87.2</v>
      </c>
      <c r="M109" s="6" t="s">
        <v>33</v>
      </c>
      <c r="N109" s="6">
        <f>H81</f>
        <v>330000</v>
      </c>
    </row>
    <row r="110" spans="3:14" x14ac:dyDescent="0.3">
      <c r="C110" s="2" t="s">
        <v>12</v>
      </c>
      <c r="D110" s="2">
        <f>ROUND(0.15*Calculos!C9,0)</f>
        <v>2</v>
      </c>
      <c r="E110" s="4">
        <v>0.25</v>
      </c>
      <c r="F110" s="2">
        <f t="shared" si="12"/>
        <v>1</v>
      </c>
      <c r="G110" s="2">
        <v>87.2</v>
      </c>
      <c r="H110" s="2">
        <f t="shared" si="13"/>
        <v>87.2</v>
      </c>
      <c r="M110" s="6" t="s">
        <v>42</v>
      </c>
      <c r="N110" s="6">
        <f>SUM(N104:N109)</f>
        <v>367173.58</v>
      </c>
    </row>
    <row r="111" spans="3:14" x14ac:dyDescent="0.3">
      <c r="C111" s="2" t="s">
        <v>13</v>
      </c>
      <c r="D111" s="2">
        <f>ROUND(0.15*Calculos!C10,0)</f>
        <v>8</v>
      </c>
      <c r="E111" s="4">
        <v>0.25</v>
      </c>
      <c r="F111" s="2">
        <f t="shared" si="12"/>
        <v>2</v>
      </c>
      <c r="G111" s="2">
        <v>87.2</v>
      </c>
      <c r="H111" s="2">
        <f t="shared" si="13"/>
        <v>174.4</v>
      </c>
      <c r="M111" s="6" t="s">
        <v>37</v>
      </c>
      <c r="N111" s="6">
        <f>H117</f>
        <v>10900</v>
      </c>
    </row>
    <row r="112" spans="3:14" ht="28.8" x14ac:dyDescent="0.3">
      <c r="C112" s="3" t="s">
        <v>14</v>
      </c>
      <c r="D112" s="2">
        <f>ROUND(0.15*Calculos!C11,0)</f>
        <v>23</v>
      </c>
      <c r="E112" s="4">
        <v>0.25</v>
      </c>
      <c r="F112" s="2">
        <f t="shared" si="12"/>
        <v>6</v>
      </c>
      <c r="G112" s="2">
        <v>87.2</v>
      </c>
      <c r="H112" s="2">
        <f t="shared" si="13"/>
        <v>523.20000000000005</v>
      </c>
      <c r="M112" s="6" t="s">
        <v>35</v>
      </c>
      <c r="N112" s="6">
        <f>D101</f>
        <v>652800</v>
      </c>
    </row>
    <row r="113" spans="3:17" x14ac:dyDescent="0.3">
      <c r="C113" s="2" t="s">
        <v>15</v>
      </c>
      <c r="D113" s="2">
        <f>ROUND(0.15*Calculos!C12,0)</f>
        <v>173</v>
      </c>
      <c r="E113" s="4">
        <v>0.25</v>
      </c>
      <c r="F113" s="2">
        <f t="shared" si="12"/>
        <v>44</v>
      </c>
      <c r="G113" s="2">
        <v>87.2</v>
      </c>
      <c r="H113" s="2">
        <f t="shared" si="13"/>
        <v>3836.8</v>
      </c>
      <c r="M113" s="8" t="s">
        <v>31</v>
      </c>
      <c r="N113" s="8">
        <f>SUM(N110:N112)</f>
        <v>1030873.5800000001</v>
      </c>
    </row>
    <row r="114" spans="3:17" x14ac:dyDescent="0.3">
      <c r="C114" s="2" t="s">
        <v>16</v>
      </c>
      <c r="D114" s="2">
        <f>ROUND(0.15*Calculos!C13,0)</f>
        <v>146</v>
      </c>
      <c r="E114" s="4">
        <v>0.25</v>
      </c>
      <c r="F114" s="2">
        <f t="shared" si="12"/>
        <v>37</v>
      </c>
      <c r="G114" s="2">
        <v>87.2</v>
      </c>
      <c r="H114" s="2">
        <f t="shared" si="13"/>
        <v>3226.4</v>
      </c>
    </row>
    <row r="115" spans="3:17" ht="28.8" x14ac:dyDescent="0.3">
      <c r="C115" s="3" t="s">
        <v>17</v>
      </c>
      <c r="D115" s="2">
        <f>ROUND(0.15*Calculos!C14,0)</f>
        <v>76</v>
      </c>
      <c r="E115" s="4">
        <v>0.25</v>
      </c>
      <c r="F115" s="2">
        <f t="shared" si="12"/>
        <v>19</v>
      </c>
      <c r="G115" s="2">
        <v>87.2</v>
      </c>
      <c r="H115" s="2">
        <f t="shared" si="13"/>
        <v>1656.8</v>
      </c>
    </row>
    <row r="116" spans="3:17" x14ac:dyDescent="0.3">
      <c r="C116" s="2" t="s">
        <v>18</v>
      </c>
      <c r="D116" s="2">
        <f>ROUND(0.15*Calculos!C15,0)</f>
        <v>68</v>
      </c>
      <c r="E116" s="4">
        <v>0</v>
      </c>
      <c r="F116" s="2">
        <f t="shared" si="12"/>
        <v>0</v>
      </c>
      <c r="G116" s="2">
        <v>87.2</v>
      </c>
      <c r="H116" s="2">
        <f t="shared" si="13"/>
        <v>0</v>
      </c>
    </row>
    <row r="117" spans="3:17" x14ac:dyDescent="0.3">
      <c r="C117" s="2" t="s">
        <v>31</v>
      </c>
      <c r="D117" s="2"/>
      <c r="E117" s="2"/>
      <c r="F117" s="2"/>
      <c r="G117" s="2"/>
      <c r="H117" s="2">
        <f>SUM(H105:H116)</f>
        <v>10900</v>
      </c>
    </row>
    <row r="123" spans="3:17" ht="15" thickBot="1" x14ac:dyDescent="0.35"/>
    <row r="124" spans="3:17" ht="15" thickBot="1" x14ac:dyDescent="0.35">
      <c r="J124" s="25" t="s">
        <v>42</v>
      </c>
      <c r="K124" s="26"/>
      <c r="L124" s="26"/>
      <c r="M124" s="26"/>
      <c r="N124" s="26"/>
      <c r="O124" s="26"/>
      <c r="P124" s="26"/>
      <c r="Q124" s="18"/>
    </row>
    <row r="125" spans="3:17" ht="42.6" thickTop="1" thickBot="1" x14ac:dyDescent="0.35">
      <c r="J125" s="12" t="s">
        <v>0</v>
      </c>
      <c r="K125" s="13" t="s">
        <v>40</v>
      </c>
      <c r="L125" s="13" t="s">
        <v>30</v>
      </c>
      <c r="M125" s="13" t="s">
        <v>32</v>
      </c>
      <c r="N125" s="13" t="s">
        <v>44</v>
      </c>
      <c r="O125" s="13" t="s">
        <v>33</v>
      </c>
      <c r="P125" s="13" t="s">
        <v>45</v>
      </c>
    </row>
    <row r="126" spans="3:17" ht="15" thickBot="1" x14ac:dyDescent="0.35">
      <c r="J126" s="14">
        <f>G5</f>
        <v>0.78</v>
      </c>
      <c r="K126" s="15">
        <f>G21</f>
        <v>25.45</v>
      </c>
      <c r="L126" s="15">
        <f>G37</f>
        <v>241.67</v>
      </c>
      <c r="M126" s="15">
        <f>G53</f>
        <v>1.67</v>
      </c>
      <c r="N126" s="15">
        <f>G85</f>
        <v>39</v>
      </c>
      <c r="O126" s="15">
        <f>G69</f>
        <v>5000</v>
      </c>
      <c r="P126" s="16">
        <f>SUM(J126:O126)</f>
        <v>5308.57</v>
      </c>
    </row>
    <row r="127" spans="3:17" x14ac:dyDescent="0.3">
      <c r="J127" s="17"/>
      <c r="K127" s="17"/>
      <c r="L127" s="17"/>
      <c r="M127" s="17"/>
      <c r="N127" s="17"/>
      <c r="O127" s="17"/>
      <c r="P127" s="17"/>
      <c r="Q127" s="17"/>
    </row>
  </sheetData>
  <mergeCells count="9">
    <mergeCell ref="C3:H3"/>
    <mergeCell ref="C19:H19"/>
    <mergeCell ref="C35:H35"/>
    <mergeCell ref="J124:P124"/>
    <mergeCell ref="C103:H103"/>
    <mergeCell ref="M102:N102"/>
    <mergeCell ref="C51:H51"/>
    <mergeCell ref="C67:H67"/>
    <mergeCell ref="C83:H83"/>
  </mergeCells>
  <hyperlinks>
    <hyperlink ref="C3:H17" r:id="rId1" display="Correo" xr:uid="{644CA008-90FC-463F-B1D5-1EA957D10402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RODRIGO LEON BOCONZACA</dc:creator>
  <cp:lastModifiedBy>JOEL RODRIGO LEON BOCONZACA</cp:lastModifiedBy>
  <dcterms:created xsi:type="dcterms:W3CDTF">2024-02-12T00:34:25Z</dcterms:created>
  <dcterms:modified xsi:type="dcterms:W3CDTF">2024-03-01T12:29:48Z</dcterms:modified>
</cp:coreProperties>
</file>