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LYA\Desktop\Joel\REDES DE AREA LOCAL\"/>
    </mc:Choice>
  </mc:AlternateContent>
  <xr:revisionPtr revIDLastSave="0" documentId="13_ncr:1_{B7170646-90B0-4A99-AF14-AD0618CA1F13}" xr6:coauthVersionLast="47" xr6:coauthVersionMax="47" xr10:uidLastSave="{00000000-0000-0000-0000-000000000000}"/>
  <bookViews>
    <workbookView xWindow="-108" yWindow="-108" windowWidth="23256" windowHeight="12456" activeTab="3" xr2:uid="{B786F492-FB83-4B0E-9FB5-418C1513256A}"/>
  </bookViews>
  <sheets>
    <sheet name="PISO 1" sheetId="1" r:id="rId1"/>
    <sheet name="PISO 2" sheetId="2" r:id="rId2"/>
    <sheet name="PISO 3" sheetId="3" r:id="rId3"/>
    <sheet name="ANCHO DE BANDA 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L4" i="1"/>
  <c r="K3" i="2"/>
  <c r="G23" i="4"/>
  <c r="F23" i="4"/>
  <c r="I14" i="4"/>
  <c r="I13" i="4"/>
  <c r="I12" i="4"/>
  <c r="G27" i="3"/>
  <c r="C23" i="4" s="1"/>
  <c r="C22" i="4"/>
  <c r="C21" i="4"/>
  <c r="F14" i="4"/>
  <c r="F13" i="4"/>
  <c r="F12" i="4"/>
  <c r="C15" i="4"/>
  <c r="C14" i="4"/>
  <c r="C13" i="4"/>
  <c r="C12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4" i="3"/>
  <c r="F3" i="2"/>
  <c r="H3" i="2" s="1"/>
  <c r="H37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I15" i="4" l="1"/>
  <c r="C24" i="4"/>
  <c r="E23" i="4" s="1"/>
  <c r="F15" i="4"/>
  <c r="H36" i="1"/>
</calcChain>
</file>

<file path=xl/sharedStrings.xml><?xml version="1.0" encoding="utf-8"?>
<sst xmlns="http://schemas.openxmlformats.org/spreadsheetml/2006/main" count="139" uniqueCount="111">
  <si>
    <t>CUARTO</t>
  </si>
  <si>
    <t>NUMERO DE PERSONAS</t>
  </si>
  <si>
    <t>Usuarios simultaneos</t>
  </si>
  <si>
    <t>Ancho de Banda(Mbps)</t>
  </si>
  <si>
    <t>CONSULTORIO 3</t>
  </si>
  <si>
    <t>HIDRATACIÓN</t>
  </si>
  <si>
    <t>YESOS</t>
  </si>
  <si>
    <t>SALA DE ESPERA</t>
  </si>
  <si>
    <t>ROPA SUCIA</t>
  </si>
  <si>
    <t>TRABAJO SUCIO</t>
  </si>
  <si>
    <t>NEBULIZACIONES</t>
  </si>
  <si>
    <t>FARMACIA</t>
  </si>
  <si>
    <t>LAVADO</t>
  </si>
  <si>
    <t>BAÑOS HOMBRES</t>
  </si>
  <si>
    <t>REANIMACIÓN</t>
  </si>
  <si>
    <t>RECEPCIÓN</t>
  </si>
  <si>
    <t>TRIAGE</t>
  </si>
  <si>
    <t>CAMA 1-10</t>
  </si>
  <si>
    <t>ESTACIÓN DE ENFERMERIA</t>
  </si>
  <si>
    <t>BAÑO MUJERES</t>
  </si>
  <si>
    <t>CUARTO DE CONSULTAS</t>
  </si>
  <si>
    <t>PAPELERÍA</t>
  </si>
  <si>
    <t>INSUMOS</t>
  </si>
  <si>
    <t>SALA DE ESPERA PAU</t>
  </si>
  <si>
    <t>MUESTRAS</t>
  </si>
  <si>
    <t>ADMINISTRADOR</t>
  </si>
  <si>
    <t>CONSULTORIO 1</t>
  </si>
  <si>
    <t>AISLADOS</t>
  </si>
  <si>
    <t>URGENCIAS</t>
  </si>
  <si>
    <t>CADÁVERES</t>
  </si>
  <si>
    <t>ADMINISTRATIVA</t>
  </si>
  <si>
    <t>OFICINA</t>
  </si>
  <si>
    <t>BAÑOS</t>
  </si>
  <si>
    <t>DEPOSITO</t>
  </si>
  <si>
    <t>AUXILIAR CLD</t>
  </si>
  <si>
    <t>SALA DE ERA</t>
  </si>
  <si>
    <t>Simultaneidad(%)</t>
  </si>
  <si>
    <t>TOTAL PRIMER PISO</t>
  </si>
  <si>
    <t>V(kbps) Usuario</t>
  </si>
  <si>
    <t>VACUNACION</t>
  </si>
  <si>
    <t>CONSULTORIO 4</t>
  </si>
  <si>
    <t>SALA DE RX</t>
  </si>
  <si>
    <t>BAÑO HOMBRES</t>
  </si>
  <si>
    <t>REVELADO</t>
  </si>
  <si>
    <t>CONSULT.4</t>
  </si>
  <si>
    <t>SALON DE PYP</t>
  </si>
  <si>
    <t>CONSULTORIO 5</t>
  </si>
  <si>
    <t>CONSULTORIO 3 UME</t>
  </si>
  <si>
    <t>CONSULTORIO 4 UPP</t>
  </si>
  <si>
    <t>CONSULTORIO 3 UPP</t>
  </si>
  <si>
    <t>CONSULTORIO 2 UAB</t>
  </si>
  <si>
    <t>CONSULTORIO 1 UAB</t>
  </si>
  <si>
    <t>CONSULTORIO ENFERMERIA</t>
  </si>
  <si>
    <t>CONSULTORIO 2 UME</t>
  </si>
  <si>
    <t>OFICINA ADMINISTRATIVA</t>
  </si>
  <si>
    <t>CONSULTORIO 2 UPP</t>
  </si>
  <si>
    <t>CONSULTORIO 1 UME</t>
  </si>
  <si>
    <t>QUIMICA</t>
  </si>
  <si>
    <t>UROANALISIS</t>
  </si>
  <si>
    <t>INMUNOLOGIA</t>
  </si>
  <si>
    <t>HEMATOLOGIA</t>
  </si>
  <si>
    <t>CONSULTORIO 1 UPP</t>
  </si>
  <si>
    <t>ECOGRAFO</t>
  </si>
  <si>
    <t>MICROBIOLOGIA</t>
  </si>
  <si>
    <t>TOMA DE MUESTRAS ESPECIALES</t>
  </si>
  <si>
    <t xml:space="preserve">BAÑO HOMBRES </t>
  </si>
  <si>
    <t>TOMA MUESTRAS</t>
  </si>
  <si>
    <t>TOMA MUESTRAS PEDIATRICAS</t>
  </si>
  <si>
    <t>SALA ESPERA</t>
  </si>
  <si>
    <t>CUARTOS</t>
  </si>
  <si>
    <t>NÚMERO DE PERSONAS</t>
  </si>
  <si>
    <t>USUARIOS SIMULTANEOS</t>
  </si>
  <si>
    <t>TOTAL PISO 2</t>
  </si>
  <si>
    <t xml:space="preserve">CAFETERIA </t>
  </si>
  <si>
    <t>EQUIPO DE ASESORES COMERCIALES</t>
  </si>
  <si>
    <t>GERENCIA</t>
  </si>
  <si>
    <t>COORDINADOR SERVICIO AL CLIENTE</t>
  </si>
  <si>
    <t>CONMUTADOR</t>
  </si>
  <si>
    <t>EQUIPO DE ASESORES COMERCIALES 2</t>
  </si>
  <si>
    <t>SALA DE JUNTAS</t>
  </si>
  <si>
    <t>EJECUTIVO CUENTA</t>
  </si>
  <si>
    <t>AUXILIAR GESTIÓN HUMANA</t>
  </si>
  <si>
    <t>ARCHIVOS</t>
  </si>
  <si>
    <t xml:space="preserve">DIRECTOR MEDICO </t>
  </si>
  <si>
    <t>SALA AUXILIARES</t>
  </si>
  <si>
    <t>COORDINADOR MEDICO</t>
  </si>
  <si>
    <t>AUXILIARES Y MEDITORES</t>
  </si>
  <si>
    <t>DIRECTOR ADMINISTRATIVO</t>
  </si>
  <si>
    <t>AREA ESTIRIL</t>
  </si>
  <si>
    <t>CLASIFICACION Y ARMADO</t>
  </si>
  <si>
    <t>SECTOR(SECRETARIA, DEPENDIENTE JUDICIAL, DISPONIBLES)</t>
  </si>
  <si>
    <t>1,2,3,4,5,6</t>
  </si>
  <si>
    <t>INSUMOS, BAÑO Y VESTIER</t>
  </si>
  <si>
    <t>TOTAL PISO 3</t>
  </si>
  <si>
    <t>VoIP</t>
  </si>
  <si>
    <t>Primer Piso</t>
  </si>
  <si>
    <t>Segundo Piso</t>
  </si>
  <si>
    <t>Tercer Piso</t>
  </si>
  <si>
    <t>TOTAL</t>
  </si>
  <si>
    <t>DATOS</t>
  </si>
  <si>
    <t>Cámaras IP</t>
  </si>
  <si>
    <t>PISO 1</t>
  </si>
  <si>
    <t>PISO 2</t>
  </si>
  <si>
    <t>PISO 3</t>
  </si>
  <si>
    <t>ANCHO DE BANDA(Mbps)</t>
  </si>
  <si>
    <t>N°</t>
  </si>
  <si>
    <t>SIMULTANEIDAD(%)</t>
  </si>
  <si>
    <t>Subida Gbps</t>
  </si>
  <si>
    <t>Bajada Gbps</t>
  </si>
  <si>
    <t>Total Gbps</t>
  </si>
  <si>
    <t>Usuarios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</si>
</sst>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6" borderId="1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708660</xdr:colOff>
      <xdr:row>0</xdr:row>
      <xdr:rowOff>137160</xdr:rowOff>
    </xdr:from>
    <xdr:to>
      <xdr:col>8</xdr:col>
      <xdr:colOff>746760</xdr:colOff>
      <xdr:row>9</xdr:row>
      <xdr:rowOff>45363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48CB92-526A-747E-A8A4-8BEA88FF0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" y="137160"/>
          <a:ext cx="5798820" cy="1554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27CB-0194-4379-9096-CD8B3F3D4AD3}">
  <dimension ref="B3:L36"/>
  <sheetViews>
    <sheetView zoomScale="70" workbookViewId="0">
      <selection activeCell="M24" sqref="M24"/>
    </sheetView>
  </sheetViews>
  <sheetFormatPr baseColWidth="10" defaultRowHeight="14.4" x14ac:dyDescent="0.3"/>
  <cols>
    <col min="3" max="3" width="25.88671875" customWidth="1"/>
    <col min="4" max="4" width="20.21875" customWidth="1"/>
    <col min="5" max="5" width="14.44140625" customWidth="1"/>
    <col min="6" max="6" width="19.33203125" customWidth="1"/>
    <col min="7" max="7" width="21.88671875" customWidth="1"/>
    <col min="8" max="8" width="21.33203125" customWidth="1"/>
    <col min="12" max="12" width="16.6640625" customWidth="1"/>
  </cols>
  <sheetData>
    <row r="3" spans="2:12" x14ac:dyDescent="0.3">
      <c r="B3" s="6" t="s">
        <v>105</v>
      </c>
      <c r="C3" s="3" t="s">
        <v>0</v>
      </c>
      <c r="D3" s="3" t="s">
        <v>1</v>
      </c>
      <c r="E3" s="3" t="s">
        <v>36</v>
      </c>
      <c r="F3" s="3" t="s">
        <v>2</v>
      </c>
      <c r="G3" s="3" t="s">
        <v>38</v>
      </c>
      <c r="H3" s="3" t="s">
        <v>3</v>
      </c>
      <c r="L3" s="12" t="s">
        <v>110</v>
      </c>
    </row>
    <row r="4" spans="2:12" x14ac:dyDescent="0.3">
      <c r="B4" s="1">
        <v>1</v>
      </c>
      <c r="C4" s="1" t="s">
        <v>4</v>
      </c>
      <c r="D4" s="1">
        <v>5</v>
      </c>
      <c r="E4" s="1">
        <v>50</v>
      </c>
      <c r="F4" s="1">
        <f>ROUNDUP(D4*E4*0.01,0)</f>
        <v>3</v>
      </c>
      <c r="G4" s="1">
        <v>5309</v>
      </c>
      <c r="H4" s="1">
        <f>G4*F4*(0.001)</f>
        <v>15.927</v>
      </c>
      <c r="L4">
        <f>SUM(F4:F35)</f>
        <v>125</v>
      </c>
    </row>
    <row r="5" spans="2:12" x14ac:dyDescent="0.3">
      <c r="B5" s="1">
        <v>2</v>
      </c>
      <c r="C5" s="1" t="s">
        <v>5</v>
      </c>
      <c r="D5" s="1">
        <v>5</v>
      </c>
      <c r="E5" s="1">
        <v>50</v>
      </c>
      <c r="F5" s="1">
        <f t="shared" ref="F5:F35" si="0">ROUNDUP(D5*E5*0.01,0)</f>
        <v>3</v>
      </c>
      <c r="G5" s="1">
        <v>5309</v>
      </c>
      <c r="H5" s="1">
        <f t="shared" ref="H5:H35" si="1">G5*F5*(0.001)</f>
        <v>15.927</v>
      </c>
    </row>
    <row r="6" spans="2:12" x14ac:dyDescent="0.3">
      <c r="B6" s="1">
        <v>3</v>
      </c>
      <c r="C6" s="1" t="s">
        <v>6</v>
      </c>
      <c r="D6" s="1">
        <v>5</v>
      </c>
      <c r="E6" s="1">
        <v>50</v>
      </c>
      <c r="F6" s="1">
        <f t="shared" si="0"/>
        <v>3</v>
      </c>
      <c r="G6" s="1">
        <v>5309</v>
      </c>
      <c r="H6" s="1">
        <f t="shared" si="1"/>
        <v>15.927</v>
      </c>
    </row>
    <row r="7" spans="2:12" x14ac:dyDescent="0.3">
      <c r="B7" s="1">
        <v>4</v>
      </c>
      <c r="C7" s="1" t="s">
        <v>35</v>
      </c>
      <c r="D7" s="1">
        <v>5</v>
      </c>
      <c r="E7" s="1">
        <v>50</v>
      </c>
      <c r="F7" s="1">
        <f t="shared" si="0"/>
        <v>3</v>
      </c>
      <c r="G7" s="1">
        <v>5309</v>
      </c>
      <c r="H7" s="1">
        <f t="shared" si="1"/>
        <v>15.927</v>
      </c>
    </row>
    <row r="8" spans="2:12" x14ac:dyDescent="0.3">
      <c r="B8" s="1">
        <v>5</v>
      </c>
      <c r="C8" s="1" t="s">
        <v>8</v>
      </c>
      <c r="D8" s="1">
        <v>2</v>
      </c>
      <c r="E8" s="1">
        <v>25</v>
      </c>
      <c r="F8" s="1">
        <f t="shared" si="0"/>
        <v>1</v>
      </c>
      <c r="G8" s="1">
        <v>5309</v>
      </c>
      <c r="H8" s="1">
        <f t="shared" si="1"/>
        <v>5.3090000000000002</v>
      </c>
    </row>
    <row r="9" spans="2:12" x14ac:dyDescent="0.3">
      <c r="B9" s="1">
        <v>6</v>
      </c>
      <c r="C9" s="1" t="s">
        <v>9</v>
      </c>
      <c r="D9" s="1">
        <v>2</v>
      </c>
      <c r="E9" s="1">
        <v>25</v>
      </c>
      <c r="F9" s="1">
        <f t="shared" si="0"/>
        <v>1</v>
      </c>
      <c r="G9" s="1">
        <v>5309</v>
      </c>
      <c r="H9" s="1">
        <f t="shared" si="1"/>
        <v>5.3090000000000002</v>
      </c>
    </row>
    <row r="10" spans="2:12" x14ac:dyDescent="0.3">
      <c r="B10" s="1">
        <v>7</v>
      </c>
      <c r="C10" s="1" t="s">
        <v>10</v>
      </c>
      <c r="D10" s="1">
        <v>5</v>
      </c>
      <c r="E10" s="1">
        <v>50</v>
      </c>
      <c r="F10" s="1">
        <f t="shared" si="0"/>
        <v>3</v>
      </c>
      <c r="G10" s="1">
        <v>5309</v>
      </c>
      <c r="H10" s="1">
        <f t="shared" si="1"/>
        <v>15.927</v>
      </c>
    </row>
    <row r="11" spans="2:12" x14ac:dyDescent="0.3">
      <c r="B11" s="1">
        <v>8</v>
      </c>
      <c r="C11" s="1" t="s">
        <v>11</v>
      </c>
      <c r="D11" s="1">
        <v>11</v>
      </c>
      <c r="E11" s="1">
        <v>75</v>
      </c>
      <c r="F11" s="1">
        <f t="shared" si="0"/>
        <v>9</v>
      </c>
      <c r="G11" s="1">
        <v>5309</v>
      </c>
      <c r="H11" s="1">
        <f t="shared" si="1"/>
        <v>47.780999999999999</v>
      </c>
    </row>
    <row r="12" spans="2:12" x14ac:dyDescent="0.3">
      <c r="B12" s="1">
        <v>9</v>
      </c>
      <c r="C12" s="1" t="s">
        <v>12</v>
      </c>
      <c r="D12" s="1">
        <v>2</v>
      </c>
      <c r="E12" s="1">
        <v>25</v>
      </c>
      <c r="F12" s="1">
        <f t="shared" si="0"/>
        <v>1</v>
      </c>
      <c r="G12" s="1">
        <v>5309</v>
      </c>
      <c r="H12" s="1">
        <f t="shared" si="1"/>
        <v>5.3090000000000002</v>
      </c>
    </row>
    <row r="13" spans="2:12" x14ac:dyDescent="0.3">
      <c r="B13" s="1">
        <v>10</v>
      </c>
      <c r="C13" s="1" t="s">
        <v>13</v>
      </c>
      <c r="D13" s="1">
        <v>5</v>
      </c>
      <c r="E13" s="1">
        <v>25</v>
      </c>
      <c r="F13" s="1">
        <f t="shared" si="0"/>
        <v>2</v>
      </c>
      <c r="G13" s="1">
        <v>5309</v>
      </c>
      <c r="H13" s="1">
        <f t="shared" si="1"/>
        <v>10.618</v>
      </c>
    </row>
    <row r="14" spans="2:12" x14ac:dyDescent="0.3">
      <c r="B14" s="1">
        <v>11</v>
      </c>
      <c r="C14" s="1" t="s">
        <v>14</v>
      </c>
      <c r="D14" s="1">
        <v>5</v>
      </c>
      <c r="E14" s="1">
        <v>50</v>
      </c>
      <c r="F14" s="1">
        <f t="shared" si="0"/>
        <v>3</v>
      </c>
      <c r="G14" s="1">
        <v>5309</v>
      </c>
      <c r="H14" s="1">
        <f t="shared" si="1"/>
        <v>15.927</v>
      </c>
    </row>
    <row r="15" spans="2:12" x14ac:dyDescent="0.3">
      <c r="B15" s="1">
        <v>12</v>
      </c>
      <c r="C15" s="1" t="s">
        <v>15</v>
      </c>
      <c r="D15" s="1">
        <v>5</v>
      </c>
      <c r="E15" s="1">
        <v>50</v>
      </c>
      <c r="F15" s="1">
        <f t="shared" si="0"/>
        <v>3</v>
      </c>
      <c r="G15" s="1">
        <v>5309</v>
      </c>
      <c r="H15" s="1">
        <f t="shared" si="1"/>
        <v>15.927</v>
      </c>
    </row>
    <row r="16" spans="2:12" x14ac:dyDescent="0.3">
      <c r="B16" s="1">
        <v>13</v>
      </c>
      <c r="C16" s="1" t="s">
        <v>16</v>
      </c>
      <c r="D16" s="1">
        <v>5</v>
      </c>
      <c r="E16" s="1">
        <v>50</v>
      </c>
      <c r="F16" s="1">
        <f t="shared" si="0"/>
        <v>3</v>
      </c>
      <c r="G16" s="1">
        <v>5309</v>
      </c>
      <c r="H16" s="1">
        <f t="shared" si="1"/>
        <v>15.927</v>
      </c>
    </row>
    <row r="17" spans="2:8" x14ac:dyDescent="0.3">
      <c r="B17" s="1">
        <v>14</v>
      </c>
      <c r="C17" s="1" t="s">
        <v>17</v>
      </c>
      <c r="D17" s="1">
        <v>9</v>
      </c>
      <c r="E17" s="1">
        <v>50</v>
      </c>
      <c r="F17" s="1">
        <f t="shared" si="0"/>
        <v>5</v>
      </c>
      <c r="G17" s="1">
        <v>5309</v>
      </c>
      <c r="H17" s="1">
        <f t="shared" si="1"/>
        <v>26.545000000000002</v>
      </c>
    </row>
    <row r="18" spans="2:8" x14ac:dyDescent="0.3">
      <c r="B18" s="1">
        <v>15</v>
      </c>
      <c r="C18" s="1" t="s">
        <v>18</v>
      </c>
      <c r="D18" s="1">
        <v>5</v>
      </c>
      <c r="E18" s="1">
        <v>50</v>
      </c>
      <c r="F18" s="1">
        <f t="shared" si="0"/>
        <v>3</v>
      </c>
      <c r="G18" s="1">
        <v>5309</v>
      </c>
      <c r="H18" s="1">
        <f t="shared" si="1"/>
        <v>15.927</v>
      </c>
    </row>
    <row r="19" spans="2:8" x14ac:dyDescent="0.3">
      <c r="B19" s="1">
        <v>16</v>
      </c>
      <c r="C19" s="1" t="s">
        <v>19</v>
      </c>
      <c r="D19" s="1">
        <v>5</v>
      </c>
      <c r="E19" s="1">
        <v>25</v>
      </c>
      <c r="F19" s="1">
        <f t="shared" si="0"/>
        <v>2</v>
      </c>
      <c r="G19" s="1">
        <v>5309</v>
      </c>
      <c r="H19" s="1">
        <f t="shared" si="1"/>
        <v>10.618</v>
      </c>
    </row>
    <row r="20" spans="2:8" x14ac:dyDescent="0.3">
      <c r="B20" s="1">
        <v>17</v>
      </c>
      <c r="C20" s="1" t="s">
        <v>20</v>
      </c>
      <c r="D20" s="1">
        <v>5</v>
      </c>
      <c r="E20" s="1">
        <v>50</v>
      </c>
      <c r="F20" s="1">
        <f t="shared" si="0"/>
        <v>3</v>
      </c>
      <c r="G20" s="1">
        <v>5309</v>
      </c>
      <c r="H20" s="1">
        <f t="shared" si="1"/>
        <v>15.927</v>
      </c>
    </row>
    <row r="21" spans="2:8" x14ac:dyDescent="0.3">
      <c r="B21" s="1">
        <v>18</v>
      </c>
      <c r="C21" s="1" t="s">
        <v>21</v>
      </c>
      <c r="D21" s="1">
        <v>2</v>
      </c>
      <c r="E21" s="1">
        <v>25</v>
      </c>
      <c r="F21" s="1">
        <f t="shared" si="0"/>
        <v>1</v>
      </c>
      <c r="G21" s="1">
        <v>5309</v>
      </c>
      <c r="H21" s="1">
        <f t="shared" si="1"/>
        <v>5.3090000000000002</v>
      </c>
    </row>
    <row r="22" spans="2:8" x14ac:dyDescent="0.3">
      <c r="B22" s="1">
        <v>19</v>
      </c>
      <c r="C22" s="1" t="s">
        <v>22</v>
      </c>
      <c r="D22" s="1">
        <v>2</v>
      </c>
      <c r="E22" s="1">
        <v>25</v>
      </c>
      <c r="F22" s="1">
        <f t="shared" si="0"/>
        <v>1</v>
      </c>
      <c r="G22" s="1">
        <v>5309</v>
      </c>
      <c r="H22" s="1">
        <f t="shared" si="1"/>
        <v>5.3090000000000002</v>
      </c>
    </row>
    <row r="23" spans="2:8" x14ac:dyDescent="0.3">
      <c r="B23" s="1">
        <v>20</v>
      </c>
      <c r="C23" s="1" t="s">
        <v>23</v>
      </c>
      <c r="D23" s="1">
        <v>20</v>
      </c>
      <c r="E23" s="1">
        <v>75</v>
      </c>
      <c r="F23" s="1">
        <f t="shared" si="0"/>
        <v>15</v>
      </c>
      <c r="G23" s="1">
        <v>5309</v>
      </c>
      <c r="H23" s="1">
        <f t="shared" si="1"/>
        <v>79.635000000000005</v>
      </c>
    </row>
    <row r="24" spans="2:8" x14ac:dyDescent="0.3">
      <c r="B24" s="1">
        <v>21</v>
      </c>
      <c r="C24" s="1" t="s">
        <v>24</v>
      </c>
      <c r="D24" s="1">
        <v>5</v>
      </c>
      <c r="E24" s="1">
        <v>50</v>
      </c>
      <c r="F24" s="1">
        <f t="shared" si="0"/>
        <v>3</v>
      </c>
      <c r="G24" s="1">
        <v>5309</v>
      </c>
      <c r="H24" s="1">
        <f t="shared" si="1"/>
        <v>15.927</v>
      </c>
    </row>
    <row r="25" spans="2:8" x14ac:dyDescent="0.3">
      <c r="B25" s="1">
        <v>22</v>
      </c>
      <c r="C25" s="1" t="s">
        <v>25</v>
      </c>
      <c r="D25" s="1">
        <v>3</v>
      </c>
      <c r="E25" s="1">
        <v>50</v>
      </c>
      <c r="F25" s="1">
        <f t="shared" si="0"/>
        <v>2</v>
      </c>
      <c r="G25" s="1">
        <v>5309</v>
      </c>
      <c r="H25" s="1">
        <f t="shared" si="1"/>
        <v>10.618</v>
      </c>
    </row>
    <row r="26" spans="2:8" x14ac:dyDescent="0.3">
      <c r="B26" s="1">
        <v>23</v>
      </c>
      <c r="C26" s="1" t="s">
        <v>26</v>
      </c>
      <c r="D26" s="1">
        <v>5</v>
      </c>
      <c r="E26" s="1">
        <v>50</v>
      </c>
      <c r="F26" s="1">
        <f t="shared" si="0"/>
        <v>3</v>
      </c>
      <c r="G26" s="1">
        <v>5309</v>
      </c>
      <c r="H26" s="1">
        <f t="shared" si="1"/>
        <v>15.927</v>
      </c>
    </row>
    <row r="27" spans="2:8" x14ac:dyDescent="0.3">
      <c r="B27" s="1">
        <v>24</v>
      </c>
      <c r="C27" s="1" t="s">
        <v>34</v>
      </c>
      <c r="D27" s="1">
        <v>2</v>
      </c>
      <c r="E27" s="1">
        <v>50</v>
      </c>
      <c r="F27" s="1">
        <f t="shared" si="0"/>
        <v>1</v>
      </c>
      <c r="G27" s="1">
        <v>5309</v>
      </c>
      <c r="H27" s="1">
        <f t="shared" si="1"/>
        <v>5.3090000000000002</v>
      </c>
    </row>
    <row r="28" spans="2:8" x14ac:dyDescent="0.3">
      <c r="B28" s="1">
        <v>25</v>
      </c>
      <c r="C28" s="1" t="s">
        <v>27</v>
      </c>
      <c r="D28" s="1">
        <v>2</v>
      </c>
      <c r="E28" s="1">
        <v>25</v>
      </c>
      <c r="F28" s="1">
        <f t="shared" si="0"/>
        <v>1</v>
      </c>
      <c r="G28" s="1">
        <v>5309</v>
      </c>
      <c r="H28" s="1">
        <f t="shared" si="1"/>
        <v>5.3090000000000002</v>
      </c>
    </row>
    <row r="29" spans="2:8" x14ac:dyDescent="0.3">
      <c r="B29" s="1">
        <v>26</v>
      </c>
      <c r="C29" s="1" t="s">
        <v>28</v>
      </c>
      <c r="D29" s="1">
        <v>5</v>
      </c>
      <c r="E29" s="1">
        <v>50</v>
      </c>
      <c r="F29" s="1">
        <f t="shared" si="0"/>
        <v>3</v>
      </c>
      <c r="G29" s="1">
        <v>5309</v>
      </c>
      <c r="H29" s="1">
        <f t="shared" si="1"/>
        <v>15.927</v>
      </c>
    </row>
    <row r="30" spans="2:8" x14ac:dyDescent="0.3">
      <c r="B30" s="1">
        <v>27</v>
      </c>
      <c r="C30" s="1" t="s">
        <v>29</v>
      </c>
      <c r="D30" s="1">
        <v>2</v>
      </c>
      <c r="E30" s="1">
        <v>25</v>
      </c>
      <c r="F30" s="1">
        <f t="shared" si="0"/>
        <v>1</v>
      </c>
      <c r="G30" s="1">
        <v>5309</v>
      </c>
      <c r="H30" s="1">
        <f t="shared" si="1"/>
        <v>5.3090000000000002</v>
      </c>
    </row>
    <row r="31" spans="2:8" x14ac:dyDescent="0.3">
      <c r="B31" s="1">
        <v>28</v>
      </c>
      <c r="C31" s="1" t="s">
        <v>30</v>
      </c>
      <c r="D31" s="1">
        <v>2</v>
      </c>
      <c r="E31" s="1">
        <v>25</v>
      </c>
      <c r="F31" s="1">
        <f t="shared" si="0"/>
        <v>1</v>
      </c>
      <c r="G31" s="1">
        <v>5309</v>
      </c>
      <c r="H31" s="1">
        <f t="shared" si="1"/>
        <v>5.3090000000000002</v>
      </c>
    </row>
    <row r="32" spans="2:8" x14ac:dyDescent="0.3">
      <c r="B32" s="1">
        <v>29</v>
      </c>
      <c r="C32" s="1" t="s">
        <v>31</v>
      </c>
      <c r="D32" s="1">
        <v>3</v>
      </c>
      <c r="E32" s="1">
        <v>50</v>
      </c>
      <c r="F32" s="1">
        <f t="shared" si="0"/>
        <v>2</v>
      </c>
      <c r="G32" s="1">
        <v>5309</v>
      </c>
      <c r="H32" s="1">
        <f t="shared" si="1"/>
        <v>10.618</v>
      </c>
    </row>
    <row r="33" spans="2:8" x14ac:dyDescent="0.3">
      <c r="B33" s="1">
        <v>30</v>
      </c>
      <c r="C33" s="1" t="s">
        <v>32</v>
      </c>
      <c r="D33" s="1">
        <v>2</v>
      </c>
      <c r="E33" s="1">
        <v>25</v>
      </c>
      <c r="F33" s="1">
        <f t="shared" si="0"/>
        <v>1</v>
      </c>
      <c r="G33" s="1">
        <v>5309</v>
      </c>
      <c r="H33" s="1">
        <f t="shared" si="1"/>
        <v>5.3090000000000002</v>
      </c>
    </row>
    <row r="34" spans="2:8" x14ac:dyDescent="0.3">
      <c r="B34" s="1">
        <v>31</v>
      </c>
      <c r="C34" s="1" t="s">
        <v>7</v>
      </c>
      <c r="D34" s="1">
        <v>50</v>
      </c>
      <c r="E34" s="1">
        <v>75</v>
      </c>
      <c r="F34" s="1">
        <f t="shared" si="0"/>
        <v>38</v>
      </c>
      <c r="G34" s="1">
        <v>5309</v>
      </c>
      <c r="H34" s="1">
        <f t="shared" si="1"/>
        <v>201.74199999999999</v>
      </c>
    </row>
    <row r="35" spans="2:8" x14ac:dyDescent="0.3">
      <c r="B35" s="1">
        <v>32</v>
      </c>
      <c r="C35" s="1" t="s">
        <v>33</v>
      </c>
      <c r="D35" s="1">
        <v>2</v>
      </c>
      <c r="E35" s="1">
        <v>25</v>
      </c>
      <c r="F35" s="1">
        <f t="shared" si="0"/>
        <v>1</v>
      </c>
      <c r="G35" s="1">
        <v>5309</v>
      </c>
      <c r="H35" s="1">
        <f t="shared" si="1"/>
        <v>5.3090000000000002</v>
      </c>
    </row>
    <row r="36" spans="2:8" x14ac:dyDescent="0.3">
      <c r="C36" s="8" t="s">
        <v>37</v>
      </c>
      <c r="D36" s="8"/>
      <c r="E36" s="8"/>
      <c r="F36" s="8"/>
      <c r="G36" s="8"/>
      <c r="H36" s="2">
        <f>SUM(H4:H35)</f>
        <v>663.62500000000011</v>
      </c>
    </row>
  </sheetData>
  <mergeCells count="1">
    <mergeCell ref="C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1403-D68D-493E-B4D8-B40CA7962CC6}">
  <dimension ref="B2:K37"/>
  <sheetViews>
    <sheetView zoomScale="66" workbookViewId="0">
      <selection activeCell="K4" sqref="K4"/>
    </sheetView>
  </sheetViews>
  <sheetFormatPr baseColWidth="10" defaultRowHeight="14.4" x14ac:dyDescent="0.3"/>
  <cols>
    <col min="3" max="3" width="28.88671875" customWidth="1"/>
    <col min="4" max="4" width="22.5546875" customWidth="1"/>
    <col min="5" max="5" width="17.5546875" customWidth="1"/>
    <col min="6" max="6" width="22.109375" customWidth="1"/>
    <col min="7" max="7" width="15.44140625" customWidth="1"/>
    <col min="8" max="8" width="20" customWidth="1"/>
    <col min="11" max="11" width="14.5546875" customWidth="1"/>
  </cols>
  <sheetData>
    <row r="2" spans="2:11" x14ac:dyDescent="0.3">
      <c r="B2" s="6" t="s">
        <v>105</v>
      </c>
      <c r="C2" s="3" t="s">
        <v>69</v>
      </c>
      <c r="D2" s="3" t="s">
        <v>70</v>
      </c>
      <c r="E2" s="3" t="s">
        <v>106</v>
      </c>
      <c r="F2" s="3" t="s">
        <v>71</v>
      </c>
      <c r="G2" s="3" t="s">
        <v>38</v>
      </c>
      <c r="H2" s="3" t="s">
        <v>3</v>
      </c>
      <c r="K2" s="14" t="s">
        <v>110</v>
      </c>
    </row>
    <row r="3" spans="2:11" x14ac:dyDescent="0.3">
      <c r="B3" s="1">
        <v>1</v>
      </c>
      <c r="C3" s="1" t="s">
        <v>46</v>
      </c>
      <c r="D3" s="1">
        <v>3</v>
      </c>
      <c r="E3" s="1">
        <v>50</v>
      </c>
      <c r="F3" s="1">
        <f>ROUNDUP(D3*E3*0.01,0)</f>
        <v>2</v>
      </c>
      <c r="G3" s="1">
        <v>5309</v>
      </c>
      <c r="H3" s="1">
        <f>G3*F3*(0.001)</f>
        <v>10.618</v>
      </c>
      <c r="K3">
        <f>SUM(F3:F36)</f>
        <v>88</v>
      </c>
    </row>
    <row r="4" spans="2:11" x14ac:dyDescent="0.3">
      <c r="B4" s="1">
        <v>2</v>
      </c>
      <c r="C4" s="1" t="s">
        <v>44</v>
      </c>
      <c r="D4" s="1">
        <v>3</v>
      </c>
      <c r="E4" s="1">
        <v>50</v>
      </c>
      <c r="F4" s="1">
        <f t="shared" ref="F4:F36" si="0">ROUNDUP(D4*E4*0.01,0)</f>
        <v>2</v>
      </c>
      <c r="G4" s="1">
        <v>5309</v>
      </c>
      <c r="H4" s="1">
        <f t="shared" ref="H4:H36" si="1">G4*F4*(0.001)</f>
        <v>10.618</v>
      </c>
    </row>
    <row r="5" spans="2:11" x14ac:dyDescent="0.3">
      <c r="B5" s="1">
        <v>3</v>
      </c>
      <c r="C5" s="1" t="s">
        <v>33</v>
      </c>
      <c r="D5" s="1">
        <v>2</v>
      </c>
      <c r="E5" s="1">
        <v>25</v>
      </c>
      <c r="F5" s="1">
        <f t="shared" si="0"/>
        <v>1</v>
      </c>
      <c r="G5" s="1">
        <v>5309</v>
      </c>
      <c r="H5" s="1">
        <f t="shared" si="1"/>
        <v>5.3090000000000002</v>
      </c>
    </row>
    <row r="6" spans="2:11" x14ac:dyDescent="0.3">
      <c r="B6" s="1">
        <v>4</v>
      </c>
      <c r="C6" s="1" t="s">
        <v>45</v>
      </c>
      <c r="D6" s="1">
        <v>6</v>
      </c>
      <c r="E6" s="1">
        <v>50</v>
      </c>
      <c r="F6" s="1">
        <f t="shared" si="0"/>
        <v>3</v>
      </c>
      <c r="G6" s="1">
        <v>5309</v>
      </c>
      <c r="H6" s="1">
        <f t="shared" si="1"/>
        <v>15.927</v>
      </c>
    </row>
    <row r="7" spans="2:11" x14ac:dyDescent="0.3">
      <c r="B7" s="1">
        <v>5</v>
      </c>
      <c r="C7" s="1" t="s">
        <v>40</v>
      </c>
      <c r="D7" s="1">
        <v>3</v>
      </c>
      <c r="E7" s="1">
        <v>50</v>
      </c>
      <c r="F7" s="1">
        <f t="shared" si="0"/>
        <v>2</v>
      </c>
      <c r="G7" s="1">
        <v>5309</v>
      </c>
      <c r="H7" s="1">
        <f t="shared" si="1"/>
        <v>10.618</v>
      </c>
    </row>
    <row r="8" spans="2:11" x14ac:dyDescent="0.3">
      <c r="B8" s="1">
        <v>6</v>
      </c>
      <c r="C8" s="1" t="s">
        <v>4</v>
      </c>
      <c r="D8" s="1">
        <v>3</v>
      </c>
      <c r="E8" s="1">
        <v>50</v>
      </c>
      <c r="F8" s="1">
        <f t="shared" si="0"/>
        <v>2</v>
      </c>
      <c r="G8" s="1">
        <v>5309</v>
      </c>
      <c r="H8" s="1">
        <f t="shared" si="1"/>
        <v>10.618</v>
      </c>
    </row>
    <row r="9" spans="2:11" x14ac:dyDescent="0.3">
      <c r="B9" s="1">
        <v>7</v>
      </c>
      <c r="C9" s="1" t="s">
        <v>47</v>
      </c>
      <c r="D9" s="1">
        <v>3</v>
      </c>
      <c r="E9" s="1">
        <v>50</v>
      </c>
      <c r="F9" s="1">
        <f t="shared" si="0"/>
        <v>2</v>
      </c>
      <c r="G9" s="1">
        <v>5309</v>
      </c>
      <c r="H9" s="1">
        <f t="shared" si="1"/>
        <v>10.618</v>
      </c>
    </row>
    <row r="10" spans="2:11" x14ac:dyDescent="0.3">
      <c r="B10" s="1">
        <v>8</v>
      </c>
      <c r="C10" s="1" t="s">
        <v>48</v>
      </c>
      <c r="D10" s="1">
        <v>3</v>
      </c>
      <c r="E10" s="1">
        <v>50</v>
      </c>
      <c r="F10" s="1">
        <f t="shared" si="0"/>
        <v>2</v>
      </c>
      <c r="G10" s="1">
        <v>5309</v>
      </c>
      <c r="H10" s="1">
        <f t="shared" si="1"/>
        <v>10.618</v>
      </c>
    </row>
    <row r="11" spans="2:11" x14ac:dyDescent="0.3">
      <c r="B11" s="1">
        <v>9</v>
      </c>
      <c r="C11" s="1" t="s">
        <v>49</v>
      </c>
      <c r="D11" s="1">
        <v>3</v>
      </c>
      <c r="E11" s="1">
        <v>50</v>
      </c>
      <c r="F11" s="1">
        <f t="shared" si="0"/>
        <v>2</v>
      </c>
      <c r="G11" s="1">
        <v>5309</v>
      </c>
      <c r="H11" s="1">
        <f t="shared" si="1"/>
        <v>10.618</v>
      </c>
    </row>
    <row r="12" spans="2:11" x14ac:dyDescent="0.3">
      <c r="B12" s="1">
        <v>10</v>
      </c>
      <c r="C12" s="1" t="s">
        <v>50</v>
      </c>
      <c r="D12" s="1">
        <v>3</v>
      </c>
      <c r="E12" s="1">
        <v>50</v>
      </c>
      <c r="F12" s="1">
        <f t="shared" si="0"/>
        <v>2</v>
      </c>
      <c r="G12" s="1">
        <v>5309</v>
      </c>
      <c r="H12" s="1">
        <f t="shared" si="1"/>
        <v>10.618</v>
      </c>
    </row>
    <row r="13" spans="2:11" x14ac:dyDescent="0.3">
      <c r="B13" s="1">
        <v>11</v>
      </c>
      <c r="C13" s="1" t="s">
        <v>51</v>
      </c>
      <c r="D13" s="1">
        <v>3</v>
      </c>
      <c r="E13" s="1">
        <v>50</v>
      </c>
      <c r="F13" s="1">
        <f t="shared" si="0"/>
        <v>2</v>
      </c>
      <c r="G13" s="1">
        <v>5309</v>
      </c>
      <c r="H13" s="1">
        <f t="shared" si="1"/>
        <v>10.618</v>
      </c>
    </row>
    <row r="14" spans="2:11" x14ac:dyDescent="0.3">
      <c r="B14" s="1">
        <v>12</v>
      </c>
      <c r="C14" s="1" t="s">
        <v>39</v>
      </c>
      <c r="D14" s="1">
        <v>2</v>
      </c>
      <c r="E14" s="1">
        <v>25</v>
      </c>
      <c r="F14" s="1">
        <f t="shared" si="0"/>
        <v>1</v>
      </c>
      <c r="G14" s="1">
        <v>5309</v>
      </c>
      <c r="H14" s="1">
        <f t="shared" si="1"/>
        <v>5.3090000000000002</v>
      </c>
    </row>
    <row r="15" spans="2:11" x14ac:dyDescent="0.3">
      <c r="B15" s="1">
        <v>13</v>
      </c>
      <c r="C15" s="1" t="s">
        <v>52</v>
      </c>
      <c r="D15" s="1">
        <v>3</v>
      </c>
      <c r="E15" s="1">
        <v>25</v>
      </c>
      <c r="F15" s="1">
        <f t="shared" si="0"/>
        <v>1</v>
      </c>
      <c r="G15" s="1">
        <v>5309</v>
      </c>
      <c r="H15" s="1">
        <f t="shared" si="1"/>
        <v>5.3090000000000002</v>
      </c>
    </row>
    <row r="16" spans="2:11" x14ac:dyDescent="0.3">
      <c r="B16" s="1">
        <v>14</v>
      </c>
      <c r="C16" s="1" t="s">
        <v>53</v>
      </c>
      <c r="D16" s="1">
        <v>3</v>
      </c>
      <c r="E16" s="1">
        <v>25</v>
      </c>
      <c r="F16" s="1">
        <f t="shared" si="0"/>
        <v>1</v>
      </c>
      <c r="G16" s="1">
        <v>5309</v>
      </c>
      <c r="H16" s="1">
        <f t="shared" si="1"/>
        <v>5.3090000000000002</v>
      </c>
    </row>
    <row r="17" spans="2:8" x14ac:dyDescent="0.3">
      <c r="B17" s="1">
        <v>15</v>
      </c>
      <c r="C17" s="1" t="s">
        <v>54</v>
      </c>
      <c r="D17" s="1">
        <v>2</v>
      </c>
      <c r="E17" s="1">
        <v>75</v>
      </c>
      <c r="F17" s="1">
        <f t="shared" si="0"/>
        <v>2</v>
      </c>
      <c r="G17" s="1">
        <v>5309</v>
      </c>
      <c r="H17" s="1">
        <f t="shared" si="1"/>
        <v>10.618</v>
      </c>
    </row>
    <row r="18" spans="2:8" x14ac:dyDescent="0.3">
      <c r="B18" s="1">
        <v>16</v>
      </c>
      <c r="C18" s="1" t="s">
        <v>33</v>
      </c>
      <c r="D18" s="1">
        <v>2</v>
      </c>
      <c r="E18" s="1">
        <v>15</v>
      </c>
      <c r="F18" s="1">
        <f t="shared" si="0"/>
        <v>1</v>
      </c>
      <c r="G18" s="1">
        <v>5309</v>
      </c>
      <c r="H18" s="1">
        <f t="shared" si="1"/>
        <v>5.3090000000000002</v>
      </c>
    </row>
    <row r="19" spans="2:8" x14ac:dyDescent="0.3">
      <c r="B19" s="1">
        <v>17</v>
      </c>
      <c r="C19" s="1" t="s">
        <v>55</v>
      </c>
      <c r="D19" s="1">
        <v>3</v>
      </c>
      <c r="E19" s="1">
        <v>50</v>
      </c>
      <c r="F19" s="1">
        <f t="shared" si="0"/>
        <v>2</v>
      </c>
      <c r="G19" s="1">
        <v>5309</v>
      </c>
      <c r="H19" s="1">
        <f t="shared" si="1"/>
        <v>10.618</v>
      </c>
    </row>
    <row r="20" spans="2:8" x14ac:dyDescent="0.3">
      <c r="B20" s="1">
        <v>18</v>
      </c>
      <c r="C20" s="1" t="s">
        <v>56</v>
      </c>
      <c r="D20" s="1">
        <v>3</v>
      </c>
      <c r="E20" s="1">
        <v>50</v>
      </c>
      <c r="F20" s="1">
        <f t="shared" si="0"/>
        <v>2</v>
      </c>
      <c r="G20" s="1">
        <v>5309</v>
      </c>
      <c r="H20" s="1">
        <f t="shared" si="1"/>
        <v>10.618</v>
      </c>
    </row>
    <row r="21" spans="2:8" x14ac:dyDescent="0.3">
      <c r="B21" s="1">
        <v>19</v>
      </c>
      <c r="C21" s="1" t="s">
        <v>57</v>
      </c>
      <c r="D21" s="1">
        <v>2</v>
      </c>
      <c r="E21" s="1">
        <v>50</v>
      </c>
      <c r="F21" s="1">
        <f t="shared" si="0"/>
        <v>1</v>
      </c>
      <c r="G21" s="1">
        <v>5309</v>
      </c>
      <c r="H21" s="1">
        <f t="shared" si="1"/>
        <v>5.3090000000000002</v>
      </c>
    </row>
    <row r="22" spans="2:8" x14ac:dyDescent="0.3">
      <c r="B22" s="1">
        <v>20</v>
      </c>
      <c r="C22" s="1" t="s">
        <v>58</v>
      </c>
      <c r="D22" s="1">
        <v>2</v>
      </c>
      <c r="E22" s="1">
        <v>50</v>
      </c>
      <c r="F22" s="1">
        <f t="shared" si="0"/>
        <v>1</v>
      </c>
      <c r="G22" s="1">
        <v>5309</v>
      </c>
      <c r="H22" s="1">
        <f t="shared" si="1"/>
        <v>5.3090000000000002</v>
      </c>
    </row>
    <row r="23" spans="2:8" x14ac:dyDescent="0.3">
      <c r="B23" s="1">
        <v>21</v>
      </c>
      <c r="C23" s="1" t="s">
        <v>59</v>
      </c>
      <c r="D23" s="1">
        <v>2</v>
      </c>
      <c r="E23" s="1">
        <v>50</v>
      </c>
      <c r="F23" s="1">
        <f t="shared" si="0"/>
        <v>1</v>
      </c>
      <c r="G23" s="1">
        <v>5309</v>
      </c>
      <c r="H23" s="1">
        <f t="shared" si="1"/>
        <v>5.3090000000000002</v>
      </c>
    </row>
    <row r="24" spans="2:8" x14ac:dyDescent="0.3">
      <c r="B24" s="1">
        <v>22</v>
      </c>
      <c r="C24" s="1" t="s">
        <v>60</v>
      </c>
      <c r="D24" s="1">
        <v>2</v>
      </c>
      <c r="E24" s="1">
        <v>50</v>
      </c>
      <c r="F24" s="1">
        <f t="shared" si="0"/>
        <v>1</v>
      </c>
      <c r="G24" s="1">
        <v>5309</v>
      </c>
      <c r="H24" s="1">
        <f t="shared" si="1"/>
        <v>5.3090000000000002</v>
      </c>
    </row>
    <row r="25" spans="2:8" x14ac:dyDescent="0.3">
      <c r="B25" s="1">
        <v>23</v>
      </c>
      <c r="C25" s="1" t="s">
        <v>41</v>
      </c>
      <c r="D25" s="1">
        <v>3</v>
      </c>
      <c r="E25" s="1">
        <v>75</v>
      </c>
      <c r="F25" s="1">
        <f t="shared" si="0"/>
        <v>3</v>
      </c>
      <c r="G25" s="1">
        <v>5309</v>
      </c>
      <c r="H25" s="1">
        <f t="shared" si="1"/>
        <v>15.927</v>
      </c>
    </row>
    <row r="26" spans="2:8" x14ac:dyDescent="0.3">
      <c r="B26" s="1">
        <v>24</v>
      </c>
      <c r="C26" s="1" t="s">
        <v>43</v>
      </c>
      <c r="D26" s="1">
        <v>2</v>
      </c>
      <c r="E26" s="1">
        <v>75</v>
      </c>
      <c r="F26" s="1">
        <f t="shared" si="0"/>
        <v>2</v>
      </c>
      <c r="G26" s="1">
        <v>5309</v>
      </c>
      <c r="H26" s="1">
        <f t="shared" si="1"/>
        <v>10.618</v>
      </c>
    </row>
    <row r="27" spans="2:8" x14ac:dyDescent="0.3">
      <c r="B27" s="1">
        <v>25</v>
      </c>
      <c r="C27" s="1" t="s">
        <v>61</v>
      </c>
      <c r="D27" s="1">
        <v>3</v>
      </c>
      <c r="E27" s="1">
        <v>50</v>
      </c>
      <c r="F27" s="1">
        <f t="shared" si="0"/>
        <v>2</v>
      </c>
      <c r="G27" s="1">
        <v>5309</v>
      </c>
      <c r="H27" s="1">
        <f t="shared" si="1"/>
        <v>10.618</v>
      </c>
    </row>
    <row r="28" spans="2:8" x14ac:dyDescent="0.3">
      <c r="B28" s="1">
        <v>26</v>
      </c>
      <c r="C28" s="1" t="s">
        <v>19</v>
      </c>
      <c r="D28" s="1">
        <v>4</v>
      </c>
      <c r="E28" s="1">
        <v>25</v>
      </c>
      <c r="F28" s="1">
        <f t="shared" si="0"/>
        <v>1</v>
      </c>
      <c r="G28" s="1">
        <v>5309</v>
      </c>
      <c r="H28" s="1">
        <f t="shared" si="1"/>
        <v>5.3090000000000002</v>
      </c>
    </row>
    <row r="29" spans="2:8" x14ac:dyDescent="0.3">
      <c r="B29" s="1">
        <v>27</v>
      </c>
      <c r="C29" s="1" t="s">
        <v>62</v>
      </c>
      <c r="D29" s="1">
        <v>3</v>
      </c>
      <c r="E29" s="1">
        <v>50</v>
      </c>
      <c r="F29" s="1">
        <f t="shared" si="0"/>
        <v>2</v>
      </c>
      <c r="G29" s="1">
        <v>5309</v>
      </c>
      <c r="H29" s="1">
        <f t="shared" si="1"/>
        <v>10.618</v>
      </c>
    </row>
    <row r="30" spans="2:8" x14ac:dyDescent="0.3">
      <c r="B30" s="1">
        <v>28</v>
      </c>
      <c r="C30" s="1" t="s">
        <v>31</v>
      </c>
      <c r="D30" s="1">
        <v>1</v>
      </c>
      <c r="E30" s="1">
        <v>75</v>
      </c>
      <c r="F30" s="1">
        <f t="shared" si="0"/>
        <v>1</v>
      </c>
      <c r="G30" s="1">
        <v>5309</v>
      </c>
      <c r="H30" s="1">
        <f t="shared" si="1"/>
        <v>5.3090000000000002</v>
      </c>
    </row>
    <row r="31" spans="2:8" x14ac:dyDescent="0.3">
      <c r="B31" s="1">
        <v>29</v>
      </c>
      <c r="C31" s="1" t="s">
        <v>63</v>
      </c>
      <c r="D31" s="1">
        <v>3</v>
      </c>
      <c r="E31" s="1">
        <v>25</v>
      </c>
      <c r="F31" s="1">
        <f t="shared" si="0"/>
        <v>1</v>
      </c>
      <c r="G31" s="1">
        <v>5309</v>
      </c>
      <c r="H31" s="1">
        <f t="shared" si="1"/>
        <v>5.3090000000000002</v>
      </c>
    </row>
    <row r="32" spans="2:8" x14ac:dyDescent="0.3">
      <c r="B32" s="1">
        <v>30</v>
      </c>
      <c r="C32" s="1" t="s">
        <v>64</v>
      </c>
      <c r="D32" s="1">
        <v>2</v>
      </c>
      <c r="E32" s="1">
        <v>25</v>
      </c>
      <c r="F32" s="1">
        <f t="shared" si="0"/>
        <v>1</v>
      </c>
      <c r="G32" s="1">
        <v>5309</v>
      </c>
      <c r="H32" s="1">
        <f t="shared" si="1"/>
        <v>5.3090000000000002</v>
      </c>
    </row>
    <row r="33" spans="2:8" x14ac:dyDescent="0.3">
      <c r="B33" s="1">
        <v>31</v>
      </c>
      <c r="C33" s="1" t="s">
        <v>65</v>
      </c>
      <c r="D33" s="1">
        <v>4</v>
      </c>
      <c r="E33" s="1">
        <v>25</v>
      </c>
      <c r="F33" s="1">
        <f t="shared" si="0"/>
        <v>1</v>
      </c>
      <c r="G33" s="1">
        <v>5309</v>
      </c>
      <c r="H33" s="1">
        <f t="shared" si="1"/>
        <v>5.3090000000000002</v>
      </c>
    </row>
    <row r="34" spans="2:8" x14ac:dyDescent="0.3">
      <c r="B34" s="1">
        <v>32</v>
      </c>
      <c r="C34" s="1" t="s">
        <v>66</v>
      </c>
      <c r="D34" s="1">
        <v>2</v>
      </c>
      <c r="E34" s="1">
        <v>25</v>
      </c>
      <c r="F34" s="1">
        <f t="shared" si="0"/>
        <v>1</v>
      </c>
      <c r="G34" s="1">
        <v>5309</v>
      </c>
      <c r="H34" s="1">
        <f t="shared" si="1"/>
        <v>5.3090000000000002</v>
      </c>
    </row>
    <row r="35" spans="2:8" x14ac:dyDescent="0.3">
      <c r="B35" s="1">
        <v>33</v>
      </c>
      <c r="C35" s="1" t="s">
        <v>67</v>
      </c>
      <c r="D35" s="1">
        <v>1</v>
      </c>
      <c r="E35" s="1">
        <v>25</v>
      </c>
      <c r="F35" s="1">
        <f t="shared" si="0"/>
        <v>1</v>
      </c>
      <c r="G35" s="1">
        <v>5309</v>
      </c>
      <c r="H35" s="1">
        <f t="shared" si="1"/>
        <v>5.3090000000000002</v>
      </c>
    </row>
    <row r="36" spans="2:8" x14ac:dyDescent="0.3">
      <c r="B36" s="1">
        <v>34</v>
      </c>
      <c r="C36" s="1" t="s">
        <v>68</v>
      </c>
      <c r="D36" s="1">
        <v>48</v>
      </c>
      <c r="E36" s="1">
        <v>75</v>
      </c>
      <c r="F36" s="1">
        <f t="shared" si="0"/>
        <v>36</v>
      </c>
      <c r="G36" s="1">
        <v>5309</v>
      </c>
      <c r="H36" s="1">
        <f t="shared" si="1"/>
        <v>191.124</v>
      </c>
    </row>
    <row r="37" spans="2:8" x14ac:dyDescent="0.3">
      <c r="C37" s="8" t="s">
        <v>72</v>
      </c>
      <c r="D37" s="8"/>
      <c r="E37" s="8"/>
      <c r="F37" s="8"/>
      <c r="G37" s="8"/>
      <c r="H37" s="2">
        <f>SUM(H3:H36)</f>
        <v>467.19200000000001</v>
      </c>
    </row>
  </sheetData>
  <mergeCells count="1">
    <mergeCell ref="C37:G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0325-4F47-4989-980B-B1E139B28A62}">
  <dimension ref="A3:K27"/>
  <sheetViews>
    <sheetView zoomScale="65" zoomScaleNormal="70" workbookViewId="0">
      <selection activeCell="J16" sqref="J16"/>
    </sheetView>
  </sheetViews>
  <sheetFormatPr baseColWidth="10" defaultRowHeight="14.4" x14ac:dyDescent="0.3"/>
  <cols>
    <col min="2" max="2" width="19.44140625" customWidth="1"/>
    <col min="3" max="3" width="29.77734375" customWidth="1"/>
    <col min="4" max="4" width="26" customWidth="1"/>
    <col min="5" max="5" width="29.21875" customWidth="1"/>
    <col min="6" max="6" width="19.77734375" customWidth="1"/>
    <col min="7" max="7" width="22.5546875" customWidth="1"/>
    <col min="11" max="11" width="18.21875" customWidth="1"/>
  </cols>
  <sheetData>
    <row r="3" spans="1:11" x14ac:dyDescent="0.3">
      <c r="A3" s="12" t="s">
        <v>105</v>
      </c>
      <c r="B3" s="6" t="s">
        <v>69</v>
      </c>
      <c r="C3" s="6" t="s">
        <v>1</v>
      </c>
      <c r="D3" s="6" t="s">
        <v>106</v>
      </c>
      <c r="E3" s="6" t="s">
        <v>71</v>
      </c>
      <c r="F3" s="6" t="s">
        <v>38</v>
      </c>
      <c r="G3" s="6" t="s">
        <v>3</v>
      </c>
      <c r="K3" s="12" t="s">
        <v>110</v>
      </c>
    </row>
    <row r="4" spans="1:11" x14ac:dyDescent="0.3">
      <c r="A4" s="1">
        <v>1</v>
      </c>
      <c r="B4" s="1" t="s">
        <v>73</v>
      </c>
      <c r="C4" s="1">
        <v>10</v>
      </c>
      <c r="D4" s="1">
        <v>75</v>
      </c>
      <c r="E4" s="1">
        <f>ROUNDUP(C4*D4*0.01,0)</f>
        <v>8</v>
      </c>
      <c r="F4" s="1">
        <v>5309</v>
      </c>
      <c r="G4" s="1">
        <f>F4*E4*(0.001)</f>
        <v>42.472000000000001</v>
      </c>
      <c r="K4">
        <f>SUM(E4:E26)</f>
        <v>106</v>
      </c>
    </row>
    <row r="5" spans="1:11" ht="57.6" customHeight="1" x14ac:dyDescent="0.3">
      <c r="A5" s="1">
        <v>2</v>
      </c>
      <c r="B5" s="4" t="s">
        <v>74</v>
      </c>
      <c r="C5" s="1">
        <v>27</v>
      </c>
      <c r="D5" s="1">
        <v>75</v>
      </c>
      <c r="E5" s="1">
        <f t="shared" ref="E5:E26" si="0">ROUNDUP(C5*D5*0.01,0)</f>
        <v>21</v>
      </c>
      <c r="F5" s="1">
        <v>5309</v>
      </c>
      <c r="G5" s="1">
        <f t="shared" ref="G5:G26" si="1">F5*E5*(0.001)</f>
        <v>111.489</v>
      </c>
    </row>
    <row r="6" spans="1:11" x14ac:dyDescent="0.3">
      <c r="A6" s="1">
        <v>3</v>
      </c>
      <c r="B6" s="5" t="s">
        <v>75</v>
      </c>
      <c r="C6" s="1">
        <v>8</v>
      </c>
      <c r="D6" s="1">
        <v>75</v>
      </c>
      <c r="E6" s="1">
        <f t="shared" si="0"/>
        <v>6</v>
      </c>
      <c r="F6" s="1">
        <v>5309</v>
      </c>
      <c r="G6" s="1">
        <f t="shared" si="1"/>
        <v>31.853999999999999</v>
      </c>
    </row>
    <row r="7" spans="1:11" ht="28.8" x14ac:dyDescent="0.3">
      <c r="A7" s="1">
        <v>4</v>
      </c>
      <c r="B7" s="5" t="s">
        <v>76</v>
      </c>
      <c r="C7" s="1">
        <v>4</v>
      </c>
      <c r="D7" s="1">
        <v>90</v>
      </c>
      <c r="E7" s="1">
        <f t="shared" si="0"/>
        <v>4</v>
      </c>
      <c r="F7" s="1">
        <v>5309</v>
      </c>
      <c r="G7" s="1">
        <f t="shared" si="1"/>
        <v>21.236000000000001</v>
      </c>
    </row>
    <row r="8" spans="1:11" x14ac:dyDescent="0.3">
      <c r="A8" s="1">
        <v>5</v>
      </c>
      <c r="B8" s="1" t="s">
        <v>77</v>
      </c>
      <c r="C8" s="1">
        <v>2</v>
      </c>
      <c r="D8" s="1">
        <v>75</v>
      </c>
      <c r="E8" s="1">
        <f t="shared" si="0"/>
        <v>2</v>
      </c>
      <c r="F8" s="1">
        <v>5309</v>
      </c>
      <c r="G8" s="1">
        <f t="shared" si="1"/>
        <v>10.618</v>
      </c>
    </row>
    <row r="9" spans="1:11" ht="28.8" x14ac:dyDescent="0.3">
      <c r="A9" s="1">
        <v>6</v>
      </c>
      <c r="B9" s="5" t="s">
        <v>78</v>
      </c>
      <c r="C9" s="1">
        <v>20</v>
      </c>
      <c r="D9" s="1">
        <v>75</v>
      </c>
      <c r="E9" s="1">
        <f t="shared" si="0"/>
        <v>15</v>
      </c>
      <c r="F9" s="1">
        <v>5309</v>
      </c>
      <c r="G9" s="1">
        <f t="shared" si="1"/>
        <v>79.635000000000005</v>
      </c>
    </row>
    <row r="10" spans="1:11" x14ac:dyDescent="0.3">
      <c r="A10" s="1">
        <v>7</v>
      </c>
      <c r="B10" s="5" t="s">
        <v>79</v>
      </c>
      <c r="C10" s="1">
        <v>10</v>
      </c>
      <c r="D10" s="1">
        <v>50</v>
      </c>
      <c r="E10" s="1">
        <f t="shared" si="0"/>
        <v>5</v>
      </c>
      <c r="F10" s="1">
        <v>5309</v>
      </c>
      <c r="G10" s="1">
        <f t="shared" si="1"/>
        <v>26.545000000000002</v>
      </c>
    </row>
    <row r="11" spans="1:11" x14ac:dyDescent="0.3">
      <c r="A11" s="1">
        <v>8</v>
      </c>
      <c r="B11" s="5" t="s">
        <v>80</v>
      </c>
      <c r="C11" s="1">
        <v>2</v>
      </c>
      <c r="D11" s="1">
        <v>75</v>
      </c>
      <c r="E11" s="1">
        <f t="shared" si="0"/>
        <v>2</v>
      </c>
      <c r="F11" s="1">
        <v>5309</v>
      </c>
      <c r="G11" s="1">
        <f t="shared" si="1"/>
        <v>10.618</v>
      </c>
    </row>
    <row r="12" spans="1:11" ht="28.8" x14ac:dyDescent="0.3">
      <c r="A12" s="1">
        <v>9</v>
      </c>
      <c r="B12" s="5" t="s">
        <v>81</v>
      </c>
      <c r="C12" s="1">
        <v>2</v>
      </c>
      <c r="D12" s="1">
        <v>75</v>
      </c>
      <c r="E12" s="1">
        <f t="shared" si="0"/>
        <v>2</v>
      </c>
      <c r="F12" s="1">
        <v>5309</v>
      </c>
      <c r="G12" s="1">
        <f t="shared" si="1"/>
        <v>10.618</v>
      </c>
    </row>
    <row r="13" spans="1:11" x14ac:dyDescent="0.3">
      <c r="A13" s="1">
        <v>10</v>
      </c>
      <c r="B13" s="5" t="s">
        <v>42</v>
      </c>
      <c r="C13" s="1">
        <v>4</v>
      </c>
      <c r="D13" s="1">
        <v>25</v>
      </c>
      <c r="E13" s="1">
        <f t="shared" si="0"/>
        <v>1</v>
      </c>
      <c r="F13" s="1">
        <v>5309</v>
      </c>
      <c r="G13" s="1">
        <f t="shared" si="1"/>
        <v>5.3090000000000002</v>
      </c>
    </row>
    <row r="14" spans="1:11" x14ac:dyDescent="0.3">
      <c r="A14" s="1">
        <v>11</v>
      </c>
      <c r="B14" s="5" t="s">
        <v>82</v>
      </c>
      <c r="C14" s="1">
        <v>3</v>
      </c>
      <c r="D14" s="1">
        <v>25</v>
      </c>
      <c r="E14" s="1">
        <f t="shared" si="0"/>
        <v>1</v>
      </c>
      <c r="F14" s="1">
        <v>5309</v>
      </c>
      <c r="G14" s="1">
        <f t="shared" si="1"/>
        <v>5.3090000000000002</v>
      </c>
    </row>
    <row r="15" spans="1:11" x14ac:dyDescent="0.3">
      <c r="A15" s="1">
        <v>12</v>
      </c>
      <c r="B15" s="5" t="s">
        <v>83</v>
      </c>
      <c r="C15" s="1">
        <v>5</v>
      </c>
      <c r="D15" s="1">
        <v>50</v>
      </c>
      <c r="E15" s="1">
        <f t="shared" si="0"/>
        <v>3</v>
      </c>
      <c r="F15" s="1">
        <v>5309</v>
      </c>
      <c r="G15" s="1">
        <f t="shared" si="1"/>
        <v>15.927</v>
      </c>
    </row>
    <row r="16" spans="1:11" x14ac:dyDescent="0.3">
      <c r="A16" s="1">
        <v>13</v>
      </c>
      <c r="B16" s="5" t="s">
        <v>84</v>
      </c>
      <c r="C16" s="1">
        <v>5</v>
      </c>
      <c r="D16" s="1">
        <v>25</v>
      </c>
      <c r="E16" s="1">
        <f t="shared" si="0"/>
        <v>2</v>
      </c>
      <c r="F16" s="1">
        <v>5309</v>
      </c>
      <c r="G16" s="1">
        <f t="shared" si="1"/>
        <v>10.618</v>
      </c>
    </row>
    <row r="17" spans="1:7" x14ac:dyDescent="0.3">
      <c r="A17" s="1">
        <v>14</v>
      </c>
      <c r="B17" s="5" t="s">
        <v>19</v>
      </c>
      <c r="C17" s="1">
        <v>4</v>
      </c>
      <c r="D17" s="1">
        <v>25</v>
      </c>
      <c r="E17" s="1">
        <f t="shared" si="0"/>
        <v>1</v>
      </c>
      <c r="F17" s="1">
        <v>5309</v>
      </c>
      <c r="G17" s="1">
        <f t="shared" si="1"/>
        <v>5.3090000000000002</v>
      </c>
    </row>
    <row r="18" spans="1:7" ht="28.8" x14ac:dyDescent="0.3">
      <c r="A18" s="1">
        <v>15</v>
      </c>
      <c r="B18" s="5" t="s">
        <v>85</v>
      </c>
      <c r="C18" s="1">
        <v>3</v>
      </c>
      <c r="D18" s="1">
        <v>50</v>
      </c>
      <c r="E18" s="1">
        <f t="shared" si="0"/>
        <v>2</v>
      </c>
      <c r="F18" s="1">
        <v>5309</v>
      </c>
      <c r="G18" s="1">
        <f t="shared" si="1"/>
        <v>10.618</v>
      </c>
    </row>
    <row r="19" spans="1:7" ht="28.8" x14ac:dyDescent="0.3">
      <c r="A19" s="1">
        <v>16</v>
      </c>
      <c r="B19" s="5" t="s">
        <v>86</v>
      </c>
      <c r="C19" s="1">
        <v>12</v>
      </c>
      <c r="D19" s="1">
        <v>50</v>
      </c>
      <c r="E19" s="1">
        <f t="shared" si="0"/>
        <v>6</v>
      </c>
      <c r="F19" s="1">
        <v>5309</v>
      </c>
      <c r="G19" s="1">
        <f t="shared" si="1"/>
        <v>31.853999999999999</v>
      </c>
    </row>
    <row r="20" spans="1:7" ht="28.8" x14ac:dyDescent="0.3">
      <c r="A20" s="1">
        <v>17</v>
      </c>
      <c r="B20" s="5" t="s">
        <v>87</v>
      </c>
      <c r="C20" s="1">
        <v>3</v>
      </c>
      <c r="D20" s="1">
        <v>75</v>
      </c>
      <c r="E20" s="1">
        <f t="shared" si="0"/>
        <v>3</v>
      </c>
      <c r="F20" s="1">
        <v>5309</v>
      </c>
      <c r="G20" s="1">
        <f t="shared" si="1"/>
        <v>15.927</v>
      </c>
    </row>
    <row r="21" spans="1:7" x14ac:dyDescent="0.3">
      <c r="A21" s="1">
        <v>18</v>
      </c>
      <c r="B21" s="5" t="s">
        <v>88</v>
      </c>
      <c r="C21" s="1">
        <v>1</v>
      </c>
      <c r="D21" s="1">
        <v>25</v>
      </c>
      <c r="E21" s="1">
        <f t="shared" si="0"/>
        <v>1</v>
      </c>
      <c r="F21" s="1">
        <v>5309</v>
      </c>
      <c r="G21" s="1">
        <f t="shared" si="1"/>
        <v>5.3090000000000002</v>
      </c>
    </row>
    <row r="22" spans="1:7" ht="28.8" x14ac:dyDescent="0.3">
      <c r="A22" s="1">
        <v>19</v>
      </c>
      <c r="B22" s="5" t="s">
        <v>89</v>
      </c>
      <c r="C22" s="1">
        <v>2</v>
      </c>
      <c r="D22" s="1">
        <v>25</v>
      </c>
      <c r="E22" s="1">
        <f t="shared" si="0"/>
        <v>1</v>
      </c>
      <c r="F22" s="1">
        <v>5309</v>
      </c>
      <c r="G22" s="1">
        <f t="shared" si="1"/>
        <v>5.3090000000000002</v>
      </c>
    </row>
    <row r="23" spans="1:7" x14ac:dyDescent="0.3">
      <c r="A23" s="1">
        <v>20</v>
      </c>
      <c r="B23" s="5" t="s">
        <v>7</v>
      </c>
      <c r="C23" s="1">
        <v>18</v>
      </c>
      <c r="D23" s="1">
        <v>75</v>
      </c>
      <c r="E23" s="1">
        <f t="shared" si="0"/>
        <v>14</v>
      </c>
      <c r="F23" s="1">
        <v>5309</v>
      </c>
      <c r="G23" s="1">
        <f t="shared" si="1"/>
        <v>74.326000000000008</v>
      </c>
    </row>
    <row r="24" spans="1:7" ht="57.6" x14ac:dyDescent="0.3">
      <c r="A24" s="1">
        <v>21</v>
      </c>
      <c r="B24" s="5" t="s">
        <v>90</v>
      </c>
      <c r="C24" s="1">
        <v>5</v>
      </c>
      <c r="D24" s="1">
        <v>50</v>
      </c>
      <c r="E24" s="1">
        <f t="shared" si="0"/>
        <v>3</v>
      </c>
      <c r="F24" s="1">
        <v>5309</v>
      </c>
      <c r="G24" s="1">
        <f t="shared" si="1"/>
        <v>15.927</v>
      </c>
    </row>
    <row r="25" spans="1:7" x14ac:dyDescent="0.3">
      <c r="A25" s="1">
        <v>22</v>
      </c>
      <c r="B25" s="5" t="s">
        <v>91</v>
      </c>
      <c r="C25" s="1">
        <v>6</v>
      </c>
      <c r="D25" s="1">
        <v>25</v>
      </c>
      <c r="E25" s="1">
        <f t="shared" si="0"/>
        <v>2</v>
      </c>
      <c r="F25" s="1">
        <v>5309</v>
      </c>
      <c r="G25" s="1">
        <f t="shared" si="1"/>
        <v>10.618</v>
      </c>
    </row>
    <row r="26" spans="1:7" ht="28.8" x14ac:dyDescent="0.3">
      <c r="A26" s="1">
        <v>23</v>
      </c>
      <c r="B26" s="5" t="s">
        <v>92</v>
      </c>
      <c r="C26" s="1">
        <v>4</v>
      </c>
      <c r="D26" s="1">
        <v>25</v>
      </c>
      <c r="E26" s="1">
        <f t="shared" si="0"/>
        <v>1</v>
      </c>
      <c r="F26" s="1">
        <v>5309</v>
      </c>
      <c r="G26" s="1">
        <f t="shared" si="1"/>
        <v>5.3090000000000002</v>
      </c>
    </row>
    <row r="27" spans="1:7" x14ac:dyDescent="0.3">
      <c r="B27" s="8" t="s">
        <v>93</v>
      </c>
      <c r="C27" s="8"/>
      <c r="D27" s="8"/>
      <c r="E27" s="8"/>
      <c r="F27" s="8"/>
      <c r="G27" s="2">
        <f>SUM(G4:G26)</f>
        <v>562.75400000000013</v>
      </c>
    </row>
  </sheetData>
  <mergeCells count="1">
    <mergeCell ref="B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7A7C-E5D0-473E-B8EA-AA4011581B3E}">
  <dimension ref="B11:I24"/>
  <sheetViews>
    <sheetView tabSelected="1" zoomScale="78" workbookViewId="0">
      <selection activeCell="F28" sqref="F28"/>
    </sheetView>
  </sheetViews>
  <sheetFormatPr baseColWidth="10" defaultRowHeight="14.4" x14ac:dyDescent="0.3"/>
  <cols>
    <col min="2" max="2" width="14.6640625" customWidth="1"/>
  </cols>
  <sheetData>
    <row r="11" spans="2:9" x14ac:dyDescent="0.3">
      <c r="B11" s="9" t="s">
        <v>94</v>
      </c>
      <c r="C11" s="10"/>
      <c r="E11" s="9" t="s">
        <v>99</v>
      </c>
      <c r="F11" s="10"/>
      <c r="H11" s="9" t="s">
        <v>100</v>
      </c>
      <c r="I11" s="10"/>
    </row>
    <row r="12" spans="2:9" x14ac:dyDescent="0.3">
      <c r="B12" s="1" t="s">
        <v>95</v>
      </c>
      <c r="C12" s="1">
        <f>24*87.2*(0.001)</f>
        <v>2.0928000000000004</v>
      </c>
      <c r="E12" s="1" t="s">
        <v>95</v>
      </c>
      <c r="F12" s="1">
        <f>40*5</f>
        <v>200</v>
      </c>
      <c r="H12" s="1" t="s">
        <v>95</v>
      </c>
      <c r="I12" s="1">
        <f>40*3.8</f>
        <v>152</v>
      </c>
    </row>
    <row r="13" spans="2:9" x14ac:dyDescent="0.3">
      <c r="B13" s="1" t="s">
        <v>96</v>
      </c>
      <c r="C13" s="1">
        <f>21*87.2*0.001</f>
        <v>1.8312000000000002</v>
      </c>
      <c r="E13" s="1" t="s">
        <v>96</v>
      </c>
      <c r="F13" s="1">
        <f>27*5</f>
        <v>135</v>
      </c>
      <c r="H13" s="1" t="s">
        <v>96</v>
      </c>
      <c r="I13" s="1">
        <f>44*3.8</f>
        <v>167.2</v>
      </c>
    </row>
    <row r="14" spans="2:9" x14ac:dyDescent="0.3">
      <c r="B14" s="1" t="s">
        <v>97</v>
      </c>
      <c r="C14" s="1">
        <f>48*87.2*0.001</f>
        <v>4.1856000000000009</v>
      </c>
      <c r="E14" s="1" t="s">
        <v>97</v>
      </c>
      <c r="F14" s="1">
        <f>88*5</f>
        <v>440</v>
      </c>
      <c r="H14" s="1" t="s">
        <v>97</v>
      </c>
      <c r="I14" s="1">
        <f>53*3.8</f>
        <v>201.39999999999998</v>
      </c>
    </row>
    <row r="15" spans="2:9" x14ac:dyDescent="0.3">
      <c r="B15" s="1" t="s">
        <v>98</v>
      </c>
      <c r="C15" s="1">
        <f>SUM(C12:C14)</f>
        <v>8.1096000000000004</v>
      </c>
      <c r="E15" s="1" t="s">
        <v>98</v>
      </c>
      <c r="F15" s="1">
        <f>SUM(F12:F14)</f>
        <v>775</v>
      </c>
      <c r="H15" s="1" t="s">
        <v>98</v>
      </c>
      <c r="I15" s="1">
        <f>SUM(I12:I14)</f>
        <v>520.59999999999991</v>
      </c>
    </row>
    <row r="20" spans="2:7" x14ac:dyDescent="0.3">
      <c r="B20" s="11" t="s">
        <v>104</v>
      </c>
      <c r="C20" s="11"/>
    </row>
    <row r="21" spans="2:7" x14ac:dyDescent="0.3">
      <c r="B21" s="7" t="s">
        <v>101</v>
      </c>
      <c r="C21" s="7">
        <f>SUM(C12,F12,I12,'PISO 1'!H36)</f>
        <v>1017.7178000000001</v>
      </c>
    </row>
    <row r="22" spans="2:7" x14ac:dyDescent="0.3">
      <c r="B22" s="7" t="s">
        <v>102</v>
      </c>
      <c r="C22" s="7">
        <f>SUM(C13,F13,I13,'PISO 2'!H37)</f>
        <v>771.22320000000002</v>
      </c>
      <c r="E22" s="13" t="s">
        <v>109</v>
      </c>
      <c r="F22" s="13" t="s">
        <v>107</v>
      </c>
      <c r="G22" s="13" t="s">
        <v>108</v>
      </c>
    </row>
    <row r="23" spans="2:7" x14ac:dyDescent="0.3">
      <c r="B23" s="7" t="s">
        <v>103</v>
      </c>
      <c r="C23" s="7">
        <f>SUM(C14,F14,I14,'PISO 3'!G27)</f>
        <v>1208.3396000000002</v>
      </c>
      <c r="E23" s="13">
        <f>C24*0.001</f>
        <v>2.9972806000000007</v>
      </c>
      <c r="F23" s="13">
        <f>E23*(0.8)</f>
        <v>2.3978244800000006</v>
      </c>
      <c r="G23" s="13">
        <f>E23*0.2</f>
        <v>0.59945612000000015</v>
      </c>
    </row>
    <row r="24" spans="2:7" x14ac:dyDescent="0.3">
      <c r="B24" s="7" t="s">
        <v>98</v>
      </c>
      <c r="C24" s="7">
        <f>SUM(C21:C23)</f>
        <v>2997.2806000000005</v>
      </c>
    </row>
  </sheetData>
  <mergeCells count="4">
    <mergeCell ref="B11:C11"/>
    <mergeCell ref="E11:F11"/>
    <mergeCell ref="H11:I11"/>
    <mergeCell ref="B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PISO 1</vt:lpstr>
      <vt:lpstr>PISO 2</vt:lpstr>
      <vt:lpstr>PISO 3</vt:lpstr>
      <vt:lpstr>ANCHO DE BANDA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RODRIGO LEON BOCONZACA</dc:creator>
  <cp:lastModifiedBy>JOEL RODRIGO LEON BOCONZACA</cp:lastModifiedBy>
  <dcterms:created xsi:type="dcterms:W3CDTF">2024-08-03T19:39:08Z</dcterms:created>
  <dcterms:modified xsi:type="dcterms:W3CDTF">2024-08-04T22:56:35Z</dcterms:modified>
</cp:coreProperties>
</file>