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r\Documents\1_wiliiam_and_mary\classes\1linearRegression\"/>
    </mc:Choice>
  </mc:AlternateContent>
  <xr:revisionPtr revIDLastSave="0" documentId="13_ncr:1_{0DDD064C-36EB-4689-8D48-ADF943C5E1E7}" xr6:coauthVersionLast="44" xr6:coauthVersionMax="44" xr10:uidLastSave="{00000000-0000-0000-0000-000000000000}"/>
  <bookViews>
    <workbookView xWindow="-110" yWindow="-110" windowWidth="19420" windowHeight="11020" activeTab="2" xr2:uid="{12D4438F-C49F-46CC-A4DE-4AE1CB4E5914}"/>
  </bookViews>
  <sheets>
    <sheet name="Sheet1" sheetId="1" r:id="rId1"/>
    <sheet name="1-20" sheetId="4" r:id="rId2"/>
    <sheet name="1-20 (2)" sheetId="5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Sheet1!$A$7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3" i="5" l="1"/>
  <c r="B73" i="5"/>
  <c r="B70" i="5"/>
  <c r="B69" i="5"/>
  <c r="B68" i="5"/>
  <c r="B65" i="5"/>
  <c r="C56" i="5"/>
  <c r="E40" i="5" s="1"/>
  <c r="H40" i="5" s="1"/>
  <c r="B56" i="5"/>
  <c r="D49" i="5" s="1"/>
  <c r="G49" i="5" s="1"/>
  <c r="C55" i="5"/>
  <c r="B55" i="5"/>
  <c r="D54" i="5"/>
  <c r="G54" i="5" s="1"/>
  <c r="D52" i="5"/>
  <c r="G52" i="5" s="1"/>
  <c r="D50" i="5"/>
  <c r="G50" i="5" s="1"/>
  <c r="D48" i="5"/>
  <c r="G48" i="5" s="1"/>
  <c r="D46" i="5"/>
  <c r="G46" i="5" s="1"/>
  <c r="D44" i="5"/>
  <c r="G44" i="5" s="1"/>
  <c r="D43" i="5"/>
  <c r="D41" i="5"/>
  <c r="G41" i="5" s="1"/>
  <c r="D39" i="5"/>
  <c r="E38" i="5"/>
  <c r="H38" i="5" s="1"/>
  <c r="D38" i="5"/>
  <c r="G38" i="5" s="1"/>
  <c r="D37" i="5"/>
  <c r="G37" i="5" s="1"/>
  <c r="D36" i="5"/>
  <c r="G36" i="5" s="1"/>
  <c r="G35" i="5"/>
  <c r="D35" i="5"/>
  <c r="D34" i="5"/>
  <c r="G34" i="5" s="1"/>
  <c r="D33" i="5"/>
  <c r="G33" i="5" s="1"/>
  <c r="D32" i="5"/>
  <c r="G32" i="5" s="1"/>
  <c r="D31" i="5"/>
  <c r="D30" i="5"/>
  <c r="G30" i="5" s="1"/>
  <c r="D29" i="5"/>
  <c r="G29" i="5" s="1"/>
  <c r="D28" i="5"/>
  <c r="G28" i="5" s="1"/>
  <c r="G27" i="5"/>
  <c r="D27" i="5"/>
  <c r="E26" i="5"/>
  <c r="H26" i="5" s="1"/>
  <c r="D26" i="5"/>
  <c r="G26" i="5" s="1"/>
  <c r="D25" i="5"/>
  <c r="G25" i="5" s="1"/>
  <c r="D24" i="5"/>
  <c r="G24" i="5" s="1"/>
  <c r="D23" i="5"/>
  <c r="D22" i="5"/>
  <c r="G22" i="5" s="1"/>
  <c r="G21" i="5"/>
  <c r="D21" i="5"/>
  <c r="E20" i="5"/>
  <c r="H20" i="5" s="1"/>
  <c r="D20" i="5"/>
  <c r="G20" i="5" s="1"/>
  <c r="D19" i="5"/>
  <c r="G19" i="5" s="1"/>
  <c r="D18" i="5"/>
  <c r="G18" i="5" s="1"/>
  <c r="D17" i="5"/>
  <c r="G17" i="5" s="1"/>
  <c r="E16" i="5"/>
  <c r="H16" i="5" s="1"/>
  <c r="D16" i="5"/>
  <c r="G16" i="5" s="1"/>
  <c r="D15" i="5"/>
  <c r="G15" i="5" s="1"/>
  <c r="D14" i="5"/>
  <c r="G14" i="5" s="1"/>
  <c r="G13" i="5"/>
  <c r="D13" i="5"/>
  <c r="D12" i="5"/>
  <c r="G12" i="5" s="1"/>
  <c r="D11" i="5"/>
  <c r="G11" i="5" s="1"/>
  <c r="A11" i="5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D10" i="5"/>
  <c r="E52" i="5" l="1"/>
  <c r="E54" i="5"/>
  <c r="F54" i="5" s="1"/>
  <c r="E10" i="5"/>
  <c r="H10" i="5" s="1"/>
  <c r="E14" i="5"/>
  <c r="H14" i="5" s="1"/>
  <c r="F20" i="5"/>
  <c r="E24" i="5"/>
  <c r="H24" i="5" s="1"/>
  <c r="E28" i="5"/>
  <c r="H28" i="5" s="1"/>
  <c r="E34" i="5"/>
  <c r="H34" i="5" s="1"/>
  <c r="E44" i="5"/>
  <c r="E46" i="5"/>
  <c r="E48" i="5"/>
  <c r="H48" i="5" s="1"/>
  <c r="D51" i="5"/>
  <c r="G51" i="5" s="1"/>
  <c r="D53" i="5"/>
  <c r="G53" i="5" s="1"/>
  <c r="E22" i="5"/>
  <c r="H22" i="5" s="1"/>
  <c r="F28" i="5"/>
  <c r="E32" i="5"/>
  <c r="H32" i="5" s="1"/>
  <c r="E36" i="5"/>
  <c r="D40" i="5"/>
  <c r="G40" i="5" s="1"/>
  <c r="D42" i="5"/>
  <c r="G42" i="5" s="1"/>
  <c r="D45" i="5"/>
  <c r="G45" i="5" s="1"/>
  <c r="D47" i="5"/>
  <c r="G47" i="5" s="1"/>
  <c r="E12" i="5"/>
  <c r="E18" i="5"/>
  <c r="H18" i="5" s="1"/>
  <c r="E30" i="5"/>
  <c r="H30" i="5" s="1"/>
  <c r="F49" i="5"/>
  <c r="F14" i="5"/>
  <c r="F38" i="5"/>
  <c r="H54" i="5"/>
  <c r="F16" i="5"/>
  <c r="F17" i="5"/>
  <c r="G23" i="5"/>
  <c r="G31" i="5"/>
  <c r="F33" i="5"/>
  <c r="G43" i="5"/>
  <c r="F48" i="5"/>
  <c r="E53" i="5"/>
  <c r="H53" i="5" s="1"/>
  <c r="E51" i="5"/>
  <c r="H51" i="5" s="1"/>
  <c r="E49" i="5"/>
  <c r="H49" i="5" s="1"/>
  <c r="E47" i="5"/>
  <c r="H47" i="5" s="1"/>
  <c r="E45" i="5"/>
  <c r="H45" i="5" s="1"/>
  <c r="E43" i="5"/>
  <c r="H43" i="5" s="1"/>
  <c r="E41" i="5"/>
  <c r="H41" i="5" s="1"/>
  <c r="E39" i="5"/>
  <c r="H39" i="5" s="1"/>
  <c r="E37" i="5"/>
  <c r="E35" i="5"/>
  <c r="H35" i="5" s="1"/>
  <c r="E33" i="5"/>
  <c r="H33" i="5" s="1"/>
  <c r="E31" i="5"/>
  <c r="H31" i="5" s="1"/>
  <c r="E29" i="5"/>
  <c r="E27" i="5"/>
  <c r="H27" i="5" s="1"/>
  <c r="E25" i="5"/>
  <c r="H25" i="5" s="1"/>
  <c r="E23" i="5"/>
  <c r="H23" i="5" s="1"/>
  <c r="E21" i="5"/>
  <c r="E19" i="5"/>
  <c r="H19" i="5" s="1"/>
  <c r="E17" i="5"/>
  <c r="H17" i="5" s="1"/>
  <c r="E15" i="5"/>
  <c r="H15" i="5" s="1"/>
  <c r="E13" i="5"/>
  <c r="E11" i="5"/>
  <c r="H11" i="5" s="1"/>
  <c r="H44" i="5"/>
  <c r="F44" i="5"/>
  <c r="H52" i="5"/>
  <c r="F52" i="5"/>
  <c r="G10" i="5"/>
  <c r="G39" i="5"/>
  <c r="H46" i="5"/>
  <c r="F46" i="5"/>
  <c r="F51" i="5"/>
  <c r="F26" i="5"/>
  <c r="F34" i="5"/>
  <c r="E42" i="5"/>
  <c r="F47" i="5"/>
  <c r="E50" i="5"/>
  <c r="B101" i="4"/>
  <c r="G10" i="4"/>
  <c r="E17" i="4"/>
  <c r="H17" i="4" s="1"/>
  <c r="E33" i="4"/>
  <c r="H33" i="4" s="1"/>
  <c r="E49" i="4"/>
  <c r="H49" i="4" s="1"/>
  <c r="D11" i="4"/>
  <c r="D12" i="4"/>
  <c r="D15" i="4"/>
  <c r="D16" i="4"/>
  <c r="D19" i="4"/>
  <c r="D20" i="4"/>
  <c r="D23" i="4"/>
  <c r="D24" i="4"/>
  <c r="D27" i="4"/>
  <c r="D28" i="4"/>
  <c r="D31" i="4"/>
  <c r="D32" i="4"/>
  <c r="D35" i="4"/>
  <c r="D36" i="4"/>
  <c r="D39" i="4"/>
  <c r="D40" i="4"/>
  <c r="D43" i="4"/>
  <c r="D44" i="4"/>
  <c r="D47" i="4"/>
  <c r="D48" i="4"/>
  <c r="D50" i="4"/>
  <c r="G50" i="4" s="1"/>
  <c r="D51" i="4"/>
  <c r="D52" i="4"/>
  <c r="D54" i="4"/>
  <c r="G54" i="4" s="1"/>
  <c r="D10" i="4"/>
  <c r="C56" i="4"/>
  <c r="B56" i="4"/>
  <c r="D13" i="4" s="1"/>
  <c r="C55" i="4"/>
  <c r="B55" i="4"/>
  <c r="A11" i="4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F32" i="5" l="1"/>
  <c r="F18" i="5"/>
  <c r="D55" i="5"/>
  <c r="F30" i="5"/>
  <c r="F39" i="5"/>
  <c r="F12" i="5"/>
  <c r="H12" i="5"/>
  <c r="F41" i="5"/>
  <c r="F10" i="5"/>
  <c r="F40" i="5"/>
  <c r="F24" i="5"/>
  <c r="F22" i="5"/>
  <c r="F23" i="5"/>
  <c r="F36" i="5"/>
  <c r="H36" i="5"/>
  <c r="H55" i="5"/>
  <c r="F11" i="5"/>
  <c r="H42" i="5"/>
  <c r="F42" i="5"/>
  <c r="H13" i="5"/>
  <c r="F13" i="5"/>
  <c r="H29" i="5"/>
  <c r="F29" i="5"/>
  <c r="G55" i="5"/>
  <c r="H21" i="5"/>
  <c r="F21" i="5"/>
  <c r="H37" i="5"/>
  <c r="F37" i="5"/>
  <c r="F45" i="5"/>
  <c r="F43" i="5"/>
  <c r="F15" i="5"/>
  <c r="F19" i="5"/>
  <c r="F27" i="5"/>
  <c r="H50" i="5"/>
  <c r="F50" i="5"/>
  <c r="E55" i="5"/>
  <c r="F53" i="5"/>
  <c r="F25" i="5"/>
  <c r="F31" i="5"/>
  <c r="F35" i="5"/>
  <c r="G13" i="4"/>
  <c r="G52" i="4"/>
  <c r="F52" i="4"/>
  <c r="G47" i="4"/>
  <c r="G39" i="4"/>
  <c r="G31" i="4"/>
  <c r="G23" i="4"/>
  <c r="G15" i="4"/>
  <c r="E14" i="4"/>
  <c r="H14" i="4" s="1"/>
  <c r="E18" i="4"/>
  <c r="H18" i="4" s="1"/>
  <c r="E22" i="4"/>
  <c r="H22" i="4" s="1"/>
  <c r="E26" i="4"/>
  <c r="H26" i="4" s="1"/>
  <c r="E30" i="4"/>
  <c r="H30" i="4" s="1"/>
  <c r="E34" i="4"/>
  <c r="H34" i="4" s="1"/>
  <c r="E38" i="4"/>
  <c r="H38" i="4" s="1"/>
  <c r="E42" i="4"/>
  <c r="H42" i="4" s="1"/>
  <c r="E46" i="4"/>
  <c r="H46" i="4" s="1"/>
  <c r="E50" i="4"/>
  <c r="E54" i="4"/>
  <c r="E12" i="4"/>
  <c r="H12" i="4" s="1"/>
  <c r="E24" i="4"/>
  <c r="H24" i="4" s="1"/>
  <c r="E32" i="4"/>
  <c r="H32" i="4" s="1"/>
  <c r="E40" i="4"/>
  <c r="H40" i="4" s="1"/>
  <c r="E48" i="4"/>
  <c r="H48" i="4" s="1"/>
  <c r="E11" i="4"/>
  <c r="H11" i="4" s="1"/>
  <c r="E15" i="4"/>
  <c r="H15" i="4" s="1"/>
  <c r="E19" i="4"/>
  <c r="H19" i="4" s="1"/>
  <c r="E23" i="4"/>
  <c r="H23" i="4" s="1"/>
  <c r="E27" i="4"/>
  <c r="H27" i="4" s="1"/>
  <c r="E31" i="4"/>
  <c r="H31" i="4" s="1"/>
  <c r="E35" i="4"/>
  <c r="H35" i="4" s="1"/>
  <c r="E39" i="4"/>
  <c r="H39" i="4" s="1"/>
  <c r="E43" i="4"/>
  <c r="H43" i="4" s="1"/>
  <c r="E47" i="4"/>
  <c r="H47" i="4" s="1"/>
  <c r="E51" i="4"/>
  <c r="H51" i="4" s="1"/>
  <c r="E10" i="4"/>
  <c r="H10" i="4" s="1"/>
  <c r="E16" i="4"/>
  <c r="H16" i="4" s="1"/>
  <c r="E20" i="4"/>
  <c r="H20" i="4" s="1"/>
  <c r="E28" i="4"/>
  <c r="H28" i="4" s="1"/>
  <c r="E36" i="4"/>
  <c r="H36" i="4" s="1"/>
  <c r="E44" i="4"/>
  <c r="H44" i="4" s="1"/>
  <c r="E52" i="4"/>
  <c r="H52" i="4" s="1"/>
  <c r="F51" i="4"/>
  <c r="G51" i="4"/>
  <c r="G44" i="4"/>
  <c r="G36" i="4"/>
  <c r="F36" i="4"/>
  <c r="G28" i="4"/>
  <c r="F28" i="4"/>
  <c r="G20" i="4"/>
  <c r="F20" i="4"/>
  <c r="G12" i="4"/>
  <c r="E45" i="4"/>
  <c r="H45" i="4" s="1"/>
  <c r="E29" i="4"/>
  <c r="H29" i="4" s="1"/>
  <c r="E13" i="4"/>
  <c r="H13" i="4" s="1"/>
  <c r="G43" i="4"/>
  <c r="F35" i="4"/>
  <c r="G35" i="4"/>
  <c r="G27" i="4"/>
  <c r="F19" i="4"/>
  <c r="G19" i="4"/>
  <c r="E41" i="4"/>
  <c r="H41" i="4" s="1"/>
  <c r="E25" i="4"/>
  <c r="H25" i="4" s="1"/>
  <c r="G48" i="4"/>
  <c r="G40" i="4"/>
  <c r="F40" i="4"/>
  <c r="G32" i="4"/>
  <c r="F32" i="4"/>
  <c r="G24" i="4"/>
  <c r="F24" i="4"/>
  <c r="G16" i="4"/>
  <c r="E53" i="4"/>
  <c r="H53" i="4" s="1"/>
  <c r="E37" i="4"/>
  <c r="H37" i="4" s="1"/>
  <c r="E21" i="4"/>
  <c r="H21" i="4" s="1"/>
  <c r="D46" i="4"/>
  <c r="D42" i="4"/>
  <c r="D38" i="4"/>
  <c r="D34" i="4"/>
  <c r="D30" i="4"/>
  <c r="D26" i="4"/>
  <c r="D22" i="4"/>
  <c r="D18" i="4"/>
  <c r="D14" i="4"/>
  <c r="G11" i="4"/>
  <c r="D53" i="4"/>
  <c r="D49" i="4"/>
  <c r="D45" i="4"/>
  <c r="D41" i="4"/>
  <c r="D37" i="4"/>
  <c r="D33" i="4"/>
  <c r="D29" i="4"/>
  <c r="D25" i="4"/>
  <c r="D21" i="4"/>
  <c r="D17" i="4"/>
  <c r="F55" i="5" l="1"/>
  <c r="B61" i="5" s="1"/>
  <c r="F21" i="4"/>
  <c r="G21" i="4"/>
  <c r="G53" i="4"/>
  <c r="F53" i="4"/>
  <c r="G25" i="4"/>
  <c r="F25" i="4"/>
  <c r="F39" i="4"/>
  <c r="E55" i="4"/>
  <c r="G29" i="4"/>
  <c r="F29" i="4"/>
  <c r="G45" i="4"/>
  <c r="F45" i="4"/>
  <c r="G14" i="4"/>
  <c r="G55" i="4" s="1"/>
  <c r="F14" i="4"/>
  <c r="G30" i="4"/>
  <c r="F30" i="4"/>
  <c r="G46" i="4"/>
  <c r="F46" i="4"/>
  <c r="F16" i="4"/>
  <c r="F48" i="4"/>
  <c r="F11" i="4"/>
  <c r="F27" i="4"/>
  <c r="F43" i="4"/>
  <c r="H54" i="4"/>
  <c r="F54" i="4"/>
  <c r="F13" i="4"/>
  <c r="G37" i="4"/>
  <c r="F37" i="4"/>
  <c r="G22" i="4"/>
  <c r="F22" i="4"/>
  <c r="G38" i="4"/>
  <c r="F38" i="4"/>
  <c r="D55" i="4"/>
  <c r="F41" i="4"/>
  <c r="G41" i="4"/>
  <c r="G26" i="4"/>
  <c r="F26" i="4"/>
  <c r="G42" i="4"/>
  <c r="F42" i="4"/>
  <c r="F23" i="4"/>
  <c r="G17" i="4"/>
  <c r="F17" i="4"/>
  <c r="F33" i="4"/>
  <c r="G33" i="4"/>
  <c r="F49" i="4"/>
  <c r="G49" i="4"/>
  <c r="G18" i="4"/>
  <c r="F18" i="4"/>
  <c r="G34" i="4"/>
  <c r="F34" i="4"/>
  <c r="F10" i="4"/>
  <c r="F12" i="4"/>
  <c r="F44" i="4"/>
  <c r="H50" i="4"/>
  <c r="H55" i="4" s="1"/>
  <c r="F50" i="4"/>
  <c r="F15" i="4"/>
  <c r="F31" i="4"/>
  <c r="F47" i="4"/>
  <c r="B62" i="5" l="1"/>
  <c r="I14" i="5"/>
  <c r="J14" i="5" s="1"/>
  <c r="I18" i="5"/>
  <c r="J18" i="5" s="1"/>
  <c r="I22" i="5"/>
  <c r="J22" i="5" s="1"/>
  <c r="I26" i="5"/>
  <c r="J26" i="5" s="1"/>
  <c r="I30" i="5"/>
  <c r="J30" i="5" s="1"/>
  <c r="I34" i="5"/>
  <c r="J34" i="5" s="1"/>
  <c r="I38" i="5"/>
  <c r="J38" i="5" s="1"/>
  <c r="I42" i="5"/>
  <c r="J42" i="5" s="1"/>
  <c r="I46" i="5"/>
  <c r="J46" i="5" s="1"/>
  <c r="I50" i="5"/>
  <c r="J50" i="5" s="1"/>
  <c r="I54" i="5"/>
  <c r="J54" i="5" s="1"/>
  <c r="I11" i="5"/>
  <c r="J11" i="5" s="1"/>
  <c r="I15" i="5"/>
  <c r="J15" i="5" s="1"/>
  <c r="I19" i="5"/>
  <c r="J19" i="5" s="1"/>
  <c r="I23" i="5"/>
  <c r="J23" i="5" s="1"/>
  <c r="I27" i="5"/>
  <c r="J27" i="5" s="1"/>
  <c r="I31" i="5"/>
  <c r="J31" i="5" s="1"/>
  <c r="I35" i="5"/>
  <c r="J35" i="5" s="1"/>
  <c r="I39" i="5"/>
  <c r="J39" i="5" s="1"/>
  <c r="I43" i="5"/>
  <c r="J43" i="5" s="1"/>
  <c r="I47" i="5"/>
  <c r="J47" i="5" s="1"/>
  <c r="I51" i="5"/>
  <c r="J51" i="5" s="1"/>
  <c r="I10" i="5"/>
  <c r="I13" i="5"/>
  <c r="J13" i="5" s="1"/>
  <c r="I21" i="5"/>
  <c r="J21" i="5" s="1"/>
  <c r="I25" i="5"/>
  <c r="J25" i="5" s="1"/>
  <c r="I33" i="5"/>
  <c r="J33" i="5" s="1"/>
  <c r="I41" i="5"/>
  <c r="J41" i="5" s="1"/>
  <c r="I49" i="5"/>
  <c r="J49" i="5" s="1"/>
  <c r="I12" i="5"/>
  <c r="J12" i="5" s="1"/>
  <c r="I16" i="5"/>
  <c r="J16" i="5" s="1"/>
  <c r="I20" i="5"/>
  <c r="J20" i="5" s="1"/>
  <c r="I24" i="5"/>
  <c r="J24" i="5" s="1"/>
  <c r="I28" i="5"/>
  <c r="J28" i="5" s="1"/>
  <c r="I32" i="5"/>
  <c r="J32" i="5" s="1"/>
  <c r="I36" i="5"/>
  <c r="J36" i="5" s="1"/>
  <c r="I40" i="5"/>
  <c r="J40" i="5" s="1"/>
  <c r="I44" i="5"/>
  <c r="J44" i="5" s="1"/>
  <c r="I48" i="5"/>
  <c r="J48" i="5" s="1"/>
  <c r="I52" i="5"/>
  <c r="J52" i="5" s="1"/>
  <c r="I17" i="5"/>
  <c r="J17" i="5" s="1"/>
  <c r="I29" i="5"/>
  <c r="J29" i="5" s="1"/>
  <c r="I37" i="5"/>
  <c r="J37" i="5" s="1"/>
  <c r="I45" i="5"/>
  <c r="J45" i="5" s="1"/>
  <c r="I53" i="5"/>
  <c r="J53" i="5" s="1"/>
  <c r="F55" i="4"/>
  <c r="B61" i="4" s="1"/>
  <c r="B62" i="4" s="1"/>
  <c r="I55" i="5" l="1"/>
  <c r="J10" i="5"/>
  <c r="J55" i="5" s="1"/>
</calcChain>
</file>

<file path=xl/sharedStrings.xml><?xml version="1.0" encoding="utf-8"?>
<sst xmlns="http://schemas.openxmlformats.org/spreadsheetml/2006/main" count="186" uniqueCount="70">
  <si>
    <t>y</t>
  </si>
  <si>
    <t>x</t>
  </si>
  <si>
    <t>Leyli Garryyeva</t>
  </si>
  <si>
    <t>CSCI 688 - Linear Regression</t>
  </si>
  <si>
    <t>Assignment 1</t>
  </si>
  <si>
    <t xml:space="preserve">Problem 1-20 </t>
  </si>
  <si>
    <t>b) Plot the estimated regression function and the data:</t>
  </si>
  <si>
    <t xml:space="preserve">a) The estimated regression function: </t>
  </si>
  <si>
    <t>y = 15.035x - 0.5802</t>
  </si>
  <si>
    <t>The line seems to fit the data well despite a few points for x equal 8 and 10 where</t>
  </si>
  <si>
    <t>Here it does not provide any relevant information because at least 1 copier</t>
  </si>
  <si>
    <t xml:space="preserve">is serviced at all times (based on the data). </t>
  </si>
  <si>
    <t>c) B_0 is the is the Y-intercept and in this equation it equals to -0.5802 minutes.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</si>
  <si>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</si>
  <si>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</si>
  <si>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</si>
  <si>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</si>
  <si>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</si>
  <si>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</si>
  <si>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</si>
  <si>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</si>
  <si>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</si>
  <si>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</si>
  <si>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</si>
  <si>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</si>
  <si>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</si>
  <si>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</si>
  <si>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</si>
  <si>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</si>
  <si>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</si>
  <si>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</si>
  <si>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</si>
  <si>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</si>
  <si>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</si>
  <si>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</si>
  <si>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</si>
  <si>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</si>
  <si>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</si>
  <si>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 xml:space="preserve"> we seem to have outliers and service time is significantly less than the estimated.</t>
  </si>
  <si>
    <t>Based on the R-squared, 95.75% of data fit the model</t>
  </si>
  <si>
    <t>This results in higher Standard Error of 8.91</t>
  </si>
  <si>
    <t>d) Point estimate of the mean service time when X=5 copiers are served:</t>
  </si>
  <si>
    <t>y= 15.035x - 0.5802 = 15.035*5 - 0.5802 = 74.5948</t>
  </si>
  <si>
    <t>Y = 74.595 minutes</t>
  </si>
  <si>
    <t>Run</t>
  </si>
  <si>
    <t>X = the number of copiers serviced</t>
  </si>
  <si>
    <t>Y= the total number of minutes spent by the service person</t>
  </si>
  <si>
    <t>X</t>
  </si>
  <si>
    <t>Y</t>
  </si>
  <si>
    <r>
      <t>X</t>
    </r>
    <r>
      <rPr>
        <b/>
        <sz val="9"/>
        <color theme="1"/>
        <rFont val="Calibri"/>
        <family val="2"/>
        <scheme val="minor"/>
      </rPr>
      <t>_i - X_mean</t>
    </r>
  </si>
  <si>
    <r>
      <t>Y_i - Y</t>
    </r>
    <r>
      <rPr>
        <b/>
        <sz val="8"/>
        <color theme="1"/>
        <rFont val="Calibri"/>
        <family val="2"/>
        <scheme val="minor"/>
      </rPr>
      <t>_mean</t>
    </r>
  </si>
  <si>
    <r>
      <t>(X_i - X_</t>
    </r>
    <r>
      <rPr>
        <b/>
        <sz val="8"/>
        <color theme="1"/>
        <rFont val="Calibri"/>
        <family val="2"/>
        <scheme val="minor"/>
      </rPr>
      <t>mean</t>
    </r>
    <r>
      <rPr>
        <b/>
        <sz val="11"/>
        <color theme="1"/>
        <rFont val="Calibri"/>
        <family val="2"/>
        <scheme val="minor"/>
      </rPr>
      <t>)^2</t>
    </r>
  </si>
  <si>
    <r>
      <t>(Y_i - Y_</t>
    </r>
    <r>
      <rPr>
        <b/>
        <sz val="8"/>
        <color theme="1"/>
        <rFont val="Calibri"/>
        <family val="2"/>
        <scheme val="minor"/>
      </rPr>
      <t>mean</t>
    </r>
    <r>
      <rPr>
        <b/>
        <sz val="11"/>
        <color theme="1"/>
        <rFont val="Calibri"/>
        <family val="2"/>
        <scheme val="minor"/>
      </rPr>
      <t>)^2</t>
    </r>
  </si>
  <si>
    <r>
      <t>(X_i - X_</t>
    </r>
    <r>
      <rPr>
        <b/>
        <sz val="8"/>
        <color theme="1"/>
        <rFont val="Calibri"/>
        <family val="2"/>
        <scheme val="minor"/>
      </rPr>
      <t>mean</t>
    </r>
    <r>
      <rPr>
        <b/>
        <sz val="11"/>
        <color theme="1"/>
        <rFont val="Calibri"/>
        <family val="2"/>
        <scheme val="minor"/>
      </rPr>
      <t>)(Y_i - Y_</t>
    </r>
    <r>
      <rPr>
        <b/>
        <sz val="8"/>
        <color theme="1"/>
        <rFont val="Calibri"/>
        <family val="2"/>
        <scheme val="minor"/>
      </rPr>
      <t>mean</t>
    </r>
    <r>
      <rPr>
        <b/>
        <sz val="11"/>
        <color theme="1"/>
        <rFont val="Calibri"/>
        <family val="2"/>
        <scheme val="minor"/>
      </rPr>
      <t>)</t>
    </r>
  </si>
  <si>
    <t>Mean</t>
  </si>
  <si>
    <t>b_1</t>
  </si>
  <si>
    <t>b_0</t>
  </si>
  <si>
    <t>y = 15.035x - 0.580</t>
  </si>
  <si>
    <t>y=</t>
  </si>
  <si>
    <t>y= 15.035x - 0.580 = 15.035*5 - 0.580 = 74.595</t>
  </si>
  <si>
    <r>
      <t xml:space="preserve">a) The estimated regression function:  </t>
    </r>
    <r>
      <rPr>
        <sz val="11"/>
        <color theme="0"/>
        <rFont val="Calibri"/>
        <family val="2"/>
        <scheme val="minor"/>
      </rPr>
      <t xml:space="preserve"> y = </t>
    </r>
  </si>
  <si>
    <t>Y_hat</t>
  </si>
  <si>
    <r>
      <t>(Y_i - Y_</t>
    </r>
    <r>
      <rPr>
        <b/>
        <sz val="8"/>
        <color theme="1"/>
        <rFont val="Calibri"/>
        <family val="2"/>
        <scheme val="minor"/>
      </rPr>
      <t>hat</t>
    </r>
    <r>
      <rPr>
        <b/>
        <sz val="11"/>
        <color theme="1"/>
        <rFont val="Calibri"/>
        <family val="2"/>
        <scheme val="minor"/>
      </rPr>
      <t>)^2</t>
    </r>
  </si>
  <si>
    <t>MSE</t>
  </si>
  <si>
    <t>s{b1}</t>
  </si>
  <si>
    <t>Assignment 2</t>
  </si>
  <si>
    <t>Problem 2.5</t>
  </si>
  <si>
    <r>
      <t xml:space="preserve">The estimated regression function:  </t>
    </r>
    <r>
      <rPr>
        <sz val="11"/>
        <color theme="0"/>
        <rFont val="Calibri"/>
        <family val="2"/>
        <scheme val="minor"/>
      </rPr>
      <t xml:space="preserve"> y = </t>
    </r>
  </si>
  <si>
    <t>a) 90% confidence interval interval for B_1</t>
  </si>
  <si>
    <t>t (0.95, 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</si>
</sst>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3" fillId="4" borderId="3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2" xfId="0" applyFill="1" applyBorder="1" applyAlignment="1"/>
    <xf numFmtId="0" fontId="3" fillId="4" borderId="3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vertical="center"/>
    </xf>
    <xf numFmtId="164" fontId="0" fillId="0" borderId="1" xfId="0" applyNumberFormat="1" applyBorder="1"/>
    <xf numFmtId="164" fontId="0" fillId="5" borderId="1" xfId="0" applyNumberFormat="1" applyFill="1" applyBorder="1"/>
    <xf numFmtId="1" fontId="0" fillId="5" borderId="1" xfId="0" applyNumberFormat="1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164" fontId="0" fillId="0" borderId="0" xfId="0" applyNumberFormat="1" applyBorder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0" fillId="6" borderId="0" xfId="0" applyFill="1"/>
    <xf numFmtId="0" fontId="1" fillId="2" borderId="12" xfId="0" applyFont="1" applyFill="1" applyBorder="1" applyAlignment="1">
      <alignment horizontal="center"/>
    </xf>
    <xf numFmtId="0" fontId="0" fillId="0" borderId="0" xfId="0" applyFill="1" applyBorder="1"/>
    <xf numFmtId="0" fontId="0" fillId="7" borderId="18" xfId="0" applyFill="1" applyBorder="1"/>
    <xf numFmtId="0" fontId="0" fillId="7" borderId="2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0" xfId="0" applyFill="1" applyBorder="1"/>
    <xf numFmtId="0" fontId="0" fillId="8" borderId="17" xfId="0" applyFill="1" applyBorder="1"/>
    <xf numFmtId="164" fontId="0" fillId="8" borderId="0" xfId="0" applyNumberFormat="1" applyFill="1" applyBorder="1"/>
    <xf numFmtId="0" fontId="0" fillId="8" borderId="2" xfId="0" applyFill="1" applyBorder="1"/>
    <xf numFmtId="0" fontId="0" fillId="8" borderId="19" xfId="0" applyFill="1" applyBorder="1"/>
    <xf numFmtId="0" fontId="1" fillId="8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the data and the estimated regression function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058089093030037"/>
                  <c:y val="-9.42608274808365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Sheet1!$A$8:$A$52</c:f>
              <c:numCache>
                <c:formatCode>General</c:formatCode>
                <c:ptCount val="45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10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9</c:v>
                </c:pt>
                <c:pt idx="11">
                  <c:v>10</c:v>
                </c:pt>
                <c:pt idx="12">
                  <c:v>6</c:v>
                </c:pt>
                <c:pt idx="13">
                  <c:v>3</c:v>
                </c:pt>
                <c:pt idx="14">
                  <c:v>4</c:v>
                </c:pt>
                <c:pt idx="15">
                  <c:v>8</c:v>
                </c:pt>
                <c:pt idx="16">
                  <c:v>7</c:v>
                </c:pt>
                <c:pt idx="17">
                  <c:v>8</c:v>
                </c:pt>
                <c:pt idx="18">
                  <c:v>10</c:v>
                </c:pt>
                <c:pt idx="19">
                  <c:v>4</c:v>
                </c:pt>
                <c:pt idx="20">
                  <c:v>5</c:v>
                </c:pt>
                <c:pt idx="21">
                  <c:v>7</c:v>
                </c:pt>
                <c:pt idx="22">
                  <c:v>7</c:v>
                </c:pt>
                <c:pt idx="23">
                  <c:v>5</c:v>
                </c:pt>
                <c:pt idx="24">
                  <c:v>9</c:v>
                </c:pt>
                <c:pt idx="25">
                  <c:v>7</c:v>
                </c:pt>
                <c:pt idx="26">
                  <c:v>2</c:v>
                </c:pt>
                <c:pt idx="27">
                  <c:v>5</c:v>
                </c:pt>
                <c:pt idx="28">
                  <c:v>7</c:v>
                </c:pt>
                <c:pt idx="29">
                  <c:v>6</c:v>
                </c:pt>
                <c:pt idx="30">
                  <c:v>8</c:v>
                </c:pt>
                <c:pt idx="31">
                  <c:v>5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4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1</c:v>
                </c:pt>
                <c:pt idx="40">
                  <c:v>9</c:v>
                </c:pt>
                <c:pt idx="41">
                  <c:v>2</c:v>
                </c:pt>
                <c:pt idx="42">
                  <c:v>2</c:v>
                </c:pt>
                <c:pt idx="43">
                  <c:v>4</c:v>
                </c:pt>
                <c:pt idx="44">
                  <c:v>5</c:v>
                </c:pt>
              </c:numCache>
            </c:numRef>
          </c:xVal>
          <c:yVal>
            <c:numRef>
              <c:f>Sheet1!$B$8:$B$52</c:f>
              <c:numCache>
                <c:formatCode>General</c:formatCode>
                <c:ptCount val="45"/>
                <c:pt idx="0">
                  <c:v>20</c:v>
                </c:pt>
                <c:pt idx="1">
                  <c:v>60</c:v>
                </c:pt>
                <c:pt idx="2">
                  <c:v>46</c:v>
                </c:pt>
                <c:pt idx="3">
                  <c:v>41</c:v>
                </c:pt>
                <c:pt idx="4">
                  <c:v>12</c:v>
                </c:pt>
                <c:pt idx="5">
                  <c:v>137</c:v>
                </c:pt>
                <c:pt idx="6">
                  <c:v>68</c:v>
                </c:pt>
                <c:pt idx="7">
                  <c:v>89</c:v>
                </c:pt>
                <c:pt idx="8">
                  <c:v>4</c:v>
                </c:pt>
                <c:pt idx="9">
                  <c:v>32</c:v>
                </c:pt>
                <c:pt idx="10">
                  <c:v>144</c:v>
                </c:pt>
                <c:pt idx="11">
                  <c:v>156</c:v>
                </c:pt>
                <c:pt idx="12">
                  <c:v>93</c:v>
                </c:pt>
                <c:pt idx="13">
                  <c:v>36</c:v>
                </c:pt>
                <c:pt idx="14">
                  <c:v>72</c:v>
                </c:pt>
                <c:pt idx="15">
                  <c:v>100</c:v>
                </c:pt>
                <c:pt idx="16">
                  <c:v>105</c:v>
                </c:pt>
                <c:pt idx="17">
                  <c:v>131</c:v>
                </c:pt>
                <c:pt idx="18">
                  <c:v>127</c:v>
                </c:pt>
                <c:pt idx="19">
                  <c:v>57</c:v>
                </c:pt>
                <c:pt idx="20">
                  <c:v>66</c:v>
                </c:pt>
                <c:pt idx="21">
                  <c:v>101</c:v>
                </c:pt>
                <c:pt idx="22">
                  <c:v>109</c:v>
                </c:pt>
                <c:pt idx="23">
                  <c:v>74</c:v>
                </c:pt>
                <c:pt idx="24">
                  <c:v>134</c:v>
                </c:pt>
                <c:pt idx="25">
                  <c:v>112</c:v>
                </c:pt>
                <c:pt idx="26">
                  <c:v>18</c:v>
                </c:pt>
                <c:pt idx="27">
                  <c:v>73</c:v>
                </c:pt>
                <c:pt idx="28">
                  <c:v>111</c:v>
                </c:pt>
                <c:pt idx="29">
                  <c:v>96</c:v>
                </c:pt>
                <c:pt idx="30">
                  <c:v>123</c:v>
                </c:pt>
                <c:pt idx="31">
                  <c:v>90</c:v>
                </c:pt>
                <c:pt idx="32">
                  <c:v>20</c:v>
                </c:pt>
                <c:pt idx="33">
                  <c:v>28</c:v>
                </c:pt>
                <c:pt idx="34">
                  <c:v>3</c:v>
                </c:pt>
                <c:pt idx="35">
                  <c:v>57</c:v>
                </c:pt>
                <c:pt idx="36">
                  <c:v>86</c:v>
                </c:pt>
                <c:pt idx="37">
                  <c:v>132</c:v>
                </c:pt>
                <c:pt idx="38">
                  <c:v>112</c:v>
                </c:pt>
                <c:pt idx="39">
                  <c:v>27</c:v>
                </c:pt>
                <c:pt idx="40">
                  <c:v>131</c:v>
                </c:pt>
                <c:pt idx="41">
                  <c:v>34</c:v>
                </c:pt>
                <c:pt idx="42">
                  <c:v>27</c:v>
                </c:pt>
                <c:pt idx="43">
                  <c:v>61</c:v>
                </c:pt>
                <c:pt idx="44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D5-40FB-8CB4-42C2A88E0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827008"/>
        <c:axId val="605827336"/>
      </c:scatterChart>
      <c:valAx>
        <c:axId val="60582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27336"/>
        <c:crosses val="autoZero"/>
        <c:crossBetween val="midCat"/>
      </c:valAx>
      <c:valAx>
        <c:axId val="60582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2700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the data and the estimated regression function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058089093030037"/>
                  <c:y val="-9.426082748083651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/>
                      <a:t>y = 15.035x - 0.580</a:t>
                    </a:r>
                    <a:endParaRPr lang="en-US" sz="1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</c:trendlineLbl>
          </c:trendline>
          <c:trendline>
            <c:trendlineType val="linear"/>
            <c:dispRSqr val="1"/>
            <c:dispEq val="1"/>
            <c:trendlineLbl>
              <c:layout>
                <c:manualLayout>
                  <c:x val="0.15536882367882382"/>
                  <c:y val="-1.544289632773373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R² = 0.9575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Sheet1!$A$8:$A$52</c:f>
              <c:numCache>
                <c:formatCode>General</c:formatCode>
                <c:ptCount val="45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10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9</c:v>
                </c:pt>
                <c:pt idx="11">
                  <c:v>10</c:v>
                </c:pt>
                <c:pt idx="12">
                  <c:v>6</c:v>
                </c:pt>
                <c:pt idx="13">
                  <c:v>3</c:v>
                </c:pt>
                <c:pt idx="14">
                  <c:v>4</c:v>
                </c:pt>
                <c:pt idx="15">
                  <c:v>8</c:v>
                </c:pt>
                <c:pt idx="16">
                  <c:v>7</c:v>
                </c:pt>
                <c:pt idx="17">
                  <c:v>8</c:v>
                </c:pt>
                <c:pt idx="18">
                  <c:v>10</c:v>
                </c:pt>
                <c:pt idx="19">
                  <c:v>4</c:v>
                </c:pt>
                <c:pt idx="20">
                  <c:v>5</c:v>
                </c:pt>
                <c:pt idx="21">
                  <c:v>7</c:v>
                </c:pt>
                <c:pt idx="22">
                  <c:v>7</c:v>
                </c:pt>
                <c:pt idx="23">
                  <c:v>5</c:v>
                </c:pt>
                <c:pt idx="24">
                  <c:v>9</c:v>
                </c:pt>
                <c:pt idx="25">
                  <c:v>7</c:v>
                </c:pt>
                <c:pt idx="26">
                  <c:v>2</c:v>
                </c:pt>
                <c:pt idx="27">
                  <c:v>5</c:v>
                </c:pt>
                <c:pt idx="28">
                  <c:v>7</c:v>
                </c:pt>
                <c:pt idx="29">
                  <c:v>6</c:v>
                </c:pt>
                <c:pt idx="30">
                  <c:v>8</c:v>
                </c:pt>
                <c:pt idx="31">
                  <c:v>5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4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1</c:v>
                </c:pt>
                <c:pt idx="40">
                  <c:v>9</c:v>
                </c:pt>
                <c:pt idx="41">
                  <c:v>2</c:v>
                </c:pt>
                <c:pt idx="42">
                  <c:v>2</c:v>
                </c:pt>
                <c:pt idx="43">
                  <c:v>4</c:v>
                </c:pt>
                <c:pt idx="44">
                  <c:v>5</c:v>
                </c:pt>
              </c:numCache>
            </c:numRef>
          </c:xVal>
          <c:yVal>
            <c:numRef>
              <c:f>Sheet1!$B$8:$B$52</c:f>
              <c:numCache>
                <c:formatCode>General</c:formatCode>
                <c:ptCount val="45"/>
                <c:pt idx="0">
                  <c:v>20</c:v>
                </c:pt>
                <c:pt idx="1">
                  <c:v>60</c:v>
                </c:pt>
                <c:pt idx="2">
                  <c:v>46</c:v>
                </c:pt>
                <c:pt idx="3">
                  <c:v>41</c:v>
                </c:pt>
                <c:pt idx="4">
                  <c:v>12</c:v>
                </c:pt>
                <c:pt idx="5">
                  <c:v>137</c:v>
                </c:pt>
                <c:pt idx="6">
                  <c:v>68</c:v>
                </c:pt>
                <c:pt idx="7">
                  <c:v>89</c:v>
                </c:pt>
                <c:pt idx="8">
                  <c:v>4</c:v>
                </c:pt>
                <c:pt idx="9">
                  <c:v>32</c:v>
                </c:pt>
                <c:pt idx="10">
                  <c:v>144</c:v>
                </c:pt>
                <c:pt idx="11">
                  <c:v>156</c:v>
                </c:pt>
                <c:pt idx="12">
                  <c:v>93</c:v>
                </c:pt>
                <c:pt idx="13">
                  <c:v>36</c:v>
                </c:pt>
                <c:pt idx="14">
                  <c:v>72</c:v>
                </c:pt>
                <c:pt idx="15">
                  <c:v>100</c:v>
                </c:pt>
                <c:pt idx="16">
                  <c:v>105</c:v>
                </c:pt>
                <c:pt idx="17">
                  <c:v>131</c:v>
                </c:pt>
                <c:pt idx="18">
                  <c:v>127</c:v>
                </c:pt>
                <c:pt idx="19">
                  <c:v>57</c:v>
                </c:pt>
                <c:pt idx="20">
                  <c:v>66</c:v>
                </c:pt>
                <c:pt idx="21">
                  <c:v>101</c:v>
                </c:pt>
                <c:pt idx="22">
                  <c:v>109</c:v>
                </c:pt>
                <c:pt idx="23">
                  <c:v>74</c:v>
                </c:pt>
                <c:pt idx="24">
                  <c:v>134</c:v>
                </c:pt>
                <c:pt idx="25">
                  <c:v>112</c:v>
                </c:pt>
                <c:pt idx="26">
                  <c:v>18</c:v>
                </c:pt>
                <c:pt idx="27">
                  <c:v>73</c:v>
                </c:pt>
                <c:pt idx="28">
                  <c:v>111</c:v>
                </c:pt>
                <c:pt idx="29">
                  <c:v>96</c:v>
                </c:pt>
                <c:pt idx="30">
                  <c:v>123</c:v>
                </c:pt>
                <c:pt idx="31">
                  <c:v>90</c:v>
                </c:pt>
                <c:pt idx="32">
                  <c:v>20</c:v>
                </c:pt>
                <c:pt idx="33">
                  <c:v>28</c:v>
                </c:pt>
                <c:pt idx="34">
                  <c:v>3</c:v>
                </c:pt>
                <c:pt idx="35">
                  <c:v>57</c:v>
                </c:pt>
                <c:pt idx="36">
                  <c:v>86</c:v>
                </c:pt>
                <c:pt idx="37">
                  <c:v>132</c:v>
                </c:pt>
                <c:pt idx="38">
                  <c:v>112</c:v>
                </c:pt>
                <c:pt idx="39">
                  <c:v>27</c:v>
                </c:pt>
                <c:pt idx="40">
                  <c:v>131</c:v>
                </c:pt>
                <c:pt idx="41">
                  <c:v>34</c:v>
                </c:pt>
                <c:pt idx="42">
                  <c:v>27</c:v>
                </c:pt>
                <c:pt idx="43">
                  <c:v>61</c:v>
                </c:pt>
                <c:pt idx="44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61-4724-8300-959E01E39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827008"/>
        <c:axId val="605827336"/>
      </c:scatterChart>
      <c:valAx>
        <c:axId val="60582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27336"/>
        <c:crosses val="autoZero"/>
        <c:crossBetween val="midCat"/>
      </c:valAx>
      <c:valAx>
        <c:axId val="60582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82700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14</xdr:row>
      <xdr:rowOff>180974</xdr:rowOff>
    </xdr:from>
    <xdr:to>
      <xdr:col>11</xdr:col>
      <xdr:colOff>603250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4D24E-8BDE-4FCC-995C-A94C02B61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69</xdr:row>
      <xdr:rowOff>0</xdr:rowOff>
    </xdr:from>
    <xdr:to>
      <xdr:col>7</xdr:col>
      <xdr:colOff>927100</xdr:colOff>
      <xdr:row>88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2D26F-4FDF-4113-96A3-9D58851C9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1FE0-07D6-4363-8345-AA565C1E6ADF}">
  <dimension ref="A1:L71"/>
  <sheetViews>
    <sheetView topLeftCell="A55" workbookViewId="0">
      <selection activeCell="E70" sqref="E70"/>
    </sheetView>
  </sheetViews>
  <sheetFormatPr defaultRowHeight="14.5"/>
  <cols>
    <col min="1" max="1" width="24.26953125" bestFit="1" customWidth="1"/>
    <col min="2" max="2" width="12.453125" bestFit="1" customWidth="1"/>
    <col min="3" max="3" width="13.54296875" bestFit="1" customWidth="1"/>
    <col min="6" max="6" width="12.453125" bestFit="1" customWidth="1"/>
    <col min="7" max="7" width="11.81640625" bestFit="1" customWidth="1"/>
    <col min="8" max="9" width="12" bestFit="1" customWidth="1"/>
  </cols>
  <sheetData>
    <row r="1" spans="1:12">
      <c r="A1" t="s">
        <v>2</v>
      </c>
    </row>
    <row r="2" spans="1:12">
      <c r="A2" t="s">
        <v>3</v>
      </c>
    </row>
    <row r="3" spans="1:12">
      <c r="A3" t="s">
        <v>4</v>
      </c>
    </row>
    <row r="4" spans="1:12">
      <c r="A4" t="s">
        <v>5</v>
      </c>
    </row>
    <row r="7" spans="1:12">
      <c r="A7" s="4" t="s">
        <v>1</v>
      </c>
      <c r="B7" s="4" t="s">
        <v>0</v>
      </c>
      <c r="D7" t="s">
        <v>7</v>
      </c>
    </row>
    <row r="8" spans="1:12">
      <c r="A8" s="2">
        <v>2</v>
      </c>
      <c r="B8" s="2">
        <v>20</v>
      </c>
      <c r="E8" s="5" t="s">
        <v>8</v>
      </c>
      <c r="F8" s="5"/>
    </row>
    <row r="9" spans="1:12">
      <c r="A9" s="2">
        <v>4</v>
      </c>
      <c r="B9" s="2">
        <v>60</v>
      </c>
    </row>
    <row r="10" spans="1:12">
      <c r="A10" s="2">
        <v>3</v>
      </c>
      <c r="B10" s="3">
        <v>46</v>
      </c>
      <c r="D10" t="s">
        <v>6</v>
      </c>
    </row>
    <row r="11" spans="1:12">
      <c r="A11" s="2">
        <v>2</v>
      </c>
      <c r="B11" s="3">
        <v>41</v>
      </c>
      <c r="E11" s="5" t="s">
        <v>9</v>
      </c>
      <c r="F11" s="5"/>
      <c r="G11" s="5"/>
      <c r="H11" s="5"/>
      <c r="I11" s="5"/>
      <c r="J11" s="5"/>
      <c r="K11" s="5"/>
      <c r="L11" s="5"/>
    </row>
    <row r="12" spans="1:12">
      <c r="A12" s="2">
        <v>1</v>
      </c>
      <c r="B12" s="3">
        <v>12</v>
      </c>
      <c r="E12" s="5" t="s">
        <v>38</v>
      </c>
      <c r="F12" s="5"/>
      <c r="G12" s="5"/>
      <c r="H12" s="5"/>
      <c r="I12" s="5"/>
      <c r="J12" s="5"/>
      <c r="K12" s="5"/>
      <c r="L12" s="5"/>
    </row>
    <row r="13" spans="1:12">
      <c r="A13" s="2">
        <v>10</v>
      </c>
      <c r="B13" s="3">
        <v>137</v>
      </c>
      <c r="E13" s="5" t="s">
        <v>40</v>
      </c>
      <c r="F13" s="5"/>
      <c r="G13" s="5"/>
      <c r="H13" s="5"/>
      <c r="I13" s="5"/>
      <c r="J13" s="5"/>
      <c r="K13" s="5"/>
      <c r="L13" s="5"/>
    </row>
    <row r="14" spans="1:12">
      <c r="A14" s="2">
        <v>5</v>
      </c>
      <c r="B14" s="3">
        <v>68</v>
      </c>
      <c r="E14" s="5" t="s">
        <v>39</v>
      </c>
      <c r="F14" s="5"/>
      <c r="G14" s="5"/>
      <c r="H14" s="5"/>
      <c r="I14" s="5"/>
      <c r="J14" s="5"/>
      <c r="K14" s="5"/>
      <c r="L14" s="5"/>
    </row>
    <row r="15" spans="1:12">
      <c r="A15" s="2">
        <v>5</v>
      </c>
      <c r="B15" s="3">
        <v>89</v>
      </c>
    </row>
    <row r="16" spans="1:12">
      <c r="A16" s="2">
        <v>1</v>
      </c>
      <c r="B16" s="3">
        <v>4</v>
      </c>
    </row>
    <row r="17" spans="1:2">
      <c r="A17" s="2">
        <v>2</v>
      </c>
      <c r="B17" s="3">
        <v>32</v>
      </c>
    </row>
    <row r="18" spans="1:2">
      <c r="A18" s="2">
        <v>9</v>
      </c>
      <c r="B18" s="3">
        <v>144</v>
      </c>
    </row>
    <row r="19" spans="1:2">
      <c r="A19" s="2">
        <v>10</v>
      </c>
      <c r="B19" s="3">
        <v>156</v>
      </c>
    </row>
    <row r="20" spans="1:2">
      <c r="A20" s="2">
        <v>6</v>
      </c>
      <c r="B20" s="3">
        <v>93</v>
      </c>
    </row>
    <row r="21" spans="1:2">
      <c r="A21" s="2">
        <v>3</v>
      </c>
      <c r="B21" s="3">
        <v>36</v>
      </c>
    </row>
    <row r="22" spans="1:2">
      <c r="A22" s="2">
        <v>4</v>
      </c>
      <c r="B22" s="3">
        <v>72</v>
      </c>
    </row>
    <row r="23" spans="1:2">
      <c r="A23" s="2">
        <v>8</v>
      </c>
      <c r="B23" s="3">
        <v>100</v>
      </c>
    </row>
    <row r="24" spans="1:2">
      <c r="A24" s="2">
        <v>7</v>
      </c>
      <c r="B24" s="3">
        <v>105</v>
      </c>
    </row>
    <row r="25" spans="1:2">
      <c r="A25" s="2">
        <v>8</v>
      </c>
      <c r="B25" s="3">
        <v>131</v>
      </c>
    </row>
    <row r="26" spans="1:2">
      <c r="A26" s="2">
        <v>10</v>
      </c>
      <c r="B26" s="3">
        <v>127</v>
      </c>
    </row>
    <row r="27" spans="1:2">
      <c r="A27" s="2">
        <v>4</v>
      </c>
      <c r="B27" s="3">
        <v>57</v>
      </c>
    </row>
    <row r="28" spans="1:2">
      <c r="A28" s="2">
        <v>5</v>
      </c>
      <c r="B28" s="3">
        <v>66</v>
      </c>
    </row>
    <row r="29" spans="1:2">
      <c r="A29" s="2">
        <v>7</v>
      </c>
      <c r="B29" s="3">
        <v>101</v>
      </c>
    </row>
    <row r="30" spans="1:2">
      <c r="A30" s="2">
        <v>7</v>
      </c>
      <c r="B30" s="3">
        <v>109</v>
      </c>
    </row>
    <row r="31" spans="1:2">
      <c r="A31" s="2">
        <v>5</v>
      </c>
      <c r="B31" s="3">
        <v>74</v>
      </c>
    </row>
    <row r="32" spans="1:2">
      <c r="A32" s="2">
        <v>9</v>
      </c>
      <c r="B32" s="3">
        <v>134</v>
      </c>
    </row>
    <row r="33" spans="1:11">
      <c r="A33" s="2">
        <v>7</v>
      </c>
      <c r="B33" s="3">
        <v>112</v>
      </c>
    </row>
    <row r="34" spans="1:11">
      <c r="A34" s="2">
        <v>2</v>
      </c>
      <c r="B34" s="3">
        <v>18</v>
      </c>
    </row>
    <row r="35" spans="1:11">
      <c r="A35" s="2">
        <v>5</v>
      </c>
      <c r="B35" s="3">
        <v>73</v>
      </c>
    </row>
    <row r="36" spans="1:11">
      <c r="A36" s="2">
        <v>7</v>
      </c>
      <c r="B36" s="3">
        <v>111</v>
      </c>
    </row>
    <row r="37" spans="1:11">
      <c r="A37" s="2">
        <v>6</v>
      </c>
      <c r="B37" s="3">
        <v>96</v>
      </c>
    </row>
    <row r="38" spans="1:11">
      <c r="A38" s="2">
        <v>8</v>
      </c>
      <c r="B38" s="3">
        <v>123</v>
      </c>
    </row>
    <row r="39" spans="1:11">
      <c r="A39" s="2">
        <v>5</v>
      </c>
      <c r="B39" s="3">
        <v>90</v>
      </c>
    </row>
    <row r="40" spans="1:11">
      <c r="A40" s="2">
        <v>2</v>
      </c>
      <c r="B40" s="3">
        <v>20</v>
      </c>
    </row>
    <row r="41" spans="1:11">
      <c r="A41" s="2">
        <v>2</v>
      </c>
      <c r="B41" s="3">
        <v>28</v>
      </c>
      <c r="D41" s="5" t="s">
        <v>12</v>
      </c>
      <c r="E41" s="5"/>
      <c r="F41" s="5"/>
      <c r="G41" s="5"/>
      <c r="H41" s="5"/>
      <c r="I41" s="5"/>
      <c r="J41" s="5"/>
      <c r="K41" s="5"/>
    </row>
    <row r="42" spans="1:11">
      <c r="A42" s="2">
        <v>1</v>
      </c>
      <c r="B42" s="3">
        <v>3</v>
      </c>
      <c r="D42" s="5" t="s">
        <v>10</v>
      </c>
      <c r="E42" s="5"/>
      <c r="F42" s="5"/>
      <c r="G42" s="5"/>
      <c r="H42" s="5"/>
      <c r="I42" s="5"/>
      <c r="J42" s="5"/>
      <c r="K42" s="5"/>
    </row>
    <row r="43" spans="1:11">
      <c r="A43" s="2">
        <v>4</v>
      </c>
      <c r="B43" s="3">
        <v>57</v>
      </c>
      <c r="D43" s="5" t="s">
        <v>11</v>
      </c>
      <c r="E43" s="5"/>
      <c r="F43" s="5"/>
      <c r="G43" s="5"/>
      <c r="H43" s="5"/>
      <c r="I43" s="5"/>
      <c r="J43" s="5"/>
      <c r="K43" s="5"/>
    </row>
    <row r="44" spans="1:11">
      <c r="A44" s="2">
        <v>5</v>
      </c>
      <c r="B44" s="3">
        <v>86</v>
      </c>
    </row>
    <row r="45" spans="1:11">
      <c r="A45" s="2">
        <v>9</v>
      </c>
      <c r="B45" s="3">
        <v>132</v>
      </c>
    </row>
    <row r="46" spans="1:11">
      <c r="A46" s="2">
        <v>7</v>
      </c>
      <c r="B46" s="3">
        <v>112</v>
      </c>
      <c r="D46" t="s">
        <v>41</v>
      </c>
    </row>
    <row r="47" spans="1:11">
      <c r="A47" s="2">
        <v>1</v>
      </c>
      <c r="B47" s="3">
        <v>27</v>
      </c>
      <c r="D47" t="s">
        <v>42</v>
      </c>
    </row>
    <row r="48" spans="1:11">
      <c r="A48" s="2">
        <v>9</v>
      </c>
      <c r="B48" s="3">
        <v>131</v>
      </c>
      <c r="D48" s="5" t="s">
        <v>43</v>
      </c>
      <c r="E48" s="5"/>
    </row>
    <row r="49" spans="1:9">
      <c r="A49" s="2">
        <v>2</v>
      </c>
      <c r="B49" s="3">
        <v>34</v>
      </c>
    </row>
    <row r="50" spans="1:9">
      <c r="A50" s="2">
        <v>2</v>
      </c>
      <c r="B50" s="3">
        <v>27</v>
      </c>
    </row>
    <row r="51" spans="1:9">
      <c r="A51" s="2">
        <v>4</v>
      </c>
      <c r="B51" s="3">
        <v>61</v>
      </c>
    </row>
    <row r="52" spans="1:9">
      <c r="A52" s="2">
        <v>5</v>
      </c>
      <c r="B52" s="3">
        <v>77</v>
      </c>
    </row>
    <row r="53" spans="1:9">
      <c r="A53" s="1"/>
    </row>
    <row r="54" spans="1:9">
      <c r="A54" s="6" t="s">
        <v>13</v>
      </c>
      <c r="B54" s="6"/>
      <c r="C54" s="6"/>
      <c r="D54" s="6"/>
      <c r="E54" s="6"/>
      <c r="F54" s="6"/>
      <c r="G54" s="6"/>
      <c r="H54" s="6"/>
      <c r="I54" s="6"/>
    </row>
    <row r="55" spans="1:9" ht="15" thickBot="1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7" t="s">
        <v>14</v>
      </c>
      <c r="B56" s="7"/>
      <c r="C56" s="6"/>
      <c r="D56" s="6"/>
      <c r="E56" s="6"/>
      <c r="F56" s="6"/>
      <c r="G56" s="6"/>
      <c r="H56" s="6"/>
      <c r="I56" s="6"/>
    </row>
    <row r="57" spans="1:9">
      <c r="A57" s="8" t="s">
        <v>15</v>
      </c>
      <c r="B57" s="8">
        <v>0.97851698170194268</v>
      </c>
      <c r="C57" s="6"/>
      <c r="D57" s="6"/>
      <c r="E57" s="6"/>
      <c r="F57" s="6"/>
      <c r="G57" s="6"/>
      <c r="H57" s="6"/>
      <c r="I57" s="6"/>
    </row>
    <row r="58" spans="1:9">
      <c r="A58" s="8" t="s">
        <v>16</v>
      </c>
      <c r="B58" s="8">
        <v>0.95749548347907998</v>
      </c>
      <c r="C58" s="6"/>
      <c r="D58" s="6"/>
      <c r="E58" s="6"/>
      <c r="F58" s="6"/>
      <c r="G58" s="6"/>
      <c r="H58" s="6"/>
      <c r="I58" s="6"/>
    </row>
    <row r="59" spans="1:9">
      <c r="A59" s="8" t="s">
        <v>17</v>
      </c>
      <c r="B59" s="8">
        <v>0.95650700635068653</v>
      </c>
      <c r="C59" s="6"/>
      <c r="D59" s="6"/>
      <c r="E59" s="6"/>
      <c r="F59" s="6"/>
      <c r="G59" s="6"/>
      <c r="H59" s="6"/>
      <c r="I59" s="6"/>
    </row>
    <row r="60" spans="1:9">
      <c r="A60" s="8" t="s">
        <v>18</v>
      </c>
      <c r="B60" s="8">
        <v>8.9135082012335634</v>
      </c>
      <c r="C60" s="6"/>
      <c r="D60" s="6"/>
      <c r="E60" s="6"/>
      <c r="F60" s="6"/>
      <c r="G60" s="6"/>
      <c r="H60" s="6"/>
      <c r="I60" s="6"/>
    </row>
    <row r="61" spans="1:9" ht="15" thickBot="1">
      <c r="A61" s="9" t="s">
        <v>19</v>
      </c>
      <c r="B61" s="9">
        <v>45</v>
      </c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 ht="15" thickBot="1">
      <c r="A63" s="6" t="s">
        <v>20</v>
      </c>
      <c r="B63" s="6"/>
      <c r="C63" s="6"/>
      <c r="D63" s="6"/>
      <c r="E63" s="6"/>
      <c r="F63" s="6"/>
      <c r="G63" s="6"/>
      <c r="H63" s="6"/>
      <c r="I63" s="6"/>
    </row>
    <row r="64" spans="1:9">
      <c r="A64" s="10"/>
      <c r="B64" s="10" t="s">
        <v>25</v>
      </c>
      <c r="C64" s="10" t="s">
        <v>26</v>
      </c>
      <c r="D64" s="10" t="s">
        <v>27</v>
      </c>
      <c r="E64" s="10" t="s">
        <v>28</v>
      </c>
      <c r="F64" s="10" t="s">
        <v>29</v>
      </c>
      <c r="G64" s="6"/>
      <c r="H64" s="6"/>
      <c r="I64" s="6"/>
    </row>
    <row r="65" spans="1:9">
      <c r="A65" s="8" t="s">
        <v>21</v>
      </c>
      <c r="B65" s="8">
        <v>1</v>
      </c>
      <c r="C65" s="8">
        <v>76960.422976501315</v>
      </c>
      <c r="D65" s="8">
        <v>76960.422976501315</v>
      </c>
      <c r="E65" s="8">
        <v>968.65719597906741</v>
      </c>
      <c r="F65" s="8">
        <v>4.0090321186045718E-31</v>
      </c>
      <c r="G65" s="6"/>
      <c r="H65" s="6"/>
      <c r="I65" s="6"/>
    </row>
    <row r="66" spans="1:9">
      <c r="A66" s="8" t="s">
        <v>22</v>
      </c>
      <c r="B66" s="8">
        <v>43</v>
      </c>
      <c r="C66" s="8">
        <v>3416.3770234986932</v>
      </c>
      <c r="D66" s="8">
        <v>79.450628453457981</v>
      </c>
      <c r="E66" s="8"/>
      <c r="F66" s="8"/>
      <c r="G66" s="6"/>
      <c r="H66" s="6"/>
      <c r="I66" s="6"/>
    </row>
    <row r="67" spans="1:9" ht="15" thickBot="1">
      <c r="A67" s="9" t="s">
        <v>23</v>
      </c>
      <c r="B67" s="9">
        <v>44</v>
      </c>
      <c r="C67" s="9">
        <v>80376.800000000003</v>
      </c>
      <c r="D67" s="9"/>
      <c r="E67" s="9"/>
      <c r="F67" s="9"/>
      <c r="G67" s="6"/>
      <c r="H67" s="6"/>
      <c r="I67" s="6"/>
    </row>
    <row r="68" spans="1:9" ht="15" thickBot="1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10"/>
      <c r="B69" s="10" t="s">
        <v>30</v>
      </c>
      <c r="C69" s="10" t="s">
        <v>18</v>
      </c>
      <c r="D69" s="10" t="s">
        <v>31</v>
      </c>
      <c r="E69" s="10" t="s">
        <v>32</v>
      </c>
      <c r="F69" s="10" t="s">
        <v>33</v>
      </c>
      <c r="G69" s="10" t="s">
        <v>34</v>
      </c>
      <c r="H69" s="10" t="s">
        <v>35</v>
      </c>
      <c r="I69" s="10" t="s">
        <v>36</v>
      </c>
    </row>
    <row r="70" spans="1:9">
      <c r="A70" s="8" t="s">
        <v>24</v>
      </c>
      <c r="B70" s="8">
        <v>-0.58015665796347093</v>
      </c>
      <c r="C70" s="8">
        <v>2.8039410991838003</v>
      </c>
      <c r="D70" s="8">
        <v>-0.20690757667211657</v>
      </c>
      <c r="E70" s="8">
        <v>0.83705873176805357</v>
      </c>
      <c r="F70" s="8">
        <v>-6.2348427997817337</v>
      </c>
      <c r="G70" s="8">
        <v>5.0745294838547919</v>
      </c>
      <c r="H70" s="8">
        <v>-6.2348427997817337</v>
      </c>
      <c r="I70" s="8">
        <v>5.0745294838547919</v>
      </c>
    </row>
    <row r="71" spans="1:9" ht="15" thickBot="1">
      <c r="A71" s="9" t="s">
        <v>37</v>
      </c>
      <c r="B71" s="9">
        <v>15.035248041775462</v>
      </c>
      <c r="C71" s="9">
        <v>0.48308721355584389</v>
      </c>
      <c r="D71" s="9">
        <v>31.123258119597111</v>
      </c>
      <c r="E71" s="9">
        <v>4.0090321186045718E-31</v>
      </c>
      <c r="F71" s="9">
        <v>14.061009826650686</v>
      </c>
      <c r="G71" s="9">
        <v>16.009486256900239</v>
      </c>
      <c r="H71" s="9">
        <v>14.061009826650686</v>
      </c>
      <c r="I71" s="9">
        <v>16.009486256900239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EC11-40ED-4AD1-976D-13781EFC43CA}">
  <dimension ref="A1:H101"/>
  <sheetViews>
    <sheetView topLeftCell="A91" workbookViewId="0">
      <selection activeCell="B8" sqref="B8"/>
    </sheetView>
  </sheetViews>
  <sheetFormatPr defaultRowHeight="14.5"/>
  <cols>
    <col min="4" max="5" width="10" bestFit="1" customWidth="1"/>
    <col min="6" max="6" width="22.7265625" bestFit="1" customWidth="1"/>
    <col min="7" max="7" width="13.81640625" bestFit="1" customWidth="1"/>
    <col min="8" max="8" width="13.6328125" bestFit="1" customWidth="1"/>
  </cols>
  <sheetData>
    <row r="1" spans="1:8">
      <c r="A1" s="30" t="s">
        <v>2</v>
      </c>
      <c r="B1" s="30"/>
      <c r="C1" s="30"/>
    </row>
    <row r="2" spans="1:8">
      <c r="A2" s="30" t="s">
        <v>3</v>
      </c>
      <c r="B2" s="30"/>
      <c r="C2" s="30"/>
    </row>
    <row r="3" spans="1:8">
      <c r="A3" s="30" t="s">
        <v>4</v>
      </c>
      <c r="B3" s="30"/>
      <c r="C3" s="30"/>
    </row>
    <row r="4" spans="1:8">
      <c r="A4" s="30" t="s">
        <v>5</v>
      </c>
      <c r="B4" s="30"/>
      <c r="C4" s="30"/>
    </row>
    <row r="6" spans="1:8">
      <c r="A6" s="6" t="s">
        <v>45</v>
      </c>
      <c r="B6" s="6"/>
      <c r="C6" s="6"/>
      <c r="D6" s="6"/>
      <c r="E6" s="6"/>
      <c r="F6" s="6"/>
    </row>
    <row r="7" spans="1:8">
      <c r="A7" s="6" t="s">
        <v>46</v>
      </c>
      <c r="B7" s="6"/>
      <c r="C7" s="6"/>
      <c r="D7" s="6"/>
      <c r="E7" s="6"/>
      <c r="F7" s="6"/>
    </row>
    <row r="9" spans="1:8">
      <c r="A9" s="4" t="s">
        <v>44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53</v>
      </c>
      <c r="G9" s="4" t="s">
        <v>51</v>
      </c>
      <c r="H9" s="4" t="s">
        <v>52</v>
      </c>
    </row>
    <row r="10" spans="1:8">
      <c r="A10" s="2">
        <v>1</v>
      </c>
      <c r="B10" s="2">
        <v>2</v>
      </c>
      <c r="C10" s="2">
        <v>20</v>
      </c>
      <c r="D10" s="13">
        <f>B10-$B$56</f>
        <v>-3.1111111111111107</v>
      </c>
      <c r="E10" s="13">
        <f>C10-$C$56</f>
        <v>-56.266666666666666</v>
      </c>
      <c r="F10" s="13">
        <f>D10*E10</f>
        <v>175.05185185185184</v>
      </c>
      <c r="G10" s="13">
        <f>D10^2</f>
        <v>9.6790123456790091</v>
      </c>
      <c r="H10" s="13">
        <f>E10^2</f>
        <v>3165.9377777777777</v>
      </c>
    </row>
    <row r="11" spans="1:8">
      <c r="A11" s="2">
        <f>A10+1</f>
        <v>2</v>
      </c>
      <c r="B11" s="2">
        <v>4</v>
      </c>
      <c r="C11" s="2">
        <v>60</v>
      </c>
      <c r="D11" s="13">
        <f t="shared" ref="D11:D54" si="0">B11-$B$56</f>
        <v>-1.1111111111111107</v>
      </c>
      <c r="E11" s="13">
        <f t="shared" ref="E11:E54" si="1">C11-$C$56</f>
        <v>-16.266666666666666</v>
      </c>
      <c r="F11" s="13">
        <f t="shared" ref="F11:F54" si="2">D11*E11</f>
        <v>18.074074074074066</v>
      </c>
      <c r="G11" s="13">
        <f t="shared" ref="G11:G54" si="3">D11^2</f>
        <v>1.2345679012345669</v>
      </c>
      <c r="H11" s="13">
        <f t="shared" ref="H11:H54" si="4">E11^2</f>
        <v>264.60444444444443</v>
      </c>
    </row>
    <row r="12" spans="1:8">
      <c r="A12" s="2">
        <f t="shared" ref="A12:A54" si="5">A11+1</f>
        <v>3</v>
      </c>
      <c r="B12" s="2">
        <v>3</v>
      </c>
      <c r="C12" s="3">
        <v>46</v>
      </c>
      <c r="D12" s="13">
        <f t="shared" si="0"/>
        <v>-2.1111111111111107</v>
      </c>
      <c r="E12" s="13">
        <f t="shared" si="1"/>
        <v>-30.266666666666666</v>
      </c>
      <c r="F12" s="13">
        <f t="shared" si="2"/>
        <v>63.896296296296285</v>
      </c>
      <c r="G12" s="13">
        <f t="shared" si="3"/>
        <v>4.4567901234567886</v>
      </c>
      <c r="H12" s="13">
        <f t="shared" si="4"/>
        <v>916.07111111111101</v>
      </c>
    </row>
    <row r="13" spans="1:8">
      <c r="A13" s="2">
        <f t="shared" si="5"/>
        <v>4</v>
      </c>
      <c r="B13" s="2">
        <v>2</v>
      </c>
      <c r="C13" s="3">
        <v>41</v>
      </c>
      <c r="D13" s="13">
        <f t="shared" si="0"/>
        <v>-3.1111111111111107</v>
      </c>
      <c r="E13" s="13">
        <f t="shared" si="1"/>
        <v>-35.266666666666666</v>
      </c>
      <c r="F13" s="13">
        <f t="shared" si="2"/>
        <v>109.71851851851851</v>
      </c>
      <c r="G13" s="13">
        <f t="shared" si="3"/>
        <v>9.6790123456790091</v>
      </c>
      <c r="H13" s="13">
        <f t="shared" si="4"/>
        <v>1243.7377777777776</v>
      </c>
    </row>
    <row r="14" spans="1:8">
      <c r="A14" s="2">
        <f t="shared" si="5"/>
        <v>5</v>
      </c>
      <c r="B14" s="2">
        <v>1</v>
      </c>
      <c r="C14" s="3">
        <v>12</v>
      </c>
      <c r="D14" s="13">
        <f t="shared" si="0"/>
        <v>-4.1111111111111107</v>
      </c>
      <c r="E14" s="13">
        <f t="shared" si="1"/>
        <v>-64.266666666666666</v>
      </c>
      <c r="F14" s="13">
        <f t="shared" si="2"/>
        <v>264.2074074074074</v>
      </c>
      <c r="G14" s="13">
        <f t="shared" si="3"/>
        <v>16.901234567901231</v>
      </c>
      <c r="H14" s="13">
        <f t="shared" si="4"/>
        <v>4130.2044444444446</v>
      </c>
    </row>
    <row r="15" spans="1:8">
      <c r="A15" s="2">
        <f t="shared" si="5"/>
        <v>6</v>
      </c>
      <c r="B15" s="2">
        <v>10</v>
      </c>
      <c r="C15" s="3">
        <v>137</v>
      </c>
      <c r="D15" s="13">
        <f t="shared" si="0"/>
        <v>4.8888888888888893</v>
      </c>
      <c r="E15" s="13">
        <f t="shared" si="1"/>
        <v>60.733333333333334</v>
      </c>
      <c r="F15" s="13">
        <f t="shared" si="2"/>
        <v>296.91851851851857</v>
      </c>
      <c r="G15" s="13">
        <f t="shared" si="3"/>
        <v>23.901234567901238</v>
      </c>
      <c r="H15" s="13">
        <f t="shared" si="4"/>
        <v>3688.537777777778</v>
      </c>
    </row>
    <row r="16" spans="1:8">
      <c r="A16" s="2">
        <f t="shared" si="5"/>
        <v>7</v>
      </c>
      <c r="B16" s="2">
        <v>5</v>
      </c>
      <c r="C16" s="3">
        <v>68</v>
      </c>
      <c r="D16" s="13">
        <f t="shared" si="0"/>
        <v>-0.11111111111111072</v>
      </c>
      <c r="E16" s="13">
        <f t="shared" si="1"/>
        <v>-8.2666666666666657</v>
      </c>
      <c r="F16" s="13">
        <f t="shared" si="2"/>
        <v>0.91851851851851518</v>
      </c>
      <c r="G16" s="13">
        <f t="shared" si="3"/>
        <v>1.2345679012345592E-2</v>
      </c>
      <c r="H16" s="13">
        <f t="shared" si="4"/>
        <v>68.33777777777776</v>
      </c>
    </row>
    <row r="17" spans="1:8">
      <c r="A17" s="2">
        <f t="shared" si="5"/>
        <v>8</v>
      </c>
      <c r="B17" s="2">
        <v>5</v>
      </c>
      <c r="C17" s="3">
        <v>89</v>
      </c>
      <c r="D17" s="13">
        <f t="shared" si="0"/>
        <v>-0.11111111111111072</v>
      </c>
      <c r="E17" s="13">
        <f t="shared" si="1"/>
        <v>12.733333333333334</v>
      </c>
      <c r="F17" s="13">
        <f t="shared" si="2"/>
        <v>-1.4148148148148099</v>
      </c>
      <c r="G17" s="13">
        <f t="shared" si="3"/>
        <v>1.2345679012345592E-2</v>
      </c>
      <c r="H17" s="13">
        <f t="shared" si="4"/>
        <v>162.13777777777781</v>
      </c>
    </row>
    <row r="18" spans="1:8">
      <c r="A18" s="2">
        <f t="shared" si="5"/>
        <v>9</v>
      </c>
      <c r="B18" s="2">
        <v>1</v>
      </c>
      <c r="C18" s="3">
        <v>4</v>
      </c>
      <c r="D18" s="13">
        <f t="shared" si="0"/>
        <v>-4.1111111111111107</v>
      </c>
      <c r="E18" s="13">
        <f t="shared" si="1"/>
        <v>-72.266666666666666</v>
      </c>
      <c r="F18" s="13">
        <f t="shared" si="2"/>
        <v>297.09629629629626</v>
      </c>
      <c r="G18" s="13">
        <f t="shared" si="3"/>
        <v>16.901234567901231</v>
      </c>
      <c r="H18" s="13">
        <f t="shared" si="4"/>
        <v>5222.471111111111</v>
      </c>
    </row>
    <row r="19" spans="1:8">
      <c r="A19" s="2">
        <f t="shared" si="5"/>
        <v>10</v>
      </c>
      <c r="B19" s="2">
        <v>2</v>
      </c>
      <c r="C19" s="3">
        <v>32</v>
      </c>
      <c r="D19" s="13">
        <f t="shared" si="0"/>
        <v>-3.1111111111111107</v>
      </c>
      <c r="E19" s="13">
        <f t="shared" si="1"/>
        <v>-44.266666666666666</v>
      </c>
      <c r="F19" s="13">
        <f t="shared" si="2"/>
        <v>137.71851851851849</v>
      </c>
      <c r="G19" s="13">
        <f t="shared" si="3"/>
        <v>9.6790123456790091</v>
      </c>
      <c r="H19" s="13">
        <f t="shared" si="4"/>
        <v>1959.5377777777776</v>
      </c>
    </row>
    <row r="20" spans="1:8">
      <c r="A20" s="2">
        <f t="shared" si="5"/>
        <v>11</v>
      </c>
      <c r="B20" s="2">
        <v>9</v>
      </c>
      <c r="C20" s="3">
        <v>144</v>
      </c>
      <c r="D20" s="13">
        <f t="shared" si="0"/>
        <v>3.8888888888888893</v>
      </c>
      <c r="E20" s="13">
        <f t="shared" si="1"/>
        <v>67.733333333333334</v>
      </c>
      <c r="F20" s="13">
        <f t="shared" si="2"/>
        <v>263.40740740740745</v>
      </c>
      <c r="G20" s="13">
        <f t="shared" si="3"/>
        <v>15.123456790123459</v>
      </c>
      <c r="H20" s="13">
        <f t="shared" si="4"/>
        <v>4587.8044444444449</v>
      </c>
    </row>
    <row r="21" spans="1:8">
      <c r="A21" s="2">
        <f t="shared" si="5"/>
        <v>12</v>
      </c>
      <c r="B21" s="2">
        <v>10</v>
      </c>
      <c r="C21" s="3">
        <v>156</v>
      </c>
      <c r="D21" s="13">
        <f t="shared" si="0"/>
        <v>4.8888888888888893</v>
      </c>
      <c r="E21" s="13">
        <f t="shared" si="1"/>
        <v>79.733333333333334</v>
      </c>
      <c r="F21" s="13">
        <f t="shared" si="2"/>
        <v>389.80740740740742</v>
      </c>
      <c r="G21" s="13">
        <f t="shared" si="3"/>
        <v>23.901234567901238</v>
      </c>
      <c r="H21" s="13">
        <f t="shared" si="4"/>
        <v>6357.4044444444444</v>
      </c>
    </row>
    <row r="22" spans="1:8">
      <c r="A22" s="2">
        <f t="shared" si="5"/>
        <v>13</v>
      </c>
      <c r="B22" s="2">
        <v>6</v>
      </c>
      <c r="C22" s="3">
        <v>93</v>
      </c>
      <c r="D22" s="13">
        <f t="shared" si="0"/>
        <v>0.88888888888888928</v>
      </c>
      <c r="E22" s="13">
        <f t="shared" si="1"/>
        <v>16.733333333333334</v>
      </c>
      <c r="F22" s="13">
        <f t="shared" si="2"/>
        <v>14.874074074074082</v>
      </c>
      <c r="G22" s="13">
        <f t="shared" si="3"/>
        <v>0.79012345679012419</v>
      </c>
      <c r="H22" s="13">
        <f t="shared" si="4"/>
        <v>280.00444444444446</v>
      </c>
    </row>
    <row r="23" spans="1:8">
      <c r="A23" s="2">
        <f t="shared" si="5"/>
        <v>14</v>
      </c>
      <c r="B23" s="2">
        <v>3</v>
      </c>
      <c r="C23" s="3">
        <v>36</v>
      </c>
      <c r="D23" s="13">
        <f t="shared" si="0"/>
        <v>-2.1111111111111107</v>
      </c>
      <c r="E23" s="13">
        <f t="shared" si="1"/>
        <v>-40.266666666666666</v>
      </c>
      <c r="F23" s="13">
        <f t="shared" si="2"/>
        <v>85.007407407407385</v>
      </c>
      <c r="G23" s="13">
        <f t="shared" si="3"/>
        <v>4.4567901234567886</v>
      </c>
      <c r="H23" s="13">
        <f t="shared" si="4"/>
        <v>1621.4044444444444</v>
      </c>
    </row>
    <row r="24" spans="1:8">
      <c r="A24" s="2">
        <f t="shared" si="5"/>
        <v>15</v>
      </c>
      <c r="B24" s="2">
        <v>4</v>
      </c>
      <c r="C24" s="3">
        <v>72</v>
      </c>
      <c r="D24" s="13">
        <f t="shared" si="0"/>
        <v>-1.1111111111111107</v>
      </c>
      <c r="E24" s="13">
        <f t="shared" si="1"/>
        <v>-4.2666666666666657</v>
      </c>
      <c r="F24" s="13">
        <f t="shared" si="2"/>
        <v>4.7407407407407378</v>
      </c>
      <c r="G24" s="13">
        <f t="shared" si="3"/>
        <v>1.2345679012345669</v>
      </c>
      <c r="H24" s="13">
        <f t="shared" si="4"/>
        <v>18.204444444444437</v>
      </c>
    </row>
    <row r="25" spans="1:8">
      <c r="A25" s="2">
        <f t="shared" si="5"/>
        <v>16</v>
      </c>
      <c r="B25" s="2">
        <v>8</v>
      </c>
      <c r="C25" s="3">
        <v>100</v>
      </c>
      <c r="D25" s="13">
        <f t="shared" si="0"/>
        <v>2.8888888888888893</v>
      </c>
      <c r="E25" s="13">
        <f t="shared" si="1"/>
        <v>23.733333333333334</v>
      </c>
      <c r="F25" s="13">
        <f t="shared" si="2"/>
        <v>68.56296296296297</v>
      </c>
      <c r="G25" s="13">
        <f t="shared" si="3"/>
        <v>8.3456790123456805</v>
      </c>
      <c r="H25" s="13">
        <f t="shared" si="4"/>
        <v>563.27111111111117</v>
      </c>
    </row>
    <row r="26" spans="1:8">
      <c r="A26" s="2">
        <f t="shared" si="5"/>
        <v>17</v>
      </c>
      <c r="B26" s="2">
        <v>7</v>
      </c>
      <c r="C26" s="3">
        <v>105</v>
      </c>
      <c r="D26" s="13">
        <f t="shared" si="0"/>
        <v>1.8888888888888893</v>
      </c>
      <c r="E26" s="13">
        <f t="shared" si="1"/>
        <v>28.733333333333334</v>
      </c>
      <c r="F26" s="13">
        <f t="shared" si="2"/>
        <v>54.274074074074086</v>
      </c>
      <c r="G26" s="13">
        <f t="shared" si="3"/>
        <v>3.5679012345679029</v>
      </c>
      <c r="H26" s="13">
        <f t="shared" si="4"/>
        <v>825.60444444444454</v>
      </c>
    </row>
    <row r="27" spans="1:8">
      <c r="A27" s="2">
        <f t="shared" si="5"/>
        <v>18</v>
      </c>
      <c r="B27" s="2">
        <v>8</v>
      </c>
      <c r="C27" s="3">
        <v>131</v>
      </c>
      <c r="D27" s="13">
        <f t="shared" si="0"/>
        <v>2.8888888888888893</v>
      </c>
      <c r="E27" s="13">
        <f t="shared" si="1"/>
        <v>54.733333333333334</v>
      </c>
      <c r="F27" s="13">
        <f t="shared" si="2"/>
        <v>158.11851851851856</v>
      </c>
      <c r="G27" s="13">
        <f t="shared" si="3"/>
        <v>8.3456790123456805</v>
      </c>
      <c r="H27" s="13">
        <f t="shared" si="4"/>
        <v>2995.7377777777779</v>
      </c>
    </row>
    <row r="28" spans="1:8">
      <c r="A28" s="2">
        <f t="shared" si="5"/>
        <v>19</v>
      </c>
      <c r="B28" s="2">
        <v>10</v>
      </c>
      <c r="C28" s="3">
        <v>127</v>
      </c>
      <c r="D28" s="13">
        <f t="shared" si="0"/>
        <v>4.8888888888888893</v>
      </c>
      <c r="E28" s="13">
        <f t="shared" si="1"/>
        <v>50.733333333333334</v>
      </c>
      <c r="F28" s="13">
        <f t="shared" si="2"/>
        <v>248.02962962962965</v>
      </c>
      <c r="G28" s="13">
        <f t="shared" si="3"/>
        <v>23.901234567901238</v>
      </c>
      <c r="H28" s="13">
        <f t="shared" si="4"/>
        <v>2573.8711111111111</v>
      </c>
    </row>
    <row r="29" spans="1:8">
      <c r="A29" s="2">
        <f t="shared" si="5"/>
        <v>20</v>
      </c>
      <c r="B29" s="2">
        <v>4</v>
      </c>
      <c r="C29" s="3">
        <v>57</v>
      </c>
      <c r="D29" s="13">
        <f t="shared" si="0"/>
        <v>-1.1111111111111107</v>
      </c>
      <c r="E29" s="13">
        <f t="shared" si="1"/>
        <v>-19.266666666666666</v>
      </c>
      <c r="F29" s="13">
        <f t="shared" si="2"/>
        <v>21.407407407407398</v>
      </c>
      <c r="G29" s="13">
        <f t="shared" si="3"/>
        <v>1.2345679012345669</v>
      </c>
      <c r="H29" s="13">
        <f t="shared" si="4"/>
        <v>371.20444444444439</v>
      </c>
    </row>
    <row r="30" spans="1:8">
      <c r="A30" s="2">
        <f t="shared" si="5"/>
        <v>21</v>
      </c>
      <c r="B30" s="2">
        <v>5</v>
      </c>
      <c r="C30" s="3">
        <v>66</v>
      </c>
      <c r="D30" s="13">
        <f t="shared" si="0"/>
        <v>-0.11111111111111072</v>
      </c>
      <c r="E30" s="13">
        <f t="shared" si="1"/>
        <v>-10.266666666666666</v>
      </c>
      <c r="F30" s="13">
        <f t="shared" si="2"/>
        <v>1.1407407407407366</v>
      </c>
      <c r="G30" s="13">
        <f t="shared" si="3"/>
        <v>1.2345679012345592E-2</v>
      </c>
      <c r="H30" s="13">
        <f t="shared" si="4"/>
        <v>105.40444444444442</v>
      </c>
    </row>
    <row r="31" spans="1:8">
      <c r="A31" s="2">
        <f t="shared" si="5"/>
        <v>22</v>
      </c>
      <c r="B31" s="2">
        <v>7</v>
      </c>
      <c r="C31" s="3">
        <v>101</v>
      </c>
      <c r="D31" s="13">
        <f t="shared" si="0"/>
        <v>1.8888888888888893</v>
      </c>
      <c r="E31" s="13">
        <f t="shared" si="1"/>
        <v>24.733333333333334</v>
      </c>
      <c r="F31" s="13">
        <f t="shared" si="2"/>
        <v>46.718518518518529</v>
      </c>
      <c r="G31" s="13">
        <f t="shared" si="3"/>
        <v>3.5679012345679029</v>
      </c>
      <c r="H31" s="13">
        <f t="shared" si="4"/>
        <v>611.73777777777786</v>
      </c>
    </row>
    <row r="32" spans="1:8">
      <c r="A32" s="2">
        <f t="shared" si="5"/>
        <v>23</v>
      </c>
      <c r="B32" s="2">
        <v>7</v>
      </c>
      <c r="C32" s="3">
        <v>109</v>
      </c>
      <c r="D32" s="13">
        <f t="shared" si="0"/>
        <v>1.8888888888888893</v>
      </c>
      <c r="E32" s="13">
        <f t="shared" si="1"/>
        <v>32.733333333333334</v>
      </c>
      <c r="F32" s="13">
        <f t="shared" si="2"/>
        <v>61.829629629629643</v>
      </c>
      <c r="G32" s="13">
        <f t="shared" si="3"/>
        <v>3.5679012345679029</v>
      </c>
      <c r="H32" s="13">
        <f t="shared" si="4"/>
        <v>1071.4711111111112</v>
      </c>
    </row>
    <row r="33" spans="1:8">
      <c r="A33" s="2">
        <f t="shared" si="5"/>
        <v>24</v>
      </c>
      <c r="B33" s="2">
        <v>5</v>
      </c>
      <c r="C33" s="3">
        <v>74</v>
      </c>
      <c r="D33" s="13">
        <f t="shared" si="0"/>
        <v>-0.11111111111111072</v>
      </c>
      <c r="E33" s="13">
        <f t="shared" si="1"/>
        <v>-2.2666666666666657</v>
      </c>
      <c r="F33" s="13">
        <f t="shared" si="2"/>
        <v>0.25185185185185083</v>
      </c>
      <c r="G33" s="13">
        <f t="shared" si="3"/>
        <v>1.2345679012345592E-2</v>
      </c>
      <c r="H33" s="13">
        <f t="shared" si="4"/>
        <v>5.1377777777777736</v>
      </c>
    </row>
    <row r="34" spans="1:8">
      <c r="A34" s="2">
        <f t="shared" si="5"/>
        <v>25</v>
      </c>
      <c r="B34" s="2">
        <v>9</v>
      </c>
      <c r="C34" s="3">
        <v>134</v>
      </c>
      <c r="D34" s="13">
        <f t="shared" si="0"/>
        <v>3.8888888888888893</v>
      </c>
      <c r="E34" s="13">
        <f t="shared" si="1"/>
        <v>57.733333333333334</v>
      </c>
      <c r="F34" s="13">
        <f t="shared" si="2"/>
        <v>224.51851851851853</v>
      </c>
      <c r="G34" s="13">
        <f t="shared" si="3"/>
        <v>15.123456790123459</v>
      </c>
      <c r="H34" s="13">
        <f t="shared" si="4"/>
        <v>3333.137777777778</v>
      </c>
    </row>
    <row r="35" spans="1:8">
      <c r="A35" s="2">
        <f t="shared" si="5"/>
        <v>26</v>
      </c>
      <c r="B35" s="2">
        <v>7</v>
      </c>
      <c r="C35" s="3">
        <v>112</v>
      </c>
      <c r="D35" s="13">
        <f t="shared" si="0"/>
        <v>1.8888888888888893</v>
      </c>
      <c r="E35" s="13">
        <f t="shared" si="1"/>
        <v>35.733333333333334</v>
      </c>
      <c r="F35" s="13">
        <f t="shared" si="2"/>
        <v>67.496296296296308</v>
      </c>
      <c r="G35" s="13">
        <f t="shared" si="3"/>
        <v>3.5679012345679029</v>
      </c>
      <c r="H35" s="13">
        <f t="shared" si="4"/>
        <v>1276.8711111111111</v>
      </c>
    </row>
    <row r="36" spans="1:8">
      <c r="A36" s="2">
        <f t="shared" si="5"/>
        <v>27</v>
      </c>
      <c r="B36" s="2">
        <v>2</v>
      </c>
      <c r="C36" s="3">
        <v>18</v>
      </c>
      <c r="D36" s="13">
        <f t="shared" si="0"/>
        <v>-3.1111111111111107</v>
      </c>
      <c r="E36" s="13">
        <f t="shared" si="1"/>
        <v>-58.266666666666666</v>
      </c>
      <c r="F36" s="13">
        <f t="shared" si="2"/>
        <v>181.27407407407404</v>
      </c>
      <c r="G36" s="13">
        <f t="shared" si="3"/>
        <v>9.6790123456790091</v>
      </c>
      <c r="H36" s="13">
        <f t="shared" si="4"/>
        <v>3395.0044444444443</v>
      </c>
    </row>
    <row r="37" spans="1:8">
      <c r="A37" s="2">
        <f t="shared" si="5"/>
        <v>28</v>
      </c>
      <c r="B37" s="2">
        <v>5</v>
      </c>
      <c r="C37" s="3">
        <v>73</v>
      </c>
      <c r="D37" s="13">
        <f t="shared" si="0"/>
        <v>-0.11111111111111072</v>
      </c>
      <c r="E37" s="13">
        <f t="shared" si="1"/>
        <v>-3.2666666666666657</v>
      </c>
      <c r="F37" s="13">
        <f t="shared" si="2"/>
        <v>0.36296296296296154</v>
      </c>
      <c r="G37" s="13">
        <f t="shared" si="3"/>
        <v>1.2345679012345592E-2</v>
      </c>
      <c r="H37" s="13">
        <f t="shared" si="4"/>
        <v>10.671111111111104</v>
      </c>
    </row>
    <row r="38" spans="1:8">
      <c r="A38" s="2">
        <f t="shared" si="5"/>
        <v>29</v>
      </c>
      <c r="B38" s="2">
        <v>7</v>
      </c>
      <c r="C38" s="3">
        <v>111</v>
      </c>
      <c r="D38" s="13">
        <f t="shared" si="0"/>
        <v>1.8888888888888893</v>
      </c>
      <c r="E38" s="13">
        <f t="shared" si="1"/>
        <v>34.733333333333334</v>
      </c>
      <c r="F38" s="13">
        <f t="shared" si="2"/>
        <v>65.607407407407422</v>
      </c>
      <c r="G38" s="13">
        <f t="shared" si="3"/>
        <v>3.5679012345679029</v>
      </c>
      <c r="H38" s="13">
        <f t="shared" si="4"/>
        <v>1206.4044444444446</v>
      </c>
    </row>
    <row r="39" spans="1:8">
      <c r="A39" s="2">
        <f t="shared" si="5"/>
        <v>30</v>
      </c>
      <c r="B39" s="2">
        <v>6</v>
      </c>
      <c r="C39" s="3">
        <v>96</v>
      </c>
      <c r="D39" s="13">
        <f t="shared" si="0"/>
        <v>0.88888888888888928</v>
      </c>
      <c r="E39" s="13">
        <f t="shared" si="1"/>
        <v>19.733333333333334</v>
      </c>
      <c r="F39" s="13">
        <f t="shared" si="2"/>
        <v>17.540740740740748</v>
      </c>
      <c r="G39" s="13">
        <f t="shared" si="3"/>
        <v>0.79012345679012419</v>
      </c>
      <c r="H39" s="13">
        <f t="shared" si="4"/>
        <v>389.40444444444449</v>
      </c>
    </row>
    <row r="40" spans="1:8">
      <c r="A40" s="2">
        <f t="shared" si="5"/>
        <v>31</v>
      </c>
      <c r="B40" s="2">
        <v>8</v>
      </c>
      <c r="C40" s="3">
        <v>123</v>
      </c>
      <c r="D40" s="13">
        <f t="shared" si="0"/>
        <v>2.8888888888888893</v>
      </c>
      <c r="E40" s="13">
        <f t="shared" si="1"/>
        <v>46.733333333333334</v>
      </c>
      <c r="F40" s="13">
        <f t="shared" si="2"/>
        <v>135.00740740740744</v>
      </c>
      <c r="G40" s="13">
        <f t="shared" si="3"/>
        <v>8.3456790123456805</v>
      </c>
      <c r="H40" s="13">
        <f t="shared" si="4"/>
        <v>2184.0044444444447</v>
      </c>
    </row>
    <row r="41" spans="1:8">
      <c r="A41" s="2">
        <f t="shared" si="5"/>
        <v>32</v>
      </c>
      <c r="B41" s="2">
        <v>5</v>
      </c>
      <c r="C41" s="3">
        <v>90</v>
      </c>
      <c r="D41" s="13">
        <f t="shared" si="0"/>
        <v>-0.11111111111111072</v>
      </c>
      <c r="E41" s="13">
        <f t="shared" si="1"/>
        <v>13.733333333333334</v>
      </c>
      <c r="F41" s="13">
        <f t="shared" si="2"/>
        <v>-1.5259259259259206</v>
      </c>
      <c r="G41" s="13">
        <f t="shared" si="3"/>
        <v>1.2345679012345592E-2</v>
      </c>
      <c r="H41" s="13">
        <f t="shared" si="4"/>
        <v>188.60444444444448</v>
      </c>
    </row>
    <row r="42" spans="1:8">
      <c r="A42" s="2">
        <f t="shared" si="5"/>
        <v>33</v>
      </c>
      <c r="B42" s="2">
        <v>2</v>
      </c>
      <c r="C42" s="3">
        <v>20</v>
      </c>
      <c r="D42" s="13">
        <f t="shared" si="0"/>
        <v>-3.1111111111111107</v>
      </c>
      <c r="E42" s="13">
        <f t="shared" si="1"/>
        <v>-56.266666666666666</v>
      </c>
      <c r="F42" s="13">
        <f t="shared" si="2"/>
        <v>175.05185185185184</v>
      </c>
      <c r="G42" s="13">
        <f t="shared" si="3"/>
        <v>9.6790123456790091</v>
      </c>
      <c r="H42" s="13">
        <f t="shared" si="4"/>
        <v>3165.9377777777777</v>
      </c>
    </row>
    <row r="43" spans="1:8">
      <c r="A43" s="2">
        <f t="shared" si="5"/>
        <v>34</v>
      </c>
      <c r="B43" s="2">
        <v>2</v>
      </c>
      <c r="C43" s="3">
        <v>28</v>
      </c>
      <c r="D43" s="13">
        <f t="shared" si="0"/>
        <v>-3.1111111111111107</v>
      </c>
      <c r="E43" s="13">
        <f t="shared" si="1"/>
        <v>-48.266666666666666</v>
      </c>
      <c r="F43" s="13">
        <f t="shared" si="2"/>
        <v>150.16296296296295</v>
      </c>
      <c r="G43" s="13">
        <f t="shared" si="3"/>
        <v>9.6790123456790091</v>
      </c>
      <c r="H43" s="13">
        <f t="shared" si="4"/>
        <v>2329.6711111111108</v>
      </c>
    </row>
    <row r="44" spans="1:8">
      <c r="A44" s="2">
        <f t="shared" si="5"/>
        <v>35</v>
      </c>
      <c r="B44" s="2">
        <v>1</v>
      </c>
      <c r="C44" s="3">
        <v>3</v>
      </c>
      <c r="D44" s="13">
        <f t="shared" si="0"/>
        <v>-4.1111111111111107</v>
      </c>
      <c r="E44" s="13">
        <f t="shared" si="1"/>
        <v>-73.266666666666666</v>
      </c>
      <c r="F44" s="13">
        <f t="shared" si="2"/>
        <v>301.2074074074074</v>
      </c>
      <c r="G44" s="13">
        <f t="shared" si="3"/>
        <v>16.901234567901231</v>
      </c>
      <c r="H44" s="13">
        <f t="shared" si="4"/>
        <v>5368.0044444444447</v>
      </c>
    </row>
    <row r="45" spans="1:8">
      <c r="A45" s="2">
        <f t="shared" si="5"/>
        <v>36</v>
      </c>
      <c r="B45" s="2">
        <v>4</v>
      </c>
      <c r="C45" s="3">
        <v>57</v>
      </c>
      <c r="D45" s="13">
        <f t="shared" si="0"/>
        <v>-1.1111111111111107</v>
      </c>
      <c r="E45" s="13">
        <f t="shared" si="1"/>
        <v>-19.266666666666666</v>
      </c>
      <c r="F45" s="13">
        <f t="shared" si="2"/>
        <v>21.407407407407398</v>
      </c>
      <c r="G45" s="13">
        <f t="shared" si="3"/>
        <v>1.2345679012345669</v>
      </c>
      <c r="H45" s="13">
        <f t="shared" si="4"/>
        <v>371.20444444444439</v>
      </c>
    </row>
    <row r="46" spans="1:8">
      <c r="A46" s="2">
        <f t="shared" si="5"/>
        <v>37</v>
      </c>
      <c r="B46" s="2">
        <v>5</v>
      </c>
      <c r="C46" s="3">
        <v>86</v>
      </c>
      <c r="D46" s="13">
        <f t="shared" si="0"/>
        <v>-0.11111111111111072</v>
      </c>
      <c r="E46" s="13">
        <f t="shared" si="1"/>
        <v>9.7333333333333343</v>
      </c>
      <c r="F46" s="13">
        <f t="shared" si="2"/>
        <v>-1.0814814814814777</v>
      </c>
      <c r="G46" s="13">
        <f t="shared" si="3"/>
        <v>1.2345679012345592E-2</v>
      </c>
      <c r="H46" s="13">
        <f t="shared" si="4"/>
        <v>94.737777777777794</v>
      </c>
    </row>
    <row r="47" spans="1:8">
      <c r="A47" s="2">
        <f t="shared" si="5"/>
        <v>38</v>
      </c>
      <c r="B47" s="2">
        <v>9</v>
      </c>
      <c r="C47" s="3">
        <v>132</v>
      </c>
      <c r="D47" s="13">
        <f t="shared" si="0"/>
        <v>3.8888888888888893</v>
      </c>
      <c r="E47" s="13">
        <f t="shared" si="1"/>
        <v>55.733333333333334</v>
      </c>
      <c r="F47" s="13">
        <f t="shared" si="2"/>
        <v>216.74074074074076</v>
      </c>
      <c r="G47" s="13">
        <f t="shared" si="3"/>
        <v>15.123456790123459</v>
      </c>
      <c r="H47" s="13">
        <f t="shared" si="4"/>
        <v>3106.2044444444446</v>
      </c>
    </row>
    <row r="48" spans="1:8">
      <c r="A48" s="2">
        <f t="shared" si="5"/>
        <v>39</v>
      </c>
      <c r="B48" s="2">
        <v>7</v>
      </c>
      <c r="C48" s="3">
        <v>112</v>
      </c>
      <c r="D48" s="13">
        <f t="shared" si="0"/>
        <v>1.8888888888888893</v>
      </c>
      <c r="E48" s="13">
        <f t="shared" si="1"/>
        <v>35.733333333333334</v>
      </c>
      <c r="F48" s="13">
        <f t="shared" si="2"/>
        <v>67.496296296296308</v>
      </c>
      <c r="G48" s="13">
        <f t="shared" si="3"/>
        <v>3.5679012345679029</v>
      </c>
      <c r="H48" s="13">
        <f t="shared" si="4"/>
        <v>1276.8711111111111</v>
      </c>
    </row>
    <row r="49" spans="1:8">
      <c r="A49" s="2">
        <f t="shared" si="5"/>
        <v>40</v>
      </c>
      <c r="B49" s="2">
        <v>1</v>
      </c>
      <c r="C49" s="3">
        <v>27</v>
      </c>
      <c r="D49" s="13">
        <f t="shared" si="0"/>
        <v>-4.1111111111111107</v>
      </c>
      <c r="E49" s="13">
        <f t="shared" si="1"/>
        <v>-49.266666666666666</v>
      </c>
      <c r="F49" s="13">
        <f t="shared" si="2"/>
        <v>202.54074074074072</v>
      </c>
      <c r="G49" s="13">
        <f t="shared" si="3"/>
        <v>16.901234567901231</v>
      </c>
      <c r="H49" s="13">
        <f t="shared" si="4"/>
        <v>2427.2044444444446</v>
      </c>
    </row>
    <row r="50" spans="1:8">
      <c r="A50" s="2">
        <f t="shared" si="5"/>
        <v>41</v>
      </c>
      <c r="B50" s="2">
        <v>9</v>
      </c>
      <c r="C50" s="3">
        <v>131</v>
      </c>
      <c r="D50" s="13">
        <f t="shared" si="0"/>
        <v>3.8888888888888893</v>
      </c>
      <c r="E50" s="13">
        <f t="shared" si="1"/>
        <v>54.733333333333334</v>
      </c>
      <c r="F50" s="13">
        <f t="shared" si="2"/>
        <v>212.85185185185188</v>
      </c>
      <c r="G50" s="13">
        <f t="shared" si="3"/>
        <v>15.123456790123459</v>
      </c>
      <c r="H50" s="13">
        <f t="shared" si="4"/>
        <v>2995.7377777777779</v>
      </c>
    </row>
    <row r="51" spans="1:8">
      <c r="A51" s="2">
        <f t="shared" si="5"/>
        <v>42</v>
      </c>
      <c r="B51" s="2">
        <v>2</v>
      </c>
      <c r="C51" s="3">
        <v>34</v>
      </c>
      <c r="D51" s="13">
        <f t="shared" si="0"/>
        <v>-3.1111111111111107</v>
      </c>
      <c r="E51" s="13">
        <f t="shared" si="1"/>
        <v>-42.266666666666666</v>
      </c>
      <c r="F51" s="13">
        <f t="shared" si="2"/>
        <v>131.49629629629626</v>
      </c>
      <c r="G51" s="13">
        <f t="shared" si="3"/>
        <v>9.6790123456790091</v>
      </c>
      <c r="H51" s="13">
        <f t="shared" si="4"/>
        <v>1786.471111111111</v>
      </c>
    </row>
    <row r="52" spans="1:8">
      <c r="A52" s="2">
        <f t="shared" si="5"/>
        <v>43</v>
      </c>
      <c r="B52" s="2">
        <v>2</v>
      </c>
      <c r="C52" s="3">
        <v>27</v>
      </c>
      <c r="D52" s="13">
        <f t="shared" si="0"/>
        <v>-3.1111111111111107</v>
      </c>
      <c r="E52" s="13">
        <f t="shared" si="1"/>
        <v>-49.266666666666666</v>
      </c>
      <c r="F52" s="13">
        <f t="shared" si="2"/>
        <v>153.27407407407406</v>
      </c>
      <c r="G52" s="13">
        <f t="shared" si="3"/>
        <v>9.6790123456790091</v>
      </c>
      <c r="H52" s="13">
        <f t="shared" si="4"/>
        <v>2427.2044444444446</v>
      </c>
    </row>
    <row r="53" spans="1:8">
      <c r="A53" s="2">
        <f t="shared" si="5"/>
        <v>44</v>
      </c>
      <c r="B53" s="2">
        <v>4</v>
      </c>
      <c r="C53" s="3">
        <v>61</v>
      </c>
      <c r="D53" s="13">
        <f t="shared" si="0"/>
        <v>-1.1111111111111107</v>
      </c>
      <c r="E53" s="13">
        <f t="shared" si="1"/>
        <v>-15.266666666666666</v>
      </c>
      <c r="F53" s="13">
        <f t="shared" si="2"/>
        <v>16.962962962962955</v>
      </c>
      <c r="G53" s="13">
        <f t="shared" si="3"/>
        <v>1.2345679012345669</v>
      </c>
      <c r="H53" s="13">
        <f t="shared" si="4"/>
        <v>233.07111111111109</v>
      </c>
    </row>
    <row r="54" spans="1:8">
      <c r="A54" s="2">
        <f t="shared" si="5"/>
        <v>45</v>
      </c>
      <c r="B54" s="2">
        <v>5</v>
      </c>
      <c r="C54" s="3">
        <v>77</v>
      </c>
      <c r="D54" s="13">
        <f t="shared" si="0"/>
        <v>-0.11111111111111072</v>
      </c>
      <c r="E54" s="13">
        <f t="shared" si="1"/>
        <v>0.73333333333333428</v>
      </c>
      <c r="F54" s="13">
        <f t="shared" si="2"/>
        <v>-8.1481481481481294E-2</v>
      </c>
      <c r="G54" s="13">
        <f t="shared" si="3"/>
        <v>1.2345679012345592E-2</v>
      </c>
      <c r="H54" s="13">
        <f t="shared" si="4"/>
        <v>0.53777777777777913</v>
      </c>
    </row>
    <row r="55" spans="1:8">
      <c r="A55" s="11" t="s">
        <v>23</v>
      </c>
      <c r="B55" s="11">
        <f>SUM(B10:B54)</f>
        <v>230</v>
      </c>
      <c r="C55" s="11">
        <f>SUM(C10:C54)</f>
        <v>3432</v>
      </c>
      <c r="D55" s="15">
        <f t="shared" ref="D55:H55" si="6">SUM(D10:D54)</f>
        <v>1.7763568394002505E-14</v>
      </c>
      <c r="E55" s="15">
        <f t="shared" si="6"/>
        <v>1.7053025658242404E-13</v>
      </c>
      <c r="F55" s="14">
        <f t="shared" si="6"/>
        <v>5118.6666666666679</v>
      </c>
      <c r="G55" s="14">
        <f t="shared" si="6"/>
        <v>340.44444444444434</v>
      </c>
      <c r="H55" s="14">
        <f t="shared" si="6"/>
        <v>80376.800000000003</v>
      </c>
    </row>
    <row r="56" spans="1:8">
      <c r="A56" s="11" t="s">
        <v>54</v>
      </c>
      <c r="B56" s="14">
        <f>AVERAGE(B10:B54)</f>
        <v>5.1111111111111107</v>
      </c>
      <c r="C56" s="14">
        <f>AVERAGE(C10:C54)</f>
        <v>76.266666666666666</v>
      </c>
      <c r="D56" s="12"/>
      <c r="E56" s="12"/>
      <c r="F56" s="12"/>
      <c r="G56" s="12"/>
      <c r="H56" s="12"/>
    </row>
    <row r="57" spans="1:8">
      <c r="A57" s="4" t="s">
        <v>44</v>
      </c>
      <c r="B57" s="4" t="s">
        <v>47</v>
      </c>
      <c r="C57" s="4" t="s">
        <v>48</v>
      </c>
      <c r="D57" s="4" t="s">
        <v>49</v>
      </c>
      <c r="E57" s="4" t="s">
        <v>50</v>
      </c>
      <c r="F57" s="4" t="s">
        <v>53</v>
      </c>
      <c r="G57" s="4" t="s">
        <v>51</v>
      </c>
      <c r="H57" s="4" t="s">
        <v>52</v>
      </c>
    </row>
    <row r="59" spans="1:8">
      <c r="A59" s="16" t="s">
        <v>60</v>
      </c>
      <c r="B59" s="17"/>
      <c r="C59" s="17"/>
      <c r="D59" s="17"/>
      <c r="E59" s="28">
        <v>15.035</v>
      </c>
      <c r="F59" s="28" t="s">
        <v>1</v>
      </c>
      <c r="G59" s="28">
        <v>-0.57999999999999996</v>
      </c>
      <c r="H59" s="29"/>
    </row>
    <row r="60" spans="1:8">
      <c r="A60" s="18"/>
      <c r="B60" s="19"/>
      <c r="C60" s="19"/>
      <c r="D60" s="19"/>
      <c r="E60" s="19"/>
      <c r="F60" s="19"/>
      <c r="G60" s="19"/>
      <c r="H60" s="20"/>
    </row>
    <row r="61" spans="1:8">
      <c r="A61" s="18" t="s">
        <v>55</v>
      </c>
      <c r="B61" s="21">
        <f>F55/G55</f>
        <v>15.035248041775464</v>
      </c>
      <c r="C61" s="19"/>
      <c r="D61" s="19"/>
      <c r="E61" s="19"/>
      <c r="F61" s="19"/>
      <c r="G61" s="19"/>
      <c r="H61" s="20"/>
    </row>
    <row r="62" spans="1:8">
      <c r="A62" s="18" t="s">
        <v>56</v>
      </c>
      <c r="B62" s="21">
        <f>C56 - B61*B56</f>
        <v>-0.58015665796348515</v>
      </c>
      <c r="C62" s="19"/>
      <c r="D62" s="19"/>
      <c r="E62" s="19"/>
      <c r="F62" s="19"/>
      <c r="G62" s="19"/>
      <c r="H62" s="20"/>
    </row>
    <row r="63" spans="1:8">
      <c r="A63" s="22" t="s">
        <v>57</v>
      </c>
      <c r="B63" s="23"/>
      <c r="C63" s="24"/>
      <c r="D63" s="24"/>
      <c r="E63" s="24"/>
      <c r="F63" s="24"/>
      <c r="G63" s="24"/>
      <c r="H63" s="25"/>
    </row>
    <row r="65" spans="1:7">
      <c r="A65" t="s">
        <v>6</v>
      </c>
    </row>
    <row r="66" spans="1:7">
      <c r="B66" s="5" t="s">
        <v>9</v>
      </c>
      <c r="C66" s="5"/>
      <c r="D66" s="5"/>
      <c r="E66" s="5"/>
      <c r="F66" s="5"/>
      <c r="G66" s="5"/>
    </row>
    <row r="67" spans="1:7">
      <c r="B67" s="5" t="s">
        <v>38</v>
      </c>
      <c r="C67" s="5"/>
      <c r="D67" s="5"/>
      <c r="E67" s="5"/>
      <c r="F67" s="5"/>
      <c r="G67" s="5"/>
    </row>
    <row r="68" spans="1:7">
      <c r="B68" s="5" t="s">
        <v>39</v>
      </c>
      <c r="C68" s="5"/>
      <c r="D68" s="5"/>
      <c r="E68" s="5"/>
      <c r="F68" s="5"/>
      <c r="G68" s="5"/>
    </row>
    <row r="69" spans="1:7">
      <c r="C69" s="26"/>
      <c r="D69" s="26"/>
      <c r="E69" s="26"/>
      <c r="F69" s="26"/>
      <c r="G69" s="26"/>
    </row>
    <row r="92" spans="1:8">
      <c r="A92" s="5" t="s">
        <v>12</v>
      </c>
      <c r="B92" s="5"/>
      <c r="C92" s="5"/>
      <c r="D92" s="5"/>
      <c r="E92" s="5"/>
      <c r="F92" s="5"/>
      <c r="G92" s="5"/>
      <c r="H92" s="5"/>
    </row>
    <row r="93" spans="1:8">
      <c r="A93" s="5" t="s">
        <v>10</v>
      </c>
      <c r="B93" s="5"/>
      <c r="C93" s="5"/>
      <c r="D93" s="5"/>
      <c r="E93" s="5"/>
      <c r="F93" s="5"/>
      <c r="G93" s="5"/>
      <c r="H93" s="5"/>
    </row>
    <row r="94" spans="1:8">
      <c r="A94" s="5" t="s">
        <v>11</v>
      </c>
      <c r="B94" s="5"/>
      <c r="C94" s="5"/>
      <c r="D94" s="5"/>
      <c r="E94" s="5"/>
      <c r="F94" s="5"/>
      <c r="G94" s="5"/>
      <c r="H94" s="5"/>
    </row>
    <row r="97" spans="1:2">
      <c r="A97" t="s">
        <v>41</v>
      </c>
    </row>
    <row r="98" spans="1:2">
      <c r="A98" t="s">
        <v>59</v>
      </c>
    </row>
    <row r="99" spans="1:2">
      <c r="A99" s="5" t="s">
        <v>43</v>
      </c>
      <c r="B99" s="5"/>
    </row>
    <row r="101" spans="1:2">
      <c r="A101" s="27" t="s">
        <v>58</v>
      </c>
      <c r="B101" s="27">
        <f>E59*5+G59</f>
        <v>74.594999999999999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A8F8-CF0F-4CC1-B448-0F3D3CD13C77}">
  <dimension ref="A1:J73"/>
  <sheetViews>
    <sheetView tabSelected="1" topLeftCell="A61" workbookViewId="0">
      <selection activeCell="A66" sqref="A66"/>
    </sheetView>
  </sheetViews>
  <sheetFormatPr defaultRowHeight="14.5"/>
  <cols>
    <col min="1" max="1" width="9.7265625" customWidth="1"/>
    <col min="4" max="5" width="10" bestFit="1" customWidth="1"/>
    <col min="6" max="6" width="22.7265625" bestFit="1" customWidth="1"/>
    <col min="7" max="7" width="13.81640625" bestFit="1" customWidth="1"/>
    <col min="8" max="8" width="13.6328125" bestFit="1" customWidth="1"/>
    <col min="10" max="10" width="11.81640625" bestFit="1" customWidth="1"/>
  </cols>
  <sheetData>
    <row r="1" spans="1:10">
      <c r="A1" s="30" t="s">
        <v>2</v>
      </c>
      <c r="B1" s="30"/>
      <c r="C1" s="30"/>
    </row>
    <row r="2" spans="1:10">
      <c r="A2" s="30" t="s">
        <v>3</v>
      </c>
      <c r="B2" s="30"/>
      <c r="C2" s="30"/>
    </row>
    <row r="3" spans="1:10">
      <c r="A3" s="30" t="s">
        <v>65</v>
      </c>
      <c r="B3" s="30"/>
      <c r="C3" s="30"/>
    </row>
    <row r="4" spans="1:10">
      <c r="A4" s="30" t="s">
        <v>66</v>
      </c>
      <c r="B4" s="30"/>
      <c r="C4" s="30"/>
    </row>
    <row r="6" spans="1:10">
      <c r="A6" s="6" t="s">
        <v>45</v>
      </c>
      <c r="B6" s="6"/>
      <c r="C6" s="6"/>
      <c r="D6" s="6"/>
      <c r="E6" s="6"/>
      <c r="F6" s="6"/>
    </row>
    <row r="7" spans="1:10">
      <c r="A7" s="6" t="s">
        <v>46</v>
      </c>
      <c r="B7" s="6"/>
      <c r="C7" s="6"/>
      <c r="D7" s="6"/>
      <c r="E7" s="6"/>
      <c r="F7" s="6"/>
    </row>
    <row r="9" spans="1:10">
      <c r="A9" s="4" t="s">
        <v>44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53</v>
      </c>
      <c r="G9" s="4" t="s">
        <v>51</v>
      </c>
      <c r="H9" s="4" t="s">
        <v>52</v>
      </c>
      <c r="I9" s="31" t="s">
        <v>61</v>
      </c>
      <c r="J9" s="4" t="s">
        <v>62</v>
      </c>
    </row>
    <row r="10" spans="1:10">
      <c r="A10" s="2">
        <v>1</v>
      </c>
      <c r="B10" s="2">
        <v>2</v>
      </c>
      <c r="C10" s="2">
        <v>20</v>
      </c>
      <c r="D10" s="13">
        <f>B10-$B$56</f>
        <v>-3.1111111111111107</v>
      </c>
      <c r="E10" s="13">
        <f>C10-$C$56</f>
        <v>-56.266666666666666</v>
      </c>
      <c r="F10" s="13">
        <f>D10*E10</f>
        <v>175.05185185185184</v>
      </c>
      <c r="G10" s="13">
        <f>D10^2</f>
        <v>9.6790123456790091</v>
      </c>
      <c r="H10" s="13">
        <f>E10^2</f>
        <v>3165.9377777777777</v>
      </c>
      <c r="I10">
        <f>$B$61*B10+$B$62</f>
        <v>29.490339425587443</v>
      </c>
      <c r="J10">
        <f>(C10-I10)^2</f>
        <v>90.066542412859405</v>
      </c>
    </row>
    <row r="11" spans="1:10">
      <c r="A11" s="2">
        <f>A10+1</f>
        <v>2</v>
      </c>
      <c r="B11" s="2">
        <v>4</v>
      </c>
      <c r="C11" s="2">
        <v>60</v>
      </c>
      <c r="D11" s="13">
        <f t="shared" ref="D11:D54" si="0">B11-$B$56</f>
        <v>-1.1111111111111107</v>
      </c>
      <c r="E11" s="13">
        <f t="shared" ref="E11:E54" si="1">C11-$C$56</f>
        <v>-16.266666666666666</v>
      </c>
      <c r="F11" s="13">
        <f t="shared" ref="F11:F54" si="2">D11*E11</f>
        <v>18.074074074074066</v>
      </c>
      <c r="G11" s="13">
        <f t="shared" ref="G11:H54" si="3">D11^2</f>
        <v>1.2345679012345669</v>
      </c>
      <c r="H11" s="13">
        <f t="shared" si="3"/>
        <v>264.60444444444443</v>
      </c>
      <c r="I11">
        <f t="shared" ref="I11:I54" si="4">$B$61*B11+$B$62</f>
        <v>59.560835509138371</v>
      </c>
      <c r="J11">
        <f t="shared" ref="J11:J54" si="5">(C11-I11)^2</f>
        <v>0.19286545003375344</v>
      </c>
    </row>
    <row r="12" spans="1:10">
      <c r="A12" s="2">
        <f t="shared" ref="A12:A54" si="6">A11+1</f>
        <v>3</v>
      </c>
      <c r="B12" s="2">
        <v>3</v>
      </c>
      <c r="C12" s="3">
        <v>46</v>
      </c>
      <c r="D12" s="13">
        <f t="shared" si="0"/>
        <v>-2.1111111111111107</v>
      </c>
      <c r="E12" s="13">
        <f t="shared" si="1"/>
        <v>-30.266666666666666</v>
      </c>
      <c r="F12" s="13">
        <f t="shared" si="2"/>
        <v>63.896296296296285</v>
      </c>
      <c r="G12" s="13">
        <f t="shared" si="3"/>
        <v>4.4567901234567886</v>
      </c>
      <c r="H12" s="13">
        <f t="shared" si="3"/>
        <v>916.07111111111101</v>
      </c>
      <c r="I12">
        <f t="shared" si="4"/>
        <v>44.525587467362911</v>
      </c>
      <c r="J12">
        <f t="shared" si="5"/>
        <v>2.1738923163973154</v>
      </c>
    </row>
    <row r="13" spans="1:10">
      <c r="A13" s="2">
        <f t="shared" si="6"/>
        <v>4</v>
      </c>
      <c r="B13" s="2">
        <v>2</v>
      </c>
      <c r="C13" s="3">
        <v>41</v>
      </c>
      <c r="D13" s="13">
        <f t="shared" si="0"/>
        <v>-3.1111111111111107</v>
      </c>
      <c r="E13" s="13">
        <f t="shared" si="1"/>
        <v>-35.266666666666666</v>
      </c>
      <c r="F13" s="13">
        <f t="shared" si="2"/>
        <v>109.71851851851851</v>
      </c>
      <c r="G13" s="13">
        <f t="shared" si="3"/>
        <v>9.6790123456790091</v>
      </c>
      <c r="H13" s="13">
        <f t="shared" si="3"/>
        <v>1243.7377777777776</v>
      </c>
      <c r="I13">
        <f t="shared" si="4"/>
        <v>29.490339425587443</v>
      </c>
      <c r="J13">
        <f t="shared" si="5"/>
        <v>132.47228653818678</v>
      </c>
    </row>
    <row r="14" spans="1:10">
      <c r="A14" s="2">
        <f t="shared" si="6"/>
        <v>5</v>
      </c>
      <c r="B14" s="2">
        <v>1</v>
      </c>
      <c r="C14" s="3">
        <v>12</v>
      </c>
      <c r="D14" s="13">
        <f t="shared" si="0"/>
        <v>-4.1111111111111107</v>
      </c>
      <c r="E14" s="13">
        <f t="shared" si="1"/>
        <v>-64.266666666666666</v>
      </c>
      <c r="F14" s="13">
        <f t="shared" si="2"/>
        <v>264.2074074074074</v>
      </c>
      <c r="G14" s="13">
        <f t="shared" si="3"/>
        <v>16.901234567901231</v>
      </c>
      <c r="H14" s="13">
        <f t="shared" si="3"/>
        <v>4130.2044444444446</v>
      </c>
      <c r="I14">
        <f t="shared" si="4"/>
        <v>14.455091383811979</v>
      </c>
      <c r="J14">
        <f t="shared" si="5"/>
        <v>6.0274737028678178</v>
      </c>
    </row>
    <row r="15" spans="1:10">
      <c r="A15" s="2">
        <f t="shared" si="6"/>
        <v>6</v>
      </c>
      <c r="B15" s="2">
        <v>10</v>
      </c>
      <c r="C15" s="3">
        <v>137</v>
      </c>
      <c r="D15" s="13">
        <f t="shared" si="0"/>
        <v>4.8888888888888893</v>
      </c>
      <c r="E15" s="13">
        <f t="shared" si="1"/>
        <v>60.733333333333334</v>
      </c>
      <c r="F15" s="13">
        <f t="shared" si="2"/>
        <v>296.91851851851857</v>
      </c>
      <c r="G15" s="13">
        <f t="shared" si="3"/>
        <v>23.901234567901238</v>
      </c>
      <c r="H15" s="13">
        <f t="shared" si="3"/>
        <v>3688.537777777778</v>
      </c>
      <c r="I15">
        <f t="shared" si="4"/>
        <v>149.77232375979116</v>
      </c>
      <c r="J15">
        <f t="shared" si="5"/>
        <v>163.13225422492587</v>
      </c>
    </row>
    <row r="16" spans="1:10">
      <c r="A16" s="2">
        <f t="shared" si="6"/>
        <v>7</v>
      </c>
      <c r="B16" s="2">
        <v>5</v>
      </c>
      <c r="C16" s="3">
        <v>68</v>
      </c>
      <c r="D16" s="13">
        <f t="shared" si="0"/>
        <v>-0.11111111111111072</v>
      </c>
      <c r="E16" s="13">
        <f t="shared" si="1"/>
        <v>-8.2666666666666657</v>
      </c>
      <c r="F16" s="13">
        <f t="shared" si="2"/>
        <v>0.91851851851851518</v>
      </c>
      <c r="G16" s="13">
        <f t="shared" si="3"/>
        <v>1.2345679012345592E-2</v>
      </c>
      <c r="H16" s="13">
        <f t="shared" si="3"/>
        <v>68.33777777777776</v>
      </c>
      <c r="I16">
        <f t="shared" si="4"/>
        <v>74.596083550913832</v>
      </c>
      <c r="J16">
        <f t="shared" si="5"/>
        <v>43.508318210636027</v>
      </c>
    </row>
    <row r="17" spans="1:10">
      <c r="A17" s="2">
        <f t="shared" si="6"/>
        <v>8</v>
      </c>
      <c r="B17" s="2">
        <v>5</v>
      </c>
      <c r="C17" s="3">
        <v>89</v>
      </c>
      <c r="D17" s="13">
        <f t="shared" si="0"/>
        <v>-0.11111111111111072</v>
      </c>
      <c r="E17" s="13">
        <f t="shared" si="1"/>
        <v>12.733333333333334</v>
      </c>
      <c r="F17" s="13">
        <f t="shared" si="2"/>
        <v>-1.4148148148148099</v>
      </c>
      <c r="G17" s="13">
        <f t="shared" si="3"/>
        <v>1.2345679012345592E-2</v>
      </c>
      <c r="H17" s="13">
        <f t="shared" si="3"/>
        <v>162.13777777777781</v>
      </c>
      <c r="I17">
        <f t="shared" si="4"/>
        <v>74.596083550913832</v>
      </c>
      <c r="J17">
        <f t="shared" si="5"/>
        <v>207.47280907225507</v>
      </c>
    </row>
    <row r="18" spans="1:10">
      <c r="A18" s="2">
        <f t="shared" si="6"/>
        <v>9</v>
      </c>
      <c r="B18" s="2">
        <v>1</v>
      </c>
      <c r="C18" s="3">
        <v>4</v>
      </c>
      <c r="D18" s="13">
        <f t="shared" si="0"/>
        <v>-4.1111111111111107</v>
      </c>
      <c r="E18" s="13">
        <f t="shared" si="1"/>
        <v>-72.266666666666666</v>
      </c>
      <c r="F18" s="13">
        <f t="shared" si="2"/>
        <v>297.09629629629626</v>
      </c>
      <c r="G18" s="13">
        <f t="shared" si="3"/>
        <v>16.901234567901231</v>
      </c>
      <c r="H18" s="13">
        <f t="shared" si="3"/>
        <v>5222.471111111111</v>
      </c>
      <c r="I18">
        <f t="shared" si="4"/>
        <v>14.455091383811979</v>
      </c>
      <c r="J18">
        <f t="shared" si="5"/>
        <v>109.30893584385949</v>
      </c>
    </row>
    <row r="19" spans="1:10">
      <c r="A19" s="2">
        <f t="shared" si="6"/>
        <v>10</v>
      </c>
      <c r="B19" s="2">
        <v>2</v>
      </c>
      <c r="C19" s="3">
        <v>32</v>
      </c>
      <c r="D19" s="13">
        <f t="shared" si="0"/>
        <v>-3.1111111111111107</v>
      </c>
      <c r="E19" s="13">
        <f t="shared" si="1"/>
        <v>-44.266666666666666</v>
      </c>
      <c r="F19" s="13">
        <f t="shared" si="2"/>
        <v>137.71851851851849</v>
      </c>
      <c r="G19" s="13">
        <f t="shared" si="3"/>
        <v>9.6790123456790091</v>
      </c>
      <c r="H19" s="13">
        <f t="shared" si="3"/>
        <v>1959.5377777777776</v>
      </c>
      <c r="I19">
        <f t="shared" si="4"/>
        <v>29.490339425587443</v>
      </c>
      <c r="J19">
        <f t="shared" si="5"/>
        <v>6.2983961987607646</v>
      </c>
    </row>
    <row r="20" spans="1:10">
      <c r="A20" s="2">
        <f t="shared" si="6"/>
        <v>11</v>
      </c>
      <c r="B20" s="2">
        <v>9</v>
      </c>
      <c r="C20" s="3">
        <v>144</v>
      </c>
      <c r="D20" s="13">
        <f t="shared" si="0"/>
        <v>3.8888888888888893</v>
      </c>
      <c r="E20" s="13">
        <f t="shared" si="1"/>
        <v>67.733333333333334</v>
      </c>
      <c r="F20" s="13">
        <f t="shared" si="2"/>
        <v>263.40740740740745</v>
      </c>
      <c r="G20" s="13">
        <f t="shared" si="3"/>
        <v>15.123456790123459</v>
      </c>
      <c r="H20" s="13">
        <f t="shared" si="3"/>
        <v>4587.8044444444449</v>
      </c>
      <c r="I20">
        <f t="shared" si="4"/>
        <v>134.73707571801572</v>
      </c>
      <c r="J20">
        <f t="shared" si="5"/>
        <v>85.801766253774048</v>
      </c>
    </row>
    <row r="21" spans="1:10">
      <c r="A21" s="2">
        <f t="shared" si="6"/>
        <v>12</v>
      </c>
      <c r="B21" s="2">
        <v>10</v>
      </c>
      <c r="C21" s="3">
        <v>156</v>
      </c>
      <c r="D21" s="13">
        <f t="shared" si="0"/>
        <v>4.8888888888888893</v>
      </c>
      <c r="E21" s="13">
        <f t="shared" si="1"/>
        <v>79.733333333333334</v>
      </c>
      <c r="F21" s="13">
        <f t="shared" si="2"/>
        <v>389.80740740740742</v>
      </c>
      <c r="G21" s="13">
        <f t="shared" si="3"/>
        <v>23.901234567901238</v>
      </c>
      <c r="H21" s="13">
        <f t="shared" si="3"/>
        <v>6357.4044444444444</v>
      </c>
      <c r="I21">
        <f t="shared" si="4"/>
        <v>149.77232375979116</v>
      </c>
      <c r="J21">
        <f t="shared" si="5"/>
        <v>38.783951352861671</v>
      </c>
    </row>
    <row r="22" spans="1:10">
      <c r="A22" s="2">
        <f t="shared" si="6"/>
        <v>13</v>
      </c>
      <c r="B22" s="2">
        <v>6</v>
      </c>
      <c r="C22" s="3">
        <v>93</v>
      </c>
      <c r="D22" s="13">
        <f t="shared" si="0"/>
        <v>0.88888888888888928</v>
      </c>
      <c r="E22" s="13">
        <f t="shared" si="1"/>
        <v>16.733333333333334</v>
      </c>
      <c r="F22" s="13">
        <f t="shared" si="2"/>
        <v>14.874074074074082</v>
      </c>
      <c r="G22" s="13">
        <f t="shared" si="3"/>
        <v>0.79012345679012419</v>
      </c>
      <c r="H22" s="13">
        <f t="shared" si="3"/>
        <v>280.00444444444446</v>
      </c>
      <c r="I22">
        <f t="shared" si="4"/>
        <v>89.631331592689307</v>
      </c>
      <c r="J22">
        <f t="shared" si="5"/>
        <v>11.347926838413162</v>
      </c>
    </row>
    <row r="23" spans="1:10">
      <c r="A23" s="2">
        <f t="shared" si="6"/>
        <v>14</v>
      </c>
      <c r="B23" s="2">
        <v>3</v>
      </c>
      <c r="C23" s="3">
        <v>36</v>
      </c>
      <c r="D23" s="13">
        <f t="shared" si="0"/>
        <v>-2.1111111111111107</v>
      </c>
      <c r="E23" s="13">
        <f t="shared" si="1"/>
        <v>-40.266666666666666</v>
      </c>
      <c r="F23" s="13">
        <f t="shared" si="2"/>
        <v>85.007407407407385</v>
      </c>
      <c r="G23" s="13">
        <f t="shared" si="3"/>
        <v>4.4567901234567886</v>
      </c>
      <c r="H23" s="13">
        <f t="shared" si="3"/>
        <v>1621.4044444444444</v>
      </c>
      <c r="I23">
        <f t="shared" si="4"/>
        <v>44.525587467362911</v>
      </c>
      <c r="J23">
        <f t="shared" si="5"/>
        <v>72.685641663655531</v>
      </c>
    </row>
    <row r="24" spans="1:10">
      <c r="A24" s="2">
        <f t="shared" si="6"/>
        <v>15</v>
      </c>
      <c r="B24" s="2">
        <v>4</v>
      </c>
      <c r="C24" s="3">
        <v>72</v>
      </c>
      <c r="D24" s="13">
        <f t="shared" si="0"/>
        <v>-1.1111111111111107</v>
      </c>
      <c r="E24" s="13">
        <f t="shared" si="1"/>
        <v>-4.2666666666666657</v>
      </c>
      <c r="F24" s="13">
        <f t="shared" si="2"/>
        <v>4.7407407407407378</v>
      </c>
      <c r="G24" s="13">
        <f t="shared" si="3"/>
        <v>1.2345679012345669</v>
      </c>
      <c r="H24" s="13">
        <f t="shared" si="3"/>
        <v>18.204444444444437</v>
      </c>
      <c r="I24">
        <f t="shared" si="4"/>
        <v>59.560835509138371</v>
      </c>
      <c r="J24">
        <f t="shared" si="5"/>
        <v>154.73281323071285</v>
      </c>
    </row>
    <row r="25" spans="1:10">
      <c r="A25" s="2">
        <f t="shared" si="6"/>
        <v>16</v>
      </c>
      <c r="B25" s="2">
        <v>8</v>
      </c>
      <c r="C25" s="3">
        <v>100</v>
      </c>
      <c r="D25" s="13">
        <f t="shared" si="0"/>
        <v>2.8888888888888893</v>
      </c>
      <c r="E25" s="13">
        <f t="shared" si="1"/>
        <v>23.733333333333334</v>
      </c>
      <c r="F25" s="13">
        <f t="shared" si="2"/>
        <v>68.56296296296297</v>
      </c>
      <c r="G25" s="13">
        <f t="shared" si="3"/>
        <v>8.3456790123456805</v>
      </c>
      <c r="H25" s="13">
        <f t="shared" si="3"/>
        <v>563.27111111111117</v>
      </c>
      <c r="I25">
        <f t="shared" si="4"/>
        <v>119.70182767624023</v>
      </c>
      <c r="J25">
        <f t="shared" si="5"/>
        <v>388.16201378426541</v>
      </c>
    </row>
    <row r="26" spans="1:10">
      <c r="A26" s="2">
        <f t="shared" si="6"/>
        <v>17</v>
      </c>
      <c r="B26" s="2">
        <v>7</v>
      </c>
      <c r="C26" s="3">
        <v>105</v>
      </c>
      <c r="D26" s="13">
        <f t="shared" si="0"/>
        <v>1.8888888888888893</v>
      </c>
      <c r="E26" s="13">
        <f t="shared" si="1"/>
        <v>28.733333333333334</v>
      </c>
      <c r="F26" s="13">
        <f t="shared" si="2"/>
        <v>54.274074074074086</v>
      </c>
      <c r="G26" s="13">
        <f t="shared" si="3"/>
        <v>3.5679012345679029</v>
      </c>
      <c r="H26" s="13">
        <f t="shared" si="3"/>
        <v>825.60444444444454</v>
      </c>
      <c r="I26">
        <f t="shared" si="4"/>
        <v>104.66657963446477</v>
      </c>
      <c r="J26">
        <f t="shared" si="5"/>
        <v>0.11116914015364811</v>
      </c>
    </row>
    <row r="27" spans="1:10">
      <c r="A27" s="2">
        <f t="shared" si="6"/>
        <v>18</v>
      </c>
      <c r="B27" s="2">
        <v>8</v>
      </c>
      <c r="C27" s="3">
        <v>131</v>
      </c>
      <c r="D27" s="13">
        <f t="shared" si="0"/>
        <v>2.8888888888888893</v>
      </c>
      <c r="E27" s="13">
        <f t="shared" si="1"/>
        <v>54.733333333333334</v>
      </c>
      <c r="F27" s="13">
        <f t="shared" si="2"/>
        <v>158.11851851851856</v>
      </c>
      <c r="G27" s="13">
        <f t="shared" si="3"/>
        <v>8.3456790123456805</v>
      </c>
      <c r="H27" s="13">
        <f t="shared" si="3"/>
        <v>2995.7377777777779</v>
      </c>
      <c r="I27">
        <f t="shared" si="4"/>
        <v>119.70182767624023</v>
      </c>
      <c r="J27">
        <f t="shared" si="5"/>
        <v>127.64869785737129</v>
      </c>
    </row>
    <row r="28" spans="1:10">
      <c r="A28" s="2">
        <f t="shared" si="6"/>
        <v>19</v>
      </c>
      <c r="B28" s="2">
        <v>10</v>
      </c>
      <c r="C28" s="3">
        <v>127</v>
      </c>
      <c r="D28" s="13">
        <f t="shared" si="0"/>
        <v>4.8888888888888893</v>
      </c>
      <c r="E28" s="13">
        <f t="shared" si="1"/>
        <v>50.733333333333334</v>
      </c>
      <c r="F28" s="13">
        <f t="shared" si="2"/>
        <v>248.02962962962965</v>
      </c>
      <c r="G28" s="13">
        <f t="shared" si="3"/>
        <v>23.901234567901238</v>
      </c>
      <c r="H28" s="13">
        <f t="shared" si="3"/>
        <v>2573.8711111111111</v>
      </c>
      <c r="I28">
        <f t="shared" si="4"/>
        <v>149.77232375979116</v>
      </c>
      <c r="J28">
        <f t="shared" si="5"/>
        <v>518.57872942074914</v>
      </c>
    </row>
    <row r="29" spans="1:10">
      <c r="A29" s="2">
        <f t="shared" si="6"/>
        <v>20</v>
      </c>
      <c r="B29" s="2">
        <v>4</v>
      </c>
      <c r="C29" s="3">
        <v>57</v>
      </c>
      <c r="D29" s="13">
        <f t="shared" si="0"/>
        <v>-1.1111111111111107</v>
      </c>
      <c r="E29" s="13">
        <f t="shared" si="1"/>
        <v>-19.266666666666666</v>
      </c>
      <c r="F29" s="13">
        <f t="shared" si="2"/>
        <v>21.407407407407398</v>
      </c>
      <c r="G29" s="13">
        <f t="shared" si="3"/>
        <v>1.2345679012345669</v>
      </c>
      <c r="H29" s="13">
        <f t="shared" si="3"/>
        <v>371.20444444444439</v>
      </c>
      <c r="I29">
        <f t="shared" si="4"/>
        <v>59.560835509138371</v>
      </c>
      <c r="J29">
        <f t="shared" si="5"/>
        <v>6.5578785048639823</v>
      </c>
    </row>
    <row r="30" spans="1:10">
      <c r="A30" s="2">
        <f t="shared" si="6"/>
        <v>21</v>
      </c>
      <c r="B30" s="2">
        <v>5</v>
      </c>
      <c r="C30" s="3">
        <v>66</v>
      </c>
      <c r="D30" s="13">
        <f t="shared" si="0"/>
        <v>-0.11111111111111072</v>
      </c>
      <c r="E30" s="13">
        <f t="shared" si="1"/>
        <v>-10.266666666666666</v>
      </c>
      <c r="F30" s="13">
        <f t="shared" si="2"/>
        <v>1.1407407407407366</v>
      </c>
      <c r="G30" s="13">
        <f t="shared" si="3"/>
        <v>1.2345679012345592E-2</v>
      </c>
      <c r="H30" s="13">
        <f t="shared" si="3"/>
        <v>105.40444444444442</v>
      </c>
      <c r="I30">
        <f t="shared" si="4"/>
        <v>74.596083550913832</v>
      </c>
      <c r="J30">
        <f t="shared" si="5"/>
        <v>73.892652414291362</v>
      </c>
    </row>
    <row r="31" spans="1:10">
      <c r="A31" s="2">
        <f t="shared" si="6"/>
        <v>22</v>
      </c>
      <c r="B31" s="2">
        <v>7</v>
      </c>
      <c r="C31" s="3">
        <v>101</v>
      </c>
      <c r="D31" s="13">
        <f t="shared" si="0"/>
        <v>1.8888888888888893</v>
      </c>
      <c r="E31" s="13">
        <f t="shared" si="1"/>
        <v>24.733333333333334</v>
      </c>
      <c r="F31" s="13">
        <f t="shared" si="2"/>
        <v>46.718518518518529</v>
      </c>
      <c r="G31" s="13">
        <f t="shared" si="3"/>
        <v>3.5679012345679029</v>
      </c>
      <c r="H31" s="13">
        <f t="shared" si="3"/>
        <v>611.73777777777786</v>
      </c>
      <c r="I31">
        <f t="shared" si="4"/>
        <v>104.66657963446477</v>
      </c>
      <c r="J31">
        <f t="shared" si="5"/>
        <v>13.443806215871788</v>
      </c>
    </row>
    <row r="32" spans="1:10">
      <c r="A32" s="2">
        <f t="shared" si="6"/>
        <v>23</v>
      </c>
      <c r="B32" s="2">
        <v>7</v>
      </c>
      <c r="C32" s="3">
        <v>109</v>
      </c>
      <c r="D32" s="13">
        <f t="shared" si="0"/>
        <v>1.8888888888888893</v>
      </c>
      <c r="E32" s="13">
        <f t="shared" si="1"/>
        <v>32.733333333333334</v>
      </c>
      <c r="F32" s="13">
        <f t="shared" si="2"/>
        <v>61.829629629629643</v>
      </c>
      <c r="G32" s="13">
        <f t="shared" si="3"/>
        <v>3.5679012345679029</v>
      </c>
      <c r="H32" s="13">
        <f t="shared" si="3"/>
        <v>1071.4711111111112</v>
      </c>
      <c r="I32">
        <f t="shared" si="4"/>
        <v>104.66657963446477</v>
      </c>
      <c r="J32">
        <f t="shared" si="5"/>
        <v>18.77853206443551</v>
      </c>
    </row>
    <row r="33" spans="1:10">
      <c r="A33" s="2">
        <f t="shared" si="6"/>
        <v>24</v>
      </c>
      <c r="B33" s="2">
        <v>5</v>
      </c>
      <c r="C33" s="3">
        <v>74</v>
      </c>
      <c r="D33" s="13">
        <f t="shared" si="0"/>
        <v>-0.11111111111111072</v>
      </c>
      <c r="E33" s="13">
        <f t="shared" si="1"/>
        <v>-2.2666666666666657</v>
      </c>
      <c r="F33" s="13">
        <f t="shared" si="2"/>
        <v>0.25185185185185083</v>
      </c>
      <c r="G33" s="13">
        <f t="shared" si="3"/>
        <v>1.2345679012345592E-2</v>
      </c>
      <c r="H33" s="13">
        <f t="shared" si="3"/>
        <v>5.1377777777777736</v>
      </c>
      <c r="I33">
        <f t="shared" si="4"/>
        <v>74.596083550913832</v>
      </c>
      <c r="J33">
        <f t="shared" si="5"/>
        <v>0.355315599670043</v>
      </c>
    </row>
    <row r="34" spans="1:10">
      <c r="A34" s="2">
        <f t="shared" si="6"/>
        <v>25</v>
      </c>
      <c r="B34" s="2">
        <v>9</v>
      </c>
      <c r="C34" s="3">
        <v>134</v>
      </c>
      <c r="D34" s="13">
        <f t="shared" si="0"/>
        <v>3.8888888888888893</v>
      </c>
      <c r="E34" s="13">
        <f t="shared" si="1"/>
        <v>57.733333333333334</v>
      </c>
      <c r="F34" s="13">
        <f t="shared" si="2"/>
        <v>224.51851851851853</v>
      </c>
      <c r="G34" s="13">
        <f t="shared" si="3"/>
        <v>15.123456790123459</v>
      </c>
      <c r="H34" s="13">
        <f t="shared" si="3"/>
        <v>3333.137777777778</v>
      </c>
      <c r="I34">
        <f t="shared" si="4"/>
        <v>134.73707571801572</v>
      </c>
      <c r="J34">
        <f t="shared" si="5"/>
        <v>0.54328061408838479</v>
      </c>
    </row>
    <row r="35" spans="1:10">
      <c r="A35" s="2">
        <f t="shared" si="6"/>
        <v>26</v>
      </c>
      <c r="B35" s="2">
        <v>7</v>
      </c>
      <c r="C35" s="3">
        <v>112</v>
      </c>
      <c r="D35" s="13">
        <f t="shared" si="0"/>
        <v>1.8888888888888893</v>
      </c>
      <c r="E35" s="13">
        <f t="shared" si="1"/>
        <v>35.733333333333334</v>
      </c>
      <c r="F35" s="13">
        <f t="shared" si="2"/>
        <v>67.496296296296308</v>
      </c>
      <c r="G35" s="13">
        <f t="shared" si="3"/>
        <v>3.5679012345679029</v>
      </c>
      <c r="H35" s="13">
        <f t="shared" si="3"/>
        <v>1276.8711111111111</v>
      </c>
      <c r="I35">
        <f t="shared" si="4"/>
        <v>104.66657963446477</v>
      </c>
      <c r="J35">
        <f t="shared" si="5"/>
        <v>53.779054257646905</v>
      </c>
    </row>
    <row r="36" spans="1:10">
      <c r="A36" s="2">
        <f t="shared" si="6"/>
        <v>27</v>
      </c>
      <c r="B36" s="2">
        <v>2</v>
      </c>
      <c r="C36" s="3">
        <v>18</v>
      </c>
      <c r="D36" s="13">
        <f t="shared" si="0"/>
        <v>-3.1111111111111107</v>
      </c>
      <c r="E36" s="13">
        <f t="shared" si="1"/>
        <v>-58.266666666666666</v>
      </c>
      <c r="F36" s="13">
        <f t="shared" si="2"/>
        <v>181.27407407407404</v>
      </c>
      <c r="G36" s="13">
        <f t="shared" si="3"/>
        <v>9.6790123456790091</v>
      </c>
      <c r="H36" s="13">
        <f t="shared" si="3"/>
        <v>3395.0044444444443</v>
      </c>
      <c r="I36">
        <f t="shared" si="4"/>
        <v>29.490339425587443</v>
      </c>
      <c r="J36">
        <f t="shared" si="5"/>
        <v>132.02790011520918</v>
      </c>
    </row>
    <row r="37" spans="1:10">
      <c r="A37" s="2">
        <f t="shared" si="6"/>
        <v>28</v>
      </c>
      <c r="B37" s="2">
        <v>5</v>
      </c>
      <c r="C37" s="3">
        <v>73</v>
      </c>
      <c r="D37" s="13">
        <f t="shared" si="0"/>
        <v>-0.11111111111111072</v>
      </c>
      <c r="E37" s="13">
        <f t="shared" si="1"/>
        <v>-3.2666666666666657</v>
      </c>
      <c r="F37" s="13">
        <f t="shared" si="2"/>
        <v>0.36296296296296154</v>
      </c>
      <c r="G37" s="13">
        <f t="shared" si="3"/>
        <v>1.2345679012345592E-2</v>
      </c>
      <c r="H37" s="13">
        <f t="shared" si="3"/>
        <v>10.671111111111104</v>
      </c>
      <c r="I37">
        <f t="shared" si="4"/>
        <v>74.596083550913832</v>
      </c>
      <c r="J37">
        <f t="shared" si="5"/>
        <v>2.5474827014977071</v>
      </c>
    </row>
    <row r="38" spans="1:10">
      <c r="A38" s="2">
        <f t="shared" si="6"/>
        <v>29</v>
      </c>
      <c r="B38" s="2">
        <v>7</v>
      </c>
      <c r="C38" s="3">
        <v>111</v>
      </c>
      <c r="D38" s="13">
        <f t="shared" si="0"/>
        <v>1.8888888888888893</v>
      </c>
      <c r="E38" s="13">
        <f t="shared" si="1"/>
        <v>34.733333333333334</v>
      </c>
      <c r="F38" s="13">
        <f t="shared" si="2"/>
        <v>65.607407407407422</v>
      </c>
      <c r="G38" s="13">
        <f t="shared" si="3"/>
        <v>3.5679012345679029</v>
      </c>
      <c r="H38" s="13">
        <f t="shared" si="3"/>
        <v>1206.4044444444446</v>
      </c>
      <c r="I38">
        <f t="shared" si="4"/>
        <v>104.66657963446477</v>
      </c>
      <c r="J38">
        <f t="shared" si="5"/>
        <v>40.11221352657644</v>
      </c>
    </row>
    <row r="39" spans="1:10">
      <c r="A39" s="2">
        <f t="shared" si="6"/>
        <v>30</v>
      </c>
      <c r="B39" s="2">
        <v>6</v>
      </c>
      <c r="C39" s="3">
        <v>96</v>
      </c>
      <c r="D39" s="13">
        <f t="shared" si="0"/>
        <v>0.88888888888888928</v>
      </c>
      <c r="E39" s="13">
        <f t="shared" si="1"/>
        <v>19.733333333333334</v>
      </c>
      <c r="F39" s="13">
        <f t="shared" si="2"/>
        <v>17.540740740740748</v>
      </c>
      <c r="G39" s="13">
        <f t="shared" si="3"/>
        <v>0.79012345679012419</v>
      </c>
      <c r="H39" s="13">
        <f t="shared" si="3"/>
        <v>389.40444444444449</v>
      </c>
      <c r="I39">
        <f t="shared" si="4"/>
        <v>89.631331592689307</v>
      </c>
      <c r="J39">
        <f t="shared" si="5"/>
        <v>40.559937282277318</v>
      </c>
    </row>
    <row r="40" spans="1:10">
      <c r="A40" s="2">
        <f t="shared" si="6"/>
        <v>31</v>
      </c>
      <c r="B40" s="2">
        <v>8</v>
      </c>
      <c r="C40" s="3">
        <v>123</v>
      </c>
      <c r="D40" s="13">
        <f t="shared" si="0"/>
        <v>2.8888888888888893</v>
      </c>
      <c r="E40" s="13">
        <f t="shared" si="1"/>
        <v>46.733333333333334</v>
      </c>
      <c r="F40" s="13">
        <f t="shared" si="2"/>
        <v>135.00740740740744</v>
      </c>
      <c r="G40" s="13">
        <f t="shared" si="3"/>
        <v>8.3456790123456805</v>
      </c>
      <c r="H40" s="13">
        <f t="shared" si="3"/>
        <v>2184.0044444444447</v>
      </c>
      <c r="I40">
        <f t="shared" si="4"/>
        <v>119.70182767624023</v>
      </c>
      <c r="J40">
        <f t="shared" si="5"/>
        <v>10.877940677214934</v>
      </c>
    </row>
    <row r="41" spans="1:10">
      <c r="A41" s="2">
        <f t="shared" si="6"/>
        <v>32</v>
      </c>
      <c r="B41" s="2">
        <v>5</v>
      </c>
      <c r="C41" s="3">
        <v>90</v>
      </c>
      <c r="D41" s="13">
        <f t="shared" si="0"/>
        <v>-0.11111111111111072</v>
      </c>
      <c r="E41" s="13">
        <f t="shared" si="1"/>
        <v>13.733333333333334</v>
      </c>
      <c r="F41" s="13">
        <f t="shared" si="2"/>
        <v>-1.5259259259259206</v>
      </c>
      <c r="G41" s="13">
        <f t="shared" si="3"/>
        <v>1.2345679012345592E-2</v>
      </c>
      <c r="H41" s="13">
        <f t="shared" si="3"/>
        <v>188.60444444444448</v>
      </c>
      <c r="I41">
        <f t="shared" si="4"/>
        <v>74.596083550913832</v>
      </c>
      <c r="J41">
        <f t="shared" si="5"/>
        <v>237.28064197042741</v>
      </c>
    </row>
    <row r="42" spans="1:10">
      <c r="A42" s="2">
        <f t="shared" si="6"/>
        <v>33</v>
      </c>
      <c r="B42" s="2">
        <v>2</v>
      </c>
      <c r="C42" s="3">
        <v>20</v>
      </c>
      <c r="D42" s="13">
        <f t="shared" si="0"/>
        <v>-3.1111111111111107</v>
      </c>
      <c r="E42" s="13">
        <f t="shared" si="1"/>
        <v>-56.266666666666666</v>
      </c>
      <c r="F42" s="13">
        <f t="shared" si="2"/>
        <v>175.05185185185184</v>
      </c>
      <c r="G42" s="13">
        <f t="shared" si="3"/>
        <v>9.6790123456790091</v>
      </c>
      <c r="H42" s="13">
        <f t="shared" si="3"/>
        <v>3165.9377777777777</v>
      </c>
      <c r="I42">
        <f t="shared" si="4"/>
        <v>29.490339425587443</v>
      </c>
      <c r="J42">
        <f t="shared" si="5"/>
        <v>90.066542412859405</v>
      </c>
    </row>
    <row r="43" spans="1:10">
      <c r="A43" s="2">
        <f t="shared" si="6"/>
        <v>34</v>
      </c>
      <c r="B43" s="2">
        <v>2</v>
      </c>
      <c r="C43" s="3">
        <v>28</v>
      </c>
      <c r="D43" s="13">
        <f t="shared" si="0"/>
        <v>-3.1111111111111107</v>
      </c>
      <c r="E43" s="13">
        <f t="shared" si="1"/>
        <v>-48.266666666666666</v>
      </c>
      <c r="F43" s="13">
        <f t="shared" si="2"/>
        <v>150.16296296296295</v>
      </c>
      <c r="G43" s="13">
        <f t="shared" si="3"/>
        <v>9.6790123456790091</v>
      </c>
      <c r="H43" s="13">
        <f t="shared" si="3"/>
        <v>2329.6711111111108</v>
      </c>
      <c r="I43">
        <f t="shared" si="4"/>
        <v>29.490339425587443</v>
      </c>
      <c r="J43">
        <f t="shared" si="5"/>
        <v>2.2211116034603098</v>
      </c>
    </row>
    <row r="44" spans="1:10">
      <c r="A44" s="2">
        <f t="shared" si="6"/>
        <v>35</v>
      </c>
      <c r="B44" s="2">
        <v>1</v>
      </c>
      <c r="C44" s="3">
        <v>3</v>
      </c>
      <c r="D44" s="13">
        <f t="shared" si="0"/>
        <v>-4.1111111111111107</v>
      </c>
      <c r="E44" s="13">
        <f t="shared" si="1"/>
        <v>-73.266666666666666</v>
      </c>
      <c r="F44" s="13">
        <f t="shared" si="2"/>
        <v>301.2074074074074</v>
      </c>
      <c r="G44" s="13">
        <f t="shared" si="3"/>
        <v>16.901234567901231</v>
      </c>
      <c r="H44" s="13">
        <f t="shared" si="3"/>
        <v>5368.0044444444447</v>
      </c>
      <c r="I44">
        <f t="shared" si="4"/>
        <v>14.455091383811979</v>
      </c>
      <c r="J44">
        <f t="shared" si="5"/>
        <v>131.21911861148345</v>
      </c>
    </row>
    <row r="45" spans="1:10">
      <c r="A45" s="2">
        <f t="shared" si="6"/>
        <v>36</v>
      </c>
      <c r="B45" s="2">
        <v>4</v>
      </c>
      <c r="C45" s="3">
        <v>57</v>
      </c>
      <c r="D45" s="13">
        <f t="shared" si="0"/>
        <v>-1.1111111111111107</v>
      </c>
      <c r="E45" s="13">
        <f t="shared" si="1"/>
        <v>-19.266666666666666</v>
      </c>
      <c r="F45" s="13">
        <f t="shared" si="2"/>
        <v>21.407407407407398</v>
      </c>
      <c r="G45" s="13">
        <f t="shared" si="3"/>
        <v>1.2345679012345669</v>
      </c>
      <c r="H45" s="13">
        <f t="shared" si="3"/>
        <v>371.20444444444439</v>
      </c>
      <c r="I45">
        <f t="shared" si="4"/>
        <v>59.560835509138371</v>
      </c>
      <c r="J45">
        <f t="shared" si="5"/>
        <v>6.5578785048639823</v>
      </c>
    </row>
    <row r="46" spans="1:10">
      <c r="A46" s="2">
        <f t="shared" si="6"/>
        <v>37</v>
      </c>
      <c r="B46" s="2">
        <v>5</v>
      </c>
      <c r="C46" s="3">
        <v>86</v>
      </c>
      <c r="D46" s="13">
        <f t="shared" si="0"/>
        <v>-0.11111111111111072</v>
      </c>
      <c r="E46" s="13">
        <f t="shared" si="1"/>
        <v>9.7333333333333343</v>
      </c>
      <c r="F46" s="13">
        <f t="shared" si="2"/>
        <v>-1.0814814814814777</v>
      </c>
      <c r="G46" s="13">
        <f t="shared" si="3"/>
        <v>1.2345679012345592E-2</v>
      </c>
      <c r="H46" s="13">
        <f t="shared" si="3"/>
        <v>94.737777777777794</v>
      </c>
      <c r="I46">
        <f t="shared" si="4"/>
        <v>74.596083550913832</v>
      </c>
      <c r="J46">
        <f t="shared" si="5"/>
        <v>130.04931037773807</v>
      </c>
    </row>
    <row r="47" spans="1:10">
      <c r="A47" s="2">
        <f t="shared" si="6"/>
        <v>38</v>
      </c>
      <c r="B47" s="2">
        <v>9</v>
      </c>
      <c r="C47" s="3">
        <v>132</v>
      </c>
      <c r="D47" s="13">
        <f t="shared" si="0"/>
        <v>3.8888888888888893</v>
      </c>
      <c r="E47" s="13">
        <f t="shared" si="1"/>
        <v>55.733333333333334</v>
      </c>
      <c r="F47" s="13">
        <f t="shared" si="2"/>
        <v>216.74074074074076</v>
      </c>
      <c r="G47" s="13">
        <f t="shared" si="3"/>
        <v>15.123456790123459</v>
      </c>
      <c r="H47" s="13">
        <f t="shared" si="3"/>
        <v>3106.2044444444446</v>
      </c>
      <c r="I47">
        <f t="shared" si="4"/>
        <v>134.73707571801572</v>
      </c>
      <c r="J47">
        <f t="shared" si="5"/>
        <v>7.4915834861512529</v>
      </c>
    </row>
    <row r="48" spans="1:10">
      <c r="A48" s="2">
        <f t="shared" si="6"/>
        <v>39</v>
      </c>
      <c r="B48" s="2">
        <v>7</v>
      </c>
      <c r="C48" s="3">
        <v>112</v>
      </c>
      <c r="D48" s="13">
        <f t="shared" si="0"/>
        <v>1.8888888888888893</v>
      </c>
      <c r="E48" s="13">
        <f t="shared" si="1"/>
        <v>35.733333333333334</v>
      </c>
      <c r="F48" s="13">
        <f t="shared" si="2"/>
        <v>67.496296296296308</v>
      </c>
      <c r="G48" s="13">
        <f t="shared" si="3"/>
        <v>3.5679012345679029</v>
      </c>
      <c r="H48" s="13">
        <f t="shared" si="3"/>
        <v>1276.8711111111111</v>
      </c>
      <c r="I48">
        <f t="shared" si="4"/>
        <v>104.66657963446477</v>
      </c>
      <c r="J48">
        <f t="shared" si="5"/>
        <v>53.779054257646905</v>
      </c>
    </row>
    <row r="49" spans="1:10">
      <c r="A49" s="2">
        <f t="shared" si="6"/>
        <v>40</v>
      </c>
      <c r="B49" s="2">
        <v>1</v>
      </c>
      <c r="C49" s="3">
        <v>27</v>
      </c>
      <c r="D49" s="13">
        <f t="shared" si="0"/>
        <v>-4.1111111111111107</v>
      </c>
      <c r="E49" s="13">
        <f t="shared" si="1"/>
        <v>-49.266666666666666</v>
      </c>
      <c r="F49" s="13">
        <f t="shared" si="2"/>
        <v>202.54074074074072</v>
      </c>
      <c r="G49" s="13">
        <f t="shared" si="3"/>
        <v>16.901234567901231</v>
      </c>
      <c r="H49" s="13">
        <f t="shared" si="3"/>
        <v>2427.2044444444446</v>
      </c>
      <c r="I49">
        <f t="shared" si="4"/>
        <v>14.455091383811979</v>
      </c>
      <c r="J49">
        <f t="shared" si="5"/>
        <v>157.37473218850846</v>
      </c>
    </row>
    <row r="50" spans="1:10">
      <c r="A50" s="2">
        <f t="shared" si="6"/>
        <v>41</v>
      </c>
      <c r="B50" s="2">
        <v>9</v>
      </c>
      <c r="C50" s="3">
        <v>131</v>
      </c>
      <c r="D50" s="13">
        <f t="shared" si="0"/>
        <v>3.8888888888888893</v>
      </c>
      <c r="E50" s="13">
        <f t="shared" si="1"/>
        <v>54.733333333333334</v>
      </c>
      <c r="F50" s="13">
        <f t="shared" si="2"/>
        <v>212.85185185185188</v>
      </c>
      <c r="G50" s="13">
        <f t="shared" si="3"/>
        <v>15.123456790123459</v>
      </c>
      <c r="H50" s="13">
        <f t="shared" si="3"/>
        <v>2995.7377777777779</v>
      </c>
      <c r="I50">
        <f t="shared" si="4"/>
        <v>134.73707571801572</v>
      </c>
      <c r="J50">
        <f t="shared" si="5"/>
        <v>13.965734922182687</v>
      </c>
    </row>
    <row r="51" spans="1:10">
      <c r="A51" s="2">
        <f t="shared" si="6"/>
        <v>42</v>
      </c>
      <c r="B51" s="2">
        <v>2</v>
      </c>
      <c r="C51" s="3">
        <v>34</v>
      </c>
      <c r="D51" s="13">
        <f t="shared" si="0"/>
        <v>-3.1111111111111107</v>
      </c>
      <c r="E51" s="13">
        <f t="shared" si="1"/>
        <v>-42.266666666666666</v>
      </c>
      <c r="F51" s="13">
        <f t="shared" si="2"/>
        <v>131.49629629629626</v>
      </c>
      <c r="G51" s="13">
        <f t="shared" si="3"/>
        <v>9.6790123456790091</v>
      </c>
      <c r="H51" s="13">
        <f t="shared" si="3"/>
        <v>1786.471111111111</v>
      </c>
      <c r="I51">
        <f t="shared" si="4"/>
        <v>29.490339425587443</v>
      </c>
      <c r="J51">
        <f t="shared" si="5"/>
        <v>20.337038496410994</v>
      </c>
    </row>
    <row r="52" spans="1:10">
      <c r="A52" s="2">
        <f t="shared" si="6"/>
        <v>43</v>
      </c>
      <c r="B52" s="2">
        <v>2</v>
      </c>
      <c r="C52" s="3">
        <v>27</v>
      </c>
      <c r="D52" s="13">
        <f t="shared" si="0"/>
        <v>-3.1111111111111107</v>
      </c>
      <c r="E52" s="13">
        <f t="shared" si="1"/>
        <v>-49.266666666666666</v>
      </c>
      <c r="F52" s="13">
        <f t="shared" si="2"/>
        <v>153.27407407407406</v>
      </c>
      <c r="G52" s="13">
        <f t="shared" si="3"/>
        <v>9.6790123456790091</v>
      </c>
      <c r="H52" s="13">
        <f t="shared" si="3"/>
        <v>2427.2044444444446</v>
      </c>
      <c r="I52">
        <f t="shared" si="4"/>
        <v>29.490339425587443</v>
      </c>
      <c r="J52">
        <f t="shared" si="5"/>
        <v>6.2017904546351961</v>
      </c>
    </row>
    <row r="53" spans="1:10">
      <c r="A53" s="2">
        <f t="shared" si="6"/>
        <v>44</v>
      </c>
      <c r="B53" s="2">
        <v>4</v>
      </c>
      <c r="C53" s="3">
        <v>61</v>
      </c>
      <c r="D53" s="13">
        <f t="shared" si="0"/>
        <v>-1.1111111111111107</v>
      </c>
      <c r="E53" s="13">
        <f t="shared" si="1"/>
        <v>-15.266666666666666</v>
      </c>
      <c r="F53" s="13">
        <f t="shared" si="2"/>
        <v>16.962962962962955</v>
      </c>
      <c r="G53" s="13">
        <f t="shared" si="3"/>
        <v>1.2345679012345669</v>
      </c>
      <c r="H53" s="13">
        <f t="shared" si="3"/>
        <v>233.07111111111109</v>
      </c>
      <c r="I53">
        <f t="shared" si="4"/>
        <v>59.560835509138371</v>
      </c>
      <c r="J53">
        <f t="shared" si="5"/>
        <v>2.0711944317570108</v>
      </c>
    </row>
    <row r="54" spans="1:10">
      <c r="A54" s="2">
        <f t="shared" si="6"/>
        <v>45</v>
      </c>
      <c r="B54" s="2">
        <v>5</v>
      </c>
      <c r="C54" s="3">
        <v>77</v>
      </c>
      <c r="D54" s="13">
        <f t="shared" si="0"/>
        <v>-0.11111111111111072</v>
      </c>
      <c r="E54" s="13">
        <f t="shared" si="1"/>
        <v>0.73333333333333428</v>
      </c>
      <c r="F54" s="13">
        <f t="shared" si="2"/>
        <v>-8.1481481481481294E-2</v>
      </c>
      <c r="G54" s="13">
        <f t="shared" si="3"/>
        <v>1.2345679012345592E-2</v>
      </c>
      <c r="H54" s="13">
        <f t="shared" si="3"/>
        <v>0.53777777777777913</v>
      </c>
      <c r="I54">
        <f t="shared" si="4"/>
        <v>74.596083550913832</v>
      </c>
      <c r="J54">
        <f t="shared" si="5"/>
        <v>5.7788142941870504</v>
      </c>
    </row>
    <row r="55" spans="1:10">
      <c r="A55" s="11" t="s">
        <v>23</v>
      </c>
      <c r="B55" s="11">
        <f>SUM(B10:B54)</f>
        <v>230</v>
      </c>
      <c r="C55" s="11">
        <f>SUM(C10:C54)</f>
        <v>3432</v>
      </c>
      <c r="D55" s="15">
        <f t="shared" ref="D55:H55" si="7">SUM(D10:D54)</f>
        <v>1.7763568394002505E-14</v>
      </c>
      <c r="E55" s="15">
        <f t="shared" si="7"/>
        <v>1.7053025658242404E-13</v>
      </c>
      <c r="F55" s="14">
        <f t="shared" si="7"/>
        <v>5118.6666666666679</v>
      </c>
      <c r="G55" s="14">
        <f t="shared" si="7"/>
        <v>340.44444444444434</v>
      </c>
      <c r="H55" s="14">
        <f t="shared" si="7"/>
        <v>80376.800000000003</v>
      </c>
      <c r="I55" s="14">
        <f t="shared" ref="I55:J55" si="8">SUM(I10:I54)</f>
        <v>3432.0000000000009</v>
      </c>
      <c r="J55" s="14">
        <f t="shared" si="8"/>
        <v>3416.3770234986937</v>
      </c>
    </row>
    <row r="56" spans="1:10">
      <c r="A56" s="11" t="s">
        <v>54</v>
      </c>
      <c r="B56" s="14">
        <f>AVERAGE(B10:B54)</f>
        <v>5.1111111111111107</v>
      </c>
      <c r="C56" s="14">
        <f>AVERAGE(C10:C54)</f>
        <v>76.266666666666666</v>
      </c>
      <c r="D56" s="12"/>
      <c r="E56" s="12"/>
      <c r="F56" s="12"/>
      <c r="G56" s="12"/>
      <c r="H56" s="12"/>
      <c r="I56" s="12"/>
      <c r="J56" s="12"/>
    </row>
    <row r="57" spans="1:10">
      <c r="A57" s="4" t="s">
        <v>44</v>
      </c>
      <c r="B57" s="4" t="s">
        <v>47</v>
      </c>
      <c r="C57" s="4" t="s">
        <v>48</v>
      </c>
      <c r="D57" s="4" t="s">
        <v>49</v>
      </c>
      <c r="E57" s="4" t="s">
        <v>50</v>
      </c>
      <c r="F57" s="4" t="s">
        <v>53</v>
      </c>
      <c r="G57" s="4" t="s">
        <v>51</v>
      </c>
      <c r="H57" s="4" t="s">
        <v>52</v>
      </c>
      <c r="I57" s="4" t="s">
        <v>61</v>
      </c>
      <c r="J57" s="4" t="s">
        <v>62</v>
      </c>
    </row>
    <row r="59" spans="1:10">
      <c r="A59" s="16" t="s">
        <v>67</v>
      </c>
      <c r="B59" s="17"/>
      <c r="C59" s="17"/>
      <c r="D59" s="17"/>
      <c r="E59" s="28">
        <v>15.035</v>
      </c>
      <c r="F59" s="28" t="s">
        <v>1</v>
      </c>
      <c r="G59" s="28">
        <v>-0.57999999999999996</v>
      </c>
      <c r="H59" s="29"/>
    </row>
    <row r="60" spans="1:10">
      <c r="A60" s="18"/>
      <c r="B60" s="19"/>
      <c r="C60" s="19"/>
      <c r="D60" s="19"/>
      <c r="E60" s="19"/>
      <c r="F60" s="32"/>
      <c r="G60" s="32"/>
      <c r="H60" s="20"/>
    </row>
    <row r="61" spans="1:10">
      <c r="A61" s="18" t="s">
        <v>55</v>
      </c>
      <c r="B61" s="21">
        <f>F55/G55</f>
        <v>15.035248041775464</v>
      </c>
      <c r="C61" s="19"/>
      <c r="D61" s="19"/>
      <c r="E61" s="19"/>
      <c r="F61" s="32"/>
      <c r="G61" s="32"/>
      <c r="H61" s="20"/>
    </row>
    <row r="62" spans="1:10">
      <c r="A62" s="18" t="s">
        <v>56</v>
      </c>
      <c r="B62" s="21">
        <f>C56 - B61*B56</f>
        <v>-0.58015665796348515</v>
      </c>
      <c r="C62" s="19"/>
      <c r="D62" s="19"/>
      <c r="E62" s="19"/>
      <c r="F62" s="19"/>
      <c r="G62" s="19"/>
      <c r="H62" s="20"/>
    </row>
    <row r="63" spans="1:10">
      <c r="A63" s="22" t="s">
        <v>57</v>
      </c>
      <c r="B63" s="23"/>
      <c r="C63" s="24"/>
      <c r="D63" s="24"/>
      <c r="E63" s="24"/>
      <c r="F63" s="24"/>
      <c r="G63" s="24"/>
      <c r="H63" s="25"/>
    </row>
    <row r="65" spans="1:8" ht="15" thickBot="1">
      <c r="A65" s="27" t="s">
        <v>58</v>
      </c>
      <c r="B65" s="27">
        <f>E59*5+G59</f>
        <v>74.594999999999999</v>
      </c>
    </row>
    <row r="66" spans="1:8">
      <c r="A66" s="43" t="s">
        <v>68</v>
      </c>
      <c r="B66" s="35"/>
      <c r="C66" s="35"/>
      <c r="D66" s="35"/>
      <c r="E66" s="35"/>
      <c r="F66" s="35"/>
      <c r="G66" s="35"/>
      <c r="H66" s="36"/>
    </row>
    <row r="67" spans="1:8">
      <c r="A67" s="37"/>
      <c r="B67" s="38"/>
      <c r="C67" s="38"/>
      <c r="D67" s="38"/>
      <c r="E67" s="38"/>
      <c r="F67" s="38"/>
      <c r="G67" s="38"/>
      <c r="H67" s="39"/>
    </row>
    <row r="68" spans="1:8">
      <c r="A68" s="37" t="s">
        <v>55</v>
      </c>
      <c r="B68" s="40">
        <f>$B$61</f>
        <v>15.035248041775464</v>
      </c>
      <c r="C68" s="38"/>
      <c r="D68" s="38"/>
      <c r="E68" s="38"/>
      <c r="F68" s="38"/>
      <c r="G68" s="38"/>
      <c r="H68" s="39"/>
    </row>
    <row r="69" spans="1:8">
      <c r="A69" s="37" t="s">
        <v>63</v>
      </c>
      <c r="B69" s="38">
        <f>J55/(A54-2)</f>
        <v>79.450628453457995</v>
      </c>
      <c r="C69" s="38"/>
      <c r="D69" s="38"/>
      <c r="E69" s="38"/>
      <c r="F69" s="38"/>
      <c r="G69" s="38"/>
      <c r="H69" s="39"/>
    </row>
    <row r="70" spans="1:8">
      <c r="A70" s="37" t="s">
        <v>64</v>
      </c>
      <c r="B70" s="38">
        <f>B69/G55</f>
        <v>0.23337325590114952</v>
      </c>
      <c r="C70" s="38"/>
      <c r="D70" s="38"/>
      <c r="E70" s="38"/>
      <c r="F70" s="38"/>
      <c r="G70" s="38"/>
      <c r="H70" s="39"/>
    </row>
    <row r="71" spans="1:8">
      <c r="A71" s="37" t="s">
        <v>69</v>
      </c>
      <c r="B71" s="38">
        <v>1.6811</v>
      </c>
      <c r="C71" s="38"/>
      <c r="D71" s="38"/>
      <c r="E71" s="38"/>
      <c r="F71" s="38"/>
      <c r="G71" s="38"/>
      <c r="H71" s="39"/>
    </row>
    <row r="72" spans="1:8">
      <c r="A72" s="37"/>
      <c r="B72" s="38"/>
      <c r="C72" s="38"/>
      <c r="D72" s="38"/>
      <c r="E72" s="38"/>
      <c r="F72" s="38"/>
      <c r="G72" s="38"/>
      <c r="H72" s="39"/>
    </row>
    <row r="73" spans="1:8" ht="15" thickBot="1">
      <c r="A73" s="33">
        <f>B68-(B70*B71)</f>
        <v>14.642924261280042</v>
      </c>
      <c r="B73" s="34">
        <f>B68+(B71*B70)</f>
        <v>15.427571822270886</v>
      </c>
      <c r="C73" s="41"/>
      <c r="D73" s="41"/>
      <c r="E73" s="41"/>
      <c r="F73" s="41"/>
      <c r="G73" s="41"/>
      <c r="H73" s="4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1-20</vt:lpstr>
      <vt:lpstr>1-20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Leyli Garryyeva</dc:creator>
  <cp:lastModifiedBy>Leyli Garryyeva</cp:lastModifiedBy>
  <dcterms:created xsi:type="dcterms:W3CDTF">2019-09-04T18:19:05Z</dcterms:created>
  <dcterms:modified xsi:type="dcterms:W3CDTF">2019-09-13T20:51:26Z</dcterms:modified>
</cp:coreProperties>
</file>