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210" yWindow="-75" windowWidth="15480" windowHeight="9945" tabRatio="883" activeTab="1"/>
  </bookViews>
  <sheets>
    <sheet name="DEVIS" sheetId="6" r:id="rId1"/>
    <sheet name="ABAhe" sheetId="4" r:id="rId2"/>
    <sheet name="ABA" sheetId="1" r:id="rId3"/>
    <sheet name="BA" sheetId="5" r:id="rId4"/>
    <sheet name="Versions " sheetId="7" r:id="rId5"/>
    <sheet name="Nomenclature FG" sheetId="9" r:id="rId6"/>
    <sheet name="Nomenclature Affaire" sheetId="8" r:id="rId7"/>
    <sheet name="Bordereau de prix" sheetId="10" r:id="rId8"/>
  </sheets>
  <externalReferences>
    <externalReference r:id="rId9"/>
  </externalReferences>
  <definedNames>
    <definedName name="arrondi" localSheetId="0">[1]MATarrondi!$A$1:$B$5</definedName>
    <definedName name="arrondi">#REF!</definedName>
    <definedName name="_xlnm.Database" localSheetId="0">#REF!</definedName>
    <definedName name="_xlnm.Database">ABA!#REF!</definedName>
    <definedName name="_xlnm.Criteria" localSheetId="0">#REF!</definedName>
    <definedName name="_xlnm.Criteria">ABA!#REF!</definedName>
    <definedName name="_xlnm.Print_Titles" localSheetId="2">ABA!$2:$5</definedName>
    <definedName name="_xlnm.Print_Titles" localSheetId="0">DEVIS!$1:$4</definedName>
    <definedName name="Platine__Découplage_des__IT_et_des_fonctions__DIF_BO" localSheetId="0">DEVIS!#REF!</definedName>
    <definedName name="Platine__Découplage_des__IT_et_des_fonctions__DIF_BO">#REF!</definedName>
    <definedName name="_xlnm.Print_Area" localSheetId="2">ABA!$A$6:$S$26</definedName>
    <definedName name="_xlnm.Print_Area" localSheetId="1">ABAhe!$A$3:$R$45</definedName>
    <definedName name="_xlnm.Print_Area" localSheetId="3">BA!$A$1:$U$57</definedName>
    <definedName name="_xlnm.Print_Area" localSheetId="0">DEVIS!$A$1:$D$72</definedName>
  </definedNames>
  <calcPr calcId="145621"/>
</workbook>
</file>

<file path=xl/calcChain.xml><?xml version="1.0" encoding="utf-8"?>
<calcChain xmlns="http://schemas.openxmlformats.org/spreadsheetml/2006/main">
  <c r="G1" i="10" l="1"/>
  <c r="G1" i="8" l="1"/>
  <c r="H1" i="9" l="1"/>
  <c r="N24" i="1" l="1"/>
  <c r="L39" i="5"/>
  <c r="B13" i="5"/>
  <c r="D27" i="1"/>
  <c r="L41" i="5"/>
  <c r="P24" i="1"/>
  <c r="L43" i="5"/>
  <c r="O24" i="1"/>
  <c r="E6" i="4"/>
  <c r="D59" i="6"/>
  <c r="D58" i="6"/>
  <c r="B12" i="4"/>
  <c r="D64" i="6"/>
  <c r="D63" i="6"/>
  <c r="D62" i="6"/>
  <c r="D51" i="6"/>
  <c r="D48" i="6"/>
  <c r="D47" i="6"/>
  <c r="D46" i="6"/>
  <c r="D53" i="6"/>
  <c r="D12" i="6" s="1"/>
  <c r="A14" i="6"/>
  <c r="A12" i="6"/>
  <c r="L31" i="5"/>
  <c r="G31" i="5"/>
  <c r="F9" i="4"/>
  <c r="G9" i="4"/>
  <c r="H9" i="4"/>
  <c r="F5" i="1" s="1"/>
  <c r="I9" i="4"/>
  <c r="J9" i="4"/>
  <c r="H5" i="1" s="1"/>
  <c r="K9" i="4"/>
  <c r="I5" i="1" s="1"/>
  <c r="L9" i="4"/>
  <c r="J5" i="1" s="1"/>
  <c r="M9" i="4"/>
  <c r="C7" i="1"/>
  <c r="K22" i="1"/>
  <c r="G19" i="5" s="1"/>
  <c r="L19" i="5" s="1"/>
  <c r="F22" i="1"/>
  <c r="E5" i="1"/>
  <c r="G5" i="1"/>
  <c r="K5" i="1"/>
  <c r="D5" i="1"/>
  <c r="B35" i="4"/>
  <c r="B20" i="1" s="1"/>
  <c r="B37" i="4"/>
  <c r="B38" i="4" s="1"/>
  <c r="B33" i="4"/>
  <c r="B34" i="4" s="1"/>
  <c r="B31" i="4"/>
  <c r="B18" i="1" s="1"/>
  <c r="B29" i="4"/>
  <c r="B30" i="4" s="1"/>
  <c r="B27" i="4"/>
  <c r="B16" i="1" s="1"/>
  <c r="B25" i="4"/>
  <c r="B26" i="4" s="1"/>
  <c r="B23" i="4"/>
  <c r="B14" i="1" s="1"/>
  <c r="B21" i="4"/>
  <c r="B22" i="4" s="1"/>
  <c r="B19" i="4"/>
  <c r="B12" i="1" s="1"/>
  <c r="B17" i="4"/>
  <c r="B18" i="4" s="1"/>
  <c r="B11" i="1"/>
  <c r="H11" i="1" s="1"/>
  <c r="B15" i="4"/>
  <c r="B16" i="4" s="1"/>
  <c r="B13" i="4"/>
  <c r="B9" i="1" s="1"/>
  <c r="D22" i="1"/>
  <c r="E22" i="1"/>
  <c r="E4" i="1"/>
  <c r="F4" i="1"/>
  <c r="G4" i="1"/>
  <c r="H4" i="1"/>
  <c r="I4" i="1"/>
  <c r="J4" i="1"/>
  <c r="K4" i="1"/>
  <c r="D4" i="1"/>
  <c r="I56" i="5"/>
  <c r="B36" i="5"/>
  <c r="B37" i="5"/>
  <c r="Q2" i="1"/>
  <c r="R26" i="1"/>
  <c r="R24" i="1"/>
  <c r="C3" i="1"/>
  <c r="C12" i="1"/>
  <c r="K3" i="1"/>
  <c r="C13" i="1"/>
  <c r="F3" i="1"/>
  <c r="C21" i="1"/>
  <c r="C20" i="1"/>
  <c r="C19" i="1"/>
  <c r="C18" i="1"/>
  <c r="C17" i="1"/>
  <c r="C16" i="1"/>
  <c r="C15" i="1"/>
  <c r="C14" i="1"/>
  <c r="C11" i="1"/>
  <c r="C10" i="1"/>
  <c r="C9" i="1"/>
  <c r="C8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R3" i="1"/>
  <c r="H6" i="4"/>
  <c r="C6" i="4"/>
  <c r="M6" i="4"/>
  <c r="L53" i="5"/>
  <c r="L21" i="5"/>
  <c r="L20" i="5"/>
  <c r="L22" i="5"/>
  <c r="L27" i="5"/>
  <c r="L30" i="5"/>
  <c r="C56" i="5"/>
  <c r="F11" i="1"/>
  <c r="J11" i="1"/>
  <c r="G11" i="1"/>
  <c r="K11" i="1"/>
  <c r="S14" i="4"/>
  <c r="S18" i="4"/>
  <c r="S20" i="4"/>
  <c r="S26" i="4"/>
  <c r="S28" i="4"/>
  <c r="B8" i="1"/>
  <c r="H8" i="1" s="1"/>
  <c r="S12" i="4"/>
  <c r="S41" i="4" s="1"/>
  <c r="T41" i="4" s="1"/>
  <c r="D66" i="6"/>
  <c r="D14" i="6" s="1"/>
  <c r="F8" i="1"/>
  <c r="B20" i="4"/>
  <c r="B14" i="4"/>
  <c r="S16" i="4"/>
  <c r="S40" i="4"/>
  <c r="S38" i="4"/>
  <c r="S36" i="4"/>
  <c r="S34" i="4"/>
  <c r="S32" i="4"/>
  <c r="S30" i="4"/>
  <c r="S24" i="4"/>
  <c r="S22" i="4"/>
  <c r="B10" i="1"/>
  <c r="K8" i="1"/>
  <c r="H10" i="1"/>
  <c r="D10" i="1"/>
  <c r="G10" i="1"/>
  <c r="K10" i="1"/>
  <c r="F10" i="1"/>
  <c r="J10" i="1"/>
  <c r="E10" i="1"/>
  <c r="I10" i="1"/>
  <c r="G8" i="1"/>
  <c r="E8" i="1"/>
  <c r="I8" i="1"/>
  <c r="D11" i="1"/>
  <c r="I11" i="1"/>
  <c r="E11" i="1"/>
  <c r="L24" i="1"/>
  <c r="B32" i="5"/>
  <c r="L38" i="5" s="1"/>
  <c r="L40" i="5" s="1"/>
  <c r="M24" i="1"/>
  <c r="Q22" i="1" l="1"/>
  <c r="S22" i="1" s="1"/>
  <c r="D8" i="1"/>
  <c r="J8" i="1"/>
  <c r="E6" i="1"/>
  <c r="Q13" i="1"/>
  <c r="S13" i="1" s="1"/>
  <c r="Q19" i="1"/>
  <c r="S19" i="1" s="1"/>
  <c r="Q10" i="1"/>
  <c r="S10" i="1" s="1"/>
  <c r="Q11" i="1"/>
  <c r="S11" i="1" s="1"/>
  <c r="G6" i="1"/>
  <c r="Q17" i="1"/>
  <c r="S17" i="1" s="1"/>
  <c r="Q21" i="1"/>
  <c r="S21" i="1" s="1"/>
  <c r="Q8" i="1"/>
  <c r="S8" i="1" s="1"/>
  <c r="D6" i="1"/>
  <c r="Q23" i="1" s="1"/>
  <c r="S23" i="1" s="1"/>
  <c r="K6" i="1"/>
  <c r="Q18" i="1"/>
  <c r="S18" i="1" s="1"/>
  <c r="Q12" i="1"/>
  <c r="S12" i="1" s="1"/>
  <c r="Q14" i="1"/>
  <c r="S14" i="1" s="1"/>
  <c r="Q20" i="1"/>
  <c r="S20" i="1" s="1"/>
  <c r="Q16" i="1"/>
  <c r="S16" i="1" s="1"/>
  <c r="Q9" i="1"/>
  <c r="S9" i="1" s="1"/>
  <c r="Q15" i="1"/>
  <c r="S15" i="1" s="1"/>
  <c r="D9" i="1"/>
  <c r="E9" i="1"/>
  <c r="I9" i="1"/>
  <c r="G9" i="1"/>
  <c r="J9" i="1"/>
  <c r="K9" i="1"/>
  <c r="F9" i="1"/>
  <c r="H9" i="1"/>
  <c r="J12" i="1"/>
  <c r="I12" i="1"/>
  <c r="D12" i="1"/>
  <c r="K12" i="1"/>
  <c r="F12" i="1"/>
  <c r="E12" i="1"/>
  <c r="H12" i="1"/>
  <c r="G12" i="1"/>
  <c r="H14" i="1"/>
  <c r="D14" i="1"/>
  <c r="G14" i="1"/>
  <c r="K14" i="1"/>
  <c r="F14" i="1"/>
  <c r="J14" i="1"/>
  <c r="E14" i="1"/>
  <c r="I14" i="1"/>
  <c r="H16" i="1"/>
  <c r="D16" i="1"/>
  <c r="G16" i="1"/>
  <c r="K16" i="1"/>
  <c r="F16" i="1"/>
  <c r="J16" i="1"/>
  <c r="E16" i="1"/>
  <c r="I16" i="1"/>
  <c r="H18" i="1"/>
  <c r="D18" i="1"/>
  <c r="G18" i="1"/>
  <c r="K18" i="1"/>
  <c r="F18" i="1"/>
  <c r="J18" i="1"/>
  <c r="E18" i="1"/>
  <c r="I18" i="1"/>
  <c r="H20" i="1"/>
  <c r="D20" i="1"/>
  <c r="G20" i="1"/>
  <c r="K20" i="1"/>
  <c r="F20" i="1"/>
  <c r="J20" i="1"/>
  <c r="E20" i="1"/>
  <c r="I20" i="1"/>
  <c r="D18" i="6"/>
  <c r="B24" i="4"/>
  <c r="M41" i="4" s="1"/>
  <c r="B28" i="4"/>
  <c r="B32" i="4"/>
  <c r="B36" i="4"/>
  <c r="B13" i="1"/>
  <c r="B15" i="1"/>
  <c r="B17" i="1"/>
  <c r="B19" i="1"/>
  <c r="B21" i="1"/>
  <c r="B47" i="5"/>
  <c r="L42" i="5" s="1"/>
  <c r="L44" i="5" s="1"/>
  <c r="I6" i="1"/>
  <c r="J6" i="1"/>
  <c r="H6" i="1"/>
  <c r="F6" i="1"/>
  <c r="Q26" i="1" l="1"/>
  <c r="S26" i="1" s="1"/>
  <c r="Q24" i="1"/>
  <c r="S24" i="1" s="1"/>
  <c r="E24" i="1"/>
  <c r="H19" i="1"/>
  <c r="E19" i="1"/>
  <c r="I19" i="1"/>
  <c r="D19" i="1"/>
  <c r="F19" i="1"/>
  <c r="J19" i="1"/>
  <c r="G19" i="1"/>
  <c r="K19" i="1"/>
  <c r="H15" i="1"/>
  <c r="E15" i="1"/>
  <c r="I15" i="1"/>
  <c r="D15" i="1"/>
  <c r="F15" i="1"/>
  <c r="J15" i="1"/>
  <c r="G15" i="1"/>
  <c r="K15" i="1"/>
  <c r="H41" i="4"/>
  <c r="I41" i="4"/>
  <c r="G41" i="4"/>
  <c r="L41" i="4"/>
  <c r="H21" i="1"/>
  <c r="E21" i="1"/>
  <c r="I21" i="1"/>
  <c r="D21" i="1"/>
  <c r="F21" i="1"/>
  <c r="J21" i="1"/>
  <c r="G21" i="1"/>
  <c r="K21" i="1"/>
  <c r="H17" i="1"/>
  <c r="E17" i="1"/>
  <c r="I17" i="1"/>
  <c r="D17" i="1"/>
  <c r="F17" i="1"/>
  <c r="J17" i="1"/>
  <c r="G17" i="1"/>
  <c r="K17" i="1"/>
  <c r="H13" i="1"/>
  <c r="E13" i="1"/>
  <c r="I13" i="1"/>
  <c r="I24" i="1" s="1"/>
  <c r="G17" i="5" s="1"/>
  <c r="L17" i="5" s="1"/>
  <c r="D13" i="1"/>
  <c r="D24" i="1" s="1"/>
  <c r="F13" i="1"/>
  <c r="F24" i="1" s="1"/>
  <c r="J13" i="1"/>
  <c r="J24" i="1" s="1"/>
  <c r="G13" i="1"/>
  <c r="K13" i="1"/>
  <c r="K24" i="1" s="1"/>
  <c r="G16" i="5" s="1"/>
  <c r="L16" i="5" s="1"/>
  <c r="J41" i="4"/>
  <c r="F41" i="4"/>
  <c r="K41" i="4"/>
  <c r="H24" i="1"/>
  <c r="G18" i="5" s="1"/>
  <c r="L18" i="5" s="1"/>
  <c r="G24" i="1"/>
  <c r="G15" i="5" l="1"/>
  <c r="L15" i="5" s="1"/>
  <c r="G14" i="5"/>
  <c r="F15" i="5" l="1"/>
  <c r="L14" i="5"/>
  <c r="L26" i="5" s="1"/>
  <c r="L33" i="5" s="1"/>
  <c r="L46" i="5" s="1"/>
  <c r="L50" i="5" l="1"/>
  <c r="L47" i="5"/>
  <c r="L49" i="5"/>
  <c r="L48" i="5"/>
  <c r="L51" i="5" l="1"/>
  <c r="L52" i="5" s="1"/>
  <c r="H52" i="5" l="1"/>
  <c r="G52" i="5"/>
</calcChain>
</file>

<file path=xl/comments1.xml><?xml version="1.0" encoding="utf-8"?>
<comments xmlns="http://schemas.openxmlformats.org/spreadsheetml/2006/main">
  <authors>
    <author xml:space="preserve"> </author>
  </authors>
  <commentList>
    <comment ref="C41" authorId="0">
      <text>
        <r>
          <rPr>
            <b/>
            <sz val="14"/>
            <color indexed="10"/>
            <rFont val="Tahoma"/>
            <family val="2"/>
          </rPr>
          <t>Total du nombre d'heures sur l'affaire.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P8" authorId="0">
      <text>
        <r>
          <rPr>
            <b/>
            <sz val="8"/>
            <color indexed="81"/>
            <rFont val="Tahoma"/>
            <family val="2"/>
          </rPr>
          <t>Déplacement I/S</t>
        </r>
      </text>
    </comment>
    <comment ref="P9" authorId="0">
      <text>
        <r>
          <rPr>
            <b/>
            <sz val="8"/>
            <color indexed="81"/>
            <rFont val="Tahoma"/>
            <family val="2"/>
          </rPr>
          <t>Déplacement I/S</t>
        </r>
      </text>
    </comment>
    <comment ref="P22" authorId="0">
      <text>
        <r>
          <rPr>
            <b/>
            <sz val="10"/>
            <color indexed="81"/>
            <rFont val="Tahoma"/>
            <family val="2"/>
          </rPr>
          <t>Transport Global</t>
        </r>
      </text>
    </comment>
    <comment ref="L23" authorId="0">
      <text>
        <r>
          <rPr>
            <b/>
            <sz val="8"/>
            <color indexed="81"/>
            <rFont val="Tahoma"/>
            <family val="2"/>
          </rPr>
          <t>Achat</t>
        </r>
      </text>
    </comment>
  </commentList>
</comments>
</file>

<file path=xl/sharedStrings.xml><?xml version="1.0" encoding="utf-8"?>
<sst xmlns="http://schemas.openxmlformats.org/spreadsheetml/2006/main" count="312" uniqueCount="284">
  <si>
    <t>VENTE</t>
  </si>
  <si>
    <t>Achats</t>
  </si>
  <si>
    <t xml:space="preserve">N° de </t>
  </si>
  <si>
    <t>série</t>
  </si>
  <si>
    <t>Mouv</t>
  </si>
  <si>
    <t>Stock</t>
  </si>
  <si>
    <t>RESULTAT</t>
  </si>
  <si>
    <t xml:space="preserve">DATE : </t>
  </si>
  <si>
    <t xml:space="preserve"> TAUX EUROS CHARGE avec résultat de 20%</t>
  </si>
  <si>
    <t>REVIENT chargé</t>
  </si>
  <si>
    <t>poste"d", hors études d'adaptation</t>
  </si>
  <si>
    <t>TOTAL HEURES</t>
  </si>
  <si>
    <t>DATE :</t>
  </si>
  <si>
    <t>RA :  G.DAGNET</t>
  </si>
  <si>
    <t>Devis</t>
  </si>
  <si>
    <t>Budget d'affaire</t>
  </si>
  <si>
    <t>(Mettre une croix)</t>
  </si>
  <si>
    <t>Affaire n°</t>
  </si>
  <si>
    <t>Libellé</t>
  </si>
  <si>
    <t>Client</t>
  </si>
  <si>
    <t>Date</t>
  </si>
  <si>
    <t>X</t>
  </si>
  <si>
    <t>Responsable affaire</t>
  </si>
  <si>
    <t>Chef de projet</t>
  </si>
  <si>
    <t>Décomposition</t>
  </si>
  <si>
    <t>Dépenses Main d'Oeuvre</t>
  </si>
  <si>
    <t>Fournitures externes</t>
  </si>
  <si>
    <t>Section/Tâches</t>
  </si>
  <si>
    <t>Nbre.heures</t>
  </si>
  <si>
    <t>T.devis</t>
  </si>
  <si>
    <t>Montant</t>
  </si>
  <si>
    <t>Sous total</t>
  </si>
  <si>
    <t>Petits déplacements</t>
  </si>
  <si>
    <t>(unité=heure)</t>
  </si>
  <si>
    <t>Grands déplacements</t>
  </si>
  <si>
    <t>Personnel EXTERIEUR</t>
  </si>
  <si>
    <t>Transfert PR DEVIS</t>
  </si>
  <si>
    <t xml:space="preserve">Total </t>
  </si>
  <si>
    <t>..................................................</t>
  </si>
  <si>
    <t>Total Main d'œuvre</t>
  </si>
  <si>
    <t>(1)</t>
  </si>
  <si>
    <t>Dépenses diverses</t>
  </si>
  <si>
    <t>Nat.</t>
  </si>
  <si>
    <t xml:space="preserve">AUTRES DEPENSES </t>
  </si>
  <si>
    <t>Transport</t>
  </si>
  <si>
    <t>Déplac.</t>
  </si>
  <si>
    <t>FOURNITURES EXTERIEURES (ACHATS)</t>
  </si>
  <si>
    <t>(2)</t>
  </si>
  <si>
    <t>S/TRAITANCE EXTERNE (Trav. + Etud)</t>
  </si>
  <si>
    <t>(3)</t>
  </si>
  <si>
    <t>MOUVEMENTS DE STOCK</t>
  </si>
  <si>
    <t>DEPENSES DIVERSES (voir décomposition)</t>
  </si>
  <si>
    <t>(5)</t>
  </si>
  <si>
    <t>OPERATIONS DIVERSES ( ALEAS )</t>
  </si>
  <si>
    <t>(6)</t>
  </si>
  <si>
    <t>Total Autres Dépenses (2 à 6)</t>
  </si>
  <si>
    <t>(7)</t>
  </si>
  <si>
    <t>PRIX DE REVIENT INTERMEDIAIRE (1 + 7)</t>
  </si>
  <si>
    <t>(8)</t>
  </si>
  <si>
    <t>Total</t>
  </si>
  <si>
    <t>Frais D.S.S.</t>
  </si>
  <si>
    <t>%</t>
  </si>
  <si>
    <t>(9)</t>
  </si>
  <si>
    <t>(10)</t>
  </si>
  <si>
    <t>Observations</t>
  </si>
  <si>
    <t>Frais Direction</t>
  </si>
  <si>
    <t>(11)</t>
  </si>
  <si>
    <t>.......................</t>
  </si>
  <si>
    <t>(12)</t>
  </si>
  <si>
    <t>PRIX DE REVIENT (8 à 12)</t>
  </si>
  <si>
    <t>(13)</t>
  </si>
  <si>
    <t>RESULTAT  (% PR) (% PV)</t>
  </si>
  <si>
    <t>(14)</t>
  </si>
  <si>
    <t>PRIX DE VENTE (13 + 14)</t>
  </si>
  <si>
    <t>(15)</t>
  </si>
  <si>
    <t>Responsable d'Affaires</t>
  </si>
  <si>
    <t>Chef d'Entreprise</t>
  </si>
  <si>
    <t>RA :</t>
  </si>
  <si>
    <t>en €</t>
  </si>
  <si>
    <t>TOTAL MO</t>
  </si>
  <si>
    <t>P-CONT</t>
  </si>
  <si>
    <t>Four.ext</t>
  </si>
  <si>
    <t>Mouv.de stock :23% vente pour tranches interfacées ou 26% pour</t>
  </si>
  <si>
    <t>P.TOMIETTO</t>
  </si>
  <si>
    <t>AFFAIRE :</t>
  </si>
  <si>
    <t>DATE DISPO</t>
  </si>
  <si>
    <t>EXPEDITION</t>
  </si>
  <si>
    <t>V.T</t>
  </si>
  <si>
    <t>(O/N)</t>
  </si>
  <si>
    <t>Qté</t>
  </si>
  <si>
    <t>OBSERVATIONS</t>
  </si>
  <si>
    <t xml:space="preserve">ABAhe </t>
  </si>
  <si>
    <t>ABA</t>
  </si>
  <si>
    <t>TOTAL ABAhe</t>
  </si>
  <si>
    <t xml:space="preserve">                   Les cellules des lignes 2 et 3 sont renseignées  à partir des informations saisies dans la feuille BA</t>
  </si>
  <si>
    <t>NOTA : Les cellules des lignes 1 et 3 sont renseignées  à partir des informations saisies dans la feuille BA</t>
  </si>
  <si>
    <t>PAGE:1/1</t>
  </si>
  <si>
    <r>
      <t xml:space="preserve">Heures </t>
    </r>
    <r>
      <rPr>
        <b/>
        <sz val="9"/>
        <rFont val="Arial"/>
        <family val="2"/>
      </rPr>
      <t>P- CONT</t>
    </r>
    <r>
      <rPr>
        <sz val="9"/>
        <rFont val="Arial"/>
        <family val="2"/>
      </rPr>
      <t xml:space="preserve"> =Estimé 15%  des heures de contrôle</t>
    </r>
  </si>
  <si>
    <t>Reprographie :</t>
  </si>
  <si>
    <r>
      <t xml:space="preserve">Heures </t>
    </r>
    <r>
      <rPr>
        <b/>
        <sz val="10"/>
        <rFont val="Helv"/>
      </rPr>
      <t xml:space="preserve">MAJ ET Postes Interfacés </t>
    </r>
    <r>
      <rPr>
        <sz val="10"/>
        <rFont val="Helv"/>
      </rPr>
      <t xml:space="preserve">: Prévisionnel  </t>
    </r>
    <r>
      <rPr>
        <b/>
        <sz val="10"/>
        <rFont val="Helv"/>
      </rPr>
      <t>18h</t>
    </r>
    <r>
      <rPr>
        <sz val="10"/>
        <rFont val="Helv"/>
      </rPr>
      <t xml:space="preserve"> par tranche  </t>
    </r>
    <r>
      <rPr>
        <b/>
        <sz val="10"/>
        <rFont val="Helv"/>
      </rPr>
      <t>15h</t>
    </r>
    <r>
      <rPr>
        <sz val="10"/>
        <rFont val="Helv"/>
      </rPr>
      <t xml:space="preserve"> études et </t>
    </r>
    <r>
      <rPr>
        <b/>
        <sz val="10"/>
        <rFont val="Helv"/>
      </rPr>
      <t>3h</t>
    </r>
    <r>
      <rPr>
        <sz val="10"/>
        <rFont val="Helv"/>
      </rPr>
      <t xml:space="preserve"> tirages ( 3 Tirages  A3 ou A4 + 1C/C)</t>
    </r>
  </si>
  <si>
    <r>
      <t xml:space="preserve">Heures </t>
    </r>
    <r>
      <rPr>
        <b/>
        <sz val="10"/>
        <rFont val="Helv"/>
      </rPr>
      <t>MAJ ET Poste d</t>
    </r>
    <r>
      <rPr>
        <sz val="10"/>
        <rFont val="Helv"/>
      </rPr>
      <t xml:space="preserve">:Prévisionnel  </t>
    </r>
    <r>
      <rPr>
        <b/>
        <sz val="10"/>
        <rFont val="Helv"/>
      </rPr>
      <t>12h</t>
    </r>
    <r>
      <rPr>
        <sz val="10"/>
        <rFont val="Helv"/>
      </rPr>
      <t xml:space="preserve"> par tranche  </t>
    </r>
    <r>
      <rPr>
        <b/>
        <sz val="10"/>
        <rFont val="Helv"/>
      </rPr>
      <t>10h</t>
    </r>
    <r>
      <rPr>
        <sz val="10"/>
        <rFont val="Helv"/>
      </rPr>
      <t xml:space="preserve"> études et </t>
    </r>
    <r>
      <rPr>
        <b/>
        <sz val="10"/>
        <rFont val="Helv"/>
      </rPr>
      <t xml:space="preserve"> 2h</t>
    </r>
    <r>
      <rPr>
        <sz val="10"/>
        <rFont val="Helv"/>
      </rPr>
      <t xml:space="preserve"> tirages ( 3 Tirages  A3 ou A4 + 1C/C)</t>
    </r>
  </si>
  <si>
    <t>NOM DU PRODUIT</t>
  </si>
  <si>
    <r>
      <t>Fonctionnels</t>
    </r>
    <r>
      <rPr>
        <b/>
        <sz val="9"/>
        <rFont val="Arial"/>
        <family val="2"/>
      </rPr>
      <t xml:space="preserve"> P</t>
    </r>
    <r>
      <rPr>
        <sz val="9"/>
        <rFont val="Arial"/>
        <family val="2"/>
      </rPr>
      <t xml:space="preserve"> : Gestion protections </t>
    </r>
    <r>
      <rPr>
        <b/>
        <sz val="9"/>
        <rFont val="Arial"/>
        <family val="2"/>
      </rPr>
      <t>1h 30</t>
    </r>
    <r>
      <rPr>
        <sz val="9"/>
        <rFont val="Arial"/>
        <family val="2"/>
      </rPr>
      <t xml:space="preserve"> par  protections sauf ATRS </t>
    </r>
    <r>
      <rPr>
        <b/>
        <sz val="9"/>
        <rFont val="Arial"/>
        <family val="2"/>
      </rPr>
      <t>2h</t>
    </r>
    <r>
      <rPr>
        <sz val="9"/>
        <rFont val="Arial"/>
        <family val="2"/>
      </rPr>
      <t xml:space="preserve">  et capteurs </t>
    </r>
    <r>
      <rPr>
        <b/>
        <sz val="9"/>
        <rFont val="Arial"/>
        <family val="2"/>
      </rPr>
      <t>0,5h</t>
    </r>
    <r>
      <rPr>
        <sz val="9"/>
        <rFont val="Arial"/>
        <family val="2"/>
      </rPr>
      <t xml:space="preserve"> </t>
    </r>
  </si>
  <si>
    <r>
      <t xml:space="preserve">Fonctionnels </t>
    </r>
    <r>
      <rPr>
        <b/>
        <sz val="10"/>
        <rFont val="Helv"/>
      </rPr>
      <t xml:space="preserve">E </t>
    </r>
    <r>
      <rPr>
        <sz val="10"/>
        <rFont val="Helv"/>
      </rPr>
      <t xml:space="preserve">: Emballage et chargement </t>
    </r>
    <r>
      <rPr>
        <b/>
        <sz val="10"/>
        <rFont val="Helv"/>
      </rPr>
      <t>2h</t>
    </r>
    <r>
      <rPr>
        <sz val="10"/>
        <rFont val="Helv"/>
      </rPr>
      <t xml:space="preserve"> par tranches</t>
    </r>
  </si>
  <si>
    <t>,</t>
  </si>
  <si>
    <t>D1/4/1 CY ind. H    GORBELLA</t>
  </si>
  <si>
    <t>A8520</t>
  </si>
  <si>
    <t>A8510</t>
  </si>
  <si>
    <t>A8511</t>
  </si>
  <si>
    <t>D1/4/1 ind. H    BEAUSOLEIL</t>
  </si>
  <si>
    <t>Essais tranche avec LC SDEL</t>
  </si>
  <si>
    <t>Dd1/4/1 ind.D   MINIMES</t>
  </si>
  <si>
    <t>A8512</t>
  </si>
  <si>
    <t>A8513</t>
  </si>
  <si>
    <r>
      <t xml:space="preserve">Dans le cas de Kits la ligne IS précisera le </t>
    </r>
    <r>
      <rPr>
        <b/>
        <sz val="12"/>
        <color indexed="10"/>
        <rFont val="Arial"/>
        <family val="2"/>
      </rPr>
      <t>temps de travail estimé</t>
    </r>
    <r>
      <rPr>
        <b/>
        <sz val="12"/>
        <rFont val="Arial"/>
        <family val="2"/>
      </rPr>
      <t xml:space="preserve"> en jours hors déplacement</t>
    </r>
  </si>
  <si>
    <t>AIDE A LA SAISIE ET REGLES A RESPECTER</t>
  </si>
  <si>
    <r>
      <t xml:space="preserve">NOTA </t>
    </r>
    <r>
      <rPr>
        <sz val="10"/>
        <rFont val="Helv"/>
      </rPr>
      <t>: Les</t>
    </r>
    <r>
      <rPr>
        <sz val="10"/>
        <color indexed="10"/>
        <rFont val="Helv"/>
      </rPr>
      <t xml:space="preserve"> cellules colorisées</t>
    </r>
    <r>
      <rPr>
        <sz val="10"/>
        <rFont val="Helv"/>
      </rPr>
      <t xml:space="preserve"> sont protégées et renseignées automatiquement</t>
    </r>
  </si>
  <si>
    <t xml:space="preserve">        Lien avec A8512 ,A8514, etc…..</t>
  </si>
  <si>
    <t>â</t>
  </si>
  <si>
    <r>
      <t>Postes Interfacés</t>
    </r>
    <r>
      <rPr>
        <sz val="10"/>
        <rFont val="Arial"/>
        <family val="2"/>
      </rPr>
      <t xml:space="preserve"> : 1T Accord Client et 1 LEX ,LINT Installateur :1</t>
    </r>
    <r>
      <rPr>
        <b/>
        <sz val="10"/>
        <rFont val="Arial"/>
        <family val="2"/>
      </rPr>
      <t>h</t>
    </r>
    <r>
      <rPr>
        <sz val="10"/>
        <rFont val="Arial"/>
        <family val="2"/>
      </rPr>
      <t xml:space="preserve"> ;1T Contrôle FG :</t>
    </r>
    <r>
      <rPr>
        <b/>
        <sz val="10"/>
        <rFont val="Arial"/>
        <family val="2"/>
      </rPr>
      <t>0,5h</t>
    </r>
    <r>
      <rPr>
        <sz val="10"/>
        <rFont val="Arial"/>
        <family val="2"/>
      </rPr>
      <t>; 3T Expédition tranche :1</t>
    </r>
    <r>
      <rPr>
        <b/>
        <sz val="10"/>
        <rFont val="Arial"/>
        <family val="2"/>
      </rPr>
      <t>,5h</t>
    </r>
    <r>
      <rPr>
        <sz val="10"/>
        <rFont val="Arial"/>
        <family val="2"/>
      </rPr>
      <t xml:space="preserve"> ; 3T MAJ fin de chantier :</t>
    </r>
    <r>
      <rPr>
        <b/>
        <sz val="10"/>
        <rFont val="Arial"/>
        <family val="2"/>
      </rPr>
      <t>2h</t>
    </r>
    <r>
      <rPr>
        <sz val="10"/>
        <rFont val="Arial"/>
        <family val="2"/>
      </rPr>
      <t xml:space="preserve"> ; 3T + 1 C/C  MAJ fin de chantier :</t>
    </r>
    <r>
      <rPr>
        <b/>
        <sz val="10"/>
        <rFont val="Arial"/>
        <family val="2"/>
      </rPr>
      <t>3h   Total sans C/C: 5h ;avec C/C :6h</t>
    </r>
  </si>
  <si>
    <r>
      <t>Rappel concernant l'appellation des tranches lors de l'EP</t>
    </r>
    <r>
      <rPr>
        <b/>
        <sz val="10"/>
        <rFont val="Arial"/>
        <family val="2"/>
      </rPr>
      <t xml:space="preserve">         D1/4/1 ind. H :</t>
    </r>
    <r>
      <rPr>
        <sz val="10"/>
        <rFont val="Arial"/>
        <family val="2"/>
      </rPr>
      <t>Tranche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sans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interface</t>
    </r>
    <r>
      <rPr>
        <b/>
        <sz val="10"/>
        <rFont val="Arial"/>
        <family val="2"/>
      </rPr>
      <t xml:space="preserve">           D1/4/1 CY ind.H:</t>
    </r>
    <r>
      <rPr>
        <sz val="10"/>
        <rFont val="Arial"/>
        <family val="2"/>
      </rPr>
      <t>Tranche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avec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interface</t>
    </r>
  </si>
  <si>
    <r>
      <t xml:space="preserve">Afin que plusieurs produits soient mis à la disposition du Contrôle à la même date pour effectuer des </t>
    </r>
    <r>
      <rPr>
        <b/>
        <sz val="11"/>
        <color indexed="10"/>
        <rFont val="Arial"/>
        <family val="2"/>
      </rPr>
      <t>ESSAIS LIES</t>
    </r>
    <r>
      <rPr>
        <b/>
        <sz val="11"/>
        <rFont val="Arial"/>
        <family val="2"/>
      </rPr>
      <t xml:space="preserve"> faire apparaître le </t>
    </r>
    <r>
      <rPr>
        <b/>
        <i/>
        <sz val="11"/>
        <rFont val="Arial"/>
        <family val="2"/>
      </rPr>
      <t>Lien</t>
    </r>
    <r>
      <rPr>
        <b/>
        <sz val="11"/>
        <rFont val="Arial"/>
        <family val="2"/>
      </rPr>
      <t xml:space="preserve"> </t>
    </r>
    <r>
      <rPr>
        <b/>
        <i/>
        <sz val="11"/>
        <rFont val="Arial"/>
        <family val="2"/>
      </rPr>
      <t>avec le</t>
    </r>
    <r>
      <rPr>
        <b/>
        <sz val="11"/>
        <rFont val="Arial"/>
        <family val="2"/>
      </rPr>
      <t xml:space="preserve"> </t>
    </r>
    <r>
      <rPr>
        <b/>
        <sz val="11"/>
        <color indexed="10"/>
        <rFont val="Arial"/>
        <family val="2"/>
      </rPr>
      <t xml:space="preserve">N° DE SERIE </t>
    </r>
    <r>
      <rPr>
        <b/>
        <i/>
        <sz val="11"/>
        <rFont val="Arial"/>
        <family val="2"/>
      </rPr>
      <t>concerné</t>
    </r>
  </si>
  <si>
    <r>
      <t xml:space="preserve">     Seule les cellules </t>
    </r>
    <r>
      <rPr>
        <b/>
        <sz val="10"/>
        <rFont val="Arial"/>
        <family val="2"/>
      </rPr>
      <t>C7,C9,C11</t>
    </r>
    <r>
      <rPr>
        <sz val="10"/>
        <rFont val="Arial"/>
        <family val="2"/>
      </rPr>
      <t xml:space="preserve"> etc.., sont reportées dans le tableau  ABA ;les cellules </t>
    </r>
    <r>
      <rPr>
        <b/>
        <sz val="10"/>
        <rFont val="Arial"/>
        <family val="2"/>
      </rPr>
      <t>C8,C10,C12</t>
    </r>
    <r>
      <rPr>
        <sz val="10"/>
        <rFont val="Arial"/>
        <family val="2"/>
      </rPr>
      <t xml:space="preserve"> etc..,serviront à indiquer les </t>
    </r>
    <r>
      <rPr>
        <b/>
        <sz val="10"/>
        <rFont val="Arial"/>
        <family val="2"/>
      </rPr>
      <t>repères des produits GAMMES et</t>
    </r>
    <r>
      <rPr>
        <sz val="10"/>
        <rFont val="Arial"/>
        <family val="2"/>
      </rPr>
      <t xml:space="preserve"> à apporter des precisions à notre EP ( Ex: Temps en jour d'une IS )</t>
    </r>
  </si>
  <si>
    <r>
      <t>Si besoin d'Oter la protection de la feuille  le  Mot de passe est:</t>
    </r>
    <r>
      <rPr>
        <b/>
        <sz val="10"/>
        <rFont val="Helv"/>
      </rPr>
      <t xml:space="preserve"> HV</t>
    </r>
  </si>
  <si>
    <t xml:space="preserve">  Ce document est la propriété de Fournié Grospaud et ne peut être communiqué ou reproduit sans son autorisation</t>
  </si>
  <si>
    <t xml:space="preserve">ENTREE PLANNING  </t>
  </si>
  <si>
    <t>FG Synerys</t>
  </si>
  <si>
    <t xml:space="preserve"> N° :</t>
  </si>
  <si>
    <t xml:space="preserve">             FG  Synerys</t>
  </si>
  <si>
    <t>Dd4/4 ind.C + SYNOP    CBO +TSY</t>
  </si>
  <si>
    <r>
      <t>L' Option PDB Numérique sera renseignée suivant les 4 cas repertoriés</t>
    </r>
    <r>
      <rPr>
        <sz val="10"/>
        <rFont val="Arial"/>
        <family val="2"/>
      </rPr>
      <t xml:space="preserve"> : PDBN 7SS52 Circuit J ou H  ; PDBN  REB 500 Circuit  J ou H</t>
    </r>
  </si>
  <si>
    <r>
      <t xml:space="preserve">L' Option PDB Statique sera renseignée comme suit: </t>
    </r>
    <r>
      <rPr>
        <sz val="10"/>
        <rFont val="Arial"/>
        <family val="2"/>
      </rPr>
      <t>Option PDBS</t>
    </r>
  </si>
  <si>
    <t>AIDE  AU  BUDGET  D'AFFAIRE</t>
  </si>
  <si>
    <t>Coffret présence "d"  2 exploitants</t>
  </si>
  <si>
    <t xml:space="preserve">Dans le cas de Coffrets préciser les options </t>
  </si>
  <si>
    <t>A8528</t>
  </si>
  <si>
    <t>Kit  PDBN 7 SS52 Circuit J  LAVERA</t>
  </si>
  <si>
    <t xml:space="preserve"> Option PDBN  7 SS52 Circuit  J</t>
  </si>
  <si>
    <t>Revient</t>
  </si>
  <si>
    <t>Vente-Revient</t>
  </si>
  <si>
    <t>TOTAL AFFAIRE</t>
  </si>
  <si>
    <t>*</t>
  </si>
  <si>
    <t>* Temps de fabrication + contrôle</t>
  </si>
  <si>
    <t>**</t>
  </si>
  <si>
    <t xml:space="preserve">** Temps d'intervention </t>
  </si>
  <si>
    <r>
      <t xml:space="preserve">        </t>
    </r>
    <r>
      <rPr>
        <b/>
        <sz val="11"/>
        <rFont val="Arial"/>
        <family val="2"/>
      </rPr>
      <t>EXEMPLES</t>
    </r>
  </si>
  <si>
    <r>
      <t xml:space="preserve">** Temps </t>
    </r>
    <r>
      <rPr>
        <b/>
        <sz val="14"/>
        <rFont val="Arial"/>
        <family val="2"/>
      </rPr>
      <t>adaptations</t>
    </r>
    <r>
      <rPr>
        <sz val="14"/>
        <rFont val="Arial"/>
        <family val="2"/>
      </rPr>
      <t xml:space="preserve"> procédures + contrôle</t>
    </r>
  </si>
  <si>
    <r>
      <t xml:space="preserve">* Temps de </t>
    </r>
    <r>
      <rPr>
        <b/>
        <sz val="14"/>
        <rFont val="Arial"/>
        <family val="2"/>
      </rPr>
      <t>base</t>
    </r>
    <r>
      <rPr>
        <sz val="14"/>
        <rFont val="Arial"/>
        <family val="2"/>
      </rPr>
      <t xml:space="preserve"> procédures + contrôle + </t>
    </r>
    <r>
      <rPr>
        <sz val="14"/>
        <color indexed="10"/>
        <rFont val="Arial"/>
        <family val="2"/>
      </rPr>
      <t>retouches et finitions</t>
    </r>
  </si>
  <si>
    <t xml:space="preserve">    Tps IS  2 jours sur site</t>
  </si>
  <si>
    <t>Armoire interface N°1 avec PMP</t>
  </si>
  <si>
    <t>A8529</t>
  </si>
  <si>
    <t>Option Modem</t>
  </si>
  <si>
    <t xml:space="preserve">TAUX EUROS </t>
  </si>
  <si>
    <t>Pilotage et achats</t>
  </si>
  <si>
    <t>Ind:A</t>
  </si>
  <si>
    <t>Ind. A</t>
  </si>
  <si>
    <r>
      <t xml:space="preserve">Postes d </t>
    </r>
    <r>
      <rPr>
        <sz val="10"/>
        <rFont val="Arial"/>
        <family val="2"/>
      </rPr>
      <t>: 1 T  Accord Client  et 1 LEX  Installateur :</t>
    </r>
    <r>
      <rPr>
        <b/>
        <sz val="10"/>
        <rFont val="Arial"/>
        <family val="2"/>
      </rPr>
      <t xml:space="preserve"> 0,25h</t>
    </r>
    <r>
      <rPr>
        <sz val="10"/>
        <rFont val="Arial"/>
        <family val="2"/>
      </rPr>
      <t xml:space="preserve"> ;1T Contrôle FG :</t>
    </r>
    <r>
      <rPr>
        <b/>
        <sz val="10"/>
        <rFont val="Arial"/>
        <family val="2"/>
      </rPr>
      <t>0,25h</t>
    </r>
    <r>
      <rPr>
        <sz val="10"/>
        <rFont val="Arial"/>
        <family val="2"/>
      </rPr>
      <t xml:space="preserve"> ;3T Expédition tranche :</t>
    </r>
    <r>
      <rPr>
        <b/>
        <sz val="10"/>
        <rFont val="Arial"/>
        <family val="2"/>
      </rPr>
      <t>1h</t>
    </r>
    <r>
      <rPr>
        <sz val="10"/>
        <rFont val="Arial"/>
        <family val="2"/>
      </rPr>
      <t xml:space="preserve"> ; 3T MAJ fin de chantier : </t>
    </r>
    <r>
      <rPr>
        <b/>
        <sz val="10"/>
        <rFont val="Arial"/>
        <family val="2"/>
      </rPr>
      <t>1,5h</t>
    </r>
    <r>
      <rPr>
        <sz val="10"/>
        <rFont val="Arial"/>
        <family val="2"/>
      </rPr>
      <t xml:space="preserve"> ; 3T + 1 C/C  MAJ fin de chantier :</t>
    </r>
    <r>
      <rPr>
        <b/>
        <sz val="10"/>
        <rFont val="Arial"/>
        <family val="2"/>
      </rPr>
      <t>2h    Total sans C/C :3,5h ;avec C/C :4h</t>
    </r>
  </si>
  <si>
    <r>
      <t xml:space="preserve">Cellule H26 Ligne </t>
    </r>
    <r>
      <rPr>
        <b/>
        <sz val="10"/>
        <rFont val="Helv"/>
      </rPr>
      <t>Transfert devis</t>
    </r>
    <r>
      <rPr>
        <sz val="10"/>
        <rFont val="Helv"/>
      </rPr>
      <t xml:space="preserve"> renseignée à partir de CAMI Compte instantané sur affaires</t>
    </r>
  </si>
  <si>
    <t xml:space="preserve">ETABLI  PAR </t>
  </si>
  <si>
    <r>
      <t>DIFFUSION</t>
    </r>
    <r>
      <rPr>
        <b/>
        <sz val="12"/>
        <rFont val="Helv"/>
      </rPr>
      <t xml:space="preserve"> </t>
    </r>
    <r>
      <rPr>
        <b/>
        <sz val="14"/>
        <rFont val="Helv"/>
      </rPr>
      <t>GP</t>
    </r>
    <r>
      <rPr>
        <b/>
        <sz val="10"/>
        <rFont val="Helv"/>
      </rPr>
      <t xml:space="preserve"> LE :</t>
    </r>
  </si>
  <si>
    <t>INITIALE :</t>
  </si>
  <si>
    <t>SUPPLEMENT:</t>
  </si>
  <si>
    <r>
      <t xml:space="preserve"> Option câble PMP FG/SDEL     </t>
    </r>
    <r>
      <rPr>
        <sz val="14"/>
        <rFont val="Arial"/>
        <family val="2"/>
      </rPr>
      <t xml:space="preserve"> ***</t>
    </r>
  </si>
  <si>
    <t>*** A renseigner seulement dans le cas de câble PMP FG/SDEL</t>
  </si>
  <si>
    <t>Le PMP et le câble sont intégrés dans le N° de série de l'Armoire IF</t>
  </si>
  <si>
    <r>
      <t xml:space="preserve">Coffret EP  </t>
    </r>
    <r>
      <rPr>
        <b/>
        <sz val="12"/>
        <rFont val="Arial"/>
        <family val="2"/>
      </rPr>
      <t>UA 250</t>
    </r>
    <r>
      <rPr>
        <sz val="12"/>
        <rFont val="Arial"/>
        <family val="2"/>
      </rPr>
      <t xml:space="preserve">  BALMA 225KV</t>
    </r>
  </si>
  <si>
    <t xml:space="preserve">Folios Annexes Heures Production    </t>
  </si>
  <si>
    <t>2A</t>
  </si>
  <si>
    <r>
      <t xml:space="preserve">2A </t>
    </r>
    <r>
      <rPr>
        <b/>
        <sz val="14"/>
        <color indexed="10"/>
        <rFont val="Arial"/>
        <family val="2"/>
      </rPr>
      <t xml:space="preserve"> </t>
    </r>
    <r>
      <rPr>
        <sz val="14"/>
        <color indexed="10"/>
        <rFont val="Arial"/>
        <family val="2"/>
      </rPr>
      <t>Folio annexé à joindre à l'EP</t>
    </r>
  </si>
  <si>
    <t xml:space="preserve">        Lien avec A8513</t>
  </si>
  <si>
    <t>Option pied + téléphone main libre avec HP HX 00005</t>
  </si>
  <si>
    <t xml:space="preserve">Préciser si UA 250 ou EPC Sorel </t>
  </si>
  <si>
    <t xml:space="preserve">Préciser si téléphone Standard ou  </t>
  </si>
  <si>
    <t>Main libre avec HP  HX 00005</t>
  </si>
  <si>
    <t>Q</t>
  </si>
  <si>
    <t>RA</t>
  </si>
  <si>
    <t>CdP</t>
  </si>
  <si>
    <t>CONT</t>
  </si>
  <si>
    <t>I/S</t>
  </si>
  <si>
    <t>RSF</t>
  </si>
  <si>
    <t>CABL</t>
  </si>
  <si>
    <t>Pilotage RA</t>
  </si>
  <si>
    <t>Pilotage CdP</t>
  </si>
  <si>
    <r>
      <t xml:space="preserve">ETUDES : </t>
    </r>
    <r>
      <rPr>
        <sz val="12"/>
        <rFont val="Arial"/>
        <family val="2"/>
      </rPr>
      <t>Repro</t>
    </r>
  </si>
  <si>
    <t>Fonctionnels Protections</t>
  </si>
  <si>
    <t>Fonctionnels Emballage</t>
  </si>
  <si>
    <t>màj CCR ou IMR</t>
  </si>
  <si>
    <t>LES TEMPS SONT AUTOMATIQUEMENT MULTIPLIES DANS L'ABA.</t>
  </si>
  <si>
    <t>PILOTAGE</t>
  </si>
  <si>
    <t>CONTRÔLE</t>
  </si>
  <si>
    <t>FONCTIONNELS / AFF</t>
  </si>
  <si>
    <t>TAUX EUROS CHARGE = Taux devis</t>
  </si>
  <si>
    <t xml:space="preserve">             TRANSFERT DEVIS (€)</t>
  </si>
  <si>
    <t>Mettre une croix</t>
  </si>
  <si>
    <r>
      <t xml:space="preserve">ATTENTION !!! LES TEMPS DOIVENT CORRESPONDRE A </t>
    </r>
    <r>
      <rPr>
        <b/>
        <u/>
        <sz val="14"/>
        <color indexed="10"/>
        <rFont val="Helv"/>
      </rPr>
      <t>UN SEUL PRODUIT</t>
    </r>
    <r>
      <rPr>
        <b/>
        <sz val="14"/>
        <color indexed="10"/>
        <rFont val="Helv"/>
      </rPr>
      <t xml:space="preserve"> : OASIS MULTIPLIERA LES TEMPS PAR LA QUANTITE DONNEE.</t>
    </r>
  </si>
  <si>
    <r>
      <t xml:space="preserve">Heures </t>
    </r>
    <r>
      <rPr>
        <b/>
        <sz val="9"/>
        <rFont val="Arial"/>
        <family val="2"/>
      </rPr>
      <t>CONT</t>
    </r>
    <r>
      <rPr>
        <sz val="9"/>
        <rFont val="Arial"/>
        <family val="2"/>
      </rPr>
      <t xml:space="preserve"> = Heures de Contrôle + heures de Procédures ( 3h sur tranche de base )+Retouches</t>
    </r>
  </si>
  <si>
    <r>
      <t xml:space="preserve">Heures </t>
    </r>
    <r>
      <rPr>
        <b/>
        <sz val="9"/>
        <rFont val="Arial"/>
        <family val="2"/>
      </rPr>
      <t>RSF</t>
    </r>
    <r>
      <rPr>
        <sz val="9"/>
        <rFont val="Arial"/>
        <family val="2"/>
      </rPr>
      <t xml:space="preserve"> = Estimé 10%  des heures de fabrication</t>
    </r>
  </si>
  <si>
    <r>
      <t xml:space="preserve">Règles de saisie </t>
    </r>
    <r>
      <rPr>
        <sz val="12"/>
        <rFont val="Arial"/>
        <family val="2"/>
      </rPr>
      <t xml:space="preserve">: L'entrée planning sera </t>
    </r>
    <r>
      <rPr>
        <b/>
        <sz val="12"/>
        <rFont val="Arial"/>
        <family val="2"/>
      </rPr>
      <t xml:space="preserve">obligatoirement </t>
    </r>
    <r>
      <rPr>
        <sz val="12"/>
        <rFont val="Arial"/>
        <family val="2"/>
      </rPr>
      <t xml:space="preserve">établie à partir de la </t>
    </r>
    <r>
      <rPr>
        <b/>
        <sz val="12"/>
        <color indexed="10"/>
        <rFont val="Arial"/>
        <family val="2"/>
      </rPr>
      <t>LISTE DES NOMENCLATURES SOUS OASIS</t>
    </r>
    <r>
      <rPr>
        <sz val="12"/>
        <rFont val="Arial"/>
        <family val="2"/>
      </rPr>
      <t xml:space="preserve"> disponible auprès du service Industrialisation (voir exemples ci-dessous )</t>
    </r>
  </si>
  <si>
    <r>
      <t xml:space="preserve">Afin de bien visualiser les changements d'indice de l'EP , les modifications seront </t>
    </r>
    <r>
      <rPr>
        <b/>
        <sz val="12"/>
        <color indexed="10"/>
        <rFont val="Arial"/>
        <family val="2"/>
      </rPr>
      <t>écrites en gras et surlignées.</t>
    </r>
    <r>
      <rPr>
        <b/>
        <sz val="12"/>
        <rFont val="Arial"/>
        <family val="2"/>
      </rPr>
      <t xml:space="preserve"> Veiller aussi à reporter les </t>
    </r>
    <r>
      <rPr>
        <b/>
        <sz val="12"/>
        <color indexed="10"/>
        <rFont val="Arial"/>
        <family val="2"/>
      </rPr>
      <t>n°séries.</t>
    </r>
  </si>
  <si>
    <t>ETUDES (et RSF)</t>
  </si>
  <si>
    <t>CABLAGE</t>
  </si>
  <si>
    <t>INTERVENTION</t>
  </si>
  <si>
    <t>ETUDES</t>
  </si>
  <si>
    <t>N° D'AFFAIRE : 09 xxx xx</t>
  </si>
  <si>
    <t>TABLEAU DE DECOMPOSITION DES PRIX</t>
  </si>
  <si>
    <t>RECAPITULATIF</t>
  </si>
  <si>
    <t>TOTAL HT</t>
  </si>
  <si>
    <t>Délais de livraison :</t>
  </si>
  <si>
    <t>DESIGNATION</t>
  </si>
  <si>
    <t>PU</t>
  </si>
  <si>
    <t>PT</t>
  </si>
  <si>
    <t>xxxxxxxx</t>
  </si>
  <si>
    <t>Offre suivant xxxxxxxxxxxx</t>
  </si>
  <si>
    <t>Options</t>
  </si>
  <si>
    <t>TOTAL (HT)</t>
  </si>
  <si>
    <t>xxxx</t>
  </si>
  <si>
    <t>TOTAL HT (€)</t>
  </si>
  <si>
    <t>09 XXX XX</t>
  </si>
  <si>
    <t>[Nom du poste][produit]</t>
  </si>
  <si>
    <t>Dépla-</t>
  </si>
  <si>
    <t>cement</t>
  </si>
  <si>
    <t>Frais Financiers</t>
  </si>
  <si>
    <t>Visite sur site - Pilotage - Repro+ET MAJ - Fonct. Prot - Emb+Transport</t>
  </si>
  <si>
    <t xml:space="preserve">taux charge sur stock/achats/sous-traitance (%) : </t>
  </si>
  <si>
    <t xml:space="preserve">Validité de l'offre : </t>
  </si>
  <si>
    <t xml:space="preserve">Conditions de paiement : </t>
  </si>
  <si>
    <t>Date de fin de l'affaire</t>
  </si>
  <si>
    <t>Diverses</t>
  </si>
  <si>
    <t>Opérations</t>
  </si>
  <si>
    <t>Frais Généraux sur "Achats" et "Mvt Stock"</t>
  </si>
  <si>
    <t>S/T</t>
  </si>
  <si>
    <t>Omexom</t>
  </si>
  <si>
    <t>FD.197.1/1- I</t>
  </si>
  <si>
    <t>VALIDATION  INDUS :                      VISA:</t>
  </si>
  <si>
    <t xml:space="preserve">     VALIDATION  EdR :                    VISA:</t>
  </si>
  <si>
    <t xml:space="preserve">     DIFFUSION AUTRE :                   VISA :</t>
  </si>
  <si>
    <t xml:space="preserve">     VALIDATION R&amp;D :                     VISA :</t>
  </si>
  <si>
    <t xml:space="preserve">     VALIDATION  IMR :                    VISA:</t>
  </si>
  <si>
    <t xml:space="preserve">     VALIDATION  CCR :                   VISA :</t>
  </si>
  <si>
    <t>nomProduit</t>
  </si>
  <si>
    <t>qteProduit</t>
  </si>
  <si>
    <t>fournitureAffaire</t>
  </si>
  <si>
    <t>fournitureFG</t>
  </si>
  <si>
    <t>prixVente</t>
  </si>
  <si>
    <t>Versions des XML utilisés</t>
  </si>
  <si>
    <t>vProd</t>
  </si>
  <si>
    <t>Produit.xml :</t>
  </si>
  <si>
    <t>Nomenclature.xml :</t>
  </si>
  <si>
    <t>Marche.xml</t>
  </si>
  <si>
    <t>Operation.xml</t>
  </si>
  <si>
    <t>Conf.xml</t>
  </si>
  <si>
    <t>vNom</t>
  </si>
  <si>
    <t>vOp</t>
  </si>
  <si>
    <t>vMarch</t>
  </si>
  <si>
    <t>vConf</t>
  </si>
  <si>
    <t>AABABBABBBB&gt;</t>
  </si>
  <si>
    <t>fraisDSS</t>
  </si>
  <si>
    <t>fraisFin</t>
  </si>
  <si>
    <t>fraisDir</t>
  </si>
  <si>
    <t>codeProduit</t>
  </si>
  <si>
    <t>mdoCdp</t>
  </si>
  <si>
    <t>mdoTech</t>
  </si>
  <si>
    <t>mdoOuv</t>
  </si>
  <si>
    <t>coutHCdp</t>
  </si>
  <si>
    <t>coutHTech</t>
  </si>
  <si>
    <t>coutHOuv</t>
  </si>
  <si>
    <t>fraisGeneraux</t>
  </si>
  <si>
    <t>Nomenclature Achat sur affaire</t>
  </si>
  <si>
    <t>Nom du composant</t>
  </si>
  <si>
    <t>Fournisseur</t>
  </si>
  <si>
    <t>Référence</t>
  </si>
  <si>
    <t>Prix composant + sous traitance</t>
  </si>
  <si>
    <t>Nomenclature FG</t>
  </si>
  <si>
    <t>Référence FG</t>
  </si>
  <si>
    <t>Marché :</t>
  </si>
  <si>
    <t>nomMarche</t>
  </si>
  <si>
    <t>Nom du bordereau</t>
  </si>
  <si>
    <t>Codet</t>
  </si>
  <si>
    <t>Prix de vente</t>
  </si>
  <si>
    <t>Quantité</t>
  </si>
  <si>
    <t>Prix total Nomenclature FG:</t>
  </si>
  <si>
    <t>Prix Vente Marché:</t>
  </si>
  <si>
    <t>Prix total sous-traitants:</t>
  </si>
  <si>
    <t>Prix composant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</si>
</sst>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#,##0\ &quot;€&quot;;\-#,##0\ &quot;€&quot;"/>
    <numFmt numFmtId="7" formatCode="#,##0.00\ &quot;€&quot;;\-#,##0.00\ &quot;€&quot;"/>
    <numFmt numFmtId="164" formatCode="#,##0\ &quot;F&quot;;[Red]\-#,##0\ &quot;F&quot;"/>
    <numFmt numFmtId="165" formatCode="0/0"/>
    <numFmt numFmtId="166" formatCode="d\-mmm\-yy"/>
    <numFmt numFmtId="167" formatCode="#,##0\ &quot;€&quot;"/>
    <numFmt numFmtId="168" formatCode="#,##0.00\ _€"/>
    <numFmt numFmtId="169" formatCode="#,##0\ &quot;F&quot;"/>
    <numFmt numFmtId="170" formatCode="00"/>
    <numFmt numFmtId="171" formatCode="&quot; &quot;\ \(\1\)"/>
    <numFmt numFmtId="172" formatCode="#,##0.00\ &quot;F&quot;"/>
    <numFmt numFmtId="173" formatCode="#,##0.00\ [$€];[Red]\-#,##0.00\ [$€]"/>
    <numFmt numFmtId="174" formatCode="#,##0.00\€"/>
    <numFmt numFmtId="175" formatCode="#,##0.00\ &quot;€&quot;"/>
    <numFmt numFmtId="176" formatCode="0.0000"/>
  </numFmts>
  <fonts count="88" x14ac:knownFonts="1">
    <font>
      <sz val="10"/>
      <name val="Helv"/>
    </font>
    <font>
      <b/>
      <sz val="10"/>
      <name val="Helv"/>
    </font>
    <font>
      <i/>
      <sz val="10"/>
      <name val="Helv"/>
    </font>
    <font>
      <sz val="10"/>
      <name val="MS Sans Serif"/>
      <family val="2"/>
    </font>
    <font>
      <b/>
      <sz val="12"/>
      <name val="Helv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Helv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Helv"/>
    </font>
    <font>
      <sz val="8"/>
      <name val="Helv"/>
    </font>
    <font>
      <sz val="11"/>
      <name val="Helv"/>
    </font>
    <font>
      <b/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  <font>
      <sz val="16"/>
      <name val="Helv"/>
    </font>
    <font>
      <b/>
      <sz val="18"/>
      <name val="Arial"/>
      <family val="2"/>
    </font>
    <font>
      <i/>
      <sz val="10"/>
      <name val="Arial"/>
      <family val="2"/>
    </font>
    <font>
      <b/>
      <sz val="11"/>
      <name val="Helv"/>
    </font>
    <font>
      <sz val="20"/>
      <name val="Helv"/>
    </font>
    <font>
      <b/>
      <sz val="22"/>
      <name val="Arial"/>
      <family val="2"/>
    </font>
    <font>
      <sz val="14"/>
      <name val="Helv"/>
    </font>
    <font>
      <sz val="10"/>
      <name val="Helv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10"/>
      <color indexed="10"/>
      <name val="Helv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b/>
      <i/>
      <sz val="11"/>
      <name val="Arial"/>
      <family val="2"/>
    </font>
    <font>
      <sz val="11"/>
      <color indexed="10"/>
      <name val="Arial"/>
      <family val="2"/>
    </font>
    <font>
      <sz val="11"/>
      <color indexed="10"/>
      <name val="Helv"/>
    </font>
    <font>
      <b/>
      <sz val="9"/>
      <name val="Helv"/>
    </font>
    <font>
      <b/>
      <sz val="24"/>
      <name val="Arial"/>
      <family val="2"/>
    </font>
    <font>
      <b/>
      <i/>
      <sz val="18"/>
      <name val="Arial"/>
      <family val="2"/>
    </font>
    <font>
      <sz val="18"/>
      <name val="Helv"/>
    </font>
    <font>
      <b/>
      <sz val="20"/>
      <name val="Arial"/>
      <family val="2"/>
    </font>
    <font>
      <sz val="22"/>
      <name val="Helv"/>
    </font>
    <font>
      <b/>
      <sz val="12"/>
      <name val="Wingdings"/>
      <charset val="2"/>
    </font>
    <font>
      <b/>
      <sz val="10"/>
      <color indexed="8"/>
      <name val="Arial"/>
      <family val="2"/>
    </font>
    <font>
      <sz val="14"/>
      <color indexed="10"/>
      <name val="Arial"/>
      <family val="2"/>
    </font>
    <font>
      <sz val="10"/>
      <color indexed="8"/>
      <name val="Arial"/>
      <family val="2"/>
    </font>
    <font>
      <sz val="13"/>
      <name val="Arial"/>
      <family val="2"/>
    </font>
    <font>
      <sz val="13"/>
      <name val="Helv"/>
    </font>
    <font>
      <b/>
      <sz val="13"/>
      <name val="Arial"/>
      <family val="2"/>
    </font>
    <font>
      <b/>
      <sz val="14"/>
      <name val="Helv"/>
    </font>
    <font>
      <b/>
      <sz val="14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10"/>
      <name val="Helv"/>
    </font>
    <font>
      <i/>
      <sz val="9"/>
      <name val="Arial"/>
      <family val="2"/>
    </font>
    <font>
      <b/>
      <u/>
      <sz val="14"/>
      <color indexed="10"/>
      <name val="Helv"/>
    </font>
    <font>
      <b/>
      <sz val="14"/>
      <color indexed="10"/>
      <name val="Tahoma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i/>
      <u/>
      <sz val="12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i/>
      <sz val="10"/>
      <name val="Helv"/>
    </font>
    <font>
      <b/>
      <i/>
      <u/>
      <sz val="10"/>
      <name val="Arial"/>
      <family val="2"/>
    </font>
    <font>
      <u/>
      <sz val="10"/>
      <name val="Arial"/>
      <family val="2"/>
    </font>
    <font>
      <sz val="10"/>
      <name val="Wingdings 3"/>
      <family val="1"/>
      <charset val="2"/>
    </font>
    <font>
      <b/>
      <sz val="10"/>
      <color indexed="10"/>
      <name val="Helv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b/>
      <i/>
      <sz val="9"/>
      <name val="Arial"/>
      <family val="2"/>
    </font>
    <font>
      <i/>
      <sz val="10"/>
      <color indexed="8"/>
      <name val="Arial"/>
      <family val="2"/>
    </font>
    <font>
      <sz val="12"/>
      <color theme="0"/>
      <name val="Arial"/>
      <family val="2"/>
    </font>
    <font>
      <b/>
      <sz val="9"/>
      <color rgb="FFFF0000"/>
      <name val="Arial"/>
      <family val="2"/>
    </font>
    <font>
      <b/>
      <sz val="18"/>
      <name val="Helv"/>
    </font>
  </fonts>
  <fills count="2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Horizontal"/>
    </fill>
    <fill>
      <patternFill patternType="lightHorizontal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64"/>
      </patternFill>
    </fill>
    <fill>
      <patternFill patternType="darkTrellis">
        <fgColor indexed="9"/>
        <bgColor indexed="9"/>
      </patternFill>
    </fill>
    <fill>
      <patternFill patternType="gray0625">
        <fgColor indexed="9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4"/>
        <bgColor indexed="64"/>
      </patternFill>
    </fill>
    <fill>
      <patternFill patternType="gray0625">
        <fgColor indexed="9"/>
      </patternFill>
    </fill>
    <fill>
      <patternFill patternType="lightHorizontal">
        <bgColor indexed="26"/>
      </patternFill>
    </fill>
    <fill>
      <patternFill patternType="lightHorizontal"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CC"/>
        <bgColor indexed="64"/>
      </patternFill>
    </fill>
  </fills>
  <borders count="1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6">
    <xf numFmtId="0" fontId="0" fillId="0" borderId="0"/>
    <xf numFmtId="173" fontId="41" fillId="0" borderId="0" applyFont="0" applyFill="0" applyBorder="0" applyAlignment="0" applyProtection="0"/>
    <xf numFmtId="0" fontId="20" fillId="0" borderId="0"/>
    <xf numFmtId="0" fontId="41" fillId="0" borderId="0"/>
    <xf numFmtId="0" fontId="8" fillId="0" borderId="0"/>
    <xf numFmtId="9" fontId="3" fillId="0" borderId="0" applyFont="0" applyFill="0" applyBorder="0" applyAlignment="0" applyProtection="0"/>
  </cellStyleXfs>
  <cellXfs count="873">
    <xf numFmtId="0" fontId="0" fillId="0" borderId="0" xfId="0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/>
    </xf>
    <xf numFmtId="0" fontId="10" fillId="0" borderId="7" xfId="0" applyNumberFormat="1" applyFont="1" applyBorder="1"/>
    <xf numFmtId="0" fontId="5" fillId="0" borderId="8" xfId="0" applyNumberFormat="1" applyFont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/>
    </xf>
    <xf numFmtId="0" fontId="15" fillId="0" borderId="10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5" fillId="0" borderId="4" xfId="0" applyNumberFormat="1" applyFont="1" applyBorder="1" applyAlignment="1">
      <alignment horizontal="right" vertical="center"/>
    </xf>
    <xf numFmtId="0" fontId="13" fillId="3" borderId="11" xfId="0" applyNumberFormat="1" applyFont="1" applyFill="1" applyBorder="1" applyAlignment="1">
      <alignment vertical="center"/>
    </xf>
    <xf numFmtId="0" fontId="13" fillId="4" borderId="12" xfId="0" applyNumberFormat="1" applyFont="1" applyFill="1" applyBorder="1" applyAlignment="1">
      <alignment vertical="center"/>
    </xf>
    <xf numFmtId="0" fontId="13" fillId="0" borderId="13" xfId="0" applyNumberFormat="1" applyFont="1" applyBorder="1" applyAlignment="1">
      <alignment vertical="center"/>
    </xf>
    <xf numFmtId="1" fontId="11" fillId="5" borderId="14" xfId="0" applyNumberFormat="1" applyFont="1" applyFill="1" applyBorder="1" applyAlignment="1" applyProtection="1">
      <alignment vertical="center"/>
      <protection locked="0"/>
    </xf>
    <xf numFmtId="3" fontId="11" fillId="2" borderId="15" xfId="0" applyNumberFormat="1" applyFont="1" applyFill="1" applyBorder="1" applyAlignment="1" applyProtection="1">
      <alignment vertical="center"/>
      <protection locked="0"/>
    </xf>
    <xf numFmtId="0" fontId="13" fillId="0" borderId="16" xfId="0" applyNumberFormat="1" applyFont="1" applyBorder="1" applyAlignment="1" applyProtection="1">
      <alignment vertical="center"/>
      <protection locked="0"/>
    </xf>
    <xf numFmtId="0" fontId="13" fillId="0" borderId="17" xfId="0" applyNumberFormat="1" applyFont="1" applyBorder="1" applyAlignment="1" applyProtection="1">
      <alignment vertical="center"/>
      <protection locked="0"/>
    </xf>
    <xf numFmtId="0" fontId="13" fillId="0" borderId="10" xfId="0" applyNumberFormat="1" applyFont="1" applyBorder="1" applyAlignment="1" applyProtection="1">
      <alignment vertical="center"/>
      <protection locked="0"/>
    </xf>
    <xf numFmtId="0" fontId="13" fillId="0" borderId="18" xfId="0" applyNumberFormat="1" applyFont="1" applyBorder="1" applyAlignment="1" applyProtection="1">
      <alignment vertical="center"/>
      <protection locked="0"/>
    </xf>
    <xf numFmtId="0" fontId="13" fillId="0" borderId="9" xfId="0" applyNumberFormat="1" applyFont="1" applyBorder="1" applyAlignment="1" applyProtection="1">
      <alignment vertical="center"/>
      <protection locked="0"/>
    </xf>
    <xf numFmtId="0" fontId="13" fillId="0" borderId="19" xfId="0" applyNumberFormat="1" applyFont="1" applyBorder="1" applyAlignment="1" applyProtection="1">
      <alignment vertical="center"/>
      <protection locked="0"/>
    </xf>
    <xf numFmtId="0" fontId="13" fillId="0" borderId="20" xfId="0" applyNumberFormat="1" applyFont="1" applyBorder="1" applyAlignment="1" applyProtection="1">
      <alignment vertical="center"/>
      <protection locked="0"/>
    </xf>
    <xf numFmtId="0" fontId="15" fillId="0" borderId="1" xfId="0" applyNumberFormat="1" applyFont="1" applyBorder="1" applyAlignment="1" applyProtection="1">
      <alignment horizontal="left" vertical="center"/>
      <protection locked="0"/>
    </xf>
    <xf numFmtId="0" fontId="13" fillId="0" borderId="12" xfId="0" applyNumberFormat="1" applyFont="1" applyBorder="1" applyAlignment="1" applyProtection="1">
      <alignment vertical="center"/>
      <protection locked="0"/>
    </xf>
    <xf numFmtId="0" fontId="20" fillId="0" borderId="0" xfId="2" applyFont="1"/>
    <xf numFmtId="0" fontId="21" fillId="6" borderId="21" xfId="2" applyFont="1" applyFill="1" applyBorder="1" applyAlignment="1"/>
    <xf numFmtId="0" fontId="22" fillId="6" borderId="22" xfId="2" applyFont="1" applyFill="1" applyBorder="1" applyAlignment="1"/>
    <xf numFmtId="0" fontId="22" fillId="6" borderId="23" xfId="2" applyFont="1" applyFill="1" applyBorder="1" applyAlignment="1"/>
    <xf numFmtId="170" fontId="23" fillId="7" borderId="21" xfId="2" applyNumberFormat="1" applyFont="1" applyFill="1" applyBorder="1" applyAlignment="1">
      <alignment horizontal="left" vertical="center"/>
    </xf>
    <xf numFmtId="0" fontId="24" fillId="7" borderId="22" xfId="2" applyFont="1" applyFill="1" applyBorder="1" applyAlignment="1">
      <alignment horizontal="left"/>
    </xf>
    <xf numFmtId="0" fontId="25" fillId="6" borderId="22" xfId="2" applyFont="1" applyFill="1" applyBorder="1" applyAlignment="1">
      <alignment horizontal="right" vertical="center"/>
    </xf>
    <xf numFmtId="49" fontId="26" fillId="5" borderId="21" xfId="2" applyNumberFormat="1" applyFont="1" applyFill="1" applyBorder="1" applyAlignment="1">
      <alignment horizontal="left" vertical="center"/>
    </xf>
    <xf numFmtId="49" fontId="20" fillId="0" borderId="24" xfId="2" applyNumberFormat="1" applyBorder="1" applyAlignment="1">
      <alignment horizontal="left" vertical="center"/>
    </xf>
    <xf numFmtId="0" fontId="20" fillId="0" borderId="24" xfId="2" applyBorder="1" applyAlignment="1">
      <alignment horizontal="left" vertical="center"/>
    </xf>
    <xf numFmtId="169" fontId="20" fillId="0" borderId="0" xfId="2" applyNumberFormat="1" applyFont="1"/>
    <xf numFmtId="0" fontId="26" fillId="0" borderId="0" xfId="2" applyFont="1" applyBorder="1" applyAlignment="1">
      <alignment horizontal="left"/>
    </xf>
    <xf numFmtId="0" fontId="26" fillId="0" borderId="0" xfId="2" applyFont="1" applyBorder="1" applyAlignment="1">
      <alignment horizontal="center"/>
    </xf>
    <xf numFmtId="0" fontId="30" fillId="6" borderId="25" xfId="2" applyFont="1" applyFill="1" applyBorder="1" applyAlignment="1">
      <alignment horizontal="left"/>
    </xf>
    <xf numFmtId="0" fontId="27" fillId="6" borderId="23" xfId="2" applyFont="1" applyFill="1" applyBorder="1" applyAlignment="1">
      <alignment horizontal="left"/>
    </xf>
    <xf numFmtId="170" fontId="30" fillId="7" borderId="21" xfId="2" applyNumberFormat="1" applyFont="1" applyFill="1" applyBorder="1" applyAlignment="1">
      <alignment horizontal="left" vertical="center"/>
    </xf>
    <xf numFmtId="0" fontId="20" fillId="0" borderId="23" xfId="2" applyBorder="1" applyAlignment="1">
      <alignment horizontal="left" vertical="top"/>
    </xf>
    <xf numFmtId="169" fontId="20" fillId="0" borderId="23" xfId="2" applyNumberFormat="1" applyBorder="1" applyAlignment="1">
      <alignment horizontal="left" vertical="top"/>
    </xf>
    <xf numFmtId="0" fontId="20" fillId="0" borderId="26" xfId="2" applyBorder="1" applyAlignment="1">
      <alignment horizontal="left" vertical="top"/>
    </xf>
    <xf numFmtId="0" fontId="30" fillId="6" borderId="27" xfId="2" applyFont="1" applyFill="1" applyBorder="1" applyAlignment="1">
      <alignment horizontal="left" vertical="top"/>
    </xf>
    <xf numFmtId="0" fontId="27" fillId="6" borderId="28" xfId="2" applyFont="1" applyFill="1" applyBorder="1" applyAlignment="1">
      <alignment horizontal="left"/>
    </xf>
    <xf numFmtId="0" fontId="20" fillId="0" borderId="27" xfId="2" applyBorder="1" applyAlignment="1">
      <alignment horizontal="left" vertical="top"/>
    </xf>
    <xf numFmtId="0" fontId="20" fillId="0" borderId="28" xfId="2" applyBorder="1" applyAlignment="1">
      <alignment horizontal="left" vertical="top"/>
    </xf>
    <xf numFmtId="169" fontId="20" fillId="0" borderId="28" xfId="2" applyNumberFormat="1" applyBorder="1" applyAlignment="1">
      <alignment horizontal="left" vertical="top"/>
    </xf>
    <xf numFmtId="0" fontId="20" fillId="0" borderId="29" xfId="2" applyBorder="1" applyAlignment="1">
      <alignment horizontal="left" vertical="top"/>
    </xf>
    <xf numFmtId="0" fontId="24" fillId="0" borderId="14" xfId="2" applyFont="1" applyFill="1" applyBorder="1" applyAlignment="1">
      <alignment horizontal="left"/>
    </xf>
    <xf numFmtId="0" fontId="27" fillId="0" borderId="16" xfId="2" applyFont="1" applyFill="1" applyBorder="1" applyAlignment="1">
      <alignment horizontal="left"/>
    </xf>
    <xf numFmtId="0" fontId="26" fillId="0" borderId="0" xfId="2" applyFont="1" applyBorder="1"/>
    <xf numFmtId="169" fontId="26" fillId="0" borderId="0" xfId="2" applyNumberFormat="1" applyFont="1" applyBorder="1"/>
    <xf numFmtId="0" fontId="26" fillId="0" borderId="16" xfId="2" applyFont="1" applyBorder="1"/>
    <xf numFmtId="0" fontId="26" fillId="0" borderId="14" xfId="2" applyFont="1" applyBorder="1" applyAlignment="1">
      <alignment horizontal="left" vertical="center"/>
    </xf>
    <xf numFmtId="0" fontId="20" fillId="0" borderId="0" xfId="2" applyFont="1" applyBorder="1"/>
    <xf numFmtId="0" fontId="27" fillId="8" borderId="30" xfId="2" applyFont="1" applyFill="1" applyBorder="1" applyAlignment="1">
      <alignment horizontal="center" vertical="center"/>
    </xf>
    <xf numFmtId="0" fontId="19" fillId="0" borderId="16" xfId="2" applyFont="1" applyBorder="1" applyAlignment="1">
      <alignment horizontal="center"/>
    </xf>
    <xf numFmtId="0" fontId="31" fillId="8" borderId="30" xfId="2" applyFont="1" applyFill="1" applyBorder="1" applyAlignment="1">
      <alignment horizontal="center" vertical="center"/>
    </xf>
    <xf numFmtId="0" fontId="26" fillId="0" borderId="0" xfId="2" applyFont="1" applyFill="1" applyBorder="1" applyAlignment="1">
      <alignment horizontal="center"/>
    </xf>
    <xf numFmtId="1" fontId="27" fillId="8" borderId="21" xfId="2" applyNumberFormat="1" applyFont="1" applyFill="1" applyBorder="1" applyAlignment="1">
      <alignment horizontal="centerContinuous" vertical="center"/>
    </xf>
    <xf numFmtId="169" fontId="20" fillId="8" borderId="22" xfId="2" applyNumberFormat="1" applyFill="1" applyBorder="1" applyAlignment="1">
      <alignment horizontal="centerContinuous" vertical="center"/>
    </xf>
    <xf numFmtId="169" fontId="20" fillId="8" borderId="24" xfId="2" applyNumberFormat="1" applyFill="1" applyBorder="1" applyAlignment="1">
      <alignment horizontal="centerContinuous" vertical="center"/>
    </xf>
    <xf numFmtId="0" fontId="26" fillId="0" borderId="16" xfId="2" applyFont="1" applyFill="1" applyBorder="1" applyAlignment="1">
      <alignment horizontal="center"/>
    </xf>
    <xf numFmtId="2" fontId="8" fillId="0" borderId="30" xfId="2" applyNumberFormat="1" applyFont="1" applyBorder="1" applyAlignment="1">
      <alignment horizontal="right" vertical="center"/>
    </xf>
    <xf numFmtId="2" fontId="8" fillId="0" borderId="30" xfId="2" applyNumberFormat="1" applyFont="1" applyBorder="1" applyAlignment="1">
      <alignment horizontal="center" vertical="center"/>
    </xf>
    <xf numFmtId="0" fontId="19" fillId="0" borderId="30" xfId="2" applyFont="1" applyBorder="1" applyAlignment="1">
      <alignment horizontal="center"/>
    </xf>
    <xf numFmtId="169" fontId="26" fillId="0" borderId="0" xfId="2" applyNumberFormat="1" applyFont="1" applyFill="1" applyBorder="1" applyAlignment="1">
      <alignment horizontal="center"/>
    </xf>
    <xf numFmtId="169" fontId="32" fillId="8" borderId="22" xfId="2" applyNumberFormat="1" applyFont="1" applyFill="1" applyBorder="1" applyAlignment="1">
      <alignment horizontal="centerContinuous" vertical="center"/>
    </xf>
    <xf numFmtId="0" fontId="26" fillId="0" borderId="16" xfId="2" applyFont="1" applyFill="1" applyBorder="1"/>
    <xf numFmtId="0" fontId="20" fillId="0" borderId="0" xfId="2"/>
    <xf numFmtId="0" fontId="26" fillId="0" borderId="14" xfId="2" applyFont="1" applyBorder="1"/>
    <xf numFmtId="172" fontId="8" fillId="0" borderId="30" xfId="2" applyNumberFormat="1" applyFont="1" applyBorder="1" applyAlignment="1">
      <alignment horizontal="right" vertical="center"/>
    </xf>
    <xf numFmtId="169" fontId="8" fillId="0" borderId="22" xfId="2" applyNumberFormat="1" applyFont="1" applyBorder="1" applyAlignment="1">
      <alignment horizontal="centerContinuous" vertical="center"/>
    </xf>
    <xf numFmtId="169" fontId="8" fillId="0" borderId="24" xfId="2" applyNumberFormat="1" applyFont="1" applyBorder="1" applyAlignment="1">
      <alignment horizontal="centerContinuous" vertical="center"/>
    </xf>
    <xf numFmtId="1" fontId="8" fillId="0" borderId="21" xfId="2" applyNumberFormat="1" applyFont="1" applyFill="1" applyBorder="1" applyAlignment="1">
      <alignment horizontal="centerContinuous" vertical="center"/>
    </xf>
    <xf numFmtId="170" fontId="26" fillId="0" borderId="0" xfId="2" applyNumberFormat="1" applyFont="1" applyBorder="1" applyAlignment="1">
      <alignment horizontal="left"/>
    </xf>
    <xf numFmtId="0" fontId="19" fillId="0" borderId="0" xfId="2" applyFont="1" applyBorder="1" applyAlignment="1">
      <alignment horizontal="left" vertical="center"/>
    </xf>
    <xf numFmtId="1" fontId="8" fillId="0" borderId="0" xfId="2" applyNumberFormat="1" applyFont="1" applyBorder="1" applyAlignment="1">
      <alignment horizontal="right" vertical="center"/>
    </xf>
    <xf numFmtId="172" fontId="8" fillId="0" borderId="0" xfId="2" applyNumberFormat="1" applyFont="1" applyBorder="1" applyAlignment="1">
      <alignment horizontal="right" vertical="center"/>
    </xf>
    <xf numFmtId="0" fontId="19" fillId="0" borderId="30" xfId="2" applyFont="1" applyBorder="1" applyAlignment="1">
      <alignment horizontal="center" vertical="center"/>
    </xf>
    <xf numFmtId="0" fontId="19" fillId="0" borderId="30" xfId="2" applyFont="1" applyBorder="1" applyAlignment="1">
      <alignment horizontal="left" vertical="center"/>
    </xf>
    <xf numFmtId="170" fontId="26" fillId="0" borderId="0" xfId="2" applyNumberFormat="1" applyFont="1" applyBorder="1" applyAlignment="1">
      <alignment horizontal="left" vertical="center"/>
    </xf>
    <xf numFmtId="0" fontId="26" fillId="0" borderId="0" xfId="2" applyFont="1" applyBorder="1" applyAlignment="1">
      <alignment horizontal="left" vertical="center"/>
    </xf>
    <xf numFmtId="0" fontId="26" fillId="0" borderId="0" xfId="2" applyFont="1" applyFill="1" applyBorder="1"/>
    <xf numFmtId="0" fontId="19" fillId="8" borderId="21" xfId="2" applyFont="1" applyFill="1" applyBorder="1" applyAlignment="1">
      <alignment horizontal="left" vertical="center"/>
    </xf>
    <xf numFmtId="1" fontId="7" fillId="8" borderId="24" xfId="2" applyNumberFormat="1" applyFont="1" applyFill="1" applyBorder="1" applyAlignment="1">
      <alignment horizontal="right" vertical="center"/>
    </xf>
    <xf numFmtId="0" fontId="26" fillId="0" borderId="14" xfId="2" applyFont="1" applyFill="1" applyBorder="1" applyAlignment="1">
      <alignment horizontal="centerContinuous"/>
    </xf>
    <xf numFmtId="0" fontId="26" fillId="0" borderId="0" xfId="2" applyFont="1" applyFill="1" applyBorder="1" applyAlignment="1">
      <alignment horizontal="centerContinuous"/>
    </xf>
    <xf numFmtId="171" fontId="26" fillId="0" borderId="0" xfId="2" applyNumberFormat="1" applyFont="1" applyBorder="1" applyAlignment="1">
      <alignment horizontal="right"/>
    </xf>
    <xf numFmtId="49" fontId="29" fillId="0" borderId="16" xfId="2" applyNumberFormat="1" applyFont="1" applyBorder="1" applyAlignment="1">
      <alignment horizontal="right" vertical="center"/>
    </xf>
    <xf numFmtId="0" fontId="20" fillId="0" borderId="27" xfId="2" applyBorder="1" applyAlignment="1">
      <alignment horizontal="left" vertical="center"/>
    </xf>
    <xf numFmtId="0" fontId="20" fillId="0" borderId="28" xfId="2" applyBorder="1" applyAlignment="1">
      <alignment horizontal="left" vertical="center"/>
    </xf>
    <xf numFmtId="0" fontId="20" fillId="0" borderId="29" xfId="2" applyBorder="1" applyAlignment="1">
      <alignment horizontal="left" vertical="center"/>
    </xf>
    <xf numFmtId="0" fontId="20" fillId="0" borderId="25" xfId="2" applyFont="1" applyBorder="1"/>
    <xf numFmtId="0" fontId="20" fillId="0" borderId="26" xfId="2" applyFont="1" applyBorder="1" applyAlignment="1">
      <alignment horizontal="right"/>
    </xf>
    <xf numFmtId="0" fontId="27" fillId="0" borderId="0" xfId="2" applyFont="1" applyBorder="1" applyAlignment="1">
      <alignment horizontal="left" vertical="center"/>
    </xf>
    <xf numFmtId="0" fontId="20" fillId="0" borderId="0" xfId="2" applyAlignment="1">
      <alignment horizontal="left" vertical="center"/>
    </xf>
    <xf numFmtId="0" fontId="26" fillId="0" borderId="0" xfId="2" applyFont="1" applyBorder="1" applyAlignment="1">
      <alignment horizontal="centerContinuous"/>
    </xf>
    <xf numFmtId="1" fontId="8" fillId="0" borderId="0" xfId="2" applyNumberFormat="1" applyFont="1" applyFill="1" applyBorder="1" applyAlignment="1">
      <alignment horizontal="centerContinuous" vertical="center"/>
    </xf>
    <xf numFmtId="169" fontId="8" fillId="0" borderId="0" xfId="2" applyNumberFormat="1" applyFont="1" applyFill="1" applyBorder="1" applyAlignment="1">
      <alignment horizontal="centerContinuous" vertical="center"/>
    </xf>
    <xf numFmtId="0" fontId="26" fillId="0" borderId="16" xfId="2" applyFont="1" applyFill="1" applyBorder="1" applyAlignment="1">
      <alignment horizontal="centerContinuous"/>
    </xf>
    <xf numFmtId="49" fontId="29" fillId="0" borderId="16" xfId="2" applyNumberFormat="1" applyFont="1" applyFill="1" applyBorder="1" applyAlignment="1">
      <alignment horizontal="right"/>
    </xf>
    <xf numFmtId="170" fontId="30" fillId="7" borderId="22" xfId="2" applyNumberFormat="1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left"/>
    </xf>
    <xf numFmtId="49" fontId="33" fillId="0" borderId="16" xfId="2" applyNumberFormat="1" applyFont="1" applyFill="1" applyBorder="1" applyAlignment="1">
      <alignment horizontal="right"/>
    </xf>
    <xf numFmtId="49" fontId="26" fillId="0" borderId="16" xfId="2" applyNumberFormat="1" applyFont="1" applyFill="1" applyBorder="1"/>
    <xf numFmtId="0" fontId="27" fillId="0" borderId="0" xfId="2" applyFont="1" applyBorder="1" applyAlignment="1">
      <alignment horizontal="centerContinuous"/>
    </xf>
    <xf numFmtId="0" fontId="27" fillId="0" borderId="0" xfId="2" applyFont="1" applyBorder="1" applyAlignment="1"/>
    <xf numFmtId="0" fontId="7" fillId="8" borderId="24" xfId="2" applyNumberFormat="1" applyFont="1" applyFill="1" applyBorder="1" applyAlignment="1">
      <alignment horizontal="right" vertical="center"/>
    </xf>
    <xf numFmtId="2" fontId="7" fillId="8" borderId="30" xfId="2" applyNumberFormat="1" applyFont="1" applyFill="1" applyBorder="1" applyAlignment="1">
      <alignment horizontal="right" vertical="center"/>
    </xf>
    <xf numFmtId="0" fontId="9" fillId="0" borderId="0" xfId="2" applyFont="1" applyBorder="1" applyAlignment="1">
      <alignment horizontal="left" vertical="center"/>
    </xf>
    <xf numFmtId="0" fontId="26" fillId="0" borderId="27" xfId="2" applyFont="1" applyBorder="1"/>
    <xf numFmtId="0" fontId="26" fillId="0" borderId="29" xfId="2" applyFont="1" applyBorder="1"/>
    <xf numFmtId="0" fontId="29" fillId="0" borderId="0" xfId="2" applyFont="1"/>
    <xf numFmtId="0" fontId="32" fillId="8" borderId="21" xfId="2" applyFont="1" applyFill="1" applyBorder="1" applyAlignment="1">
      <alignment horizontal="left" vertical="center"/>
    </xf>
    <xf numFmtId="0" fontId="26" fillId="8" borderId="24" xfId="2" applyFont="1" applyFill="1" applyBorder="1" applyAlignment="1">
      <alignment horizontal="centerContinuous"/>
    </xf>
    <xf numFmtId="0" fontId="27" fillId="0" borderId="0" xfId="2" applyFont="1" applyBorder="1" applyAlignment="1">
      <alignment horizontal="left"/>
    </xf>
    <xf numFmtId="2" fontId="7" fillId="0" borderId="22" xfId="2" applyNumberFormat="1" applyFont="1" applyFill="1" applyBorder="1" applyAlignment="1">
      <alignment horizontal="right" vertical="center"/>
    </xf>
    <xf numFmtId="0" fontId="27" fillId="0" borderId="0" xfId="2" applyFont="1" applyBorder="1"/>
    <xf numFmtId="0" fontId="26" fillId="0" borderId="28" xfId="2" applyFont="1" applyBorder="1"/>
    <xf numFmtId="0" fontId="26" fillId="0" borderId="28" xfId="2" applyFont="1" applyFill="1" applyBorder="1"/>
    <xf numFmtId="169" fontId="26" fillId="0" borderId="28" xfId="2" applyNumberFormat="1" applyFont="1" applyFill="1" applyBorder="1"/>
    <xf numFmtId="0" fontId="26" fillId="0" borderId="29" xfId="2" applyFont="1" applyFill="1" applyBorder="1"/>
    <xf numFmtId="0" fontId="27" fillId="8" borderId="21" xfId="2" applyFont="1" applyFill="1" applyBorder="1" applyAlignment="1">
      <alignment horizontal="centerContinuous" vertical="center"/>
    </xf>
    <xf numFmtId="0" fontId="32" fillId="8" borderId="22" xfId="2" applyFont="1" applyFill="1" applyBorder="1" applyAlignment="1">
      <alignment horizontal="centerContinuous" vertical="center"/>
    </xf>
    <xf numFmtId="0" fontId="32" fillId="8" borderId="24" xfId="2" applyFont="1" applyFill="1" applyBorder="1" applyAlignment="1">
      <alignment horizontal="centerContinuous" vertical="center"/>
    </xf>
    <xf numFmtId="15" fontId="20" fillId="0" borderId="23" xfId="2" applyNumberFormat="1" applyBorder="1" applyAlignment="1">
      <alignment horizontal="left" vertical="center"/>
    </xf>
    <xf numFmtId="15" fontId="20" fillId="0" borderId="26" xfId="2" applyNumberFormat="1" applyBorder="1" applyAlignment="1">
      <alignment horizontal="left" vertical="center"/>
    </xf>
    <xf numFmtId="15" fontId="20" fillId="0" borderId="27" xfId="2" applyNumberFormat="1" applyBorder="1" applyAlignment="1">
      <alignment horizontal="left" vertical="center"/>
    </xf>
    <xf numFmtId="15" fontId="20" fillId="0" borderId="28" xfId="2" applyNumberFormat="1" applyBorder="1" applyAlignment="1">
      <alignment horizontal="left" vertical="center"/>
    </xf>
    <xf numFmtId="169" fontId="20" fillId="0" borderId="28" xfId="2" applyNumberFormat="1" applyBorder="1" applyAlignment="1">
      <alignment horizontal="left" vertical="center"/>
    </xf>
    <xf numFmtId="15" fontId="20" fillId="0" borderId="29" xfId="2" applyNumberFormat="1" applyBorder="1" applyAlignment="1">
      <alignment horizontal="left" vertical="center"/>
    </xf>
    <xf numFmtId="0" fontId="20" fillId="0" borderId="0" xfId="2" applyFont="1" applyAlignment="1">
      <alignment vertical="center"/>
    </xf>
    <xf numFmtId="0" fontId="13" fillId="2" borderId="4" xfId="0" applyNumberFormat="1" applyFont="1" applyFill="1" applyBorder="1" applyAlignment="1" applyProtection="1">
      <alignment horizontal="left" vertical="center" shrinkToFit="1"/>
      <protection hidden="1"/>
    </xf>
    <xf numFmtId="0" fontId="13" fillId="2" borderId="8" xfId="0" applyNumberFormat="1" applyFont="1" applyFill="1" applyBorder="1" applyAlignment="1" applyProtection="1">
      <alignment horizontal="center" vertical="center" shrinkToFit="1"/>
      <protection hidden="1"/>
    </xf>
    <xf numFmtId="0" fontId="13" fillId="2" borderId="3" xfId="0" applyNumberFormat="1" applyFont="1" applyFill="1" applyBorder="1" applyAlignment="1" applyProtection="1">
      <alignment horizontal="center" vertical="center" shrinkToFit="1"/>
      <protection hidden="1"/>
    </xf>
    <xf numFmtId="167" fontId="13" fillId="9" borderId="31" xfId="0" applyNumberFormat="1" applyFont="1" applyFill="1" applyBorder="1" applyAlignment="1" applyProtection="1">
      <alignment horizontal="center" vertical="center" shrinkToFit="1"/>
      <protection locked="0" hidden="1"/>
    </xf>
    <xf numFmtId="167" fontId="13" fillId="9" borderId="32" xfId="0" applyNumberFormat="1" applyFont="1" applyFill="1" applyBorder="1" applyAlignment="1" applyProtection="1">
      <alignment horizontal="center" vertical="center" shrinkToFit="1"/>
      <protection locked="0" hidden="1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3" fillId="0" borderId="0" xfId="0" applyNumberFormat="1" applyFont="1" applyBorder="1" applyAlignment="1" applyProtection="1">
      <alignment vertical="center"/>
      <protection locked="0"/>
    </xf>
    <xf numFmtId="0" fontId="15" fillId="0" borderId="0" xfId="0" applyNumberFormat="1" applyFont="1" applyBorder="1" applyAlignment="1" applyProtection="1">
      <alignment horizontal="left" vertical="center"/>
      <protection locked="0"/>
    </xf>
    <xf numFmtId="0" fontId="15" fillId="0" borderId="33" xfId="0" applyNumberFormat="1" applyFont="1" applyBorder="1" applyAlignment="1" applyProtection="1">
      <alignment horizontal="left" vertical="center"/>
      <protection locked="0"/>
    </xf>
    <xf numFmtId="0" fontId="13" fillId="0" borderId="34" xfId="0" applyNumberFormat="1" applyFont="1" applyBorder="1" applyAlignment="1" applyProtection="1">
      <alignment vertical="center"/>
      <protection locked="0"/>
    </xf>
    <xf numFmtId="0" fontId="8" fillId="0" borderId="30" xfId="2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166" fontId="14" fillId="0" borderId="0" xfId="0" applyNumberFormat="1" applyFont="1" applyFill="1" applyBorder="1" applyAlignment="1" applyProtection="1">
      <alignment horizontal="center" vertical="center"/>
      <protection locked="0"/>
    </xf>
    <xf numFmtId="167" fontId="13" fillId="9" borderId="35" xfId="0" applyNumberFormat="1" applyFont="1" applyFill="1" applyBorder="1" applyAlignment="1" applyProtection="1">
      <alignment horizontal="center" vertical="center" shrinkToFit="1"/>
      <protection locked="0" hidden="1"/>
    </xf>
    <xf numFmtId="0" fontId="15" fillId="0" borderId="36" xfId="0" applyNumberFormat="1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8" xfId="0" applyFont="1" applyBorder="1" applyAlignment="1" applyProtection="1">
      <alignment horizontal="center"/>
      <protection hidden="1"/>
    </xf>
    <xf numFmtId="167" fontId="13" fillId="9" borderId="39" xfId="0" applyNumberFormat="1" applyFont="1" applyFill="1" applyBorder="1" applyAlignment="1" applyProtection="1">
      <alignment horizontal="center" vertical="center" shrinkToFit="1"/>
      <protection locked="0" hidden="1"/>
    </xf>
    <xf numFmtId="0" fontId="13" fillId="0" borderId="40" xfId="0" applyNumberFormat="1" applyFont="1" applyBorder="1" applyAlignment="1" applyProtection="1">
      <alignment vertical="center"/>
      <protection locked="0"/>
    </xf>
    <xf numFmtId="0" fontId="13" fillId="0" borderId="1" xfId="0" applyNumberFormat="1" applyFont="1" applyBorder="1" applyAlignment="1" applyProtection="1">
      <alignment vertical="center"/>
      <protection locked="0"/>
    </xf>
    <xf numFmtId="0" fontId="5" fillId="10" borderId="41" xfId="0" applyNumberFormat="1" applyFont="1" applyFill="1" applyBorder="1" applyAlignment="1">
      <alignment horizontal="center" vertical="center" shrinkToFit="1"/>
    </xf>
    <xf numFmtId="0" fontId="5" fillId="10" borderId="6" xfId="0" applyNumberFormat="1" applyFont="1" applyFill="1" applyBorder="1" applyAlignment="1">
      <alignment horizontal="center" vertical="center" shrinkToFit="1"/>
    </xf>
    <xf numFmtId="167" fontId="13" fillId="9" borderId="42" xfId="0" applyNumberFormat="1" applyFont="1" applyFill="1" applyBorder="1" applyAlignment="1" applyProtection="1">
      <alignment horizontal="center" vertical="center" shrinkToFit="1"/>
      <protection locked="0" hidden="1"/>
    </xf>
    <xf numFmtId="166" fontId="14" fillId="0" borderId="40" xfId="0" applyNumberFormat="1" applyFont="1" applyFill="1" applyBorder="1" applyAlignment="1" applyProtection="1">
      <alignment horizontal="center" vertical="center"/>
      <protection locked="0"/>
    </xf>
    <xf numFmtId="166" fontId="14" fillId="0" borderId="12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Border="1" applyAlignment="1">
      <alignment horizontal="left" vertical="top" wrapText="1"/>
    </xf>
    <xf numFmtId="0" fontId="0" fillId="0" borderId="0" xfId="0" applyBorder="1"/>
    <xf numFmtId="14" fontId="14" fillId="0" borderId="43" xfId="0" applyNumberFormat="1" applyFont="1" applyFill="1" applyBorder="1" applyAlignment="1">
      <alignment horizontal="left" vertical="center"/>
    </xf>
    <xf numFmtId="14" fontId="14" fillId="0" borderId="44" xfId="0" applyNumberFormat="1" applyFont="1" applyFill="1" applyBorder="1" applyAlignment="1">
      <alignment horizontal="left" vertical="center"/>
    </xf>
    <xf numFmtId="0" fontId="34" fillId="0" borderId="45" xfId="0" applyFont="1" applyBorder="1" applyAlignment="1"/>
    <xf numFmtId="166" fontId="14" fillId="0" borderId="4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>
      <alignment horizontal="left" vertical="center" wrapText="1"/>
    </xf>
    <xf numFmtId="0" fontId="11" fillId="11" borderId="47" xfId="0" applyNumberFormat="1" applyFont="1" applyFill="1" applyBorder="1" applyAlignment="1">
      <alignment vertical="center" wrapText="1"/>
    </xf>
    <xf numFmtId="0" fontId="11" fillId="11" borderId="48" xfId="0" applyNumberFormat="1" applyFont="1" applyFill="1" applyBorder="1" applyAlignment="1">
      <alignment vertical="center" wrapText="1"/>
    </xf>
    <xf numFmtId="0" fontId="11" fillId="11" borderId="32" xfId="0" applyNumberFormat="1" applyFont="1" applyFill="1" applyBorder="1" applyAlignment="1">
      <alignment vertical="center" wrapText="1"/>
    </xf>
    <xf numFmtId="0" fontId="11" fillId="11" borderId="49" xfId="0" applyNumberFormat="1" applyFont="1" applyFill="1" applyBorder="1" applyAlignment="1">
      <alignment vertical="center" wrapText="1"/>
    </xf>
    <xf numFmtId="0" fontId="11" fillId="11" borderId="49" xfId="0" applyNumberFormat="1" applyFont="1" applyFill="1" applyBorder="1" applyAlignment="1">
      <alignment horizontal="left" vertical="center" wrapText="1"/>
    </xf>
    <xf numFmtId="0" fontId="11" fillId="11" borderId="50" xfId="0" applyNumberFormat="1" applyFont="1" applyFill="1" applyBorder="1" applyAlignment="1">
      <alignment vertical="center" wrapText="1"/>
    </xf>
    <xf numFmtId="0" fontId="11" fillId="11" borderId="50" xfId="0" applyNumberFormat="1" applyFont="1" applyFill="1" applyBorder="1" applyAlignment="1">
      <alignment horizontal="left" vertical="center" wrapText="1"/>
    </xf>
    <xf numFmtId="0" fontId="11" fillId="11" borderId="51" xfId="0" applyNumberFormat="1" applyFont="1" applyFill="1" applyBorder="1" applyAlignment="1">
      <alignment horizontal="left" vertical="center" wrapText="1"/>
    </xf>
    <xf numFmtId="0" fontId="11" fillId="11" borderId="52" xfId="0" applyNumberFormat="1" applyFont="1" applyFill="1" applyBorder="1" applyAlignment="1">
      <alignment horizontal="left" vertical="center" wrapText="1"/>
    </xf>
    <xf numFmtId="167" fontId="11" fillId="11" borderId="32" xfId="0" applyNumberFormat="1" applyFont="1" applyFill="1" applyBorder="1" applyAlignment="1">
      <alignment vertical="center" wrapText="1"/>
    </xf>
    <xf numFmtId="167" fontId="11" fillId="11" borderId="8" xfId="0" applyNumberFormat="1" applyFont="1" applyFill="1" applyBorder="1" applyAlignment="1">
      <alignment vertical="center" wrapText="1"/>
    </xf>
    <xf numFmtId="0" fontId="0" fillId="11" borderId="30" xfId="0" applyNumberFormat="1" applyFill="1" applyBorder="1" applyAlignment="1">
      <alignment horizontal="center"/>
    </xf>
    <xf numFmtId="0" fontId="11" fillId="11" borderId="53" xfId="0" applyFont="1" applyFill="1" applyBorder="1" applyProtection="1">
      <protection hidden="1"/>
    </xf>
    <xf numFmtId="1" fontId="15" fillId="11" borderId="53" xfId="0" applyNumberFormat="1" applyFont="1" applyFill="1" applyBorder="1" applyProtection="1">
      <protection hidden="1"/>
    </xf>
    <xf numFmtId="0" fontId="18" fillId="11" borderId="51" xfId="0" applyFont="1" applyFill="1" applyBorder="1" applyAlignment="1">
      <alignment horizontal="left" vertical="top" wrapText="1"/>
    </xf>
    <xf numFmtId="1" fontId="4" fillId="11" borderId="54" xfId="0" applyNumberFormat="1" applyFont="1" applyFill="1" applyBorder="1" applyAlignment="1">
      <alignment horizontal="right" vertical="center" wrapText="1"/>
    </xf>
    <xf numFmtId="0" fontId="8" fillId="11" borderId="30" xfId="2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Border="1"/>
    <xf numFmtId="0" fontId="1" fillId="0" borderId="0" xfId="0" applyFont="1"/>
    <xf numFmtId="0" fontId="13" fillId="0" borderId="0" xfId="0" applyNumberFormat="1" applyFont="1" applyBorder="1" applyAlignment="1" applyProtection="1">
      <alignment horizontal="center" vertical="center"/>
      <protection locked="0"/>
    </xf>
    <xf numFmtId="0" fontId="13" fillId="0" borderId="5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0" fontId="0" fillId="0" borderId="0" xfId="0" applyNumberFormat="1" applyBorder="1" applyAlignment="1"/>
    <xf numFmtId="0" fontId="37" fillId="0" borderId="0" xfId="0" applyFont="1" applyBorder="1" applyAlignment="1">
      <alignment horizontal="center" vertical="center" wrapText="1"/>
    </xf>
    <xf numFmtId="0" fontId="5" fillId="10" borderId="5" xfId="0" applyNumberFormat="1" applyFont="1" applyFill="1" applyBorder="1" applyAlignment="1">
      <alignment horizontal="center" vertical="center" shrinkToFit="1"/>
    </xf>
    <xf numFmtId="0" fontId="38" fillId="0" borderId="0" xfId="0" applyFont="1"/>
    <xf numFmtId="0" fontId="0" fillId="0" borderId="0" xfId="0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0" fillId="0" borderId="0" xfId="0" applyBorder="1" applyAlignment="1" applyProtection="1">
      <protection locked="0"/>
    </xf>
    <xf numFmtId="0" fontId="36" fillId="0" borderId="0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3" fillId="3" borderId="56" xfId="0" applyNumberFormat="1" applyFont="1" applyFill="1" applyBorder="1" applyAlignment="1">
      <alignment vertical="center"/>
    </xf>
    <xf numFmtId="0" fontId="6" fillId="0" borderId="57" xfId="0" applyNumberFormat="1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left" vertical="center" wrapText="1"/>
    </xf>
    <xf numFmtId="0" fontId="13" fillId="0" borderId="58" xfId="0" applyNumberFormat="1" applyFont="1" applyBorder="1" applyAlignment="1" applyProtection="1">
      <alignment vertical="center"/>
      <protection locked="0"/>
    </xf>
    <xf numFmtId="0" fontId="15" fillId="0" borderId="23" xfId="0" applyNumberFormat="1" applyFont="1" applyBorder="1" applyAlignment="1" applyProtection="1">
      <alignment horizontal="left" vertical="center"/>
      <protection locked="0"/>
    </xf>
    <xf numFmtId="0" fontId="15" fillId="0" borderId="59" xfId="0" applyNumberFormat="1" applyFont="1" applyBorder="1" applyAlignment="1">
      <alignment horizontal="center"/>
    </xf>
    <xf numFmtId="0" fontId="13" fillId="0" borderId="26" xfId="0" applyNumberFormat="1" applyFont="1" applyBorder="1" applyAlignment="1" applyProtection="1">
      <alignment vertical="center"/>
      <protection locked="0"/>
    </xf>
    <xf numFmtId="0" fontId="13" fillId="0" borderId="23" xfId="0" applyNumberFormat="1" applyFont="1" applyBorder="1" applyAlignment="1" applyProtection="1">
      <alignment vertical="center"/>
      <protection locked="0"/>
    </xf>
    <xf numFmtId="0" fontId="13" fillId="0" borderId="60" xfId="0" applyNumberFormat="1" applyFont="1" applyBorder="1" applyAlignment="1" applyProtection="1">
      <alignment vertical="center"/>
      <protection locked="0"/>
    </xf>
    <xf numFmtId="0" fontId="13" fillId="0" borderId="59" xfId="0" applyNumberFormat="1" applyFont="1" applyBorder="1" applyAlignment="1" applyProtection="1">
      <alignment vertical="center"/>
      <protection locked="0"/>
    </xf>
    <xf numFmtId="0" fontId="13" fillId="0" borderId="1" xfId="0" applyNumberFormat="1" applyFont="1" applyBorder="1" applyAlignment="1" applyProtection="1">
      <alignment horizontal="center" vertical="center"/>
      <protection locked="0"/>
    </xf>
    <xf numFmtId="0" fontId="41" fillId="0" borderId="0" xfId="0" applyFont="1" applyAlignment="1"/>
    <xf numFmtId="0" fontId="42" fillId="0" borderId="0" xfId="0" applyNumberFormat="1" applyFont="1" applyBorder="1" applyAlignment="1">
      <alignment horizontal="left" vertical="center" wrapText="1"/>
    </xf>
    <xf numFmtId="0" fontId="15" fillId="0" borderId="0" xfId="0" applyNumberFormat="1" applyFont="1" applyBorder="1" applyAlignment="1">
      <alignment horizontal="center"/>
    </xf>
    <xf numFmtId="0" fontId="13" fillId="5" borderId="0" xfId="0" applyNumberFormat="1" applyFont="1" applyFill="1" applyBorder="1" applyAlignment="1">
      <alignment vertical="center"/>
    </xf>
    <xf numFmtId="14" fontId="13" fillId="0" borderId="53" xfId="0" applyNumberFormat="1" applyFont="1" applyBorder="1" applyAlignment="1" applyProtection="1">
      <alignment horizontal="center" vertical="center"/>
      <protection locked="0"/>
    </xf>
    <xf numFmtId="14" fontId="13" fillId="0" borderId="61" xfId="0" applyNumberFormat="1" applyFont="1" applyBorder="1" applyAlignment="1" applyProtection="1">
      <alignment horizontal="center" vertical="center"/>
      <protection locked="0"/>
    </xf>
    <xf numFmtId="14" fontId="13" fillId="0" borderId="62" xfId="0" applyNumberFormat="1" applyFont="1" applyBorder="1" applyAlignment="1" applyProtection="1">
      <alignment horizontal="center" vertical="center"/>
      <protection locked="0"/>
    </xf>
    <xf numFmtId="0" fontId="15" fillId="0" borderId="63" xfId="0" applyNumberFormat="1" applyFont="1" applyBorder="1" applyAlignment="1" applyProtection="1">
      <alignment horizontal="center" vertical="center"/>
      <protection locked="0"/>
    </xf>
    <xf numFmtId="0" fontId="15" fillId="0" borderId="64" xfId="0" applyNumberFormat="1" applyFont="1" applyBorder="1" applyAlignment="1" applyProtection="1">
      <alignment horizontal="center" vertical="center"/>
      <protection locked="0"/>
    </xf>
    <xf numFmtId="1" fontId="15" fillId="5" borderId="0" xfId="0" applyNumberFormat="1" applyFont="1" applyFill="1" applyBorder="1" applyProtection="1">
      <protection hidden="1"/>
    </xf>
    <xf numFmtId="1" fontId="15" fillId="5" borderId="12" xfId="0" applyNumberFormat="1" applyFont="1" applyFill="1" applyBorder="1" applyAlignment="1" applyProtection="1">
      <alignment vertical="center"/>
      <protection hidden="1"/>
    </xf>
    <xf numFmtId="1" fontId="15" fillId="5" borderId="12" xfId="0" applyNumberFormat="1" applyFont="1" applyFill="1" applyBorder="1" applyProtection="1">
      <protection hidden="1"/>
    </xf>
    <xf numFmtId="0" fontId="6" fillId="0" borderId="1" xfId="0" applyNumberFormat="1" applyFont="1" applyBorder="1" applyAlignment="1" applyProtection="1">
      <alignment vertical="center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3" fillId="2" borderId="0" xfId="0" applyNumberFormat="1" applyFont="1" applyFill="1" applyBorder="1" applyAlignment="1">
      <alignment vertical="center"/>
    </xf>
    <xf numFmtId="0" fontId="6" fillId="0" borderId="33" xfId="0" applyNumberFormat="1" applyFont="1" applyBorder="1" applyAlignment="1" applyProtection="1">
      <alignment horizontal="left" vertical="center"/>
      <protection locked="0"/>
    </xf>
    <xf numFmtId="14" fontId="13" fillId="0" borderId="65" xfId="0" applyNumberFormat="1" applyFont="1" applyBorder="1" applyAlignment="1" applyProtection="1">
      <alignment horizontal="center" vertical="center"/>
      <protection locked="0"/>
    </xf>
    <xf numFmtId="14" fontId="13" fillId="0" borderId="10" xfId="0" applyNumberFormat="1" applyFont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 applyAlignment="1">
      <alignment horizontal="center" vertical="center" wrapText="1"/>
    </xf>
    <xf numFmtId="1" fontId="4" fillId="5" borderId="0" xfId="0" applyNumberFormat="1" applyFont="1" applyFill="1" applyBorder="1" applyAlignment="1">
      <alignment horizontal="right" vertical="center" wrapText="1"/>
    </xf>
    <xf numFmtId="1" fontId="15" fillId="5" borderId="0" xfId="0" applyNumberFormat="1" applyFont="1" applyFill="1" applyBorder="1" applyAlignment="1" applyProtection="1">
      <alignment vertical="center"/>
      <protection hidden="1"/>
    </xf>
    <xf numFmtId="0" fontId="15" fillId="0" borderId="66" xfId="0" applyNumberFormat="1" applyFont="1" applyBorder="1" applyAlignment="1" applyProtection="1">
      <alignment horizontal="center" vertical="center"/>
      <protection locked="0"/>
    </xf>
    <xf numFmtId="0" fontId="42" fillId="5" borderId="0" xfId="0" applyFont="1" applyFill="1" applyAlignment="1"/>
    <xf numFmtId="0" fontId="8" fillId="5" borderId="0" xfId="0" applyFont="1" applyFill="1" applyAlignment="1"/>
    <xf numFmtId="0" fontId="8" fillId="0" borderId="0" xfId="0" applyFont="1" applyAlignment="1"/>
    <xf numFmtId="0" fontId="8" fillId="0" borderId="0" xfId="0" applyFont="1" applyBorder="1" applyProtection="1">
      <protection locked="0"/>
    </xf>
    <xf numFmtId="0" fontId="8" fillId="0" borderId="0" xfId="0" applyFont="1"/>
    <xf numFmtId="0" fontId="36" fillId="0" borderId="0" xfId="0" applyFont="1" applyAlignment="1">
      <alignment horizontal="left" vertical="center" wrapText="1"/>
    </xf>
    <xf numFmtId="0" fontId="42" fillId="0" borderId="0" xfId="0" applyFont="1" applyAlignment="1"/>
    <xf numFmtId="0" fontId="5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horizontal="left" vertical="center" wrapText="1"/>
    </xf>
    <xf numFmtId="0" fontId="20" fillId="5" borderId="0" xfId="2" applyFont="1" applyFill="1"/>
    <xf numFmtId="0" fontId="0" fillId="0" borderId="0" xfId="0" applyProtection="1">
      <protection locked="0"/>
    </xf>
    <xf numFmtId="14" fontId="13" fillId="0" borderId="53" xfId="0" applyNumberFormat="1" applyFont="1" applyBorder="1" applyAlignment="1" applyProtection="1">
      <alignment horizontal="right" vertical="center"/>
      <protection locked="0"/>
    </xf>
    <xf numFmtId="0" fontId="5" fillId="2" borderId="67" xfId="0" applyNumberFormat="1" applyFont="1" applyFill="1" applyBorder="1" applyAlignment="1">
      <alignment horizontal="left" vertical="center"/>
    </xf>
    <xf numFmtId="14" fontId="5" fillId="0" borderId="68" xfId="0" applyNumberFormat="1" applyFont="1" applyBorder="1" applyAlignment="1" applyProtection="1">
      <alignment vertical="center"/>
      <protection locked="0"/>
    </xf>
    <xf numFmtId="1" fontId="5" fillId="2" borderId="67" xfId="0" applyNumberFormat="1" applyFont="1" applyFill="1" applyBorder="1" applyAlignment="1">
      <alignment horizontal="left" vertical="center"/>
    </xf>
    <xf numFmtId="0" fontId="5" fillId="2" borderId="45" xfId="0" applyNumberFormat="1" applyFont="1" applyFill="1" applyBorder="1" applyAlignment="1">
      <alignment horizontal="left"/>
    </xf>
    <xf numFmtId="0" fontId="0" fillId="0" borderId="45" xfId="0" applyBorder="1" applyAlignment="1"/>
    <xf numFmtId="0" fontId="5" fillId="0" borderId="42" xfId="0" applyFont="1" applyBorder="1" applyAlignment="1" applyProtection="1">
      <alignment horizontal="left" vertical="center"/>
      <protection locked="0"/>
    </xf>
    <xf numFmtId="14" fontId="5" fillId="0" borderId="35" xfId="0" applyNumberFormat="1" applyFont="1" applyBorder="1" applyAlignment="1" applyProtection="1">
      <alignment vertical="center"/>
      <protection locked="0"/>
    </xf>
    <xf numFmtId="14" fontId="14" fillId="0" borderId="35" xfId="0" applyNumberFormat="1" applyFont="1" applyBorder="1" applyAlignment="1" applyProtection="1">
      <alignment vertical="center"/>
      <protection locked="0"/>
    </xf>
    <xf numFmtId="0" fontId="5" fillId="12" borderId="55" xfId="0" applyFont="1" applyFill="1" applyBorder="1" applyAlignment="1">
      <alignment horizontal="center" vertical="center"/>
    </xf>
    <xf numFmtId="0" fontId="5" fillId="0" borderId="42" xfId="0" applyNumberFormat="1" applyFont="1" applyFill="1" applyBorder="1" applyAlignment="1">
      <alignment horizontal="left" vertical="center"/>
    </xf>
    <xf numFmtId="0" fontId="0" fillId="0" borderId="35" xfId="0" applyBorder="1" applyAlignment="1"/>
    <xf numFmtId="0" fontId="52" fillId="0" borderId="69" xfId="0" applyNumberFormat="1" applyFont="1" applyFill="1" applyBorder="1" applyAlignment="1">
      <alignment horizontal="left" vertical="center"/>
    </xf>
    <xf numFmtId="0" fontId="53" fillId="0" borderId="70" xfId="0" applyFont="1" applyBorder="1" applyAlignment="1">
      <alignment horizontal="left" vertical="center"/>
    </xf>
    <xf numFmtId="0" fontId="40" fillId="0" borderId="0" xfId="0" applyFont="1"/>
    <xf numFmtId="0" fontId="7" fillId="5" borderId="0" xfId="0" applyFont="1" applyFill="1" applyAlignment="1"/>
    <xf numFmtId="14" fontId="54" fillId="13" borderId="71" xfId="0" applyNumberFormat="1" applyFont="1" applyFill="1" applyBorder="1" applyAlignment="1">
      <alignment horizontal="center" vertical="center"/>
    </xf>
    <xf numFmtId="0" fontId="5" fillId="2" borderId="72" xfId="0" applyNumberFormat="1" applyFont="1" applyFill="1" applyBorder="1" applyAlignment="1">
      <alignment horizontal="center" vertical="center" shrinkToFit="1"/>
    </xf>
    <xf numFmtId="0" fontId="56" fillId="0" borderId="0" xfId="0" applyFont="1"/>
    <xf numFmtId="168" fontId="5" fillId="10" borderId="35" xfId="0" applyNumberFormat="1" applyFont="1" applyFill="1" applyBorder="1" applyAlignment="1" applyProtection="1">
      <alignment horizontal="center" vertical="center" shrinkToFit="1"/>
    </xf>
    <xf numFmtId="0" fontId="5" fillId="10" borderId="73" xfId="0" applyNumberFormat="1" applyFont="1" applyFill="1" applyBorder="1" applyAlignment="1">
      <alignment horizontal="center" vertical="center" shrinkToFit="1"/>
    </xf>
    <xf numFmtId="168" fontId="5" fillId="10" borderId="55" xfId="0" applyNumberFormat="1" applyFont="1" applyFill="1" applyBorder="1" applyAlignment="1" applyProtection="1">
      <alignment horizontal="center" vertical="center" shrinkToFit="1"/>
    </xf>
    <xf numFmtId="0" fontId="5" fillId="2" borderId="20" xfId="0" applyNumberFormat="1" applyFont="1" applyFill="1" applyBorder="1" applyAlignment="1">
      <alignment horizontal="center" vertical="center" shrinkToFit="1"/>
    </xf>
    <xf numFmtId="0" fontId="5" fillId="2" borderId="74" xfId="0" applyNumberFormat="1" applyFont="1" applyFill="1" applyBorder="1" applyAlignment="1">
      <alignment horizontal="center" vertical="center" shrinkToFit="1"/>
    </xf>
    <xf numFmtId="0" fontId="7" fillId="2" borderId="73" xfId="0" applyNumberFormat="1" applyFont="1" applyFill="1" applyBorder="1" applyAlignment="1">
      <alignment horizontal="center"/>
    </xf>
    <xf numFmtId="0" fontId="7" fillId="2" borderId="5" xfId="0" applyNumberFormat="1" applyFont="1" applyFill="1" applyBorder="1" applyAlignment="1">
      <alignment horizontal="center"/>
    </xf>
    <xf numFmtId="0" fontId="0" fillId="0" borderId="53" xfId="0" applyBorder="1" applyAlignment="1">
      <alignment vertical="center"/>
    </xf>
    <xf numFmtId="0" fontId="7" fillId="2" borderId="73" xfId="0" applyNumberFormat="1" applyFont="1" applyFill="1" applyBorder="1" applyAlignment="1">
      <alignment horizontal="center" vertical="center" shrinkToFit="1"/>
    </xf>
    <xf numFmtId="0" fontId="6" fillId="0" borderId="0" xfId="0" applyFont="1" applyAlignment="1"/>
    <xf numFmtId="10" fontId="11" fillId="0" borderId="75" xfId="5" applyNumberFormat="1" applyFont="1" applyBorder="1" applyAlignment="1">
      <alignment vertical="center"/>
    </xf>
    <xf numFmtId="14" fontId="13" fillId="0" borderId="0" xfId="0" applyNumberFormat="1" applyFont="1" applyBorder="1" applyAlignment="1" applyProtection="1">
      <alignment horizontal="center" vertical="center"/>
      <protection locked="0"/>
    </xf>
    <xf numFmtId="1" fontId="11" fillId="11" borderId="75" xfId="0" applyNumberFormat="1" applyFont="1" applyFill="1" applyBorder="1" applyAlignment="1" applyProtection="1">
      <alignment vertical="center" wrapText="1"/>
    </xf>
    <xf numFmtId="167" fontId="11" fillId="11" borderId="54" xfId="0" applyNumberFormat="1" applyFont="1" applyFill="1" applyBorder="1" applyAlignment="1" applyProtection="1">
      <alignment vertical="center" wrapText="1"/>
    </xf>
    <xf numFmtId="0" fontId="13" fillId="0" borderId="76" xfId="0" applyNumberFormat="1" applyFont="1" applyBorder="1" applyAlignment="1" applyProtection="1">
      <alignment vertical="center"/>
      <protection locked="0"/>
    </xf>
    <xf numFmtId="0" fontId="13" fillId="3" borderId="77" xfId="0" applyNumberFormat="1" applyFont="1" applyFill="1" applyBorder="1" applyAlignment="1" applyProtection="1">
      <alignment vertical="center"/>
      <protection locked="0"/>
    </xf>
    <xf numFmtId="0" fontId="13" fillId="3" borderId="16" xfId="0" applyNumberFormat="1" applyFont="1" applyFill="1" applyBorder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167" fontId="11" fillId="14" borderId="54" xfId="0" applyNumberFormat="1" applyFont="1" applyFill="1" applyBorder="1" applyAlignment="1" applyProtection="1">
      <alignment vertical="center" wrapText="1"/>
    </xf>
    <xf numFmtId="167" fontId="11" fillId="14" borderId="32" xfId="0" applyNumberFormat="1" applyFont="1" applyFill="1" applyBorder="1" applyAlignment="1">
      <alignment vertical="center" wrapText="1"/>
    </xf>
    <xf numFmtId="10" fontId="6" fillId="14" borderId="54" xfId="5" applyNumberFormat="1" applyFont="1" applyFill="1" applyBorder="1" applyAlignment="1">
      <alignment vertical="center"/>
    </xf>
    <xf numFmtId="10" fontId="43" fillId="2" borderId="54" xfId="5" applyNumberFormat="1" applyFont="1" applyFill="1" applyBorder="1" applyAlignment="1">
      <alignment vertical="center"/>
    </xf>
    <xf numFmtId="0" fontId="8" fillId="0" borderId="16" xfId="2" applyNumberFormat="1" applyFont="1" applyBorder="1" applyAlignment="1" applyProtection="1">
      <alignment horizontal="right" vertical="center"/>
      <protection locked="0"/>
    </xf>
    <xf numFmtId="0" fontId="20" fillId="0" borderId="14" xfId="2" applyFont="1" applyBorder="1" applyProtection="1">
      <protection locked="0"/>
    </xf>
    <xf numFmtId="0" fontId="26" fillId="0" borderId="14" xfId="2" applyFont="1" applyBorder="1" applyProtection="1">
      <protection locked="0"/>
    </xf>
    <xf numFmtId="0" fontId="26" fillId="0" borderId="14" xfId="2" applyFont="1" applyFill="1" applyBorder="1" applyProtection="1">
      <protection locked="0"/>
    </xf>
    <xf numFmtId="0" fontId="26" fillId="0" borderId="16" xfId="2" applyFont="1" applyFill="1" applyBorder="1" applyProtection="1">
      <protection locked="0"/>
    </xf>
    <xf numFmtId="0" fontId="26" fillId="0" borderId="14" xfId="2" applyFont="1" applyFill="1" applyBorder="1" applyAlignment="1" applyProtection="1">
      <alignment horizontal="centerContinuous"/>
      <protection locked="0"/>
    </xf>
    <xf numFmtId="0" fontId="26" fillId="0" borderId="16" xfId="2" applyFont="1" applyFill="1" applyBorder="1" applyAlignment="1" applyProtection="1">
      <alignment horizontal="centerContinuous"/>
      <protection locked="0"/>
    </xf>
    <xf numFmtId="0" fontId="27" fillId="0" borderId="14" xfId="2" applyFont="1" applyFill="1" applyBorder="1" applyProtection="1">
      <protection locked="0"/>
    </xf>
    <xf numFmtId="0" fontId="27" fillId="0" borderId="16" xfId="2" applyFont="1" applyFill="1" applyBorder="1" applyProtection="1">
      <protection locked="0"/>
    </xf>
    <xf numFmtId="0" fontId="21" fillId="0" borderId="14" xfId="2" applyFont="1" applyFill="1" applyBorder="1" applyProtection="1">
      <protection locked="0"/>
    </xf>
    <xf numFmtId="0" fontId="26" fillId="0" borderId="27" xfId="2" applyFont="1" applyFill="1" applyBorder="1" applyProtection="1">
      <protection locked="0"/>
    </xf>
    <xf numFmtId="0" fontId="26" fillId="0" borderId="29" xfId="2" applyFont="1" applyFill="1" applyBorder="1" applyProtection="1">
      <protection locked="0"/>
    </xf>
    <xf numFmtId="1" fontId="8" fillId="0" borderId="16" xfId="2" applyNumberFormat="1" applyFont="1" applyBorder="1" applyAlignment="1" applyProtection="1">
      <alignment horizontal="right" vertical="center"/>
      <protection locked="0"/>
    </xf>
    <xf numFmtId="1" fontId="32" fillId="0" borderId="16" xfId="2" applyNumberFormat="1" applyFont="1" applyBorder="1" applyAlignment="1" applyProtection="1">
      <alignment horizontal="right" vertical="center"/>
      <protection locked="0"/>
    </xf>
    <xf numFmtId="1" fontId="7" fillId="0" borderId="16" xfId="2" applyNumberFormat="1" applyFont="1" applyBorder="1" applyAlignment="1" applyProtection="1">
      <alignment horizontal="right" vertical="center"/>
      <protection locked="0"/>
    </xf>
    <xf numFmtId="0" fontId="26" fillId="0" borderId="14" xfId="2" applyFont="1" applyBorder="1" applyAlignment="1" applyProtection="1">
      <alignment horizontal="left" vertical="center"/>
      <protection locked="0"/>
    </xf>
    <xf numFmtId="0" fontId="27" fillId="0" borderId="14" xfId="2" applyFont="1" applyBorder="1" applyAlignment="1" applyProtection="1">
      <alignment horizontal="centerContinuous"/>
      <protection locked="0"/>
    </xf>
    <xf numFmtId="3" fontId="11" fillId="2" borderId="78" xfId="0" applyNumberFormat="1" applyFont="1" applyFill="1" applyBorder="1" applyAlignment="1" applyProtection="1">
      <protection locked="0"/>
    </xf>
    <xf numFmtId="10" fontId="11" fillId="0" borderId="78" xfId="5" applyNumberFormat="1" applyFont="1" applyBorder="1" applyAlignment="1"/>
    <xf numFmtId="1" fontId="11" fillId="11" borderId="79" xfId="0" applyNumberFormat="1" applyFont="1" applyFill="1" applyBorder="1" applyAlignment="1" applyProtection="1">
      <alignment wrapText="1"/>
    </xf>
    <xf numFmtId="1" fontId="11" fillId="11" borderId="80" xfId="0" applyNumberFormat="1" applyFont="1" applyFill="1" applyBorder="1" applyAlignment="1" applyProtection="1">
      <alignment wrapText="1"/>
    </xf>
    <xf numFmtId="49" fontId="23" fillId="6" borderId="23" xfId="2" applyNumberFormat="1" applyFont="1" applyFill="1" applyBorder="1" applyAlignment="1" applyProtection="1">
      <alignment horizontal="left" vertical="center"/>
      <protection locked="0"/>
    </xf>
    <xf numFmtId="0" fontId="22" fillId="6" borderId="23" xfId="2" applyFont="1" applyFill="1" applyBorder="1" applyAlignment="1" applyProtection="1">
      <alignment horizontal="center"/>
      <protection locked="0"/>
    </xf>
    <xf numFmtId="0" fontId="11" fillId="11" borderId="81" xfId="0" applyNumberFormat="1" applyFont="1" applyFill="1" applyBorder="1" applyAlignment="1">
      <alignment wrapText="1"/>
    </xf>
    <xf numFmtId="0" fontId="11" fillId="11" borderId="82" xfId="0" applyNumberFormat="1" applyFont="1" applyFill="1" applyBorder="1" applyAlignment="1">
      <alignment wrapText="1"/>
    </xf>
    <xf numFmtId="10" fontId="11" fillId="0" borderId="80" xfId="5" applyNumberFormat="1" applyFont="1" applyBorder="1" applyAlignment="1">
      <alignment vertical="center"/>
    </xf>
    <xf numFmtId="167" fontId="8" fillId="15" borderId="83" xfId="0" applyNumberFormat="1" applyFont="1" applyFill="1" applyBorder="1"/>
    <xf numFmtId="167" fontId="8" fillId="15" borderId="84" xfId="0" applyNumberFormat="1" applyFont="1" applyFill="1" applyBorder="1" applyAlignment="1">
      <alignment horizontal="right"/>
    </xf>
    <xf numFmtId="167" fontId="8" fillId="15" borderId="85" xfId="0" applyNumberFormat="1" applyFont="1" applyFill="1" applyBorder="1"/>
    <xf numFmtId="167" fontId="8" fillId="15" borderId="85" xfId="0" applyNumberFormat="1" applyFont="1" applyFill="1" applyBorder="1" applyAlignment="1">
      <alignment horizontal="right"/>
    </xf>
    <xf numFmtId="0" fontId="40" fillId="0" borderId="0" xfId="0" applyFont="1" applyProtection="1">
      <protection locked="0"/>
    </xf>
    <xf numFmtId="14" fontId="54" fillId="5" borderId="86" xfId="0" applyNumberFormat="1" applyFont="1" applyFill="1" applyBorder="1" applyAlignment="1">
      <alignment horizontal="center" vertical="center"/>
    </xf>
    <xf numFmtId="1" fontId="23" fillId="5" borderId="21" xfId="2" applyNumberFormat="1" applyFont="1" applyFill="1" applyBorder="1" applyAlignment="1">
      <alignment horizontal="centerContinuous" vertical="center"/>
    </xf>
    <xf numFmtId="0" fontId="60" fillId="0" borderId="87" xfId="0" applyFont="1" applyBorder="1" applyAlignment="1" applyProtection="1">
      <alignment horizontal="left" vertical="center"/>
      <protection locked="0"/>
    </xf>
    <xf numFmtId="0" fontId="60" fillId="0" borderId="17" xfId="0" applyFont="1" applyBorder="1" applyAlignment="1" applyProtection="1">
      <alignment horizontal="left" vertical="center"/>
      <protection locked="0"/>
    </xf>
    <xf numFmtId="0" fontId="60" fillId="0" borderId="33" xfId="0" applyNumberFormat="1" applyFont="1" applyBorder="1" applyAlignment="1" applyProtection="1">
      <alignment horizontal="left" vertical="center"/>
      <protection locked="0"/>
    </xf>
    <xf numFmtId="0" fontId="60" fillId="0" borderId="33" xfId="0" applyNumberFormat="1" applyFont="1" applyBorder="1" applyAlignment="1" applyProtection="1">
      <alignment horizontal="center" vertical="center"/>
      <protection locked="0"/>
    </xf>
    <xf numFmtId="0" fontId="60" fillId="0" borderId="0" xfId="0" applyNumberFormat="1" applyFont="1" applyBorder="1" applyAlignment="1" applyProtection="1">
      <alignment horizontal="left" vertical="center"/>
      <protection locked="0"/>
    </xf>
    <xf numFmtId="1" fontId="59" fillId="5" borderId="88" xfId="2" applyNumberFormat="1" applyFont="1" applyFill="1" applyBorder="1" applyAlignment="1" applyProtection="1">
      <alignment horizontal="right" vertical="center"/>
      <protection locked="0"/>
    </xf>
    <xf numFmtId="0" fontId="48" fillId="5" borderId="16" xfId="0" applyNumberFormat="1" applyFont="1" applyFill="1" applyBorder="1" applyAlignment="1" applyProtection="1">
      <alignment wrapText="1"/>
      <protection locked="0"/>
    </xf>
    <xf numFmtId="0" fontId="42" fillId="0" borderId="89" xfId="0" applyFont="1" applyBorder="1" applyAlignment="1">
      <alignment vertical="center"/>
    </xf>
    <xf numFmtId="1" fontId="7" fillId="8" borderId="60" xfId="2" applyNumberFormat="1" applyFont="1" applyFill="1" applyBorder="1" applyAlignment="1">
      <alignment horizontal="right" vertical="center"/>
    </xf>
    <xf numFmtId="172" fontId="7" fillId="8" borderId="60" xfId="2" applyNumberFormat="1" applyFont="1" applyFill="1" applyBorder="1" applyAlignment="1">
      <alignment horizontal="right" vertical="center"/>
    </xf>
    <xf numFmtId="14" fontId="62" fillId="2" borderId="90" xfId="0" applyNumberFormat="1" applyFont="1" applyFill="1" applyBorder="1" applyAlignment="1" applyProtection="1">
      <alignment horizontal="center" vertical="center"/>
      <protection locked="0"/>
    </xf>
    <xf numFmtId="14" fontId="5" fillId="2" borderId="55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13" fillId="0" borderId="66" xfId="0" applyNumberFormat="1" applyFont="1" applyBorder="1" applyAlignment="1" applyProtection="1">
      <alignment vertical="center"/>
      <protection locked="0"/>
    </xf>
    <xf numFmtId="1" fontId="14" fillId="0" borderId="1" xfId="0" applyNumberFormat="1" applyFont="1" applyFill="1" applyBorder="1" applyAlignment="1">
      <alignment horizontal="left" vertical="center"/>
    </xf>
    <xf numFmtId="0" fontId="0" fillId="0" borderId="91" xfId="0" applyBorder="1" applyAlignment="1">
      <alignment horizontal="center"/>
    </xf>
    <xf numFmtId="0" fontId="63" fillId="0" borderId="92" xfId="0" applyNumberFormat="1" applyFont="1" applyBorder="1" applyAlignment="1">
      <alignment horizontal="center" vertical="center"/>
    </xf>
    <xf numFmtId="1" fontId="5" fillId="0" borderId="93" xfId="0" applyNumberFormat="1" applyFont="1" applyBorder="1" applyAlignment="1" applyProtection="1">
      <alignment horizontal="center" vertical="center"/>
      <protection locked="0"/>
    </xf>
    <xf numFmtId="1" fontId="59" fillId="5" borderId="88" xfId="2" applyNumberFormat="1" applyFont="1" applyFill="1" applyBorder="1" applyAlignment="1" applyProtection="1">
      <alignment horizontal="right" vertical="center"/>
    </xf>
    <xf numFmtId="0" fontId="13" fillId="0" borderId="16" xfId="0" applyNumberFormat="1" applyFont="1" applyBorder="1" applyAlignment="1" applyProtection="1">
      <alignment horizontal="right" vertical="center"/>
      <protection locked="0"/>
    </xf>
    <xf numFmtId="0" fontId="13" fillId="0" borderId="17" xfId="0" applyNumberFormat="1" applyFont="1" applyBorder="1" applyAlignment="1" applyProtection="1">
      <alignment horizontal="right" vertical="center"/>
      <protection locked="0"/>
    </xf>
    <xf numFmtId="0" fontId="60" fillId="0" borderId="33" xfId="0" applyNumberFormat="1" applyFont="1" applyBorder="1" applyAlignment="1" applyProtection="1">
      <alignment horizontal="right" vertical="center"/>
      <protection locked="0"/>
    </xf>
    <xf numFmtId="0" fontId="6" fillId="0" borderId="94" xfId="0" applyNumberFormat="1" applyFont="1" applyBorder="1" applyAlignment="1" applyProtection="1">
      <alignment horizontal="center"/>
      <protection locked="0"/>
    </xf>
    <xf numFmtId="0" fontId="6" fillId="0" borderId="10" xfId="0" applyNumberFormat="1" applyFont="1" applyBorder="1" applyAlignment="1" applyProtection="1">
      <alignment horizontal="center"/>
      <protection locked="0"/>
    </xf>
    <xf numFmtId="0" fontId="6" fillId="0" borderId="9" xfId="0" applyNumberFormat="1" applyFont="1" applyBorder="1" applyAlignment="1" applyProtection="1">
      <alignment horizontal="center"/>
      <protection locked="0"/>
    </xf>
    <xf numFmtId="0" fontId="6" fillId="0" borderId="59" xfId="0" applyNumberFormat="1" applyFont="1" applyBorder="1" applyAlignment="1">
      <alignment horizontal="center"/>
    </xf>
    <xf numFmtId="0" fontId="5" fillId="0" borderId="0" xfId="0" applyNumberFormat="1" applyFont="1" applyBorder="1" applyAlignment="1" applyProtection="1">
      <alignment vertical="center"/>
      <protection locked="0"/>
    </xf>
    <xf numFmtId="1" fontId="11" fillId="5" borderId="0" xfId="0" applyNumberFormat="1" applyFont="1" applyFill="1" applyBorder="1" applyAlignment="1" applyProtection="1">
      <alignment vertical="center"/>
      <protection locked="0"/>
    </xf>
    <xf numFmtId="1" fontId="11" fillId="5" borderId="0" xfId="0" applyNumberFormat="1" applyFont="1" applyFill="1" applyBorder="1" applyAlignment="1" applyProtection="1">
      <alignment horizontal="right" vertical="center"/>
      <protection locked="0"/>
    </xf>
    <xf numFmtId="1" fontId="11" fillId="5" borderId="16" xfId="0" applyNumberFormat="1" applyFont="1" applyFill="1" applyBorder="1" applyAlignment="1" applyProtection="1">
      <alignment vertical="center"/>
      <protection locked="0"/>
    </xf>
    <xf numFmtId="1" fontId="11" fillId="5" borderId="16" xfId="0" applyNumberFormat="1" applyFont="1" applyFill="1" applyBorder="1" applyAlignment="1" applyProtection="1">
      <alignment horizontal="center" vertical="center"/>
      <protection locked="0"/>
    </xf>
    <xf numFmtId="1" fontId="48" fillId="5" borderId="16" xfId="0" applyNumberFormat="1" applyFont="1" applyFill="1" applyBorder="1" applyAlignment="1" applyProtection="1">
      <protection locked="0"/>
    </xf>
    <xf numFmtId="0" fontId="7" fillId="2" borderId="12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right"/>
    </xf>
    <xf numFmtId="0" fontId="7" fillId="2" borderId="1" xfId="0" applyNumberFormat="1" applyFont="1" applyFill="1" applyBorder="1" applyAlignment="1">
      <alignment horizontal="center"/>
    </xf>
    <xf numFmtId="0" fontId="7" fillId="2" borderId="90" xfId="0" applyNumberFormat="1" applyFont="1" applyFill="1" applyBorder="1" applyAlignment="1">
      <alignment horizontal="center"/>
    </xf>
    <xf numFmtId="0" fontId="7" fillId="2" borderId="43" xfId="0" applyNumberFormat="1" applyFont="1" applyFill="1" applyBorder="1" applyAlignment="1">
      <alignment horizontal="center"/>
    </xf>
    <xf numFmtId="0" fontId="9" fillId="2" borderId="45" xfId="0" applyNumberFormat="1" applyFont="1" applyFill="1" applyBorder="1" applyAlignment="1">
      <alignment horizontal="right"/>
    </xf>
    <xf numFmtId="0" fontId="8" fillId="15" borderId="95" xfId="0" applyNumberFormat="1" applyFont="1" applyFill="1" applyBorder="1" applyAlignment="1">
      <alignment horizontal="right"/>
    </xf>
    <xf numFmtId="2" fontId="9" fillId="0" borderId="15" xfId="0" applyNumberFormat="1" applyFont="1" applyBorder="1" applyAlignment="1">
      <alignment horizontal="center" vertical="top"/>
    </xf>
    <xf numFmtId="2" fontId="9" fillId="0" borderId="75" xfId="0" applyNumberFormat="1" applyFont="1" applyBorder="1" applyAlignment="1">
      <alignment horizontal="center"/>
    </xf>
    <xf numFmtId="0" fontId="35" fillId="0" borderId="0" xfId="0" applyFont="1" applyBorder="1" applyAlignment="1" applyProtection="1">
      <alignment horizontal="left" vertical="center"/>
      <protection locked="0"/>
    </xf>
    <xf numFmtId="2" fontId="8" fillId="0" borderId="30" xfId="2" applyNumberFormat="1" applyFont="1" applyBorder="1" applyAlignment="1">
      <alignment horizontal="left" vertical="center"/>
    </xf>
    <xf numFmtId="0" fontId="65" fillId="0" borderId="0" xfId="2" applyFont="1"/>
    <xf numFmtId="0" fontId="66" fillId="0" borderId="0" xfId="2" applyFont="1"/>
    <xf numFmtId="0" fontId="7" fillId="0" borderId="0" xfId="2" applyFont="1"/>
    <xf numFmtId="0" fontId="0" fillId="0" borderId="5" xfId="0" applyBorder="1" applyAlignment="1">
      <alignment vertical="center"/>
    </xf>
    <xf numFmtId="0" fontId="0" fillId="0" borderId="86" xfId="0" applyBorder="1" applyAlignment="1">
      <alignment vertical="center"/>
    </xf>
    <xf numFmtId="167" fontId="13" fillId="0" borderId="96" xfId="0" applyNumberFormat="1" applyFont="1" applyFill="1" applyBorder="1" applyAlignment="1" applyProtection="1">
      <alignment horizontal="center" vertical="center" shrinkToFit="1"/>
      <protection locked="0" hidden="1"/>
    </xf>
    <xf numFmtId="0" fontId="13" fillId="0" borderId="16" xfId="0" applyNumberFormat="1" applyFont="1" applyFill="1" applyBorder="1" applyAlignment="1" applyProtection="1">
      <alignment vertical="center"/>
      <protection locked="0"/>
    </xf>
    <xf numFmtId="0" fontId="13" fillId="0" borderId="17" xfId="0" applyNumberFormat="1" applyFont="1" applyFill="1" applyBorder="1" applyAlignment="1" applyProtection="1">
      <alignment vertical="center"/>
      <protection locked="0"/>
    </xf>
    <xf numFmtId="0" fontId="13" fillId="0" borderId="18" xfId="0" applyNumberFormat="1" applyFont="1" applyFill="1" applyBorder="1" applyAlignment="1" applyProtection="1">
      <alignment vertical="center"/>
      <protection locked="0"/>
    </xf>
    <xf numFmtId="0" fontId="13" fillId="0" borderId="19" xfId="0" applyNumberFormat="1" applyFont="1" applyFill="1" applyBorder="1" applyAlignment="1" applyProtection="1">
      <alignment vertical="center"/>
      <protection locked="0"/>
    </xf>
    <xf numFmtId="0" fontId="5" fillId="0" borderId="5" xfId="0" applyNumberFormat="1" applyFont="1" applyFill="1" applyBorder="1" applyAlignment="1">
      <alignment horizontal="right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3" fillId="0" borderId="5" xfId="0" applyNumberFormat="1" applyFont="1" applyFill="1" applyBorder="1" applyAlignment="1">
      <alignment vertical="center"/>
    </xf>
    <xf numFmtId="1" fontId="4" fillId="0" borderId="5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right" vertical="center" wrapText="1"/>
    </xf>
    <xf numFmtId="0" fontId="67" fillId="0" borderId="0" xfId="0" applyFont="1"/>
    <xf numFmtId="176" fontId="9" fillId="2" borderId="84" xfId="0" applyNumberFormat="1" applyFont="1" applyFill="1" applyBorder="1" applyAlignment="1">
      <alignment horizontal="right" vertical="center" wrapText="1"/>
    </xf>
    <xf numFmtId="0" fontId="34" fillId="0" borderId="35" xfId="0" applyFont="1" applyBorder="1" applyAlignment="1" applyProtection="1">
      <alignment vertical="center"/>
      <protection locked="0"/>
    </xf>
    <xf numFmtId="0" fontId="52" fillId="0" borderId="97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left" vertical="center"/>
    </xf>
    <xf numFmtId="0" fontId="7" fillId="2" borderId="45" xfId="0" applyNumberFormat="1" applyFont="1" applyFill="1" applyBorder="1" applyAlignment="1">
      <alignment horizontal="center"/>
    </xf>
    <xf numFmtId="0" fontId="10" fillId="0" borderId="86" xfId="0" applyNumberFormat="1" applyFont="1" applyBorder="1"/>
    <xf numFmtId="0" fontId="6" fillId="0" borderId="8" xfId="0" applyNumberFormat="1" applyFont="1" applyBorder="1" applyAlignment="1">
      <alignment horizontal="center" vertical="center" wrapText="1"/>
    </xf>
    <xf numFmtId="0" fontId="11" fillId="16" borderId="82" xfId="0" applyNumberFormat="1" applyFont="1" applyFill="1" applyBorder="1" applyAlignment="1">
      <alignment wrapText="1"/>
    </xf>
    <xf numFmtId="0" fontId="11" fillId="16" borderId="16" xfId="0" applyNumberFormat="1" applyFont="1" applyFill="1" applyBorder="1" applyAlignment="1">
      <alignment wrapText="1"/>
    </xf>
    <xf numFmtId="0" fontId="20" fillId="6" borderId="22" xfId="2" applyFill="1" applyBorder="1" applyAlignment="1">
      <alignment horizontal="right" vertical="center"/>
    </xf>
    <xf numFmtId="169" fontId="20" fillId="6" borderId="22" xfId="2" applyNumberFormat="1" applyFill="1" applyBorder="1" applyAlignment="1">
      <alignment horizontal="right" vertical="center"/>
    </xf>
    <xf numFmtId="0" fontId="16" fillId="12" borderId="98" xfId="0" applyFont="1" applyFill="1" applyBorder="1" applyAlignment="1">
      <alignment horizontal="left"/>
    </xf>
    <xf numFmtId="0" fontId="20" fillId="12" borderId="23" xfId="2" applyFill="1" applyBorder="1" applyAlignment="1">
      <alignment horizontal="left" vertical="center"/>
    </xf>
    <xf numFmtId="169" fontId="20" fillId="12" borderId="23" xfId="2" applyNumberFormat="1" applyFill="1" applyBorder="1" applyAlignment="1">
      <alignment horizontal="left" vertical="center"/>
    </xf>
    <xf numFmtId="169" fontId="20" fillId="12" borderId="0" xfId="2" applyNumberFormat="1" applyFill="1" applyBorder="1" applyAlignment="1">
      <alignment horizontal="left" vertical="center"/>
    </xf>
    <xf numFmtId="0" fontId="20" fillId="12" borderId="0" xfId="2" applyFill="1" applyBorder="1" applyAlignment="1">
      <alignment horizontal="left" vertical="center"/>
    </xf>
    <xf numFmtId="0" fontId="20" fillId="12" borderId="16" xfId="2" applyFill="1" applyBorder="1" applyAlignment="1">
      <alignment horizontal="left" vertical="center"/>
    </xf>
    <xf numFmtId="0" fontId="20" fillId="12" borderId="14" xfId="2" applyFont="1" applyFill="1" applyBorder="1" applyAlignment="1">
      <alignment vertical="center"/>
    </xf>
    <xf numFmtId="0" fontId="20" fillId="12" borderId="0" xfId="2" applyFont="1" applyFill="1" applyBorder="1" applyAlignment="1"/>
    <xf numFmtId="0" fontId="20" fillId="12" borderId="0" xfId="2" applyFont="1" applyFill="1" applyBorder="1" applyAlignment="1">
      <alignment horizontal="center"/>
    </xf>
    <xf numFmtId="169" fontId="20" fillId="12" borderId="0" xfId="2" applyNumberFormat="1" applyFont="1" applyFill="1" applyBorder="1" applyAlignment="1">
      <alignment horizontal="center"/>
    </xf>
    <xf numFmtId="0" fontId="20" fillId="12" borderId="16" xfId="2" applyFont="1" applyFill="1" applyBorder="1" applyAlignment="1"/>
    <xf numFmtId="49" fontId="26" fillId="12" borderId="14" xfId="2" applyNumberFormat="1" applyFont="1" applyFill="1" applyBorder="1" applyAlignment="1">
      <alignment horizontal="left" vertical="center"/>
    </xf>
    <xf numFmtId="1" fontId="20" fillId="12" borderId="0" xfId="2" applyNumberFormat="1" applyFont="1" applyFill="1" applyBorder="1" applyAlignment="1">
      <alignment horizontal="center" vertical="center"/>
    </xf>
    <xf numFmtId="169" fontId="20" fillId="12" borderId="0" xfId="2" applyNumberFormat="1" applyFont="1" applyFill="1" applyBorder="1" applyAlignment="1">
      <alignment horizontal="center" vertical="center"/>
    </xf>
    <xf numFmtId="0" fontId="20" fillId="12" borderId="0" xfId="2" applyFont="1" applyFill="1" applyBorder="1"/>
    <xf numFmtId="0" fontId="28" fillId="12" borderId="0" xfId="2" applyFont="1" applyFill="1" applyBorder="1" applyAlignment="1">
      <alignment horizontal="center" vertical="top"/>
    </xf>
    <xf numFmtId="0" fontId="29" fillId="12" borderId="0" xfId="2" applyFont="1" applyFill="1" applyBorder="1" applyAlignment="1">
      <alignment horizontal="center" vertical="top"/>
    </xf>
    <xf numFmtId="169" fontId="28" fillId="12" borderId="0" xfId="2" applyNumberFormat="1" applyFont="1" applyFill="1" applyBorder="1" applyAlignment="1">
      <alignment horizontal="center" vertical="top"/>
    </xf>
    <xf numFmtId="169" fontId="29" fillId="12" borderId="0" xfId="2" applyNumberFormat="1" applyFont="1" applyFill="1" applyBorder="1" applyAlignment="1">
      <alignment horizontal="center" vertical="top"/>
    </xf>
    <xf numFmtId="169" fontId="20" fillId="12" borderId="0" xfId="2" applyNumberFormat="1" applyFont="1" applyFill="1" applyBorder="1"/>
    <xf numFmtId="0" fontId="20" fillId="12" borderId="16" xfId="2" applyFont="1" applyFill="1" applyBorder="1"/>
    <xf numFmtId="14" fontId="26" fillId="12" borderId="0" xfId="2" applyNumberFormat="1" applyFont="1" applyFill="1" applyBorder="1" applyAlignment="1">
      <alignment horizontal="centerContinuous"/>
    </xf>
    <xf numFmtId="1" fontId="26" fillId="12" borderId="0" xfId="2" applyNumberFormat="1" applyFont="1" applyFill="1" applyBorder="1" applyAlignment="1">
      <alignment horizontal="center" vertical="center"/>
    </xf>
    <xf numFmtId="169" fontId="26" fillId="12" borderId="0" xfId="2" applyNumberFormat="1" applyFont="1" applyFill="1" applyBorder="1" applyAlignment="1">
      <alignment horizontal="center" vertical="center"/>
    </xf>
    <xf numFmtId="169" fontId="26" fillId="12" borderId="0" xfId="2" applyNumberFormat="1" applyFont="1" applyFill="1" applyBorder="1" applyAlignment="1">
      <alignment horizontal="centerContinuous"/>
    </xf>
    <xf numFmtId="14" fontId="26" fillId="12" borderId="16" xfId="2" applyNumberFormat="1" applyFont="1" applyFill="1" applyBorder="1" applyAlignment="1">
      <alignment horizontal="centerContinuous"/>
    </xf>
    <xf numFmtId="0" fontId="19" fillId="12" borderId="28" xfId="2" applyFont="1" applyFill="1" applyBorder="1" applyAlignment="1" applyProtection="1">
      <alignment horizontal="left"/>
      <protection locked="0"/>
    </xf>
    <xf numFmtId="0" fontId="19" fillId="12" borderId="28" xfId="2" applyFont="1" applyFill="1" applyBorder="1" applyAlignment="1" applyProtection="1">
      <alignment horizontal="center"/>
      <protection locked="0"/>
    </xf>
    <xf numFmtId="0" fontId="68" fillId="12" borderId="27" xfId="2" applyFont="1" applyFill="1" applyBorder="1" applyAlignment="1" applyProtection="1">
      <alignment horizontal="left"/>
      <protection locked="0"/>
    </xf>
    <xf numFmtId="0" fontId="8" fillId="0" borderId="30" xfId="2" applyNumberFormat="1" applyFont="1" applyFill="1" applyBorder="1" applyAlignment="1">
      <alignment horizontal="center" vertical="center"/>
    </xf>
    <xf numFmtId="0" fontId="6" fillId="10" borderId="73" xfId="0" applyNumberFormat="1" applyFont="1" applyFill="1" applyBorder="1" applyAlignment="1">
      <alignment horizontal="center" vertical="center" shrinkToFit="1"/>
    </xf>
    <xf numFmtId="0" fontId="6" fillId="0" borderId="73" xfId="0" applyNumberFormat="1" applyFont="1" applyFill="1" applyBorder="1" applyAlignment="1">
      <alignment horizontal="center" vertical="center" shrinkToFit="1"/>
    </xf>
    <xf numFmtId="0" fontId="6" fillId="0" borderId="73" xfId="0" applyNumberFormat="1" applyFont="1" applyFill="1" applyBorder="1" applyAlignment="1" applyProtection="1">
      <alignment horizontal="center" vertical="center" shrinkToFit="1"/>
      <protection locked="0"/>
    </xf>
    <xf numFmtId="0" fontId="7" fillId="15" borderId="73" xfId="0" applyNumberFormat="1" applyFont="1" applyFill="1" applyBorder="1" applyAlignment="1">
      <alignment horizontal="center" vertical="center" shrinkToFit="1"/>
    </xf>
    <xf numFmtId="0" fontId="6" fillId="12" borderId="73" xfId="0" applyNumberFormat="1" applyFont="1" applyFill="1" applyBorder="1" applyAlignment="1">
      <alignment horizontal="center" vertical="center" shrinkToFit="1"/>
    </xf>
    <xf numFmtId="167" fontId="13" fillId="12" borderId="96" xfId="0" applyNumberFormat="1" applyFont="1" applyFill="1" applyBorder="1" applyAlignment="1" applyProtection="1">
      <alignment horizontal="center" vertical="center" shrinkToFit="1"/>
      <protection locked="0" hidden="1"/>
    </xf>
    <xf numFmtId="0" fontId="13" fillId="12" borderId="16" xfId="0" applyNumberFormat="1" applyFont="1" applyFill="1" applyBorder="1" applyAlignment="1" applyProtection="1">
      <alignment vertical="center"/>
      <protection locked="0"/>
    </xf>
    <xf numFmtId="0" fontId="13" fillId="12" borderId="17" xfId="0" applyNumberFormat="1" applyFont="1" applyFill="1" applyBorder="1" applyAlignment="1" applyProtection="1">
      <alignment vertical="center"/>
      <protection locked="0"/>
    </xf>
    <xf numFmtId="0" fontId="13" fillId="12" borderId="18" xfId="0" applyNumberFormat="1" applyFont="1" applyFill="1" applyBorder="1" applyAlignment="1" applyProtection="1">
      <alignment vertical="center"/>
      <protection locked="0"/>
    </xf>
    <xf numFmtId="0" fontId="13" fillId="12" borderId="19" xfId="0" applyNumberFormat="1" applyFont="1" applyFill="1" applyBorder="1" applyAlignment="1" applyProtection="1">
      <alignment vertical="center"/>
      <protection locked="0"/>
    </xf>
    <xf numFmtId="0" fontId="13" fillId="12" borderId="34" xfId="0" applyNumberFormat="1" applyFont="1" applyFill="1" applyBorder="1" applyAlignment="1" applyProtection="1">
      <alignment vertical="center"/>
      <protection locked="0"/>
    </xf>
    <xf numFmtId="0" fontId="13" fillId="12" borderId="76" xfId="0" applyNumberFormat="1" applyFont="1" applyFill="1" applyBorder="1" applyAlignment="1" applyProtection="1">
      <alignment vertical="center"/>
      <protection locked="0"/>
    </xf>
    <xf numFmtId="165" fontId="6" fillId="12" borderId="5" xfId="0" applyNumberFormat="1" applyFont="1" applyFill="1" applyBorder="1" applyAlignment="1">
      <alignment horizontal="center" vertical="center" shrinkToFit="1"/>
    </xf>
    <xf numFmtId="165" fontId="6" fillId="12" borderId="73" xfId="0" applyNumberFormat="1" applyFont="1" applyFill="1" applyBorder="1" applyAlignment="1">
      <alignment horizontal="center" vertical="center" shrinkToFit="1"/>
    </xf>
    <xf numFmtId="0" fontId="6" fillId="12" borderId="6" xfId="0" applyNumberFormat="1" applyFont="1" applyFill="1" applyBorder="1" applyAlignment="1">
      <alignment horizontal="center" vertical="center" shrinkToFit="1"/>
    </xf>
    <xf numFmtId="167" fontId="13" fillId="12" borderId="99" xfId="0" applyNumberFormat="1" applyFont="1" applyFill="1" applyBorder="1" applyAlignment="1" applyProtection="1">
      <alignment horizontal="center" vertical="center" shrinkToFit="1"/>
      <protection locked="0" hidden="1"/>
    </xf>
    <xf numFmtId="0" fontId="13" fillId="12" borderId="94" xfId="0" applyNumberFormat="1" applyFont="1" applyFill="1" applyBorder="1" applyAlignment="1" applyProtection="1">
      <alignment vertical="center"/>
      <protection locked="0"/>
    </xf>
    <xf numFmtId="0" fontId="13" fillId="12" borderId="10" xfId="0" applyNumberFormat="1" applyFont="1" applyFill="1" applyBorder="1" applyAlignment="1" applyProtection="1">
      <alignment vertical="center"/>
      <protection locked="0"/>
    </xf>
    <xf numFmtId="0" fontId="13" fillId="12" borderId="9" xfId="0" applyNumberFormat="1" applyFont="1" applyFill="1" applyBorder="1" applyAlignment="1" applyProtection="1">
      <alignment vertical="center"/>
      <protection locked="0"/>
    </xf>
    <xf numFmtId="0" fontId="13" fillId="12" borderId="100" xfId="0" applyNumberFormat="1" applyFont="1" applyFill="1" applyBorder="1" applyAlignment="1" applyProtection="1">
      <alignment vertical="center"/>
      <protection locked="0"/>
    </xf>
    <xf numFmtId="0" fontId="13" fillId="12" borderId="14" xfId="0" applyNumberFormat="1" applyFont="1" applyFill="1" applyBorder="1" applyAlignment="1" applyProtection="1">
      <alignment vertical="center"/>
      <protection locked="0"/>
    </xf>
    <xf numFmtId="0" fontId="13" fillId="17" borderId="16" xfId="0" applyNumberFormat="1" applyFont="1" applyFill="1" applyBorder="1" applyAlignment="1" applyProtection="1">
      <alignment vertical="center"/>
      <protection locked="0"/>
    </xf>
    <xf numFmtId="0" fontId="85" fillId="0" borderId="6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71" fillId="1" borderId="25" xfId="0" applyNumberFormat="1" applyFont="1" applyFill="1" applyBorder="1" applyAlignment="1">
      <alignment horizontal="left" vertical="center" wrapText="1"/>
    </xf>
    <xf numFmtId="0" fontId="71" fillId="1" borderId="23" xfId="0" applyNumberFormat="1" applyFont="1" applyFill="1" applyBorder="1" applyAlignment="1">
      <alignment horizontal="center" vertical="center" wrapText="1"/>
    </xf>
    <xf numFmtId="0" fontId="71" fillId="1" borderId="23" xfId="0" applyNumberFormat="1" applyFont="1" applyFill="1" applyBorder="1" applyAlignment="1">
      <alignment vertical="center" wrapText="1"/>
    </xf>
    <xf numFmtId="3" fontId="71" fillId="1" borderId="26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71" fillId="1" borderId="14" xfId="0" applyNumberFormat="1" applyFont="1" applyFill="1" applyBorder="1" applyAlignment="1">
      <alignment vertical="center" wrapText="1"/>
    </xf>
    <xf numFmtId="0" fontId="71" fillId="1" borderId="0" xfId="0" applyNumberFormat="1" applyFont="1" applyFill="1" applyBorder="1" applyAlignment="1">
      <alignment horizontal="center" vertical="center" wrapText="1"/>
    </xf>
    <xf numFmtId="0" fontId="71" fillId="1" borderId="0" xfId="0" applyNumberFormat="1" applyFont="1" applyFill="1" applyBorder="1" applyAlignment="1">
      <alignment vertical="center" wrapText="1"/>
    </xf>
    <xf numFmtId="3" fontId="71" fillId="1" borderId="16" xfId="0" applyNumberFormat="1" applyFont="1" applyFill="1" applyBorder="1" applyAlignment="1">
      <alignment vertical="center" wrapText="1"/>
    </xf>
    <xf numFmtId="0" fontId="6" fillId="1" borderId="14" xfId="0" applyNumberFormat="1" applyFont="1" applyFill="1" applyBorder="1" applyAlignment="1">
      <alignment horizontal="centerContinuous" vertical="center" wrapText="1"/>
    </xf>
    <xf numFmtId="0" fontId="71" fillId="1" borderId="0" xfId="0" applyNumberFormat="1" applyFont="1" applyFill="1" applyBorder="1" applyAlignment="1">
      <alignment horizontal="centerContinuous" vertical="center" wrapText="1"/>
    </xf>
    <xf numFmtId="0" fontId="6" fillId="1" borderId="0" xfId="0" applyNumberFormat="1" applyFont="1" applyFill="1" applyBorder="1" applyAlignment="1">
      <alignment horizontal="centerContinuous" vertical="center" wrapText="1"/>
    </xf>
    <xf numFmtId="3" fontId="71" fillId="1" borderId="16" xfId="0" applyNumberFormat="1" applyFont="1" applyFill="1" applyBorder="1" applyAlignment="1">
      <alignment horizontal="centerContinuous" vertical="center" wrapText="1"/>
    </xf>
    <xf numFmtId="0" fontId="0" fillId="0" borderId="0" xfId="0" applyNumberFormat="1" applyBorder="1" applyAlignment="1">
      <alignment horizontal="right" vertical="center" wrapText="1"/>
    </xf>
    <xf numFmtId="0" fontId="0" fillId="0" borderId="0" xfId="0" applyNumberFormat="1" applyAlignment="1">
      <alignment horizontal="center" vertical="center" wrapText="1"/>
    </xf>
    <xf numFmtId="0" fontId="8" fillId="1" borderId="27" xfId="0" applyFont="1" applyFill="1" applyBorder="1" applyAlignment="1">
      <alignment vertical="center" wrapText="1"/>
    </xf>
    <xf numFmtId="0" fontId="8" fillId="1" borderId="28" xfId="0" applyFont="1" applyFill="1" applyBorder="1" applyAlignment="1">
      <alignment horizontal="center" vertical="center" wrapText="1"/>
    </xf>
    <xf numFmtId="0" fontId="8" fillId="1" borderId="28" xfId="0" applyFont="1" applyFill="1" applyBorder="1" applyAlignment="1">
      <alignment horizontal="left" vertical="center" wrapText="1"/>
    </xf>
    <xf numFmtId="15" fontId="8" fillId="1" borderId="29" xfId="0" applyNumberFormat="1" applyFont="1" applyFill="1" applyBorder="1" applyAlignment="1">
      <alignment horizontal="centerContinuous" vertical="center" wrapText="1"/>
    </xf>
    <xf numFmtId="0" fontId="8" fillId="0" borderId="25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26" xfId="0" applyFont="1" applyBorder="1" applyAlignment="1">
      <alignment vertical="center" wrapText="1"/>
    </xf>
    <xf numFmtId="0" fontId="71" fillId="0" borderId="27" xfId="0" applyNumberFormat="1" applyFont="1" applyBorder="1" applyAlignment="1">
      <alignment horizontal="center" vertical="center" wrapText="1"/>
    </xf>
    <xf numFmtId="0" fontId="71" fillId="0" borderId="28" xfId="0" applyNumberFormat="1" applyFont="1" applyBorder="1" applyAlignment="1">
      <alignment horizontal="center" vertical="center" wrapText="1"/>
    </xf>
    <xf numFmtId="3" fontId="71" fillId="0" borderId="29" xfId="0" applyNumberFormat="1" applyFont="1" applyBorder="1" applyAlignment="1">
      <alignment horizontal="center" vertical="center" wrapText="1"/>
    </xf>
    <xf numFmtId="0" fontId="8" fillId="1" borderId="44" xfId="0" applyFont="1" applyFill="1" applyBorder="1" applyAlignment="1">
      <alignment vertical="center" wrapText="1"/>
    </xf>
    <xf numFmtId="0" fontId="8" fillId="1" borderId="45" xfId="0" applyNumberFormat="1" applyFont="1" applyFill="1" applyBorder="1" applyAlignment="1">
      <alignment horizontal="center" vertical="center" wrapText="1"/>
    </xf>
    <xf numFmtId="0" fontId="8" fillId="1" borderId="45" xfId="0" applyNumberFormat="1" applyFont="1" applyFill="1" applyBorder="1" applyAlignment="1">
      <alignment vertical="center" wrapText="1"/>
    </xf>
    <xf numFmtId="3" fontId="8" fillId="1" borderId="46" xfId="0" applyNumberFormat="1" applyFont="1" applyFill="1" applyBorder="1" applyAlignment="1">
      <alignment vertical="center" wrapText="1"/>
    </xf>
    <xf numFmtId="0" fontId="6" fillId="1" borderId="1" xfId="0" applyNumberFormat="1" applyFont="1" applyFill="1" applyBorder="1" applyAlignment="1">
      <alignment horizontal="centerContinuous" vertical="center" wrapText="1"/>
    </xf>
    <xf numFmtId="0" fontId="8" fillId="1" borderId="0" xfId="0" applyNumberFormat="1" applyFont="1" applyFill="1" applyBorder="1" applyAlignment="1">
      <alignment horizontal="centerContinuous" vertical="center" wrapText="1"/>
    </xf>
    <xf numFmtId="3" fontId="8" fillId="1" borderId="53" xfId="0" applyNumberFormat="1" applyFont="1" applyFill="1" applyBorder="1" applyAlignment="1">
      <alignment horizontal="centerContinuous" vertical="center" wrapText="1"/>
    </xf>
    <xf numFmtId="0" fontId="5" fillId="1" borderId="1" xfId="0" applyNumberFormat="1" applyFont="1" applyFill="1" applyBorder="1" applyAlignment="1">
      <alignment horizontal="centerContinuous" vertical="center" wrapText="1"/>
    </xf>
    <xf numFmtId="0" fontId="71" fillId="1" borderId="86" xfId="0" applyNumberFormat="1" applyFont="1" applyFill="1" applyBorder="1" applyAlignment="1">
      <alignment horizontal="centerContinuous" vertical="center" wrapText="1"/>
    </xf>
    <xf numFmtId="15" fontId="8" fillId="1" borderId="84" xfId="0" applyNumberFormat="1" applyFont="1" applyFill="1" applyBorder="1" applyAlignment="1">
      <alignment horizontal="centerContinuous" vertical="center" wrapText="1"/>
    </xf>
    <xf numFmtId="0" fontId="6" fillId="0" borderId="44" xfId="0" applyNumberFormat="1" applyFont="1" applyFill="1" applyBorder="1" applyAlignment="1">
      <alignment horizontal="center" vertical="center" wrapText="1"/>
    </xf>
    <xf numFmtId="0" fontId="71" fillId="0" borderId="4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5" fontId="6" fillId="0" borderId="101" xfId="0" applyNumberFormat="1" applyFont="1" applyBorder="1" applyAlignment="1">
      <alignment horizontal="center" vertical="center" wrapText="1"/>
    </xf>
    <xf numFmtId="0" fontId="7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7" fontId="7" fillId="0" borderId="9" xfId="0" applyNumberFormat="1" applyFont="1" applyBorder="1" applyAlignment="1">
      <alignment vertical="center" wrapText="1"/>
    </xf>
    <xf numFmtId="0" fontId="7" fillId="0" borderId="0" xfId="0" applyNumberFormat="1" applyFont="1" applyAlignment="1">
      <alignment horizontal="left" vertical="center" wrapText="1"/>
    </xf>
    <xf numFmtId="0" fontId="12" fillId="0" borderId="0" xfId="0" applyNumberFormat="1" applyFont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5" fontId="7" fillId="0" borderId="1" xfId="0" applyNumberFormat="1" applyFont="1" applyBorder="1" applyAlignment="1">
      <alignment vertical="center" wrapText="1"/>
    </xf>
    <xf numFmtId="0" fontId="41" fillId="0" borderId="0" xfId="0" applyNumberFormat="1" applyFont="1" applyAlignment="1">
      <alignment horizontal="left"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right" vertical="center" wrapText="1"/>
    </xf>
    <xf numFmtId="7" fontId="72" fillId="0" borderId="9" xfId="0" applyNumberFormat="1" applyFont="1" applyBorder="1" applyAlignment="1">
      <alignment vertical="center" wrapText="1"/>
    </xf>
    <xf numFmtId="7" fontId="12" fillId="0" borderId="0" xfId="0" applyNumberFormat="1" applyFont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49" fontId="71" fillId="0" borderId="1" xfId="3" applyNumberFormat="1" applyFont="1" applyBorder="1" applyAlignment="1">
      <alignment horizontal="left" vertical="center"/>
    </xf>
    <xf numFmtId="49" fontId="73" fillId="0" borderId="1" xfId="3" applyNumberFormat="1" applyFont="1" applyBorder="1" applyAlignment="1">
      <alignment horizontal="right" vertical="center"/>
    </xf>
    <xf numFmtId="0" fontId="71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 indent="2"/>
    </xf>
    <xf numFmtId="7" fontId="6" fillId="0" borderId="9" xfId="0" applyNumberFormat="1" applyFont="1" applyBorder="1" applyAlignment="1">
      <alignment vertical="center" wrapText="1"/>
    </xf>
    <xf numFmtId="5" fontId="72" fillId="0" borderId="1" xfId="0" applyNumberFormat="1" applyFont="1" applyBorder="1" applyAlignment="1">
      <alignment horizontal="left" vertical="center" wrapText="1"/>
    </xf>
    <xf numFmtId="0" fontId="15" fillId="0" borderId="83" xfId="0" applyFont="1" applyBorder="1" applyAlignment="1">
      <alignment vertical="center" wrapText="1"/>
    </xf>
    <xf numFmtId="0" fontId="15" fillId="0" borderId="86" xfId="0" applyFont="1" applyBorder="1" applyAlignment="1">
      <alignment horizontal="center" vertical="center" wrapText="1"/>
    </xf>
    <xf numFmtId="0" fontId="8" fillId="0" borderId="86" xfId="0" applyFont="1" applyBorder="1" applyAlignment="1">
      <alignment vertical="center" wrapText="1"/>
    </xf>
    <xf numFmtId="7" fontId="15" fillId="0" borderId="102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vertical="center" wrapText="1"/>
    </xf>
    <xf numFmtId="0" fontId="5" fillId="0" borderId="103" xfId="0" applyNumberFormat="1" applyFont="1" applyBorder="1" applyAlignment="1">
      <alignment horizontal="center" vertical="center" wrapText="1"/>
    </xf>
    <xf numFmtId="0" fontId="15" fillId="0" borderId="104" xfId="0" applyFont="1" applyBorder="1" applyAlignment="1">
      <alignment horizontal="center" vertical="center" wrapText="1"/>
    </xf>
    <xf numFmtId="3" fontId="15" fillId="0" borderId="104" xfId="0" applyNumberFormat="1" applyFont="1" applyBorder="1" applyAlignment="1">
      <alignment vertical="center" wrapText="1"/>
    </xf>
    <xf numFmtId="164" fontId="15" fillId="0" borderId="101" xfId="0" applyNumberFormat="1" applyFont="1" applyBorder="1" applyAlignment="1">
      <alignment vertical="center" wrapText="1"/>
    </xf>
    <xf numFmtId="0" fontId="7" fillId="0" borderId="105" xfId="0" applyFont="1" applyBorder="1" applyAlignment="1">
      <alignment horizontal="center" vertical="center" wrapText="1"/>
    </xf>
    <xf numFmtId="0" fontId="7" fillId="0" borderId="106" xfId="0" applyNumberFormat="1" applyFont="1" applyBorder="1" applyAlignment="1">
      <alignment horizontal="center" vertical="center" wrapText="1"/>
    </xf>
    <xf numFmtId="5" fontId="7" fillId="0" borderId="97" xfId="0" applyNumberFormat="1" applyFont="1" applyBorder="1" applyAlignment="1">
      <alignment horizontal="center" vertical="center" wrapText="1"/>
    </xf>
    <xf numFmtId="5" fontId="7" fillId="0" borderId="107" xfId="0" applyNumberFormat="1" applyFont="1" applyBorder="1" applyAlignment="1">
      <alignment horizontal="center" vertical="center" wrapText="1"/>
    </xf>
    <xf numFmtId="49" fontId="36" fillId="0" borderId="103" xfId="0" applyNumberFormat="1" applyFont="1" applyBorder="1" applyAlignment="1">
      <alignment vertical="center" wrapText="1"/>
    </xf>
    <xf numFmtId="0" fontId="8" fillId="0" borderId="104" xfId="0" applyNumberFormat="1" applyFont="1" applyBorder="1" applyAlignment="1">
      <alignment horizontal="center" vertical="center" wrapText="1"/>
    </xf>
    <xf numFmtId="5" fontId="8" fillId="0" borderId="104" xfId="0" applyNumberFormat="1" applyFont="1" applyBorder="1" applyAlignment="1">
      <alignment vertical="center" wrapText="1"/>
    </xf>
    <xf numFmtId="5" fontId="8" fillId="0" borderId="101" xfId="0" applyNumberFormat="1" applyFont="1" applyBorder="1" applyAlignment="1">
      <alignment vertical="center" wrapText="1"/>
    </xf>
    <xf numFmtId="49" fontId="74" fillId="0" borderId="64" xfId="0" applyNumberFormat="1" applyFont="1" applyBorder="1" applyAlignment="1">
      <alignment vertical="center" wrapText="1"/>
    </xf>
    <xf numFmtId="0" fontId="11" fillId="0" borderId="18" xfId="0" applyNumberFormat="1" applyFont="1" applyBorder="1" applyAlignment="1">
      <alignment horizontal="center" vertical="center" wrapText="1"/>
    </xf>
    <xf numFmtId="7" fontId="11" fillId="0" borderId="18" xfId="0" applyNumberFormat="1" applyFont="1" applyBorder="1" applyAlignment="1">
      <alignment vertical="center" wrapText="1"/>
    </xf>
    <xf numFmtId="7" fontId="11" fillId="0" borderId="9" xfId="0" applyNumberFormat="1" applyFont="1" applyBorder="1" applyAlignment="1">
      <alignment vertical="center" wrapText="1"/>
    </xf>
    <xf numFmtId="49" fontId="75" fillId="0" borderId="64" xfId="0" applyNumberFormat="1" applyFont="1" applyBorder="1" applyAlignment="1">
      <alignment horizontal="left"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8" fillId="0" borderId="64" xfId="0" applyNumberFormat="1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175" fontId="8" fillId="0" borderId="18" xfId="0" applyNumberFormat="1" applyFont="1" applyBorder="1" applyAlignment="1">
      <alignment vertical="center" wrapText="1"/>
    </xf>
    <xf numFmtId="175" fontId="8" fillId="0" borderId="9" xfId="0" applyNumberFormat="1" applyFont="1" applyBorder="1" applyAlignment="1">
      <alignment vertical="center" wrapText="1"/>
    </xf>
    <xf numFmtId="0" fontId="8" fillId="0" borderId="64" xfId="4" applyNumberFormat="1" applyFont="1" applyBorder="1" applyAlignment="1">
      <alignment horizontal="left"/>
    </xf>
    <xf numFmtId="0" fontId="8" fillId="0" borderId="18" xfId="4" applyNumberFormat="1" applyFont="1" applyBorder="1" applyAlignment="1">
      <alignment horizontal="center" vertical="center" wrapText="1"/>
    </xf>
    <xf numFmtId="174" fontId="8" fillId="0" borderId="18" xfId="4" applyNumberFormat="1" applyFont="1" applyBorder="1" applyAlignment="1">
      <alignment vertical="center" wrapText="1"/>
    </xf>
    <xf numFmtId="0" fontId="36" fillId="0" borderId="64" xfId="4" applyNumberFormat="1" applyFont="1" applyBorder="1" applyAlignment="1">
      <alignment horizontal="left" wrapText="1" shrinkToFit="1"/>
    </xf>
    <xf numFmtId="0" fontId="75" fillId="0" borderId="64" xfId="4" applyNumberFormat="1" applyFont="1" applyBorder="1" applyAlignment="1">
      <alignment horizontal="left"/>
    </xf>
    <xf numFmtId="0" fontId="76" fillId="0" borderId="0" xfId="0" applyNumberFormat="1" applyFont="1" applyAlignment="1">
      <alignment horizontal="right" vertical="center" wrapText="1"/>
    </xf>
    <xf numFmtId="0" fontId="76" fillId="0" borderId="0" xfId="0" applyFont="1" applyAlignment="1">
      <alignment horizontal="right" vertical="center" wrapText="1"/>
    </xf>
    <xf numFmtId="49" fontId="77" fillId="0" borderId="64" xfId="0" applyNumberFormat="1" applyFont="1" applyBorder="1" applyAlignment="1">
      <alignment horizontal="right" vertical="center" wrapText="1"/>
    </xf>
    <xf numFmtId="0" fontId="78" fillId="0" borderId="18" xfId="0" applyFont="1" applyBorder="1" applyAlignment="1">
      <alignment horizontal="center" vertical="center" wrapText="1"/>
    </xf>
    <xf numFmtId="175" fontId="78" fillId="0" borderId="18" xfId="0" applyNumberFormat="1" applyFont="1" applyBorder="1" applyAlignment="1">
      <alignment vertical="center" wrapText="1"/>
    </xf>
    <xf numFmtId="175" fontId="77" fillId="0" borderId="9" xfId="0" applyNumberFormat="1" applyFont="1" applyBorder="1" applyAlignment="1">
      <alignment vertical="center" wrapText="1"/>
    </xf>
    <xf numFmtId="49" fontId="36" fillId="0" borderId="64" xfId="0" applyNumberFormat="1" applyFont="1" applyBorder="1" applyAlignment="1">
      <alignment horizontal="left" vertical="center" wrapText="1" indent="1"/>
    </xf>
    <xf numFmtId="0" fontId="11" fillId="0" borderId="18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77" fillId="0" borderId="64" xfId="0" applyFont="1" applyBorder="1" applyAlignment="1">
      <alignment horizontal="right" vertical="center" wrapText="1"/>
    </xf>
    <xf numFmtId="0" fontId="74" fillId="0" borderId="64" xfId="0" applyFont="1" applyBorder="1" applyAlignment="1">
      <alignment vertical="center" wrapText="1"/>
    </xf>
    <xf numFmtId="7" fontId="11" fillId="0" borderId="18" xfId="0" applyNumberFormat="1" applyFont="1" applyBorder="1" applyAlignment="1">
      <alignment wrapText="1"/>
    </xf>
    <xf numFmtId="7" fontId="11" fillId="0" borderId="9" xfId="0" applyNumberFormat="1" applyFont="1" applyBorder="1" applyAlignment="1">
      <alignment wrapText="1"/>
    </xf>
    <xf numFmtId="0" fontId="75" fillId="0" borderId="64" xfId="0" applyFont="1" applyBorder="1" applyAlignment="1">
      <alignment horizontal="left" vertical="center" wrapText="1"/>
    </xf>
    <xf numFmtId="0" fontId="79" fillId="0" borderId="64" xfId="0" applyFont="1" applyBorder="1" applyAlignment="1">
      <alignment vertical="center" wrapText="1"/>
    </xf>
    <xf numFmtId="175" fontId="8" fillId="0" borderId="9" xfId="0" applyNumberFormat="1" applyFont="1" applyBorder="1" applyAlignment="1">
      <alignment horizontal="right" vertical="center" wrapText="1"/>
    </xf>
    <xf numFmtId="0" fontId="75" fillId="0" borderId="0" xfId="0" applyNumberFormat="1" applyFont="1" applyAlignment="1">
      <alignment horizontal="right" wrapText="1"/>
    </xf>
    <xf numFmtId="0" fontId="75" fillId="0" borderId="0" xfId="0" applyFont="1" applyAlignment="1">
      <alignment horizontal="right" wrapText="1"/>
    </xf>
    <xf numFmtId="49" fontId="36" fillId="0" borderId="64" xfId="4" applyNumberFormat="1" applyFont="1" applyBorder="1" applyAlignment="1">
      <alignment horizontal="left" vertical="center" wrapText="1" shrinkToFit="1"/>
    </xf>
    <xf numFmtId="0" fontId="36" fillId="0" borderId="0" xfId="0" applyNumberFormat="1" applyFont="1" applyAlignment="1">
      <alignment horizontal="right" wrapText="1"/>
    </xf>
    <xf numFmtId="175" fontId="36" fillId="0" borderId="0" xfId="0" applyNumberFormat="1" applyFont="1" applyAlignment="1">
      <alignment wrapText="1"/>
    </xf>
    <xf numFmtId="0" fontId="41" fillId="0" borderId="0" xfId="0" applyNumberFormat="1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8" fillId="0" borderId="18" xfId="0" applyNumberFormat="1" applyFont="1" applyBorder="1" applyAlignment="1">
      <alignment horizontal="center" vertical="center" wrapText="1"/>
    </xf>
    <xf numFmtId="7" fontId="8" fillId="0" borderId="18" xfId="0" applyNumberFormat="1" applyFont="1" applyBorder="1" applyAlignment="1">
      <alignment vertical="center" wrapText="1"/>
    </xf>
    <xf numFmtId="7" fontId="8" fillId="0" borderId="9" xfId="0" applyNumberFormat="1" applyFont="1" applyBorder="1" applyAlignment="1">
      <alignment vertical="center" wrapText="1"/>
    </xf>
    <xf numFmtId="49" fontId="8" fillId="0" borderId="108" xfId="0" applyNumberFormat="1" applyFont="1" applyBorder="1" applyAlignment="1">
      <alignment horizontal="left" vertical="center" wrapText="1"/>
    </xf>
    <xf numFmtId="0" fontId="8" fillId="0" borderId="109" xfId="0" applyNumberFormat="1" applyFont="1" applyBorder="1" applyAlignment="1">
      <alignment horizontal="center" vertical="center" wrapText="1"/>
    </xf>
    <xf numFmtId="5" fontId="8" fillId="0" borderId="109" xfId="0" applyNumberFormat="1" applyFont="1" applyBorder="1" applyAlignment="1">
      <alignment vertical="center" wrapText="1"/>
    </xf>
    <xf numFmtId="5" fontId="8" fillId="0" borderId="102" xfId="0" applyNumberFormat="1" applyFont="1" applyBorder="1" applyAlignment="1">
      <alignment vertical="center" wrapText="1"/>
    </xf>
    <xf numFmtId="0" fontId="80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3" fontId="8" fillId="0" borderId="0" xfId="0" applyNumberFormat="1" applyFont="1" applyAlignment="1">
      <alignment vertical="center" wrapText="1"/>
    </xf>
    <xf numFmtId="2" fontId="9" fillId="15" borderId="90" xfId="0" applyNumberFormat="1" applyFont="1" applyFill="1" applyBorder="1" applyAlignment="1">
      <alignment horizontal="right"/>
    </xf>
    <xf numFmtId="168" fontId="8" fillId="10" borderId="55" xfId="0" applyNumberFormat="1" applyFont="1" applyFill="1" applyBorder="1" applyAlignment="1" applyProtection="1">
      <alignment horizontal="center" vertical="center" shrinkToFit="1"/>
    </xf>
    <xf numFmtId="168" fontId="8" fillId="18" borderId="55" xfId="0" applyNumberFormat="1" applyFont="1" applyFill="1" applyBorder="1" applyAlignment="1" applyProtection="1">
      <alignment horizontal="center" vertical="center" shrinkToFit="1"/>
    </xf>
    <xf numFmtId="49" fontId="14" fillId="0" borderId="38" xfId="0" applyNumberFormat="1" applyFont="1" applyBorder="1" applyAlignment="1">
      <alignment horizontal="center" vertical="center"/>
    </xf>
    <xf numFmtId="1" fontId="11" fillId="17" borderId="16" xfId="0" applyNumberFormat="1" applyFont="1" applyFill="1" applyBorder="1" applyAlignment="1" applyProtection="1">
      <protection locked="0"/>
    </xf>
    <xf numFmtId="1" fontId="11" fillId="17" borderId="0" xfId="0" applyNumberFormat="1" applyFont="1" applyFill="1" applyBorder="1" applyAlignment="1" applyProtection="1">
      <alignment horizontal="center" vertical="center"/>
      <protection locked="0"/>
    </xf>
    <xf numFmtId="1" fontId="11" fillId="17" borderId="0" xfId="0" applyNumberFormat="1" applyFont="1" applyFill="1" applyBorder="1" applyAlignment="1" applyProtection="1">
      <protection locked="0"/>
    </xf>
    <xf numFmtId="1" fontId="11" fillId="17" borderId="14" xfId="0" applyNumberFormat="1" applyFont="1" applyFill="1" applyBorder="1" applyAlignment="1" applyProtection="1">
      <protection locked="0"/>
    </xf>
    <xf numFmtId="1" fontId="8" fillId="0" borderId="88" xfId="2" applyNumberFormat="1" applyFont="1" applyBorder="1" applyAlignment="1" applyProtection="1">
      <alignment horizontal="right" vertical="center"/>
    </xf>
    <xf numFmtId="0" fontId="9" fillId="0" borderId="0" xfId="2" applyFont="1" applyBorder="1"/>
    <xf numFmtId="0" fontId="0" fillId="0" borderId="110" xfId="0" applyBorder="1" applyAlignment="1"/>
    <xf numFmtId="1" fontId="11" fillId="5" borderId="104" xfId="0" applyNumberFormat="1" applyFont="1" applyFill="1" applyBorder="1" applyAlignment="1" applyProtection="1">
      <alignment vertical="center"/>
      <protection locked="0"/>
    </xf>
    <xf numFmtId="1" fontId="11" fillId="5" borderId="18" xfId="0" applyNumberFormat="1" applyFont="1" applyFill="1" applyBorder="1" applyAlignment="1" applyProtection="1">
      <alignment vertical="center"/>
      <protection locked="0"/>
    </xf>
    <xf numFmtId="1" fontId="11" fillId="5" borderId="18" xfId="0" applyNumberFormat="1" applyFont="1" applyFill="1" applyBorder="1" applyAlignment="1" applyProtection="1">
      <alignment horizontal="right" vertical="center"/>
      <protection locked="0"/>
    </xf>
    <xf numFmtId="1" fontId="11" fillId="17" borderId="18" xfId="0" applyNumberFormat="1" applyFont="1" applyFill="1" applyBorder="1" applyAlignment="1" applyProtection="1">
      <alignment horizontal="center" vertical="center"/>
      <protection locked="0"/>
    </xf>
    <xf numFmtId="1" fontId="11" fillId="17" borderId="111" xfId="0" applyNumberFormat="1" applyFont="1" applyFill="1" applyBorder="1" applyAlignment="1" applyProtection="1">
      <protection locked="0"/>
    </xf>
    <xf numFmtId="167" fontId="11" fillId="11" borderId="96" xfId="0" applyNumberFormat="1" applyFont="1" applyFill="1" applyBorder="1" applyAlignment="1">
      <alignment vertical="center" wrapText="1"/>
    </xf>
    <xf numFmtId="0" fontId="34" fillId="0" borderId="11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7" fontId="11" fillId="0" borderId="0" xfId="0" applyNumberFormat="1" applyFont="1" applyFill="1" applyBorder="1" applyAlignment="1" applyProtection="1">
      <alignment vertical="center" wrapText="1"/>
    </xf>
    <xf numFmtId="167" fontId="11" fillId="0" borderId="0" xfId="0" applyNumberFormat="1" applyFont="1" applyFill="1" applyBorder="1" applyAlignment="1">
      <alignment vertical="center" wrapText="1"/>
    </xf>
    <xf numFmtId="10" fontId="6" fillId="0" borderId="0" xfId="5" applyNumberFormat="1" applyFont="1" applyFill="1" applyBorder="1" applyAlignment="1">
      <alignment vertical="center"/>
    </xf>
    <xf numFmtId="0" fontId="27" fillId="12" borderId="28" xfId="2" applyFont="1" applyFill="1" applyBorder="1" applyAlignment="1" applyProtection="1">
      <alignment horizontal="left"/>
      <protection locked="0"/>
    </xf>
    <xf numFmtId="0" fontId="1" fillId="12" borderId="28" xfId="0" applyFont="1" applyFill="1" applyBorder="1" applyAlignment="1" applyProtection="1">
      <alignment horizontal="left"/>
      <protection locked="0"/>
    </xf>
    <xf numFmtId="0" fontId="1" fillId="12" borderId="29" xfId="0" applyFont="1" applyFill="1" applyBorder="1" applyAlignment="1" applyProtection="1">
      <alignment horizontal="left"/>
      <protection locked="0"/>
    </xf>
    <xf numFmtId="49" fontId="14" fillId="0" borderId="53" xfId="0" applyNumberFormat="1" applyFont="1" applyBorder="1" applyAlignment="1">
      <alignment horizontal="center" vertical="center"/>
    </xf>
    <xf numFmtId="0" fontId="20" fillId="0" borderId="23" xfId="2" applyBorder="1" applyAlignment="1">
      <alignment horizontal="left" vertical="center"/>
    </xf>
    <xf numFmtId="49" fontId="86" fillId="5" borderId="25" xfId="2" applyNumberFormat="1" applyFont="1" applyFill="1" applyBorder="1" applyAlignment="1">
      <alignment horizontal="left" vertical="center"/>
    </xf>
    <xf numFmtId="0" fontId="68" fillId="12" borderId="14" xfId="2" applyFont="1" applyFill="1" applyBorder="1" applyAlignment="1" applyProtection="1">
      <alignment horizontal="left"/>
      <protection locked="0"/>
    </xf>
    <xf numFmtId="0" fontId="19" fillId="12" borderId="0" xfId="2" applyFont="1" applyFill="1" applyBorder="1" applyAlignment="1" applyProtection="1">
      <alignment horizontal="left"/>
      <protection locked="0"/>
    </xf>
    <xf numFmtId="0" fontId="19" fillId="12" borderId="0" xfId="2" applyFont="1" applyFill="1" applyBorder="1" applyAlignment="1" applyProtection="1">
      <alignment horizontal="center"/>
      <protection locked="0"/>
    </xf>
    <xf numFmtId="0" fontId="7" fillId="2" borderId="0" xfId="0" applyNumberFormat="1" applyFont="1" applyFill="1" applyBorder="1" applyAlignment="1">
      <alignment horizontal="center"/>
    </xf>
    <xf numFmtId="0" fontId="0" fillId="0" borderId="68" xfId="0" applyBorder="1" applyAlignment="1"/>
    <xf numFmtId="15" fontId="7" fillId="2" borderId="85" xfId="0" applyNumberFormat="1" applyFont="1" applyFill="1" applyBorder="1" applyAlignment="1">
      <alignment horizontal="center"/>
    </xf>
    <xf numFmtId="0" fontId="68" fillId="0" borderId="0" xfId="2" applyFont="1" applyBorder="1" applyAlignment="1">
      <alignment horizontal="left" vertical="center"/>
    </xf>
    <xf numFmtId="0" fontId="36" fillId="0" borderId="0" xfId="2" applyFont="1" applyAlignment="1">
      <alignment horizontal="left" vertical="center"/>
    </xf>
    <xf numFmtId="0" fontId="68" fillId="0" borderId="0" xfId="2" applyFont="1" applyFill="1" applyBorder="1"/>
    <xf numFmtId="0" fontId="83" fillId="21" borderId="30" xfId="2" applyNumberFormat="1" applyFont="1" applyFill="1" applyBorder="1"/>
    <xf numFmtId="0" fontId="7" fillId="2" borderId="85" xfId="0" applyNumberFormat="1" applyFont="1" applyFill="1" applyBorder="1" applyAlignment="1">
      <alignment horizontal="center" wrapText="1"/>
    </xf>
    <xf numFmtId="0" fontId="7" fillId="22" borderId="0" xfId="0" applyFont="1" applyFill="1" applyBorder="1" applyAlignment="1" applyProtection="1">
      <alignment horizontal="center" vertical="center"/>
    </xf>
    <xf numFmtId="0" fontId="87" fillId="0" borderId="0" xfId="0" applyFont="1"/>
    <xf numFmtId="0" fontId="53" fillId="0" borderId="0" xfId="0" applyFont="1"/>
    <xf numFmtId="2" fontId="7" fillId="8" borderId="30" xfId="2" applyNumberFormat="1" applyFont="1" applyFill="1" applyBorder="1" applyAlignment="1" applyProtection="1">
      <alignment horizontal="right" vertical="center"/>
      <protection locked="0"/>
    </xf>
    <xf numFmtId="2" fontId="7" fillId="8" borderId="30" xfId="2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87" fillId="0" borderId="0" xfId="0" applyNumberFormat="1" applyFont="1"/>
    <xf numFmtId="1" fontId="87" fillId="0" borderId="0" xfId="0" applyNumberFormat="1" applyFont="1" applyAlignment="1"/>
    <xf numFmtId="14" fontId="14" fillId="0" borderId="122" xfId="0" applyNumberFormat="1" applyFont="1" applyFill="1" applyBorder="1" applyAlignment="1">
      <alignment horizontal="center" vertical="center"/>
    </xf>
    <xf numFmtId="0" fontId="0" fillId="0" borderId="123" xfId="0" applyBorder="1" applyAlignment="1">
      <alignment horizontal="center"/>
    </xf>
    <xf numFmtId="0" fontId="9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6" fillId="0" borderId="0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51" fillId="2" borderId="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3" xfId="0" applyBorder="1" applyAlignment="1">
      <alignment vertical="center"/>
    </xf>
    <xf numFmtId="0" fontId="0" fillId="0" borderId="86" xfId="0" applyBorder="1" applyAlignment="1">
      <alignment vertical="center"/>
    </xf>
    <xf numFmtId="14" fontId="52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4" xfId="0" applyBorder="1" applyAlignment="1">
      <alignment vertical="center"/>
    </xf>
    <xf numFmtId="14" fontId="39" fillId="13" borderId="73" xfId="0" applyNumberFormat="1" applyFont="1" applyFill="1" applyBorder="1" applyAlignment="1" applyProtection="1">
      <alignment horizontal="center" vertical="center"/>
      <protection locked="0"/>
    </xf>
    <xf numFmtId="0" fontId="0" fillId="0" borderId="85" xfId="0" applyBorder="1" applyAlignment="1" applyProtection="1">
      <alignment horizontal="center" vertical="center"/>
      <protection locked="0"/>
    </xf>
    <xf numFmtId="14" fontId="14" fillId="0" borderId="6" xfId="0" applyNumberFormat="1" applyFont="1" applyBorder="1" applyAlignment="1">
      <alignment vertical="center"/>
    </xf>
    <xf numFmtId="14" fontId="14" fillId="0" borderId="37" xfId="0" applyNumberFormat="1" applyFont="1" applyBorder="1" applyAlignment="1" applyProtection="1">
      <alignment horizontal="center" vertical="center"/>
      <protection locked="0"/>
    </xf>
    <xf numFmtId="14" fontId="14" fillId="0" borderId="84" xfId="0" applyNumberFormat="1" applyFont="1" applyBorder="1" applyAlignment="1" applyProtection="1">
      <alignment horizontal="center" vertical="center"/>
      <protection locked="0"/>
    </xf>
    <xf numFmtId="0" fontId="62" fillId="0" borderId="124" xfId="0" applyNumberFormat="1" applyFont="1" applyBorder="1" applyAlignment="1">
      <alignment horizontal="center" vertical="center"/>
    </xf>
    <xf numFmtId="0" fontId="62" fillId="0" borderId="125" xfId="0" applyNumberFormat="1" applyFont="1" applyBorder="1" applyAlignment="1">
      <alignment horizontal="center" vertical="center"/>
    </xf>
    <xf numFmtId="14" fontId="62" fillId="0" borderId="126" xfId="0" applyNumberFormat="1" applyFont="1" applyBorder="1" applyAlignment="1" applyProtection="1">
      <alignment vertical="center"/>
      <protection locked="0"/>
    </xf>
    <xf numFmtId="0" fontId="61" fillId="0" borderId="127" xfId="0" applyFont="1" applyBorder="1" applyAlignment="1">
      <alignment vertical="center"/>
    </xf>
    <xf numFmtId="14" fontId="14" fillId="0" borderId="45" xfId="0" applyNumberFormat="1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166" fontId="14" fillId="0" borderId="45" xfId="0" applyNumberFormat="1" applyFont="1" applyFill="1" applyBorder="1" applyAlignment="1" applyProtection="1">
      <alignment horizontal="center" vertical="center"/>
      <protection locked="0"/>
    </xf>
    <xf numFmtId="0" fontId="60" fillId="0" borderId="112" xfId="0" applyNumberFormat="1" applyFont="1" applyBorder="1" applyAlignment="1" applyProtection="1">
      <alignment horizontal="left" vertical="center"/>
      <protection locked="0"/>
    </xf>
    <xf numFmtId="0" fontId="60" fillId="0" borderId="113" xfId="0" applyNumberFormat="1" applyFont="1" applyBorder="1" applyAlignment="1" applyProtection="1">
      <alignment horizontal="left" vertical="center"/>
      <protection locked="0"/>
    </xf>
    <xf numFmtId="0" fontId="60" fillId="0" borderId="1" xfId="0" applyNumberFormat="1" applyFont="1" applyBorder="1" applyAlignment="1" applyProtection="1">
      <alignment horizontal="left" vertical="center"/>
      <protection locked="0"/>
    </xf>
    <xf numFmtId="0" fontId="61" fillId="0" borderId="0" xfId="0" applyFont="1" applyAlignment="1" applyProtection="1">
      <alignment horizontal="left" vertical="center"/>
      <protection locked="0"/>
    </xf>
    <xf numFmtId="0" fontId="61" fillId="0" borderId="40" xfId="0" applyFont="1" applyBorder="1" applyAlignment="1" applyProtection="1">
      <alignment horizontal="left" vertical="center"/>
      <protection locked="0"/>
    </xf>
    <xf numFmtId="0" fontId="5" fillId="2" borderId="119" xfId="0" applyNumberFormat="1" applyFont="1" applyFill="1" applyBorder="1" applyAlignment="1">
      <alignment horizontal="center" vertical="center" shrinkToFit="1"/>
    </xf>
    <xf numFmtId="0" fontId="5" fillId="2" borderId="72" xfId="0" applyNumberFormat="1" applyFont="1" applyFill="1" applyBorder="1" applyAlignment="1">
      <alignment horizontal="center" vertical="center" shrinkToFit="1"/>
    </xf>
    <xf numFmtId="14" fontId="14" fillId="0" borderId="12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0" borderId="91" xfId="0" applyBorder="1" applyAlignment="1">
      <alignment vertical="center"/>
    </xf>
    <xf numFmtId="0" fontId="0" fillId="0" borderId="35" xfId="0" applyBorder="1" applyAlignment="1">
      <alignment vertical="center"/>
    </xf>
    <xf numFmtId="0" fontId="14" fillId="0" borderId="1" xfId="0" applyFont="1" applyBorder="1" applyAlignment="1" applyProtection="1">
      <alignment horizontal="left" vertical="center"/>
      <protection locked="0"/>
    </xf>
    <xf numFmtId="0" fontId="0" fillId="0" borderId="42" xfId="0" applyBorder="1" applyAlignment="1">
      <alignment vertical="center"/>
    </xf>
    <xf numFmtId="49" fontId="14" fillId="0" borderId="45" xfId="0" applyNumberFormat="1" applyFont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 applyProtection="1">
      <alignment vertical="center"/>
      <protection locked="0"/>
    </xf>
    <xf numFmtId="168" fontId="5" fillId="10" borderId="42" xfId="0" applyNumberFormat="1" applyFont="1" applyFill="1" applyBorder="1" applyAlignment="1" applyProtection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14" fillId="0" borderId="0" xfId="0" applyFont="1" applyAlignment="1">
      <alignment vertical="center"/>
    </xf>
    <xf numFmtId="0" fontId="14" fillId="0" borderId="53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6" fillId="2" borderId="6" xfId="0" applyNumberFormat="1" applyFont="1" applyFill="1" applyBorder="1" applyAlignment="1">
      <alignment horizontal="right" vertical="center" shrinkToFit="1"/>
    </xf>
    <xf numFmtId="0" fontId="6" fillId="2" borderId="5" xfId="0" applyNumberFormat="1" applyFont="1" applyFill="1" applyBorder="1" applyAlignment="1">
      <alignment horizontal="right" vertical="center" shrinkToFit="1"/>
    </xf>
    <xf numFmtId="0" fontId="4" fillId="0" borderId="5" xfId="0" applyFont="1" applyBorder="1" applyAlignment="1">
      <alignment horizontal="right" vertical="center" shrinkToFit="1"/>
    </xf>
    <xf numFmtId="0" fontId="4" fillId="0" borderId="37" xfId="0" applyFont="1" applyBorder="1" applyAlignment="1">
      <alignment horizontal="right" vertical="center" shrinkToFit="1"/>
    </xf>
    <xf numFmtId="0" fontId="60" fillId="0" borderId="120" xfId="0" applyNumberFormat="1" applyFont="1" applyBorder="1" applyAlignment="1" applyProtection="1">
      <alignment horizontal="left" vertical="center"/>
      <protection locked="0"/>
    </xf>
    <xf numFmtId="0" fontId="61" fillId="0" borderId="121" xfId="0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35" xfId="0" applyFont="1" applyBorder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0" borderId="53" xfId="0" applyFont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35" fillId="0" borderId="38" xfId="0" applyFont="1" applyBorder="1" applyAlignment="1">
      <alignment horizontal="center" vertical="center"/>
    </xf>
    <xf numFmtId="14" fontId="5" fillId="12" borderId="90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40" xfId="0" applyBorder="1" applyAlignment="1">
      <alignment horizontal="center" vertical="center"/>
    </xf>
    <xf numFmtId="14" fontId="0" fillId="0" borderId="42" xfId="0" applyNumberFormat="1" applyBorder="1" applyAlignment="1" applyProtection="1">
      <alignment horizontal="center" vertical="center"/>
      <protection locked="0"/>
    </xf>
    <xf numFmtId="14" fontId="0" fillId="0" borderId="39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3" fillId="0" borderId="1" xfId="0" applyNumberFormat="1" applyFont="1" applyBorder="1" applyAlignment="1" applyProtection="1">
      <alignment vertical="center"/>
      <protection locked="0"/>
    </xf>
    <xf numFmtId="0" fontId="0" fillId="0" borderId="40" xfId="0" applyBorder="1" applyAlignment="1">
      <alignment vertical="center"/>
    </xf>
    <xf numFmtId="0" fontId="6" fillId="0" borderId="0" xfId="0" applyNumberFormat="1" applyFont="1" applyBorder="1" applyAlignment="1">
      <alignment horizontal="left" vertical="center" wrapText="1"/>
    </xf>
    <xf numFmtId="0" fontId="12" fillId="0" borderId="0" xfId="0" applyFont="1" applyAlignment="1"/>
    <xf numFmtId="0" fontId="42" fillId="5" borderId="0" xfId="0" applyFont="1" applyFill="1" applyAlignment="1"/>
    <xf numFmtId="0" fontId="8" fillId="5" borderId="0" xfId="0" applyFont="1" applyFill="1" applyAlignment="1"/>
    <xf numFmtId="0" fontId="0" fillId="0" borderId="0" xfId="0" applyBorder="1" applyAlignment="1">
      <alignment vertical="center"/>
    </xf>
    <xf numFmtId="0" fontId="5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8" fillId="0" borderId="0" xfId="0" applyNumberFormat="1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19" borderId="0" xfId="0" applyNumberFormat="1" applyFont="1" applyFill="1" applyBorder="1" applyAlignment="1">
      <alignment horizontal="center" vertical="center" wrapText="1"/>
    </xf>
    <xf numFmtId="0" fontId="0" fillId="19" borderId="0" xfId="0" applyFill="1" applyAlignment="1">
      <alignment vertical="center"/>
    </xf>
    <xf numFmtId="0" fontId="5" fillId="0" borderId="2" xfId="0" applyNumberFormat="1" applyFont="1" applyBorder="1" applyAlignment="1" applyProtection="1">
      <alignment horizontal="left" vertical="center" wrapText="1"/>
      <protection locked="0"/>
    </xf>
    <xf numFmtId="0" fontId="5" fillId="0" borderId="5" xfId="0" applyNumberFormat="1" applyFont="1" applyBorder="1" applyAlignment="1" applyProtection="1">
      <alignment horizontal="left" vertical="center" wrapText="1"/>
      <protection locked="0"/>
    </xf>
    <xf numFmtId="0" fontId="5" fillId="0" borderId="41" xfId="0" applyNumberFormat="1" applyFont="1" applyBorder="1" applyAlignment="1" applyProtection="1">
      <alignment horizontal="left" vertical="center" wrapText="1"/>
      <protection locked="0"/>
    </xf>
    <xf numFmtId="0" fontId="5" fillId="0" borderId="4" xfId="0" applyNumberFormat="1" applyFont="1" applyBorder="1" applyAlignment="1" applyProtection="1">
      <alignment horizontal="left" vertical="center" wrapText="1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5" fillId="0" borderId="8" xfId="0" applyNumberFormat="1" applyFont="1" applyBorder="1" applyAlignment="1" applyProtection="1">
      <alignment horizontal="left" vertical="center" wrapText="1"/>
      <protection locked="0"/>
    </xf>
    <xf numFmtId="0" fontId="5" fillId="0" borderId="3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NumberFormat="1" applyBorder="1" applyAlignment="1">
      <alignment vertical="center"/>
    </xf>
    <xf numFmtId="0" fontId="15" fillId="0" borderId="43" xfId="0" applyNumberFormat="1" applyFont="1" applyBorder="1" applyAlignment="1" applyProtection="1">
      <alignment vertical="center"/>
      <protection locked="0"/>
    </xf>
    <xf numFmtId="0" fontId="12" fillId="0" borderId="46" xfId="0" applyFont="1" applyBorder="1" applyAlignment="1">
      <alignment vertical="center"/>
    </xf>
    <xf numFmtId="0" fontId="15" fillId="0" borderId="114" xfId="0" applyNumberFormat="1" applyFont="1" applyBorder="1" applyAlignment="1" applyProtection="1">
      <alignment vertical="center"/>
      <protection locked="0"/>
    </xf>
    <xf numFmtId="0" fontId="12" fillId="0" borderId="115" xfId="0" applyFont="1" applyBorder="1" applyAlignment="1">
      <alignment vertical="center"/>
    </xf>
    <xf numFmtId="0" fontId="15" fillId="0" borderId="116" xfId="0" applyNumberFormat="1" applyFont="1" applyBorder="1" applyAlignment="1" applyProtection="1">
      <alignment horizontal="left" vertical="center"/>
      <protection locked="0"/>
    </xf>
    <xf numFmtId="0" fontId="0" fillId="0" borderId="115" xfId="0" applyBorder="1" applyAlignment="1">
      <alignment horizontal="left"/>
    </xf>
    <xf numFmtId="0" fontId="15" fillId="0" borderId="117" xfId="0" applyNumberFormat="1" applyFont="1" applyBorder="1" applyAlignment="1" applyProtection="1">
      <alignment vertical="center"/>
      <protection locked="0"/>
    </xf>
    <xf numFmtId="0" fontId="0" fillId="0" borderId="118" xfId="0" applyBorder="1" applyAlignment="1"/>
    <xf numFmtId="14" fontId="14" fillId="0" borderId="69" xfId="0" applyNumberFormat="1" applyFont="1" applyFill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39" fillId="2" borderId="69" xfId="0" applyNumberFormat="1" applyFont="1" applyFill="1" applyBorder="1" applyAlignment="1">
      <alignment horizontal="center" vertical="center"/>
    </xf>
    <xf numFmtId="0" fontId="55" fillId="0" borderId="97" xfId="0" applyFont="1" applyBorder="1" applyAlignment="1">
      <alignment horizontal="center" vertical="center"/>
    </xf>
    <xf numFmtId="0" fontId="55" fillId="0" borderId="70" xfId="0" applyFont="1" applyBorder="1" applyAlignment="1">
      <alignment horizontal="center" vertical="center"/>
    </xf>
    <xf numFmtId="0" fontId="54" fillId="2" borderId="86" xfId="0" applyNumberFormat="1" applyFont="1" applyFill="1" applyBorder="1" applyAlignment="1">
      <alignment horizontal="left" vertical="center"/>
    </xf>
    <xf numFmtId="0" fontId="9" fillId="11" borderId="58" xfId="0" applyNumberFormat="1" applyFont="1" applyFill="1" applyBorder="1" applyAlignment="1">
      <alignment horizontal="left" vertical="center" wrapText="1"/>
    </xf>
    <xf numFmtId="0" fontId="9" fillId="11" borderId="23" xfId="0" applyNumberFormat="1" applyFont="1" applyFill="1" applyBorder="1" applyAlignment="1">
      <alignment horizontal="left" vertical="center" wrapText="1"/>
    </xf>
    <xf numFmtId="0" fontId="16" fillId="0" borderId="65" xfId="0" applyFont="1" applyBorder="1" applyAlignment="1">
      <alignment vertical="center" wrapText="1"/>
    </xf>
    <xf numFmtId="166" fontId="5" fillId="0" borderId="45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2" fontId="7" fillId="0" borderId="73" xfId="0" applyNumberFormat="1" applyFont="1" applyBorder="1" applyAlignment="1">
      <alignment horizontal="center" vertical="center" wrapText="1"/>
    </xf>
    <xf numFmtId="0" fontId="0" fillId="0" borderId="90" xfId="0" applyBorder="1" applyAlignment="1">
      <alignment horizontal="center" vertical="center" wrapText="1"/>
    </xf>
    <xf numFmtId="2" fontId="7" fillId="0" borderId="122" xfId="0" applyNumberFormat="1" applyFont="1" applyBorder="1" applyAlignment="1">
      <alignment horizontal="center" vertical="center" wrapText="1"/>
    </xf>
    <xf numFmtId="0" fontId="0" fillId="0" borderId="129" xfId="0" applyBorder="1" applyAlignment="1">
      <alignment horizontal="center" vertical="center" wrapText="1"/>
    </xf>
    <xf numFmtId="0" fontId="10" fillId="2" borderId="44" xfId="0" applyNumberFormat="1" applyFont="1" applyFill="1" applyBorder="1" applyAlignment="1">
      <alignment horizontal="left" wrapText="1"/>
    </xf>
    <xf numFmtId="0" fontId="0" fillId="0" borderId="45" xfId="0" applyBorder="1" applyAlignment="1">
      <alignment horizontal="left" wrapText="1"/>
    </xf>
    <xf numFmtId="0" fontId="0" fillId="0" borderId="130" xfId="0" applyBorder="1" applyAlignment="1">
      <alignment horizontal="left" wrapText="1"/>
    </xf>
    <xf numFmtId="0" fontId="10" fillId="0" borderId="83" xfId="0" applyNumberFormat="1" applyFont="1" applyBorder="1" applyAlignment="1">
      <alignment horizontal="left" vertical="center"/>
    </xf>
    <xf numFmtId="0" fontId="10" fillId="0" borderId="86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17" fillId="0" borderId="131" xfId="0" applyFont="1" applyBorder="1" applyAlignment="1">
      <alignment horizontal="left"/>
    </xf>
    <xf numFmtId="2" fontId="7" fillId="0" borderId="132" xfId="0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7" fillId="2" borderId="73" xfId="0" applyNumberFormat="1" applyFont="1" applyFill="1" applyBorder="1" applyAlignment="1">
      <alignment horizontal="center" vertical="center"/>
    </xf>
    <xf numFmtId="0" fontId="7" fillId="2" borderId="85" xfId="0" applyNumberFormat="1" applyFont="1" applyFill="1" applyBorder="1" applyAlignment="1">
      <alignment horizontal="center" vertical="center"/>
    </xf>
    <xf numFmtId="0" fontId="48" fillId="5" borderId="91" xfId="0" applyNumberFormat="1" applyFont="1" applyFill="1" applyBorder="1" applyAlignment="1">
      <alignment vertical="center" wrapText="1"/>
    </xf>
    <xf numFmtId="0" fontId="48" fillId="5" borderId="35" xfId="0" applyNumberFormat="1" applyFont="1" applyFill="1" applyBorder="1" applyAlignment="1">
      <alignment vertical="center" wrapText="1"/>
    </xf>
    <xf numFmtId="0" fontId="0" fillId="5" borderId="38" xfId="0" applyFill="1" applyBorder="1" applyAlignment="1">
      <alignment vertical="center" wrapText="1"/>
    </xf>
    <xf numFmtId="0" fontId="0" fillId="0" borderId="0" xfId="0" applyNumberFormat="1" applyBorder="1" applyAlignment="1">
      <alignment horizontal="center"/>
    </xf>
    <xf numFmtId="0" fontId="4" fillId="0" borderId="5" xfId="0" applyNumberFormat="1" applyFont="1" applyBorder="1" applyAlignment="1">
      <alignment horizontal="left" vertical="center" wrapText="1"/>
    </xf>
    <xf numFmtId="0" fontId="1" fillId="0" borderId="91" xfId="0" applyNumberFormat="1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4" fillId="0" borderId="5" xfId="0" applyNumberFormat="1" applyFont="1" applyBorder="1" applyAlignment="1">
      <alignment horizontal="left" vertical="center"/>
    </xf>
    <xf numFmtId="0" fontId="7" fillId="0" borderId="128" xfId="0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 vertical="center"/>
      <protection locked="0"/>
    </xf>
    <xf numFmtId="0" fontId="7" fillId="0" borderId="39" xfId="0" applyFont="1" applyBorder="1" applyAlignment="1" applyProtection="1">
      <alignment horizontal="center" vertical="center"/>
      <protection locked="0"/>
    </xf>
    <xf numFmtId="0" fontId="0" fillId="22" borderId="0" xfId="0" applyNumberFormat="1" applyFill="1" applyBorder="1" applyAlignment="1">
      <alignment horizontal="right" vertical="center"/>
    </xf>
    <xf numFmtId="1" fontId="32" fillId="8" borderId="21" xfId="2" applyNumberFormat="1" applyFont="1" applyFill="1" applyBorder="1" applyAlignment="1" applyProtection="1">
      <alignment horizontal="center" vertical="center"/>
    </xf>
    <xf numFmtId="1" fontId="32" fillId="8" borderId="22" xfId="2" applyNumberFormat="1" applyFont="1" applyFill="1" applyBorder="1" applyAlignment="1" applyProtection="1">
      <alignment horizontal="center" vertical="center"/>
    </xf>
    <xf numFmtId="1" fontId="32" fillId="8" borderId="24" xfId="2" applyNumberFormat="1" applyFont="1" applyFill="1" applyBorder="1" applyAlignment="1" applyProtection="1">
      <alignment horizontal="center" vertical="center"/>
    </xf>
    <xf numFmtId="0" fontId="19" fillId="0" borderId="21" xfId="2" applyFont="1" applyBorder="1" applyAlignment="1" applyProtection="1">
      <alignment horizontal="center" vertical="center"/>
      <protection locked="0"/>
    </xf>
    <xf numFmtId="0" fontId="19" fillId="0" borderId="22" xfId="2" applyFont="1" applyBorder="1" applyAlignment="1" applyProtection="1">
      <alignment horizontal="center" vertical="center"/>
      <protection locked="0"/>
    </xf>
    <xf numFmtId="0" fontId="26" fillId="0" borderId="25" xfId="2" applyFont="1" applyBorder="1" applyAlignment="1">
      <alignment horizontal="left"/>
    </xf>
    <xf numFmtId="0" fontId="26" fillId="0" borderId="23" xfId="2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6" xfId="0" applyBorder="1" applyAlignment="1">
      <alignment horizontal="left"/>
    </xf>
    <xf numFmtId="15" fontId="26" fillId="0" borderId="25" xfId="2" applyNumberFormat="1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" fontId="1" fillId="11" borderId="21" xfId="2" applyNumberFormat="1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1" fontId="32" fillId="21" borderId="21" xfId="2" applyNumberFormat="1" applyFont="1" applyFill="1" applyBorder="1" applyAlignment="1">
      <alignment horizontal="center" vertical="center"/>
    </xf>
    <xf numFmtId="1" fontId="32" fillId="21" borderId="22" xfId="2" applyNumberFormat="1" applyFont="1" applyFill="1" applyBorder="1" applyAlignment="1">
      <alignment horizontal="center" vertical="center"/>
    </xf>
    <xf numFmtId="1" fontId="32" fillId="21" borderId="24" xfId="2" applyNumberFormat="1" applyFont="1" applyFill="1" applyBorder="1" applyAlignment="1">
      <alignment horizontal="center" vertical="center"/>
    </xf>
    <xf numFmtId="1" fontId="57" fillId="23" borderId="21" xfId="2" applyNumberFormat="1" applyFont="1" applyFill="1" applyBorder="1" applyAlignment="1" applyProtection="1">
      <alignment horizontal="center" vertical="center"/>
    </xf>
    <xf numFmtId="1" fontId="57" fillId="23" borderId="22" xfId="2" applyNumberFormat="1" applyFont="1" applyFill="1" applyBorder="1" applyAlignment="1" applyProtection="1">
      <alignment horizontal="center" vertical="center"/>
    </xf>
    <xf numFmtId="1" fontId="57" fillId="23" borderId="24" xfId="2" applyNumberFormat="1" applyFont="1" applyFill="1" applyBorder="1" applyAlignment="1" applyProtection="1">
      <alignment horizontal="center" vertical="center"/>
    </xf>
    <xf numFmtId="1" fontId="8" fillId="23" borderId="21" xfId="2" applyNumberFormat="1" applyFont="1" applyFill="1" applyBorder="1" applyAlignment="1" applyProtection="1">
      <alignment horizontal="center" vertical="center"/>
    </xf>
    <xf numFmtId="1" fontId="8" fillId="23" borderId="22" xfId="2" applyNumberFormat="1" applyFont="1" applyFill="1" applyBorder="1" applyAlignment="1" applyProtection="1">
      <alignment horizontal="center" vertical="center"/>
    </xf>
    <xf numFmtId="1" fontId="8" fillId="23" borderId="24" xfId="2" applyNumberFormat="1" applyFont="1" applyFill="1" applyBorder="1" applyAlignment="1" applyProtection="1">
      <alignment horizontal="center" vertical="center"/>
    </xf>
    <xf numFmtId="1" fontId="7" fillId="11" borderId="21" xfId="2" applyNumberFormat="1" applyFont="1" applyFill="1" applyBorder="1" applyAlignment="1" applyProtection="1">
      <alignment horizontal="center" vertical="center"/>
      <protection locked="0"/>
    </xf>
    <xf numFmtId="1" fontId="7" fillId="11" borderId="22" xfId="2" applyNumberFormat="1" applyFont="1" applyFill="1" applyBorder="1" applyAlignment="1" applyProtection="1">
      <alignment horizontal="center" vertical="center"/>
      <protection locked="0"/>
    </xf>
    <xf numFmtId="1" fontId="7" fillId="11" borderId="24" xfId="2" applyNumberFormat="1" applyFont="1" applyFill="1" applyBorder="1" applyAlignment="1" applyProtection="1">
      <alignment horizontal="center" vertical="center"/>
      <protection locked="0"/>
    </xf>
    <xf numFmtId="1" fontId="32" fillId="11" borderId="21" xfId="2" applyNumberFormat="1" applyFont="1" applyFill="1" applyBorder="1" applyAlignment="1" applyProtection="1">
      <alignment horizontal="center" vertical="center"/>
    </xf>
    <xf numFmtId="1" fontId="32" fillId="11" borderId="22" xfId="2" applyNumberFormat="1" applyFont="1" applyFill="1" applyBorder="1" applyAlignment="1" applyProtection="1">
      <alignment horizontal="center" vertical="center"/>
    </xf>
    <xf numFmtId="1" fontId="32" fillId="11" borderId="24" xfId="2" applyNumberFormat="1" applyFont="1" applyFill="1" applyBorder="1" applyAlignment="1" applyProtection="1">
      <alignment horizontal="center" vertical="center"/>
    </xf>
    <xf numFmtId="1" fontId="8" fillId="0" borderId="21" xfId="2" applyNumberFormat="1" applyFont="1" applyBorder="1" applyAlignment="1" applyProtection="1">
      <alignment horizontal="center" vertical="center"/>
    </xf>
    <xf numFmtId="1" fontId="8" fillId="0" borderId="22" xfId="2" applyNumberFormat="1" applyFont="1" applyBorder="1" applyAlignment="1" applyProtection="1">
      <alignment horizontal="center" vertical="center"/>
    </xf>
    <xf numFmtId="1" fontId="8" fillId="0" borderId="24" xfId="2" applyNumberFormat="1" applyFont="1" applyBorder="1" applyAlignment="1" applyProtection="1">
      <alignment horizontal="center" vertical="center"/>
    </xf>
    <xf numFmtId="1" fontId="32" fillId="0" borderId="21" xfId="2" applyNumberFormat="1" applyFont="1" applyFill="1" applyBorder="1" applyAlignment="1" applyProtection="1">
      <alignment horizontal="center" vertical="center"/>
    </xf>
    <xf numFmtId="1" fontId="32" fillId="0" borderId="22" xfId="2" applyNumberFormat="1" applyFont="1" applyFill="1" applyBorder="1" applyAlignment="1" applyProtection="1">
      <alignment horizontal="center" vertical="center"/>
    </xf>
    <xf numFmtId="1" fontId="32" fillId="0" borderId="24" xfId="2" applyNumberFormat="1" applyFont="1" applyFill="1" applyBorder="1" applyAlignment="1" applyProtection="1">
      <alignment horizontal="center" vertical="center"/>
    </xf>
    <xf numFmtId="0" fontId="19" fillId="0" borderId="21" xfId="2" applyFont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15" fontId="19" fillId="0" borderId="21" xfId="2" applyNumberFormat="1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center" vertical="center"/>
      <protection locked="0"/>
    </xf>
    <xf numFmtId="0" fontId="20" fillId="0" borderId="28" xfId="2" applyBorder="1" applyAlignment="1" applyProtection="1">
      <alignment horizontal="center" vertical="center"/>
      <protection locked="0"/>
    </xf>
    <xf numFmtId="0" fontId="20" fillId="0" borderId="28" xfId="2" applyBorder="1" applyAlignment="1">
      <alignment horizontal="center" vertical="center"/>
    </xf>
    <xf numFmtId="0" fontId="20" fillId="0" borderId="0" xfId="2" applyBorder="1" applyAlignment="1">
      <alignment horizontal="center" vertical="center"/>
    </xf>
    <xf numFmtId="14" fontId="19" fillId="0" borderId="21" xfId="0" applyNumberFormat="1" applyFont="1" applyFill="1" applyBorder="1" applyAlignment="1" applyProtection="1">
      <alignment horizontal="left" vertical="center"/>
      <protection locked="0"/>
    </xf>
    <xf numFmtId="14" fontId="19" fillId="0" borderId="22" xfId="0" applyNumberFormat="1" applyFont="1" applyFill="1" applyBorder="1" applyAlignment="1" applyProtection="1">
      <alignment horizontal="left" vertical="center"/>
      <protection locked="0"/>
    </xf>
    <xf numFmtId="14" fontId="19" fillId="0" borderId="24" xfId="0" applyNumberFormat="1" applyFont="1" applyFill="1" applyBorder="1" applyAlignment="1" applyProtection="1">
      <alignment horizontal="left" vertical="center"/>
      <protection locked="0"/>
    </xf>
    <xf numFmtId="169" fontId="14" fillId="13" borderId="21" xfId="2" applyNumberFormat="1" applyFont="1" applyFill="1" applyBorder="1" applyAlignment="1" applyProtection="1">
      <alignment horizontal="left" vertical="center"/>
      <protection locked="0"/>
    </xf>
    <xf numFmtId="0" fontId="34" fillId="13" borderId="22" xfId="0" applyFont="1" applyFill="1" applyBorder="1" applyAlignment="1" applyProtection="1">
      <alignment horizontal="left" vertical="center"/>
      <protection locked="0"/>
    </xf>
    <xf numFmtId="0" fontId="34" fillId="13" borderId="24" xfId="0" applyFont="1" applyFill="1" applyBorder="1" applyAlignment="1" applyProtection="1">
      <alignment horizontal="left" vertical="center"/>
      <protection locked="0"/>
    </xf>
    <xf numFmtId="0" fontId="27" fillId="12" borderId="0" xfId="2" applyFont="1" applyFill="1" applyBorder="1" applyAlignment="1" applyProtection="1">
      <alignment horizontal="left"/>
      <protection locked="0"/>
    </xf>
    <xf numFmtId="0" fontId="1" fillId="12" borderId="0" xfId="0" applyFont="1" applyFill="1" applyBorder="1" applyAlignment="1" applyProtection="1">
      <alignment horizontal="left"/>
      <protection locked="0"/>
    </xf>
    <xf numFmtId="0" fontId="1" fillId="12" borderId="16" xfId="0" applyFont="1" applyFill="1" applyBorder="1" applyAlignment="1" applyProtection="1">
      <alignment horizontal="left"/>
      <protection locked="0"/>
    </xf>
    <xf numFmtId="1" fontId="7" fillId="11" borderId="21" xfId="2" applyNumberFormat="1" applyFont="1" applyFill="1" applyBorder="1" applyAlignment="1">
      <alignment horizontal="center" vertical="center"/>
    </xf>
    <xf numFmtId="1" fontId="7" fillId="11" borderId="22" xfId="2" applyNumberFormat="1" applyFont="1" applyFill="1" applyBorder="1" applyAlignment="1">
      <alignment horizontal="center" vertical="center"/>
    </xf>
    <xf numFmtId="1" fontId="7" fillId="11" borderId="24" xfId="2" applyNumberFormat="1" applyFont="1" applyFill="1" applyBorder="1" applyAlignment="1">
      <alignment horizontal="center" vertical="center"/>
    </xf>
    <xf numFmtId="1" fontId="8" fillId="0" borderId="21" xfId="2" applyNumberFormat="1" applyFont="1" applyFill="1" applyBorder="1" applyAlignment="1">
      <alignment horizontal="center" vertical="center"/>
    </xf>
    <xf numFmtId="1" fontId="8" fillId="0" borderId="22" xfId="2" applyNumberFormat="1" applyFont="1" applyFill="1" applyBorder="1" applyAlignment="1">
      <alignment horizontal="center" vertical="center"/>
    </xf>
    <xf numFmtId="1" fontId="8" fillId="0" borderId="24" xfId="2" applyNumberFormat="1" applyFont="1" applyFill="1" applyBorder="1" applyAlignment="1">
      <alignment horizontal="center" vertical="center"/>
    </xf>
    <xf numFmtId="1" fontId="7" fillId="8" borderId="21" xfId="2" applyNumberFormat="1" applyFont="1" applyFill="1" applyBorder="1" applyAlignment="1">
      <alignment horizontal="center" vertical="center"/>
    </xf>
    <xf numFmtId="1" fontId="7" fillId="8" borderId="22" xfId="2" applyNumberFormat="1" applyFont="1" applyFill="1" applyBorder="1" applyAlignment="1">
      <alignment horizontal="center" vertical="center"/>
    </xf>
    <xf numFmtId="1" fontId="7" fillId="8" borderId="24" xfId="2" applyNumberFormat="1" applyFont="1" applyFill="1" applyBorder="1" applyAlignment="1">
      <alignment horizontal="center" vertical="center"/>
    </xf>
    <xf numFmtId="1" fontId="84" fillId="23" borderId="21" xfId="2" applyNumberFormat="1" applyFont="1" applyFill="1" applyBorder="1" applyAlignment="1" applyProtection="1">
      <alignment horizontal="center" vertical="center"/>
    </xf>
    <xf numFmtId="1" fontId="84" fillId="23" borderId="22" xfId="2" applyNumberFormat="1" applyFont="1" applyFill="1" applyBorder="1" applyAlignment="1" applyProtection="1">
      <alignment horizontal="center" vertical="center"/>
    </xf>
    <xf numFmtId="1" fontId="84" fillId="23" borderId="24" xfId="2" applyNumberFormat="1" applyFont="1" applyFill="1" applyBorder="1" applyAlignment="1" applyProtection="1">
      <alignment horizontal="center" vertical="center"/>
    </xf>
    <xf numFmtId="0" fontId="9" fillId="24" borderId="21" xfId="2" applyFont="1" applyFill="1" applyBorder="1" applyAlignment="1">
      <alignment horizontal="left" vertical="center"/>
    </xf>
    <xf numFmtId="0" fontId="9" fillId="24" borderId="24" xfId="2" applyFont="1" applyFill="1" applyBorder="1" applyAlignment="1">
      <alignment horizontal="left" vertical="center"/>
    </xf>
    <xf numFmtId="1" fontId="7" fillId="20" borderId="21" xfId="2" applyNumberFormat="1" applyFont="1" applyFill="1" applyBorder="1" applyAlignment="1">
      <alignment horizontal="center" vertical="center"/>
    </xf>
    <xf numFmtId="1" fontId="7" fillId="20" borderId="22" xfId="2" applyNumberFormat="1" applyFont="1" applyFill="1" applyBorder="1" applyAlignment="1">
      <alignment horizontal="center" vertical="center"/>
    </xf>
    <xf numFmtId="1" fontId="7" fillId="20" borderId="24" xfId="2" applyNumberFormat="1" applyFont="1" applyFill="1" applyBorder="1" applyAlignment="1">
      <alignment horizontal="center" vertical="center"/>
    </xf>
    <xf numFmtId="1" fontId="57" fillId="12" borderId="21" xfId="2" applyNumberFormat="1" applyFont="1" applyFill="1" applyBorder="1" applyAlignment="1" applyProtection="1">
      <alignment horizontal="center" vertical="center"/>
      <protection locked="0"/>
    </xf>
    <xf numFmtId="1" fontId="57" fillId="12" borderId="22" xfId="2" applyNumberFormat="1" applyFont="1" applyFill="1" applyBorder="1" applyAlignment="1" applyProtection="1">
      <alignment horizontal="center" vertical="center"/>
      <protection locked="0"/>
    </xf>
    <xf numFmtId="1" fontId="57" fillId="12" borderId="24" xfId="2" applyNumberFormat="1" applyFont="1" applyFill="1" applyBorder="1" applyAlignment="1" applyProtection="1">
      <alignment horizontal="center" vertical="center"/>
      <protection locked="0"/>
    </xf>
    <xf numFmtId="1" fontId="23" fillId="20" borderId="21" xfId="2" applyNumberFormat="1" applyFont="1" applyFill="1" applyBorder="1" applyAlignment="1">
      <alignment horizontal="center" vertical="center"/>
    </xf>
    <xf numFmtId="1" fontId="23" fillId="20" borderId="22" xfId="2" applyNumberFormat="1" applyFont="1" applyFill="1" applyBorder="1" applyAlignment="1">
      <alignment horizontal="center" vertical="center"/>
    </xf>
    <xf numFmtId="1" fontId="23" fillId="20" borderId="24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7" fillId="0" borderId="0" xfId="0" applyFont="1" applyAlignment="1">
      <alignment horizontal="center"/>
    </xf>
  </cellXfs>
  <cellStyles count="6">
    <cellStyle name="Euro" xfId="1"/>
    <cellStyle name="Normal" xfId="0" builtinId="0"/>
    <cellStyle name="Normal_aideBAessais1" xfId="2"/>
    <cellStyle name="Normal_Devis Présence Bourges" xfId="3"/>
    <cellStyle name="Normal_neoules-coudon" xfId="4"/>
    <cellStyle name="Pourcentage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0</xdr:row>
      <xdr:rowOff>38100</xdr:rowOff>
    </xdr:from>
    <xdr:to>
      <xdr:col>3</xdr:col>
      <xdr:colOff>838200</xdr:colOff>
      <xdr:row>3</xdr:row>
      <xdr:rowOff>76200</xdr:rowOff>
    </xdr:to>
    <xdr:pic>
      <xdr:nvPicPr>
        <xdr:cNvPr id="5191" name="Image 1" descr="synerys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05425" y="38100"/>
          <a:ext cx="7334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38</xdr:row>
      <xdr:rowOff>95250</xdr:rowOff>
    </xdr:from>
    <xdr:to>
      <xdr:col>13</xdr:col>
      <xdr:colOff>276225</xdr:colOff>
      <xdr:row>38</xdr:row>
      <xdr:rowOff>323850</xdr:rowOff>
    </xdr:to>
    <xdr:sp macro="" textlink="" fLocksText="0">
      <xdr:nvSpPr>
        <xdr:cNvPr id="2453" name="Rectangle 9"/>
        <xdr:cNvSpPr>
          <a:spLocks noChangeArrowheads="1"/>
        </xdr:cNvSpPr>
      </xdr:nvSpPr>
      <xdr:spPr bwMode="auto">
        <a:xfrm>
          <a:off x="9477375" y="9372600"/>
          <a:ext cx="2190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  <xdr:twoCellAnchor>
    <xdr:from>
      <xdr:col>13</xdr:col>
      <xdr:colOff>57150</xdr:colOff>
      <xdr:row>39</xdr:row>
      <xdr:rowOff>95250</xdr:rowOff>
    </xdr:from>
    <xdr:to>
      <xdr:col>13</xdr:col>
      <xdr:colOff>276225</xdr:colOff>
      <xdr:row>39</xdr:row>
      <xdr:rowOff>323850</xdr:rowOff>
    </xdr:to>
    <xdr:sp macro="" textlink="" fLocksText="0">
      <xdr:nvSpPr>
        <xdr:cNvPr id="2454" name="Rectangle 10"/>
        <xdr:cNvSpPr>
          <a:spLocks noChangeArrowheads="1"/>
        </xdr:cNvSpPr>
      </xdr:nvSpPr>
      <xdr:spPr bwMode="auto">
        <a:xfrm>
          <a:off x="9477375" y="9810750"/>
          <a:ext cx="2190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  <xdr:twoCellAnchor>
    <xdr:from>
      <xdr:col>13</xdr:col>
      <xdr:colOff>57150</xdr:colOff>
      <xdr:row>40</xdr:row>
      <xdr:rowOff>95250</xdr:rowOff>
    </xdr:from>
    <xdr:to>
      <xdr:col>13</xdr:col>
      <xdr:colOff>276225</xdr:colOff>
      <xdr:row>40</xdr:row>
      <xdr:rowOff>323850</xdr:rowOff>
    </xdr:to>
    <xdr:sp macro="" textlink="" fLocksText="0">
      <xdr:nvSpPr>
        <xdr:cNvPr id="2455" name="Rectangle 11"/>
        <xdr:cNvSpPr>
          <a:spLocks noChangeArrowheads="1"/>
        </xdr:cNvSpPr>
      </xdr:nvSpPr>
      <xdr:spPr bwMode="auto">
        <a:xfrm>
          <a:off x="9477375" y="10248900"/>
          <a:ext cx="2190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  <xdr:twoCellAnchor>
    <xdr:from>
      <xdr:col>13</xdr:col>
      <xdr:colOff>57150</xdr:colOff>
      <xdr:row>41</xdr:row>
      <xdr:rowOff>95250</xdr:rowOff>
    </xdr:from>
    <xdr:to>
      <xdr:col>13</xdr:col>
      <xdr:colOff>276225</xdr:colOff>
      <xdr:row>41</xdr:row>
      <xdr:rowOff>323850</xdr:rowOff>
    </xdr:to>
    <xdr:sp macro="" textlink="" fLocksText="0">
      <xdr:nvSpPr>
        <xdr:cNvPr id="2456" name="Rectangle 12"/>
        <xdr:cNvSpPr>
          <a:spLocks noChangeArrowheads="1"/>
        </xdr:cNvSpPr>
      </xdr:nvSpPr>
      <xdr:spPr bwMode="auto">
        <a:xfrm>
          <a:off x="9477375" y="10687050"/>
          <a:ext cx="2190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  <xdr:twoCellAnchor>
    <xdr:from>
      <xdr:col>13</xdr:col>
      <xdr:colOff>76200</xdr:colOff>
      <xdr:row>42</xdr:row>
      <xdr:rowOff>95250</xdr:rowOff>
    </xdr:from>
    <xdr:to>
      <xdr:col>13</xdr:col>
      <xdr:colOff>295275</xdr:colOff>
      <xdr:row>42</xdr:row>
      <xdr:rowOff>323850</xdr:rowOff>
    </xdr:to>
    <xdr:sp macro="" textlink="" fLocksText="0">
      <xdr:nvSpPr>
        <xdr:cNvPr id="2457" name="Rectangle 12"/>
        <xdr:cNvSpPr>
          <a:spLocks noChangeArrowheads="1"/>
        </xdr:cNvSpPr>
      </xdr:nvSpPr>
      <xdr:spPr bwMode="auto">
        <a:xfrm>
          <a:off x="9496425" y="11125200"/>
          <a:ext cx="2190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25</xdr:row>
      <xdr:rowOff>9525</xdr:rowOff>
    </xdr:from>
    <xdr:to>
      <xdr:col>15</xdr:col>
      <xdr:colOff>190500</xdr:colOff>
      <xdr:row>30</xdr:row>
      <xdr:rowOff>190500</xdr:rowOff>
    </xdr:to>
    <xdr:grpSp>
      <xdr:nvGrpSpPr>
        <xdr:cNvPr id="3102" name="Groupe 6"/>
        <xdr:cNvGrpSpPr>
          <a:grpSpLocks/>
        </xdr:cNvGrpSpPr>
      </xdr:nvGrpSpPr>
      <xdr:grpSpPr bwMode="auto">
        <a:xfrm>
          <a:off x="7565571" y="7765596"/>
          <a:ext cx="2326822" cy="1296761"/>
          <a:chOff x="7565572" y="7796895"/>
          <a:chExt cx="2326822" cy="1292677"/>
        </a:xfrm>
      </xdr:grpSpPr>
      <xdr:sp macro="" textlink="">
        <xdr:nvSpPr>
          <xdr:cNvPr id="2" name="ZoneTexte 1"/>
          <xdr:cNvSpPr txBox="1"/>
        </xdr:nvSpPr>
        <xdr:spPr>
          <a:xfrm>
            <a:off x="7565572" y="8139074"/>
            <a:ext cx="2326822" cy="950498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254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fr-FR" sz="1400"/>
              <a:t>Colonne réservée à la part de S/T Groupe (Omexom)</a:t>
            </a:r>
          </a:p>
          <a:p>
            <a:r>
              <a:rPr lang="fr-FR" sz="1400"/>
              <a:t>S/T externe à imputer dans la colonne "Achats"</a:t>
            </a:r>
          </a:p>
        </xdr:txBody>
      </xdr:sp>
      <xdr:cxnSp macro="">
        <xdr:nvCxnSpPr>
          <xdr:cNvPr id="3104" name="Connecteur droit avec flèche 3"/>
          <xdr:cNvCxnSpPr>
            <a:cxnSpLocks noChangeShapeType="1"/>
          </xdr:cNvCxnSpPr>
        </xdr:nvCxnSpPr>
        <xdr:spPr bwMode="auto">
          <a:xfrm rot="5400000" flipH="1" flipV="1">
            <a:off x="8552091" y="7966983"/>
            <a:ext cx="340177" cy="1"/>
          </a:xfrm>
          <a:prstGeom prst="straightConnector1">
            <a:avLst/>
          </a:prstGeom>
          <a:noFill/>
          <a:ln w="28575" algn="ctr">
            <a:solidFill>
              <a:srgbClr val="FF0000"/>
            </a:solidFill>
            <a:round/>
            <a:headEnd/>
            <a:tailEnd type="arrow" w="med" len="med"/>
          </a:ln>
        </xdr:spPr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38100</xdr:rowOff>
    </xdr:from>
    <xdr:to>
      <xdr:col>17</xdr:col>
      <xdr:colOff>76200</xdr:colOff>
      <xdr:row>7</xdr:row>
      <xdr:rowOff>180975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4657725" y="1676400"/>
          <a:ext cx="1933575" cy="1076325"/>
        </a:xfrm>
        <a:prstGeom prst="rect">
          <a:avLst/>
        </a:prstGeom>
        <a:solidFill>
          <a:srgbClr val="CCFFCC"/>
        </a:solidFill>
        <a:ln w="38100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1">
            <a:defRPr sz="1000"/>
          </a:pPr>
          <a:r>
            <a:rPr lang="fr-FR" sz="1000" b="0" i="0" strike="noStrike">
              <a:solidFill>
                <a:srgbClr val="000000"/>
              </a:solidFill>
              <a:latin typeface="Helv"/>
            </a:rPr>
            <a:t>    </a:t>
          </a:r>
          <a:endParaRPr lang="fr-FR" sz="1000" b="1" i="0" strike="noStrike">
            <a:solidFill>
              <a:srgbClr val="000000"/>
            </a:solidFill>
            <a:latin typeface="Helv"/>
          </a:endParaRPr>
        </a:p>
        <a:p>
          <a:pPr algn="l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Helv"/>
            </a:rPr>
            <a:t>INITIAL</a:t>
          </a:r>
        </a:p>
        <a:p>
          <a:pPr algn="l" rtl="1">
            <a:defRPr sz="1000"/>
          </a:pPr>
          <a:endParaRPr lang="fr-FR" sz="1000" b="1" i="0" strike="noStrike">
            <a:solidFill>
              <a:srgbClr val="000000"/>
            </a:solidFill>
            <a:latin typeface="Helv"/>
          </a:endParaRPr>
        </a:p>
        <a:p>
          <a:pPr algn="l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Helv"/>
            </a:rPr>
            <a:t>ANNULE ET REMPLACE</a:t>
          </a:r>
        </a:p>
        <a:p>
          <a:pPr algn="l" rtl="1">
            <a:defRPr sz="1000"/>
          </a:pPr>
          <a:endParaRPr lang="fr-FR" sz="1000" b="1" i="0" strike="noStrike">
            <a:solidFill>
              <a:srgbClr val="000000"/>
            </a:solidFill>
            <a:latin typeface="Helv"/>
          </a:endParaRPr>
        </a:p>
        <a:p>
          <a:pPr algn="l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Helv"/>
            </a:rPr>
            <a:t>SUPPLEMENT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361950</xdr:colOff>
          <xdr:row>0</xdr:row>
          <xdr:rowOff>0</xdr:rowOff>
        </xdr:from>
        <xdr:to>
          <xdr:col>6</xdr:col>
          <xdr:colOff>523875</xdr:colOff>
          <xdr:row>0</xdr:row>
          <xdr:rowOff>1333500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</xdr:row>
          <xdr:rowOff>9525</xdr:rowOff>
        </xdr:from>
        <xdr:to>
          <xdr:col>4</xdr:col>
          <xdr:colOff>9525</xdr:colOff>
          <xdr:row>1</xdr:row>
          <xdr:rowOff>228600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1</xdr:row>
          <xdr:rowOff>19050</xdr:rowOff>
        </xdr:from>
        <xdr:to>
          <xdr:col>4</xdr:col>
          <xdr:colOff>1362075</xdr:colOff>
          <xdr:row>1</xdr:row>
          <xdr:rowOff>238125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2</xdr:row>
          <xdr:rowOff>142875</xdr:rowOff>
        </xdr:from>
        <xdr:to>
          <xdr:col>6</xdr:col>
          <xdr:colOff>571500</xdr:colOff>
          <xdr:row>4</xdr:row>
          <xdr:rowOff>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4</xdr:row>
          <xdr:rowOff>95250</xdr:rowOff>
        </xdr:from>
        <xdr:to>
          <xdr:col>6</xdr:col>
          <xdr:colOff>571500</xdr:colOff>
          <xdr:row>5</xdr:row>
          <xdr:rowOff>123825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6</xdr:row>
          <xdr:rowOff>9525</xdr:rowOff>
        </xdr:from>
        <xdr:to>
          <xdr:col>6</xdr:col>
          <xdr:colOff>571500</xdr:colOff>
          <xdr:row>7</xdr:row>
          <xdr:rowOff>38100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rg&#233;/devisdd/ABA-HP-ET-FO%20Op&#233;%20NP2&#232;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_FO_HeOp"/>
      <sheetName val="ABAhe"/>
      <sheetName val="ABA"/>
      <sheetName val="BA"/>
      <sheetName val="MATarrondi"/>
    </sheetNames>
    <sheetDataSet>
      <sheetData sheetId="0"/>
      <sheetData sheetId="1"/>
      <sheetData sheetId="2"/>
      <sheetData sheetId="3"/>
      <sheetData sheetId="4">
        <row r="1">
          <cell r="A1">
            <v>0</v>
          </cell>
          <cell r="B1">
            <v>0</v>
          </cell>
        </row>
        <row r="2">
          <cell r="A2">
            <v>0.01</v>
          </cell>
          <cell r="B2">
            <v>0.25</v>
          </cell>
        </row>
        <row r="3">
          <cell r="A3">
            <v>0.26</v>
          </cell>
          <cell r="B3">
            <v>0.5</v>
          </cell>
        </row>
        <row r="4">
          <cell r="A4">
            <v>0.51</v>
          </cell>
          <cell r="B4">
            <v>0.75</v>
          </cell>
        </row>
        <row r="5">
          <cell r="A5">
            <v>0.76</v>
          </cell>
          <cell r="B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.xml"/><Relationship Id="rId5" Type="http://schemas.openxmlformats.org/officeDocument/2006/relationships/image" Target="../media/image2.emf"/><Relationship Id="rId10" Type="http://schemas.openxmlformats.org/officeDocument/2006/relationships/ctrlProp" Target="../ctrlProps/ctrlProp5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indexed="14"/>
  </sheetPr>
  <dimension ref="A1:K75"/>
  <sheetViews>
    <sheetView view="pageBreakPreview" zoomScaleNormal="90" zoomScaleSheetLayoutView="100" workbookViewId="0">
      <selection activeCell="C21" sqref="C21"/>
    </sheetView>
  </sheetViews>
  <sheetFormatPr baseColWidth="10" defaultRowHeight="12.75" x14ac:dyDescent="0.2"/>
  <cols>
    <col min="1" max="1" width="58.5703125" style="504" bestFit="1" customWidth="1"/>
    <col min="2" max="2" width="5.5703125" style="598" customWidth="1"/>
    <col min="3" max="3" width="13.85546875" style="504" customWidth="1"/>
    <col min="4" max="4" width="14" style="599" customWidth="1"/>
    <col min="5" max="5" width="15.28515625" style="470" customWidth="1"/>
    <col min="6" max="6" width="7.85546875" style="470" customWidth="1"/>
    <col min="7" max="7" width="9" style="470" customWidth="1"/>
    <col min="8" max="8" width="6.7109375" style="471" customWidth="1"/>
    <col min="9" max="9" width="8.85546875" style="465" customWidth="1"/>
    <col min="10" max="10" width="8.5703125" style="465" customWidth="1"/>
    <col min="11" max="11" width="8.42578125" style="465" customWidth="1"/>
    <col min="12" max="16384" width="11.42578125" style="465"/>
  </cols>
  <sheetData>
    <row r="1" spans="1:11" ht="15" x14ac:dyDescent="0.2">
      <c r="A1" s="466" t="s">
        <v>255</v>
      </c>
      <c r="B1" s="467"/>
      <c r="C1" s="468"/>
      <c r="D1" s="469"/>
    </row>
    <row r="2" spans="1:11" ht="2.25" customHeight="1" x14ac:dyDescent="0.2">
      <c r="A2" s="472"/>
      <c r="B2" s="473"/>
      <c r="C2" s="474"/>
      <c r="D2" s="475"/>
    </row>
    <row r="3" spans="1:11" ht="15.75" customHeight="1" x14ac:dyDescent="0.2">
      <c r="A3" s="476" t="s">
        <v>204</v>
      </c>
      <c r="B3" s="477"/>
      <c r="C3" s="478"/>
      <c r="D3" s="479"/>
      <c r="E3" s="480"/>
      <c r="F3" s="465"/>
      <c r="I3" s="481"/>
      <c r="J3" s="481"/>
      <c r="K3" s="481"/>
    </row>
    <row r="4" spans="1:11" ht="7.5" customHeight="1" x14ac:dyDescent="0.2">
      <c r="A4" s="482"/>
      <c r="B4" s="483"/>
      <c r="C4" s="484"/>
      <c r="D4" s="485"/>
      <c r="E4" s="465"/>
      <c r="F4" s="465"/>
      <c r="I4" s="481"/>
      <c r="J4" s="481"/>
      <c r="K4" s="481"/>
    </row>
    <row r="5" spans="1:11" ht="7.5" customHeight="1" x14ac:dyDescent="0.2">
      <c r="A5" s="486"/>
      <c r="B5" s="487"/>
      <c r="C5" s="487"/>
      <c r="D5" s="488"/>
      <c r="E5" s="465"/>
      <c r="F5" s="465"/>
    </row>
    <row r="6" spans="1:11" ht="7.5" customHeight="1" thickBot="1" x14ac:dyDescent="0.25">
      <c r="A6" s="489"/>
      <c r="B6" s="490"/>
      <c r="C6" s="490"/>
      <c r="D6" s="491"/>
      <c r="E6" s="465"/>
      <c r="F6" s="465"/>
    </row>
    <row r="7" spans="1:11" x14ac:dyDescent="0.2">
      <c r="A7" s="492"/>
      <c r="B7" s="493"/>
      <c r="C7" s="494"/>
      <c r="D7" s="495"/>
      <c r="F7" s="465"/>
      <c r="G7" s="465"/>
    </row>
    <row r="8" spans="1:11" ht="15.75" x14ac:dyDescent="0.2">
      <c r="A8" s="496" t="s">
        <v>205</v>
      </c>
      <c r="B8" s="497"/>
      <c r="C8" s="497"/>
      <c r="D8" s="498"/>
      <c r="F8" s="465"/>
      <c r="G8" s="465"/>
    </row>
    <row r="9" spans="1:11" ht="18.75" thickBot="1" x14ac:dyDescent="0.25">
      <c r="A9" s="499"/>
      <c r="B9" s="500"/>
      <c r="C9" s="500"/>
      <c r="D9" s="501"/>
      <c r="F9" s="465"/>
      <c r="G9" s="465"/>
      <c r="J9" s="470"/>
      <c r="K9" s="470"/>
    </row>
    <row r="10" spans="1:11" ht="15.75" x14ac:dyDescent="0.2">
      <c r="A10" s="502"/>
      <c r="B10" s="503"/>
      <c r="D10" s="505"/>
      <c r="E10" s="506"/>
      <c r="F10" s="465"/>
      <c r="G10" s="465"/>
      <c r="J10" s="470"/>
      <c r="K10" s="470"/>
    </row>
    <row r="11" spans="1:11" x14ac:dyDescent="0.2">
      <c r="A11" s="507"/>
      <c r="B11" s="508"/>
      <c r="D11" s="509"/>
      <c r="F11" s="465"/>
      <c r="G11" s="465"/>
      <c r="I11" s="470"/>
    </row>
    <row r="12" spans="1:11" ht="15.75" x14ac:dyDescent="0.2">
      <c r="A12" s="510" t="str">
        <f>A44</f>
        <v>xxxxxxxx</v>
      </c>
      <c r="B12" s="511"/>
      <c r="D12" s="512">
        <f>D53</f>
        <v>0</v>
      </c>
      <c r="E12" s="513"/>
      <c r="F12" s="465"/>
      <c r="G12" s="465"/>
    </row>
    <row r="13" spans="1:11" ht="15.75" x14ac:dyDescent="0.2">
      <c r="A13" s="507"/>
      <c r="B13" s="511"/>
      <c r="D13" s="512"/>
      <c r="E13" s="514"/>
      <c r="F13" s="465"/>
      <c r="G13" s="465"/>
    </row>
    <row r="14" spans="1:11" ht="15.75" x14ac:dyDescent="0.2">
      <c r="A14" s="517" t="str">
        <f>A55</f>
        <v>xxxx</v>
      </c>
      <c r="B14" s="511"/>
      <c r="D14" s="512">
        <f>D66</f>
        <v>0</v>
      </c>
      <c r="E14" s="518"/>
      <c r="F14" s="465"/>
      <c r="G14" s="465"/>
    </row>
    <row r="15" spans="1:11" ht="15.75" x14ac:dyDescent="0.2">
      <c r="A15" s="519"/>
      <c r="B15" s="520"/>
      <c r="D15" s="512"/>
      <c r="E15" s="514"/>
      <c r="F15" s="465"/>
      <c r="G15" s="465"/>
    </row>
    <row r="16" spans="1:11" ht="15.75" x14ac:dyDescent="0.2">
      <c r="A16" s="510"/>
      <c r="B16" s="511"/>
      <c r="D16" s="512"/>
      <c r="E16" s="518"/>
      <c r="F16" s="465"/>
      <c r="G16" s="465"/>
    </row>
    <row r="17" spans="1:9" ht="15.75" x14ac:dyDescent="0.2">
      <c r="A17" s="519"/>
      <c r="B17" s="520"/>
      <c r="D17" s="512"/>
      <c r="E17" s="514"/>
      <c r="F17" s="465"/>
      <c r="G17" s="465"/>
    </row>
    <row r="18" spans="1:9" ht="15.75" x14ac:dyDescent="0.2">
      <c r="A18" s="521" t="s">
        <v>206</v>
      </c>
      <c r="B18" s="520"/>
      <c r="D18" s="522">
        <f>SUM(D12:D15)</f>
        <v>0</v>
      </c>
      <c r="E18" s="523"/>
      <c r="F18" s="465"/>
      <c r="G18" s="465"/>
    </row>
    <row r="19" spans="1:9" ht="15.75" x14ac:dyDescent="0.2">
      <c r="A19" s="519"/>
      <c r="B19" s="520"/>
      <c r="D19" s="512"/>
      <c r="E19" s="514"/>
      <c r="F19" s="465"/>
      <c r="G19" s="465"/>
    </row>
    <row r="20" spans="1:9" ht="15.75" x14ac:dyDescent="0.2">
      <c r="A20" s="519"/>
      <c r="B20" s="520"/>
      <c r="D20" s="512"/>
      <c r="E20" s="514"/>
      <c r="F20" s="465"/>
      <c r="G20" s="465"/>
    </row>
    <row r="21" spans="1:9" x14ac:dyDescent="0.2">
      <c r="A21" s="515"/>
      <c r="B21" s="520"/>
      <c r="D21" s="512"/>
      <c r="E21" s="518"/>
      <c r="F21" s="465"/>
      <c r="G21" s="465"/>
    </row>
    <row r="22" spans="1:9" ht="15.75" x14ac:dyDescent="0.2">
      <c r="A22" s="516"/>
      <c r="B22" s="520"/>
      <c r="D22" s="512"/>
      <c r="E22" s="514"/>
      <c r="F22" s="465"/>
      <c r="G22" s="465"/>
      <c r="I22" s="470"/>
    </row>
    <row r="23" spans="1:9" ht="15.75" x14ac:dyDescent="0.2">
      <c r="A23" s="515"/>
      <c r="B23" s="520"/>
      <c r="D23" s="512"/>
      <c r="E23" s="514"/>
      <c r="F23" s="465"/>
      <c r="G23" s="465"/>
      <c r="I23" s="470"/>
    </row>
    <row r="24" spans="1:9" ht="15.75" x14ac:dyDescent="0.2">
      <c r="A24" s="516"/>
      <c r="B24" s="520"/>
      <c r="D24" s="512"/>
      <c r="E24" s="514"/>
      <c r="F24" s="465"/>
      <c r="G24" s="465"/>
      <c r="I24" s="470"/>
    </row>
    <row r="25" spans="1:9" ht="15" x14ac:dyDescent="0.2">
      <c r="A25" s="516"/>
      <c r="B25" s="524"/>
      <c r="D25" s="512"/>
      <c r="E25" s="518"/>
      <c r="F25" s="465"/>
      <c r="G25" s="465"/>
    </row>
    <row r="26" spans="1:9" ht="12.75" customHeight="1" x14ac:dyDescent="0.2">
      <c r="A26" s="525"/>
      <c r="B26" s="524"/>
      <c r="D26" s="512"/>
      <c r="E26" s="514"/>
      <c r="F26" s="465"/>
      <c r="G26" s="465"/>
      <c r="I26" s="470"/>
    </row>
    <row r="27" spans="1:9" ht="15.75" x14ac:dyDescent="0.2">
      <c r="A27" s="526"/>
      <c r="B27" s="524"/>
      <c r="D27" s="512"/>
      <c r="E27" s="514"/>
      <c r="F27" s="465"/>
      <c r="G27" s="465"/>
    </row>
    <row r="28" spans="1:9" ht="15.75" x14ac:dyDescent="0.2">
      <c r="A28" s="527"/>
      <c r="B28" s="524"/>
      <c r="D28" s="512"/>
      <c r="E28" s="514"/>
      <c r="F28" s="465"/>
      <c r="G28" s="465"/>
    </row>
    <row r="29" spans="1:9" ht="15.75" x14ac:dyDescent="0.2">
      <c r="A29" s="526" t="s">
        <v>224</v>
      </c>
      <c r="B29" s="524"/>
      <c r="D29" s="512"/>
      <c r="E29" s="514"/>
      <c r="F29" s="465"/>
      <c r="G29" s="465"/>
    </row>
    <row r="30" spans="1:9" ht="15.75" x14ac:dyDescent="0.2">
      <c r="A30" s="527"/>
      <c r="B30" s="524"/>
      <c r="D30" s="512"/>
      <c r="E30" s="514"/>
      <c r="F30" s="465"/>
      <c r="G30" s="465"/>
    </row>
    <row r="31" spans="1:9" ht="15.75" x14ac:dyDescent="0.2">
      <c r="A31" s="526" t="s">
        <v>225</v>
      </c>
      <c r="B31" s="524"/>
      <c r="D31" s="512"/>
      <c r="E31" s="514"/>
      <c r="F31" s="465"/>
      <c r="G31" s="465"/>
    </row>
    <row r="32" spans="1:9" ht="15.75" x14ac:dyDescent="0.2">
      <c r="A32" s="516"/>
      <c r="B32" s="524"/>
      <c r="D32" s="512"/>
      <c r="E32" s="514"/>
      <c r="F32" s="465"/>
      <c r="G32" s="465"/>
    </row>
    <row r="33" spans="1:9" ht="15.75" x14ac:dyDescent="0.2">
      <c r="A33" s="528" t="s">
        <v>207</v>
      </c>
      <c r="B33" s="524"/>
      <c r="D33" s="512"/>
      <c r="E33" s="514"/>
      <c r="F33" s="465"/>
      <c r="G33" s="465"/>
    </row>
    <row r="34" spans="1:9" ht="15.75" x14ac:dyDescent="0.2">
      <c r="A34" s="529"/>
      <c r="B34" s="524"/>
      <c r="D34" s="512"/>
      <c r="E34" s="514"/>
      <c r="F34" s="465"/>
      <c r="G34" s="465"/>
    </row>
    <row r="35" spans="1:9" ht="15.75" x14ac:dyDescent="0.2">
      <c r="A35" s="529"/>
      <c r="B35" s="524"/>
      <c r="D35" s="512"/>
      <c r="E35" s="514"/>
      <c r="F35" s="465"/>
      <c r="G35" s="465"/>
    </row>
    <row r="36" spans="1:9" ht="15.75" x14ac:dyDescent="0.2">
      <c r="A36" s="516"/>
      <c r="B36" s="524"/>
      <c r="D36" s="512"/>
      <c r="E36" s="514"/>
      <c r="F36" s="465"/>
      <c r="G36" s="465"/>
    </row>
    <row r="37" spans="1:9" ht="15.75" x14ac:dyDescent="0.2">
      <c r="A37" s="516"/>
      <c r="B37" s="524"/>
      <c r="D37" s="512"/>
      <c r="E37" s="514"/>
      <c r="F37" s="465"/>
      <c r="G37" s="465"/>
    </row>
    <row r="38" spans="1:9" ht="15.75" x14ac:dyDescent="0.2">
      <c r="A38" s="525"/>
      <c r="B38" s="524"/>
      <c r="D38" s="530"/>
      <c r="E38" s="514"/>
      <c r="F38" s="465"/>
      <c r="G38" s="465"/>
    </row>
    <row r="39" spans="1:9" ht="15.75" x14ac:dyDescent="0.2">
      <c r="A39" s="521"/>
      <c r="B39" s="524"/>
      <c r="D39" s="522"/>
      <c r="E39" s="531"/>
      <c r="F39" s="465"/>
      <c r="G39" s="465"/>
      <c r="I39" s="470"/>
    </row>
    <row r="40" spans="1:9" ht="16.5" thickBot="1" x14ac:dyDescent="0.25">
      <c r="A40" s="532"/>
      <c r="B40" s="533"/>
      <c r="C40" s="534"/>
      <c r="D40" s="535"/>
      <c r="E40" s="536"/>
      <c r="F40" s="465"/>
      <c r="G40" s="465"/>
    </row>
    <row r="41" spans="1:9" ht="9" customHeight="1" thickBot="1" x14ac:dyDescent="0.25">
      <c r="A41" s="537"/>
      <c r="B41" s="538"/>
      <c r="C41" s="539"/>
      <c r="D41" s="540"/>
      <c r="E41" s="514"/>
      <c r="F41" s="465"/>
      <c r="G41" s="465"/>
      <c r="I41" s="470"/>
    </row>
    <row r="42" spans="1:9" ht="15.75" customHeight="1" thickBot="1" x14ac:dyDescent="0.25">
      <c r="A42" s="541" t="s">
        <v>208</v>
      </c>
      <c r="B42" s="542" t="s">
        <v>174</v>
      </c>
      <c r="C42" s="543" t="s">
        <v>209</v>
      </c>
      <c r="D42" s="544" t="s">
        <v>210</v>
      </c>
      <c r="F42" s="465"/>
      <c r="H42" s="470"/>
    </row>
    <row r="43" spans="1:9" ht="12" customHeight="1" x14ac:dyDescent="0.2">
      <c r="A43" s="545"/>
      <c r="B43" s="546"/>
      <c r="C43" s="547"/>
      <c r="D43" s="548"/>
      <c r="F43" s="465"/>
      <c r="H43" s="470"/>
    </row>
    <row r="44" spans="1:9" ht="12" customHeight="1" x14ac:dyDescent="0.2">
      <c r="A44" s="549" t="s">
        <v>211</v>
      </c>
      <c r="B44" s="550"/>
      <c r="C44" s="551"/>
      <c r="D44" s="552"/>
      <c r="F44" s="465"/>
      <c r="H44" s="470"/>
    </row>
    <row r="45" spans="1:9" x14ac:dyDescent="0.2">
      <c r="A45" s="553" t="s">
        <v>212</v>
      </c>
      <c r="B45" s="554"/>
      <c r="C45" s="554"/>
      <c r="D45" s="555"/>
      <c r="F45" s="465"/>
      <c r="H45" s="470"/>
    </row>
    <row r="46" spans="1:9" x14ac:dyDescent="0.2">
      <c r="A46" s="556"/>
      <c r="B46" s="557"/>
      <c r="C46" s="558"/>
      <c r="D46" s="559">
        <f>C46*B46</f>
        <v>0</v>
      </c>
      <c r="F46" s="465"/>
      <c r="H46" s="470"/>
    </row>
    <row r="47" spans="1:9" ht="12" customHeight="1" x14ac:dyDescent="0.2">
      <c r="A47" s="560"/>
      <c r="B47" s="561"/>
      <c r="C47" s="562"/>
      <c r="D47" s="559">
        <f>C47*B47</f>
        <v>0</v>
      </c>
      <c r="F47" s="465"/>
      <c r="H47" s="470"/>
    </row>
    <row r="48" spans="1:9" ht="12" customHeight="1" x14ac:dyDescent="0.2">
      <c r="A48" s="560"/>
      <c r="B48" s="561"/>
      <c r="C48" s="562"/>
      <c r="D48" s="559">
        <f>C48*B48</f>
        <v>0</v>
      </c>
      <c r="F48" s="465"/>
      <c r="H48" s="470"/>
    </row>
    <row r="49" spans="1:8" x14ac:dyDescent="0.2">
      <c r="A49" s="563"/>
      <c r="B49" s="561"/>
      <c r="C49" s="562"/>
      <c r="D49" s="559"/>
      <c r="F49" s="465"/>
      <c r="H49" s="470"/>
    </row>
    <row r="50" spans="1:8" x14ac:dyDescent="0.2">
      <c r="A50" s="564" t="s">
        <v>213</v>
      </c>
      <c r="B50" s="561"/>
      <c r="C50" s="562"/>
      <c r="D50" s="559"/>
      <c r="F50" s="465"/>
      <c r="H50" s="470"/>
    </row>
    <row r="51" spans="1:8" x14ac:dyDescent="0.2">
      <c r="A51" s="560"/>
      <c r="B51" s="561"/>
      <c r="C51" s="562"/>
      <c r="D51" s="559">
        <f>C51*B51</f>
        <v>0</v>
      </c>
      <c r="F51" s="465"/>
      <c r="H51" s="470"/>
    </row>
    <row r="52" spans="1:8" s="566" customFormat="1" ht="12" customHeight="1" x14ac:dyDescent="0.2">
      <c r="A52" s="556"/>
      <c r="B52" s="557"/>
      <c r="C52" s="558"/>
      <c r="D52" s="559"/>
      <c r="E52" s="565"/>
      <c r="G52" s="565"/>
      <c r="H52" s="565"/>
    </row>
    <row r="53" spans="1:8" ht="12" customHeight="1" x14ac:dyDescent="0.2">
      <c r="A53" s="567" t="s">
        <v>214</v>
      </c>
      <c r="B53" s="568"/>
      <c r="C53" s="569"/>
      <c r="D53" s="570">
        <f>SUM(D46:D51)</f>
        <v>0</v>
      </c>
      <c r="F53" s="465"/>
      <c r="H53" s="470"/>
    </row>
    <row r="54" spans="1:8" ht="12" customHeight="1" x14ac:dyDescent="0.2">
      <c r="A54" s="571"/>
      <c r="B54" s="557"/>
      <c r="C54" s="558"/>
      <c r="D54" s="559"/>
      <c r="F54" s="465"/>
      <c r="H54" s="470"/>
    </row>
    <row r="55" spans="1:8" s="574" customFormat="1" ht="14.25" x14ac:dyDescent="0.2">
      <c r="A55" s="576" t="s">
        <v>215</v>
      </c>
      <c r="B55" s="572"/>
      <c r="C55" s="577"/>
      <c r="D55" s="578"/>
      <c r="E55" s="573"/>
      <c r="G55" s="573"/>
      <c r="H55" s="573"/>
    </row>
    <row r="56" spans="1:8" s="574" customFormat="1" x14ac:dyDescent="0.2">
      <c r="A56" s="553" t="s">
        <v>212</v>
      </c>
      <c r="B56" s="554"/>
      <c r="C56" s="554"/>
      <c r="D56" s="555"/>
      <c r="E56" s="573"/>
      <c r="G56" s="573"/>
      <c r="H56" s="573"/>
    </row>
    <row r="57" spans="1:8" s="574" customFormat="1" x14ac:dyDescent="0.2">
      <c r="A57" s="580"/>
      <c r="B57" s="557"/>
      <c r="C57" s="558"/>
      <c r="D57" s="581"/>
      <c r="E57" s="573"/>
      <c r="G57" s="573"/>
      <c r="H57" s="573"/>
    </row>
    <row r="58" spans="1:8" s="583" customFormat="1" x14ac:dyDescent="0.2">
      <c r="A58" s="580"/>
      <c r="B58" s="557"/>
      <c r="C58" s="558"/>
      <c r="D58" s="559">
        <f>C58*B58</f>
        <v>0</v>
      </c>
      <c r="E58" s="582"/>
      <c r="G58" s="582"/>
      <c r="H58" s="582"/>
    </row>
    <row r="59" spans="1:8" s="583" customFormat="1" x14ac:dyDescent="0.2">
      <c r="A59" s="584"/>
      <c r="B59" s="557"/>
      <c r="C59" s="558"/>
      <c r="D59" s="559">
        <f>C59*B59</f>
        <v>0</v>
      </c>
      <c r="E59" s="582"/>
      <c r="G59" s="582"/>
      <c r="H59" s="582"/>
    </row>
    <row r="60" spans="1:8" s="574" customFormat="1" ht="12" customHeight="1" x14ac:dyDescent="0.2">
      <c r="A60" s="584"/>
      <c r="B60" s="557"/>
      <c r="C60" s="558"/>
      <c r="D60" s="581"/>
      <c r="E60" s="585"/>
      <c r="G60" s="573"/>
      <c r="H60" s="573"/>
    </row>
    <row r="61" spans="1:8" s="574" customFormat="1" x14ac:dyDescent="0.2">
      <c r="A61" s="579" t="s">
        <v>213</v>
      </c>
      <c r="B61" s="557"/>
      <c r="C61" s="558"/>
      <c r="D61" s="559"/>
      <c r="E61" s="586"/>
      <c r="G61" s="573"/>
      <c r="H61" s="573"/>
    </row>
    <row r="62" spans="1:8" s="574" customFormat="1" x14ac:dyDescent="0.2">
      <c r="A62" s="580"/>
      <c r="B62" s="557"/>
      <c r="C62" s="558"/>
      <c r="D62" s="559">
        <f>C62*B62</f>
        <v>0</v>
      </c>
      <c r="E62" s="573"/>
      <c r="G62" s="573"/>
      <c r="H62" s="573"/>
    </row>
    <row r="63" spans="1:8" s="574" customFormat="1" x14ac:dyDescent="0.2">
      <c r="A63" s="580"/>
      <c r="B63" s="557"/>
      <c r="C63" s="558"/>
      <c r="D63" s="559">
        <f>C63*B63</f>
        <v>0</v>
      </c>
      <c r="E63" s="573"/>
      <c r="G63" s="573"/>
      <c r="H63" s="573"/>
    </row>
    <row r="64" spans="1:8" s="574" customFormat="1" x14ac:dyDescent="0.2">
      <c r="A64" s="580"/>
      <c r="B64" s="557"/>
      <c r="C64" s="558"/>
      <c r="D64" s="559">
        <f>C64*B64</f>
        <v>0</v>
      </c>
      <c r="E64" s="573"/>
      <c r="G64" s="573"/>
      <c r="H64" s="573"/>
    </row>
    <row r="65" spans="1:8" s="588" customFormat="1" ht="12" customHeight="1" x14ac:dyDescent="0.2">
      <c r="A65" s="580"/>
      <c r="B65" s="557"/>
      <c r="C65" s="558"/>
      <c r="D65" s="559"/>
      <c r="E65" s="587"/>
      <c r="G65" s="587"/>
      <c r="H65" s="587"/>
    </row>
    <row r="66" spans="1:8" s="588" customFormat="1" ht="12" customHeight="1" x14ac:dyDescent="0.2">
      <c r="A66" s="575" t="s">
        <v>216</v>
      </c>
      <c r="B66" s="557"/>
      <c r="C66" s="558"/>
      <c r="D66" s="570">
        <f>SUM(D57:D64)</f>
        <v>0</v>
      </c>
      <c r="E66" s="587"/>
      <c r="G66" s="587"/>
      <c r="H66" s="587"/>
    </row>
    <row r="67" spans="1:8" s="588" customFormat="1" x14ac:dyDescent="0.2">
      <c r="A67" s="580"/>
      <c r="B67" s="589"/>
      <c r="C67" s="590"/>
      <c r="D67" s="591"/>
      <c r="E67" s="587"/>
      <c r="G67" s="587"/>
      <c r="H67" s="587"/>
    </row>
    <row r="68" spans="1:8" s="588" customFormat="1" ht="12" customHeight="1" x14ac:dyDescent="0.2">
      <c r="A68" s="580"/>
      <c r="B68" s="589"/>
      <c r="C68" s="590"/>
      <c r="D68" s="591"/>
      <c r="E68" s="587"/>
      <c r="G68" s="587"/>
      <c r="H68" s="587"/>
    </row>
    <row r="69" spans="1:8" s="588" customFormat="1" ht="12" customHeight="1" x14ac:dyDescent="0.2">
      <c r="A69" s="580"/>
      <c r="B69" s="589"/>
      <c r="C69" s="590"/>
      <c r="D69" s="591"/>
      <c r="E69" s="587"/>
      <c r="G69" s="587"/>
      <c r="H69" s="587"/>
    </row>
    <row r="70" spans="1:8" s="588" customFormat="1" ht="12" customHeight="1" x14ac:dyDescent="0.2">
      <c r="A70" s="556"/>
      <c r="B70" s="589"/>
      <c r="C70" s="590"/>
      <c r="D70" s="591"/>
      <c r="E70" s="587"/>
      <c r="G70" s="587"/>
      <c r="H70" s="587"/>
    </row>
    <row r="71" spans="1:8" s="588" customFormat="1" ht="12" customHeight="1" x14ac:dyDescent="0.2">
      <c r="A71" s="567"/>
      <c r="B71" s="557"/>
      <c r="C71" s="558"/>
      <c r="D71" s="570"/>
      <c r="E71" s="587"/>
      <c r="G71" s="587"/>
      <c r="H71" s="587"/>
    </row>
    <row r="72" spans="1:8" ht="12" customHeight="1" thickBot="1" x14ac:dyDescent="0.25">
      <c r="A72" s="592"/>
      <c r="B72" s="593"/>
      <c r="C72" s="594"/>
      <c r="D72" s="595"/>
      <c r="E72" s="596"/>
      <c r="F72" s="465"/>
      <c r="H72" s="470"/>
    </row>
    <row r="73" spans="1:8" x14ac:dyDescent="0.2">
      <c r="A73" s="597"/>
    </row>
    <row r="74" spans="1:8" x14ac:dyDescent="0.2">
      <c r="A74" s="597"/>
    </row>
    <row r="75" spans="1:8" x14ac:dyDescent="0.2">
      <c r="A75" s="597"/>
    </row>
  </sheetData>
  <printOptions horizontalCentered="1" verticalCentered="1"/>
  <pageMargins left="0.59055118110236227" right="0.51181102362204722" top="0.39370078740157483" bottom="0.15748031496062992" header="0.19685039370078741" footer="0.31496062992125984"/>
  <pageSetup paperSize="9" scale="99" orientation="portrait" useFirstPageNumber="1" horizontalDpi="360" verticalDpi="360" r:id="rId1"/>
  <headerFooter alignWithMargins="0">
    <oddHeader>&amp;L
&amp;"Arial,Gras"CG/CG/&amp;C
&amp;"Arial,Gras"&amp;12POSTE de
xxx&amp;R
&amp;"Arial,Normal"2010</oddHeader>
    <oddFooter xml:space="preserve">&amp;C
ANNEXE &amp;"Arial,Normal"&amp;P/&amp;N
</oddFooter>
  </headerFooter>
  <rowBreaks count="1" manualBreakCount="1">
    <brk id="40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>
    <tabColor indexed="10"/>
    <pageSetUpPr fitToPage="1"/>
  </sheetPr>
  <dimension ref="A1:W93"/>
  <sheetViews>
    <sheetView showGridLines="0" tabSelected="1" zoomScale="50" zoomScaleNormal="50" workbookViewId="0">
      <selection activeCell="C11" sqref="C11:D11"/>
    </sheetView>
  </sheetViews>
  <sheetFormatPr baseColWidth="10" defaultRowHeight="12.75" x14ac:dyDescent="0.2"/>
  <cols>
    <col min="1" max="1" width="10.42578125" customWidth="1"/>
    <col min="2" max="2" width="5.7109375" customWidth="1"/>
    <col min="3" max="3" width="22.85546875" customWidth="1"/>
    <col min="4" max="4" width="26.5703125" customWidth="1"/>
    <col min="5" max="5" width="4.5703125" customWidth="1"/>
    <col min="6" max="6" width="8.7109375" customWidth="1"/>
    <col min="7" max="7" width="8.85546875" customWidth="1"/>
    <col min="8" max="11" width="8.85546875" style="1" customWidth="1"/>
    <col min="12" max="12" width="9" style="1" customWidth="1"/>
    <col min="13" max="13" width="9.140625" style="1" customWidth="1"/>
    <col min="14" max="14" width="16.7109375" style="1" customWidth="1"/>
    <col min="15" max="15" width="10.28515625" style="1" customWidth="1"/>
    <col min="16" max="16" width="18.140625" style="1" customWidth="1"/>
    <col min="17" max="17" width="13.5703125" style="1" customWidth="1"/>
    <col min="18" max="18" width="14.7109375" style="1" customWidth="1"/>
    <col min="19" max="19" width="16.85546875" customWidth="1"/>
    <col min="20" max="20" width="18.7109375" customWidth="1"/>
  </cols>
  <sheetData>
    <row r="1" spans="1:22" ht="22.5" customHeight="1" x14ac:dyDescent="0.35">
      <c r="A1" s="400" t="s">
        <v>194</v>
      </c>
    </row>
    <row r="2" spans="1:22" ht="22.5" customHeight="1" thickBot="1" x14ac:dyDescent="0.4">
      <c r="A2" s="400" t="s">
        <v>187</v>
      </c>
    </row>
    <row r="3" spans="1:22" ht="20.25" customHeight="1" thickTop="1" x14ac:dyDescent="0.2">
      <c r="A3" s="666" t="s">
        <v>126</v>
      </c>
      <c r="B3" s="663"/>
      <c r="C3" s="667"/>
      <c r="D3" s="662" t="s">
        <v>125</v>
      </c>
      <c r="E3" s="663"/>
      <c r="F3" s="663"/>
      <c r="G3" s="663"/>
      <c r="H3" s="663"/>
      <c r="I3" s="663"/>
      <c r="J3" s="663"/>
      <c r="K3" s="383"/>
      <c r="L3" s="675" t="s">
        <v>160</v>
      </c>
      <c r="M3" s="676"/>
      <c r="N3" s="353" t="s">
        <v>21</v>
      </c>
      <c r="O3" s="672" t="s">
        <v>12</v>
      </c>
      <c r="P3" s="673"/>
      <c r="Q3" s="670" t="s">
        <v>155</v>
      </c>
      <c r="R3" s="651" t="s">
        <v>96</v>
      </c>
    </row>
    <row r="4" spans="1:22" ht="20.25" customHeight="1" thickBot="1" x14ac:dyDescent="0.25">
      <c r="A4" s="668"/>
      <c r="B4" s="665"/>
      <c r="C4" s="669"/>
      <c r="D4" s="664"/>
      <c r="E4" s="665"/>
      <c r="F4" s="665"/>
      <c r="G4" s="665"/>
      <c r="H4" s="665"/>
      <c r="I4" s="665"/>
      <c r="J4" s="665"/>
      <c r="K4" s="384"/>
      <c r="L4" s="677" t="s">
        <v>161</v>
      </c>
      <c r="M4" s="678"/>
      <c r="N4" s="354"/>
      <c r="O4" s="664"/>
      <c r="P4" s="674"/>
      <c r="Q4" s="671"/>
      <c r="R4" s="652"/>
      <c r="S4" s="175"/>
    </row>
    <row r="5" spans="1:22" ht="34.5" hidden="1" customHeight="1" thickBot="1" x14ac:dyDescent="0.4">
      <c r="A5" s="178"/>
      <c r="B5" s="679"/>
      <c r="C5" s="679"/>
      <c r="D5" s="679"/>
      <c r="E5" s="680"/>
      <c r="F5" s="179"/>
      <c r="G5" s="180"/>
      <c r="H5" s="180"/>
      <c r="I5" s="351"/>
      <c r="J5" s="681"/>
      <c r="K5" s="681"/>
      <c r="L5" s="681"/>
      <c r="M5" s="681"/>
      <c r="N5" s="181"/>
      <c r="O5" s="162"/>
      <c r="P5" s="174"/>
      <c r="Q5" s="162"/>
      <c r="R5" s="162"/>
    </row>
    <row r="6" spans="1:22" ht="19.5" customHeight="1" x14ac:dyDescent="0.2">
      <c r="A6" s="689" t="s">
        <v>84</v>
      </c>
      <c r="B6" s="690"/>
      <c r="C6" s="711" t="str">
        <f>BA!$C$4</f>
        <v>[Nom du poste][produit]</v>
      </c>
      <c r="D6" s="711"/>
      <c r="E6" s="713">
        <f>BA!C5</f>
        <v>0</v>
      </c>
      <c r="F6" s="714"/>
      <c r="G6" s="693" t="s">
        <v>127</v>
      </c>
      <c r="H6" s="695" t="str">
        <f>BA!$C$3</f>
        <v>09 XXX XX</v>
      </c>
      <c r="I6" s="695"/>
      <c r="J6" s="695"/>
      <c r="K6" s="627"/>
      <c r="L6" s="697" t="s">
        <v>77</v>
      </c>
      <c r="M6" s="701">
        <f>BA!$C$7</f>
        <v>0</v>
      </c>
      <c r="N6" s="702"/>
      <c r="O6" s="717" t="s">
        <v>91</v>
      </c>
      <c r="P6" s="347" t="s">
        <v>158</v>
      </c>
      <c r="Q6" s="719" t="s">
        <v>159</v>
      </c>
      <c r="R6" s="720"/>
      <c r="S6" s="349"/>
    </row>
    <row r="7" spans="1:22" ht="19.5" customHeight="1" thickBot="1" x14ac:dyDescent="0.25">
      <c r="A7" s="691"/>
      <c r="B7" s="692"/>
      <c r="C7" s="712"/>
      <c r="D7" s="712"/>
      <c r="E7" s="715"/>
      <c r="F7" s="716"/>
      <c r="G7" s="694"/>
      <c r="H7" s="696"/>
      <c r="I7" s="696"/>
      <c r="J7" s="696"/>
      <c r="K7" s="603"/>
      <c r="L7" s="694"/>
      <c r="M7" s="703"/>
      <c r="N7" s="704"/>
      <c r="O7" s="718"/>
      <c r="P7" s="348"/>
      <c r="Q7" s="721"/>
      <c r="R7" s="722"/>
      <c r="S7" s="352"/>
    </row>
    <row r="8" spans="1:22" ht="18.75" thickTop="1" x14ac:dyDescent="0.25">
      <c r="A8" s="285" t="s">
        <v>2</v>
      </c>
      <c r="B8" s="705" t="s">
        <v>166</v>
      </c>
      <c r="C8" s="706"/>
      <c r="D8" s="707"/>
      <c r="E8" s="708"/>
      <c r="F8" s="442" t="s">
        <v>175</v>
      </c>
      <c r="G8" s="442" t="s">
        <v>176</v>
      </c>
      <c r="H8" s="446" t="s">
        <v>202</v>
      </c>
      <c r="I8" s="444" t="s">
        <v>80</v>
      </c>
      <c r="J8" s="454" t="s">
        <v>177</v>
      </c>
      <c r="K8" s="455" t="s">
        <v>178</v>
      </c>
      <c r="L8" s="443" t="s">
        <v>179</v>
      </c>
      <c r="M8" s="456" t="s">
        <v>180</v>
      </c>
      <c r="N8" s="283" t="s">
        <v>85</v>
      </c>
      <c r="O8" s="208" t="s">
        <v>87</v>
      </c>
      <c r="P8" s="172"/>
      <c r="Q8" s="208"/>
      <c r="R8" s="171"/>
      <c r="S8" s="165" t="s">
        <v>79</v>
      </c>
    </row>
    <row r="9" spans="1:22" ht="21" customHeight="1" thickBot="1" x14ac:dyDescent="0.3">
      <c r="A9" s="286" t="s">
        <v>3</v>
      </c>
      <c r="B9" s="280" t="s">
        <v>89</v>
      </c>
      <c r="C9" s="687" t="s">
        <v>101</v>
      </c>
      <c r="D9" s="688"/>
      <c r="E9" s="281" t="s">
        <v>118</v>
      </c>
      <c r="F9" s="601" t="str">
        <f>BA!H14</f>
        <v>coutHCdp</v>
      </c>
      <c r="G9" s="601" t="str">
        <f>BA!H14</f>
        <v>coutHCdp</v>
      </c>
      <c r="H9" s="602" t="str">
        <f>BA!H15</f>
        <v>coutHTech</v>
      </c>
      <c r="I9" s="601" t="str">
        <f>BA!H14</f>
        <v>coutHCdp</v>
      </c>
      <c r="J9" s="602" t="str">
        <f>BA!H18</f>
        <v>coutHTech</v>
      </c>
      <c r="K9" s="602" t="str">
        <f>BA!H17</f>
        <v>coutHTech</v>
      </c>
      <c r="L9" s="601" t="str">
        <f>BA!H15</f>
        <v>coutHTech</v>
      </c>
      <c r="M9" s="602" t="str">
        <f>BA!H16</f>
        <v>coutHOuv</v>
      </c>
      <c r="N9" s="284" t="s">
        <v>86</v>
      </c>
      <c r="O9" s="282" t="s">
        <v>88</v>
      </c>
      <c r="P9" s="698" t="s">
        <v>90</v>
      </c>
      <c r="Q9" s="699"/>
      <c r="R9" s="700"/>
      <c r="S9" s="166" t="s">
        <v>78</v>
      </c>
    </row>
    <row r="10" spans="1:22" s="154" customFormat="1" ht="18.75" hidden="1" customHeight="1" thickTop="1" thickBot="1" x14ac:dyDescent="0.3">
      <c r="A10" s="149"/>
      <c r="B10" s="150" t="s">
        <v>8</v>
      </c>
      <c r="C10" s="150"/>
      <c r="D10" s="150"/>
      <c r="E10" s="151"/>
      <c r="F10" s="152">
        <v>120</v>
      </c>
      <c r="G10" s="153">
        <v>120</v>
      </c>
      <c r="H10" s="447">
        <v>72</v>
      </c>
      <c r="I10" s="385">
        <v>120</v>
      </c>
      <c r="J10" s="447">
        <v>72</v>
      </c>
      <c r="K10" s="447"/>
      <c r="L10" s="385">
        <v>120</v>
      </c>
      <c r="M10" s="457">
        <v>49</v>
      </c>
      <c r="N10" s="163"/>
      <c r="O10" s="163"/>
      <c r="P10" s="173"/>
      <c r="Q10" s="163"/>
      <c r="R10" s="168"/>
      <c r="S10" s="167"/>
    </row>
    <row r="11" spans="1:22" ht="19.5" customHeight="1" thickTop="1" x14ac:dyDescent="0.25">
      <c r="A11" s="36"/>
      <c r="B11" s="249" t="s">
        <v>240</v>
      </c>
      <c r="C11" s="709" t="s">
        <v>239</v>
      </c>
      <c r="D11" s="710"/>
      <c r="E11" s="359"/>
      <c r="F11" s="30"/>
      <c r="G11" s="30" t="s">
        <v>260</v>
      </c>
      <c r="H11" s="448" t="s">
        <v>261</v>
      </c>
      <c r="I11" s="386"/>
      <c r="J11" s="448"/>
      <c r="K11" s="448"/>
      <c r="L11" s="386"/>
      <c r="M11" s="458" t="s">
        <v>262</v>
      </c>
      <c r="N11" s="230"/>
      <c r="O11" s="203"/>
      <c r="P11" s="684"/>
      <c r="Q11" s="685"/>
      <c r="R11" s="686"/>
      <c r="S11" s="195"/>
    </row>
    <row r="12" spans="1:22" ht="20.25" customHeight="1" x14ac:dyDescent="0.25">
      <c r="A12" s="25"/>
      <c r="B12" s="464" t="str">
        <f>B11</f>
        <v>qteProduit</v>
      </c>
      <c r="C12" s="337" t="s">
        <v>259</v>
      </c>
      <c r="D12" s="338"/>
      <c r="E12" s="360"/>
      <c r="F12" s="31"/>
      <c r="G12" s="31"/>
      <c r="H12" s="449"/>
      <c r="I12" s="387"/>
      <c r="J12" s="449"/>
      <c r="K12" s="449"/>
      <c r="L12" s="387"/>
      <c r="M12" s="459"/>
      <c r="N12" s="230"/>
      <c r="O12" s="203"/>
      <c r="P12" s="684"/>
      <c r="Q12" s="685"/>
      <c r="R12" s="686"/>
      <c r="S12" s="196" t="e">
        <f>((F11+F12)*$F$9+(G11+G12)*$G$9+(H11+H12)*$H$9+(I11+I12)*$I$9+(J11+J12)*$J$9+ (K11+K12)*$K$9+(L11+L12)*$L$9+(M11+M12)*$M$9)*B11</f>
        <v>#VALUE!</v>
      </c>
    </row>
    <row r="13" spans="1:22" ht="20.25" customHeight="1" x14ac:dyDescent="0.25">
      <c r="A13" s="38"/>
      <c r="B13" s="249">
        <f>IF(C13="",0,1)</f>
        <v>0</v>
      </c>
      <c r="C13" s="682"/>
      <c r="D13" s="683"/>
      <c r="E13" s="361"/>
      <c r="F13" s="30"/>
      <c r="G13" s="30"/>
      <c r="H13" s="450"/>
      <c r="I13" s="388"/>
      <c r="J13" s="450"/>
      <c r="K13" s="450"/>
      <c r="L13" s="388"/>
      <c r="M13" s="460"/>
      <c r="N13" s="231"/>
      <c r="O13" s="203"/>
      <c r="P13" s="684"/>
      <c r="Q13" s="685"/>
      <c r="R13" s="686"/>
      <c r="S13" s="196"/>
    </row>
    <row r="14" spans="1:22" ht="20.25" customHeight="1" x14ac:dyDescent="0.25">
      <c r="A14" s="25"/>
      <c r="B14" s="464">
        <f>B13</f>
        <v>0</v>
      </c>
      <c r="C14" s="339"/>
      <c r="D14" s="339"/>
      <c r="E14" s="360"/>
      <c r="F14" s="31"/>
      <c r="G14" s="31"/>
      <c r="H14" s="451"/>
      <c r="I14" s="389"/>
      <c r="J14" s="451"/>
      <c r="K14" s="451"/>
      <c r="L14" s="389"/>
      <c r="M14" s="459"/>
      <c r="N14" s="232"/>
      <c r="O14" s="203"/>
      <c r="P14" s="684"/>
      <c r="Q14" s="685"/>
      <c r="R14" s="686"/>
      <c r="S14" s="196" t="e">
        <f t="shared" ref="S14:S38" si="0">((F13+F14)*$F$9+(G13+G14)*$G$9+(H13+H14)*$H$9+(I13+I14)*$I$9+(J13+J14)*$J$9+ (K13+K14)*$K$9+(L13+L14)*$L$9+(M13+M14)*$M$9)*B13</f>
        <v>#VALUE!</v>
      </c>
    </row>
    <row r="15" spans="1:22" ht="20.25" customHeight="1" x14ac:dyDescent="0.35">
      <c r="A15" s="38"/>
      <c r="B15" s="249">
        <f>IF(C15="",0,1)</f>
        <v>0</v>
      </c>
      <c r="C15" s="682"/>
      <c r="D15" s="683"/>
      <c r="E15" s="361"/>
      <c r="F15" s="30"/>
      <c r="G15" s="334"/>
      <c r="H15" s="450"/>
      <c r="I15" s="388"/>
      <c r="J15" s="450"/>
      <c r="K15" s="450"/>
      <c r="L15" s="388"/>
      <c r="M15" s="460"/>
      <c r="N15" s="263"/>
      <c r="O15" s="203"/>
      <c r="P15" s="684"/>
      <c r="Q15" s="685"/>
      <c r="R15" s="686"/>
      <c r="S15" s="196"/>
    </row>
    <row r="16" spans="1:22" ht="20.25" customHeight="1" x14ac:dyDescent="0.35">
      <c r="A16" s="25"/>
      <c r="B16" s="464">
        <f>B15</f>
        <v>0</v>
      </c>
      <c r="C16" s="340"/>
      <c r="D16" s="339"/>
      <c r="E16" s="360"/>
      <c r="F16" s="31"/>
      <c r="G16" s="277"/>
      <c r="H16" s="451"/>
      <c r="I16" s="389"/>
      <c r="J16" s="451"/>
      <c r="K16" s="451"/>
      <c r="L16" s="389"/>
      <c r="M16" s="459"/>
      <c r="N16" s="230"/>
      <c r="O16" s="203"/>
      <c r="P16" s="684"/>
      <c r="Q16" s="685"/>
      <c r="R16" s="686"/>
      <c r="S16" s="196" t="e">
        <f t="shared" si="0"/>
        <v>#VALUE!</v>
      </c>
      <c r="V16" s="209"/>
    </row>
    <row r="17" spans="1:19" ht="20.25" customHeight="1" x14ac:dyDescent="0.25">
      <c r="A17" s="38"/>
      <c r="B17" s="249">
        <f>IF(C17="",0,1)</f>
        <v>0</v>
      </c>
      <c r="C17" s="682"/>
      <c r="D17" s="683"/>
      <c r="E17" s="361"/>
      <c r="F17" s="30"/>
      <c r="G17" s="159"/>
      <c r="H17" s="450"/>
      <c r="I17" s="388"/>
      <c r="J17" s="450"/>
      <c r="K17" s="450"/>
      <c r="L17" s="388"/>
      <c r="M17" s="460"/>
      <c r="N17" s="231"/>
      <c r="O17" s="203"/>
      <c r="P17" s="684"/>
      <c r="Q17" s="685"/>
      <c r="R17" s="686"/>
      <c r="S17" s="196"/>
    </row>
    <row r="18" spans="1:19" ht="20.25" customHeight="1" x14ac:dyDescent="0.25">
      <c r="A18" s="25"/>
      <c r="B18" s="464">
        <f>B17</f>
        <v>0</v>
      </c>
      <c r="C18" s="340"/>
      <c r="D18" s="339"/>
      <c r="E18" s="360"/>
      <c r="F18" s="31"/>
      <c r="G18" s="31"/>
      <c r="H18" s="451"/>
      <c r="I18" s="389"/>
      <c r="J18" s="451"/>
      <c r="K18" s="451"/>
      <c r="L18" s="389"/>
      <c r="M18" s="459"/>
      <c r="N18" s="232"/>
      <c r="O18" s="203"/>
      <c r="P18" s="684"/>
      <c r="Q18" s="685"/>
      <c r="R18" s="686"/>
      <c r="S18" s="196" t="e">
        <f t="shared" si="0"/>
        <v>#VALUE!</v>
      </c>
    </row>
    <row r="19" spans="1:19" ht="19.5" customHeight="1" x14ac:dyDescent="0.25">
      <c r="A19" s="38"/>
      <c r="B19" s="249">
        <f>IF(C19="",0,1)</f>
        <v>0</v>
      </c>
      <c r="C19" s="682"/>
      <c r="D19" s="683"/>
      <c r="E19" s="361"/>
      <c r="F19" s="350"/>
      <c r="G19" s="30"/>
      <c r="H19" s="450"/>
      <c r="I19" s="388"/>
      <c r="J19" s="450"/>
      <c r="K19" s="450"/>
      <c r="L19" s="388"/>
      <c r="M19" s="460"/>
      <c r="N19" s="230"/>
      <c r="O19" s="203"/>
      <c r="P19" s="684"/>
      <c r="Q19" s="685"/>
      <c r="R19" s="686"/>
      <c r="S19" s="196"/>
    </row>
    <row r="20" spans="1:19" ht="20.25" customHeight="1" x14ac:dyDescent="0.25">
      <c r="A20" s="25"/>
      <c r="B20" s="464">
        <f>B19</f>
        <v>0</v>
      </c>
      <c r="C20" s="339"/>
      <c r="D20" s="339"/>
      <c r="E20" s="360"/>
      <c r="F20" s="31"/>
      <c r="G20" s="31"/>
      <c r="H20" s="451"/>
      <c r="I20" s="389"/>
      <c r="J20" s="451"/>
      <c r="K20" s="451"/>
      <c r="L20" s="389"/>
      <c r="M20" s="459"/>
      <c r="N20" s="243"/>
      <c r="O20" s="203"/>
      <c r="P20" s="684"/>
      <c r="Q20" s="685"/>
      <c r="R20" s="686"/>
      <c r="S20" s="196" t="e">
        <f t="shared" si="0"/>
        <v>#VALUE!</v>
      </c>
    </row>
    <row r="21" spans="1:19" ht="20.25" customHeight="1" x14ac:dyDescent="0.25">
      <c r="A21" s="38"/>
      <c r="B21" s="249">
        <f>IF(C21="",0,1)</f>
        <v>0</v>
      </c>
      <c r="C21" s="682"/>
      <c r="D21" s="683"/>
      <c r="E21" s="361"/>
      <c r="F21" s="30"/>
      <c r="G21" s="30"/>
      <c r="H21" s="450"/>
      <c r="I21" s="388"/>
      <c r="J21" s="450"/>
      <c r="K21" s="450"/>
      <c r="L21" s="388"/>
      <c r="M21" s="460"/>
      <c r="N21" s="230"/>
      <c r="O21" s="203"/>
      <c r="P21" s="684"/>
      <c r="Q21" s="685"/>
      <c r="R21" s="686"/>
      <c r="S21" s="196"/>
    </row>
    <row r="22" spans="1:19" ht="20.25" customHeight="1" x14ac:dyDescent="0.25">
      <c r="A22" s="25"/>
      <c r="B22" s="464">
        <f>B21</f>
        <v>0</v>
      </c>
      <c r="C22" s="339"/>
      <c r="D22" s="339"/>
      <c r="E22" s="360"/>
      <c r="F22" s="31"/>
      <c r="G22" s="31"/>
      <c r="H22" s="451"/>
      <c r="I22" s="389"/>
      <c r="J22" s="451"/>
      <c r="K22" s="451"/>
      <c r="L22" s="389"/>
      <c r="M22" s="459"/>
      <c r="N22" s="230"/>
      <c r="O22" s="203"/>
      <c r="P22" s="684"/>
      <c r="Q22" s="685"/>
      <c r="R22" s="686"/>
      <c r="S22" s="196" t="e">
        <f t="shared" si="0"/>
        <v>#VALUE!</v>
      </c>
    </row>
    <row r="23" spans="1:19" ht="20.25" customHeight="1" x14ac:dyDescent="0.25">
      <c r="A23" s="38"/>
      <c r="B23" s="249">
        <f>IF(C23="",0,1)</f>
        <v>0</v>
      </c>
      <c r="C23" s="682"/>
      <c r="D23" s="683"/>
      <c r="E23" s="361"/>
      <c r="F23" s="30"/>
      <c r="G23" s="30"/>
      <c r="H23" s="450"/>
      <c r="I23" s="388"/>
      <c r="J23" s="450"/>
      <c r="K23" s="450"/>
      <c r="L23" s="388"/>
      <c r="M23" s="460"/>
      <c r="N23" s="231"/>
      <c r="O23" s="203"/>
      <c r="P23" s="684"/>
      <c r="Q23" s="685"/>
      <c r="R23" s="686"/>
      <c r="S23" s="196"/>
    </row>
    <row r="24" spans="1:19" ht="20.25" customHeight="1" x14ac:dyDescent="0.25">
      <c r="A24" s="25"/>
      <c r="B24" s="464">
        <f>B23</f>
        <v>0</v>
      </c>
      <c r="C24" s="339"/>
      <c r="D24" s="339"/>
      <c r="E24" s="360"/>
      <c r="F24" s="31"/>
      <c r="G24" s="31"/>
      <c r="H24" s="451"/>
      <c r="I24" s="389"/>
      <c r="J24" s="451"/>
      <c r="K24" s="451"/>
      <c r="L24" s="389"/>
      <c r="M24" s="459"/>
      <c r="N24" s="232"/>
      <c r="O24" s="203"/>
      <c r="P24" s="684"/>
      <c r="Q24" s="685"/>
      <c r="R24" s="686"/>
      <c r="S24" s="196" t="e">
        <f t="shared" si="0"/>
        <v>#VALUE!</v>
      </c>
    </row>
    <row r="25" spans="1:19" ht="20.25" customHeight="1" x14ac:dyDescent="0.25">
      <c r="A25" s="38"/>
      <c r="B25" s="249">
        <f>IF(C25="",0,1)</f>
        <v>0</v>
      </c>
      <c r="C25" s="682"/>
      <c r="D25" s="683"/>
      <c r="E25" s="361"/>
      <c r="F25" s="30"/>
      <c r="G25" s="30"/>
      <c r="H25" s="450"/>
      <c r="I25" s="388"/>
      <c r="J25" s="450"/>
      <c r="K25" s="450"/>
      <c r="L25" s="388"/>
      <c r="M25" s="460"/>
      <c r="N25" s="230"/>
      <c r="O25" s="203"/>
      <c r="P25" s="684"/>
      <c r="Q25" s="685"/>
      <c r="R25" s="686"/>
      <c r="S25" s="196"/>
    </row>
    <row r="26" spans="1:19" ht="20.25" customHeight="1" x14ac:dyDescent="0.25">
      <c r="A26" s="25"/>
      <c r="B26" s="464">
        <f>B25</f>
        <v>0</v>
      </c>
      <c r="C26" s="339"/>
      <c r="D26" s="339"/>
      <c r="E26" s="360"/>
      <c r="F26" s="31"/>
      <c r="G26" s="31"/>
      <c r="H26" s="451"/>
      <c r="I26" s="389"/>
      <c r="J26" s="451"/>
      <c r="K26" s="451"/>
      <c r="L26" s="389"/>
      <c r="M26" s="459"/>
      <c r="N26" s="230"/>
      <c r="O26" s="203"/>
      <c r="P26" s="684"/>
      <c r="Q26" s="685"/>
      <c r="R26" s="686"/>
      <c r="S26" s="196" t="e">
        <f t="shared" si="0"/>
        <v>#VALUE!</v>
      </c>
    </row>
    <row r="27" spans="1:19" ht="21.75" customHeight="1" x14ac:dyDescent="0.25">
      <c r="A27" s="38"/>
      <c r="B27" s="249">
        <f>IF(C27="",0,1)</f>
        <v>0</v>
      </c>
      <c r="C27" s="682"/>
      <c r="D27" s="683"/>
      <c r="E27" s="361"/>
      <c r="F27" s="30"/>
      <c r="G27" s="30"/>
      <c r="H27" s="450"/>
      <c r="I27" s="388"/>
      <c r="J27" s="450"/>
      <c r="K27" s="450"/>
      <c r="L27" s="388"/>
      <c r="M27" s="460"/>
      <c r="N27" s="231"/>
      <c r="O27" s="203"/>
      <c r="P27" s="684"/>
      <c r="Q27" s="685"/>
      <c r="R27" s="686"/>
      <c r="S27" s="196"/>
    </row>
    <row r="28" spans="1:19" ht="20.25" customHeight="1" x14ac:dyDescent="0.25">
      <c r="A28" s="25"/>
      <c r="B28" s="464">
        <f>B27</f>
        <v>0</v>
      </c>
      <c r="C28" s="339"/>
      <c r="D28" s="339"/>
      <c r="E28" s="360"/>
      <c r="F28" s="31"/>
      <c r="G28" s="31"/>
      <c r="H28" s="451"/>
      <c r="I28" s="389"/>
      <c r="J28" s="451"/>
      <c r="K28" s="451"/>
      <c r="L28" s="389"/>
      <c r="M28" s="459"/>
      <c r="N28" s="232"/>
      <c r="O28" s="203"/>
      <c r="P28" s="684"/>
      <c r="Q28" s="685"/>
      <c r="R28" s="686"/>
      <c r="S28" s="196" t="e">
        <f t="shared" si="0"/>
        <v>#VALUE!</v>
      </c>
    </row>
    <row r="29" spans="1:19" ht="20.25" customHeight="1" x14ac:dyDescent="0.25">
      <c r="A29" s="38"/>
      <c r="B29" s="249">
        <f>IF(C29="",0,1)</f>
        <v>0</v>
      </c>
      <c r="C29" s="682"/>
      <c r="D29" s="683"/>
      <c r="E29" s="361"/>
      <c r="F29" s="30"/>
      <c r="G29" s="30"/>
      <c r="H29" s="450"/>
      <c r="I29" s="388"/>
      <c r="J29" s="450"/>
      <c r="K29" s="450"/>
      <c r="L29" s="388"/>
      <c r="M29" s="460"/>
      <c r="N29" s="230"/>
      <c r="O29" s="203"/>
      <c r="P29" s="684"/>
      <c r="Q29" s="685"/>
      <c r="R29" s="686"/>
      <c r="S29" s="196"/>
    </row>
    <row r="30" spans="1:19" ht="20.25" customHeight="1" x14ac:dyDescent="0.25">
      <c r="A30" s="25"/>
      <c r="B30" s="464">
        <f>B29</f>
        <v>0</v>
      </c>
      <c r="C30" s="339"/>
      <c r="D30" s="339"/>
      <c r="E30" s="360"/>
      <c r="F30" s="31"/>
      <c r="G30" s="31"/>
      <c r="H30" s="451"/>
      <c r="I30" s="389"/>
      <c r="J30" s="451"/>
      <c r="K30" s="451"/>
      <c r="L30" s="389"/>
      <c r="M30" s="459"/>
      <c r="N30" s="230"/>
      <c r="O30" s="203"/>
      <c r="P30" s="684"/>
      <c r="Q30" s="685"/>
      <c r="R30" s="686"/>
      <c r="S30" s="196" t="e">
        <f t="shared" si="0"/>
        <v>#VALUE!</v>
      </c>
    </row>
    <row r="31" spans="1:19" ht="19.5" customHeight="1" x14ac:dyDescent="0.25">
      <c r="A31" s="38"/>
      <c r="B31" s="249">
        <f>IF(C31="",0,1)</f>
        <v>0</v>
      </c>
      <c r="C31" s="682"/>
      <c r="D31" s="683"/>
      <c r="E31" s="361"/>
      <c r="F31" s="30"/>
      <c r="G31" s="156"/>
      <c r="H31" s="452"/>
      <c r="I31" s="388"/>
      <c r="J31" s="450"/>
      <c r="K31" s="450"/>
      <c r="L31" s="388"/>
      <c r="M31" s="460"/>
      <c r="N31" s="231"/>
      <c r="O31" s="203"/>
      <c r="P31" s="684"/>
      <c r="Q31" s="685"/>
      <c r="R31" s="686"/>
      <c r="S31" s="196"/>
    </row>
    <row r="32" spans="1:19" ht="20.25" customHeight="1" x14ac:dyDescent="0.25">
      <c r="A32" s="25"/>
      <c r="B32" s="464">
        <f>B31</f>
        <v>0</v>
      </c>
      <c r="C32" s="339"/>
      <c r="D32" s="339"/>
      <c r="E32" s="360"/>
      <c r="F32" s="31"/>
      <c r="G32" s="31"/>
      <c r="H32" s="451"/>
      <c r="I32" s="389"/>
      <c r="J32" s="451"/>
      <c r="K32" s="451"/>
      <c r="L32" s="389"/>
      <c r="M32" s="459"/>
      <c r="N32" s="232"/>
      <c r="O32" s="203"/>
      <c r="P32" s="684"/>
      <c r="Q32" s="685"/>
      <c r="R32" s="686"/>
      <c r="S32" s="196" t="e">
        <f t="shared" si="0"/>
        <v>#VALUE!</v>
      </c>
    </row>
    <row r="33" spans="1:23" ht="20.25" customHeight="1" x14ac:dyDescent="0.25">
      <c r="A33" s="38"/>
      <c r="B33" s="249">
        <f>IF(C33="",0,1)</f>
        <v>0</v>
      </c>
      <c r="C33" s="682"/>
      <c r="D33" s="683"/>
      <c r="E33" s="361"/>
      <c r="F33" s="30"/>
      <c r="G33" s="30"/>
      <c r="H33" s="450"/>
      <c r="I33" s="388"/>
      <c r="J33" s="450"/>
      <c r="K33" s="450"/>
      <c r="L33" s="388"/>
      <c r="M33" s="460"/>
      <c r="N33" s="230"/>
      <c r="O33" s="203"/>
      <c r="P33" s="684"/>
      <c r="Q33" s="685"/>
      <c r="R33" s="686"/>
      <c r="S33" s="196"/>
    </row>
    <row r="34" spans="1:23" ht="20.25" customHeight="1" x14ac:dyDescent="0.25">
      <c r="A34" s="25"/>
      <c r="B34" s="464">
        <f>B33</f>
        <v>0</v>
      </c>
      <c r="C34" s="339"/>
      <c r="D34" s="358"/>
      <c r="E34" s="360"/>
      <c r="F34" s="357"/>
      <c r="G34" s="31"/>
      <c r="H34" s="451"/>
      <c r="I34" s="389"/>
      <c r="J34" s="451"/>
      <c r="K34" s="451"/>
      <c r="L34" s="389"/>
      <c r="M34" s="459"/>
      <c r="N34" s="230"/>
      <c r="O34" s="203"/>
      <c r="P34" s="684"/>
      <c r="Q34" s="685"/>
      <c r="R34" s="686"/>
      <c r="S34" s="196" t="e">
        <f t="shared" si="0"/>
        <v>#VALUE!</v>
      </c>
    </row>
    <row r="35" spans="1:23" ht="20.25" customHeight="1" x14ac:dyDescent="0.25">
      <c r="A35" s="26"/>
      <c r="B35" s="249">
        <f>IF(C35="",0,1)</f>
        <v>0</v>
      </c>
      <c r="C35" s="682"/>
      <c r="D35" s="683"/>
      <c r="E35" s="361"/>
      <c r="F35" s="30"/>
      <c r="G35" s="30"/>
      <c r="H35" s="450"/>
      <c r="I35" s="388"/>
      <c r="J35" s="450"/>
      <c r="K35" s="450"/>
      <c r="L35" s="388"/>
      <c r="M35" s="460"/>
      <c r="N35" s="231"/>
      <c r="O35" s="203"/>
      <c r="P35" s="684"/>
      <c r="Q35" s="685"/>
      <c r="R35" s="686"/>
      <c r="S35" s="196"/>
    </row>
    <row r="36" spans="1:23" ht="20.25" customHeight="1" x14ac:dyDescent="0.25">
      <c r="A36" s="25"/>
      <c r="B36" s="464">
        <f>B35</f>
        <v>0</v>
      </c>
      <c r="C36" s="339"/>
      <c r="D36" s="339"/>
      <c r="E36" s="360"/>
      <c r="F36" s="31"/>
      <c r="G36" s="31"/>
      <c r="H36" s="451"/>
      <c r="I36" s="389"/>
      <c r="J36" s="451"/>
      <c r="K36" s="451"/>
      <c r="L36" s="389"/>
      <c r="M36" s="459"/>
      <c r="N36" s="232"/>
      <c r="O36" s="203"/>
      <c r="P36" s="684"/>
      <c r="Q36" s="685"/>
      <c r="R36" s="686"/>
      <c r="S36" s="196" t="e">
        <f t="shared" si="0"/>
        <v>#VALUE!</v>
      </c>
      <c r="U36" s="202"/>
    </row>
    <row r="37" spans="1:23" ht="20.25" customHeight="1" x14ac:dyDescent="0.25">
      <c r="A37" s="38"/>
      <c r="B37" s="249">
        <f>IF(C37="",0,1)</f>
        <v>0</v>
      </c>
      <c r="C37" s="682"/>
      <c r="D37" s="683"/>
      <c r="E37" s="361"/>
      <c r="F37" s="356"/>
      <c r="G37" s="30"/>
      <c r="H37" s="450"/>
      <c r="I37" s="388"/>
      <c r="J37" s="450"/>
      <c r="K37" s="450"/>
      <c r="L37" s="388"/>
      <c r="M37" s="460"/>
      <c r="N37" s="230"/>
      <c r="O37" s="203"/>
      <c r="P37" s="684"/>
      <c r="Q37" s="685"/>
      <c r="R37" s="686"/>
      <c r="S37" s="196"/>
    </row>
    <row r="38" spans="1:23" ht="20.25" customHeight="1" thickBot="1" x14ac:dyDescent="0.3">
      <c r="A38" s="215"/>
      <c r="B38" s="464">
        <f>B37</f>
        <v>0</v>
      </c>
      <c r="C38" s="341"/>
      <c r="D38" s="341"/>
      <c r="E38" s="361"/>
      <c r="F38" s="31"/>
      <c r="G38" s="31"/>
      <c r="H38" s="451"/>
      <c r="I38" s="389"/>
      <c r="J38" s="451"/>
      <c r="K38" s="451"/>
      <c r="L38" s="389"/>
      <c r="M38" s="459"/>
      <c r="N38" s="230"/>
      <c r="O38" s="204"/>
      <c r="P38" s="684"/>
      <c r="Q38" s="685"/>
      <c r="R38" s="686"/>
      <c r="S38" s="196" t="e">
        <f t="shared" si="0"/>
        <v>#VALUE!</v>
      </c>
    </row>
    <row r="39" spans="1:23" ht="34.5" customHeight="1" thickTop="1" thickBot="1" x14ac:dyDescent="0.25">
      <c r="A39" s="749" t="s">
        <v>181</v>
      </c>
      <c r="B39" s="750"/>
      <c r="C39" s="216" t="s">
        <v>183</v>
      </c>
      <c r="D39" s="755" t="s">
        <v>184</v>
      </c>
      <c r="E39" s="756"/>
      <c r="F39" s="30"/>
      <c r="G39" s="298"/>
      <c r="H39" s="450"/>
      <c r="I39" s="298"/>
      <c r="J39" s="463"/>
      <c r="K39" s="463"/>
      <c r="L39" s="298"/>
      <c r="M39" s="461"/>
      <c r="N39" s="740" t="s">
        <v>238</v>
      </c>
      <c r="O39" s="741"/>
      <c r="P39" s="741"/>
      <c r="Q39" s="741"/>
      <c r="R39" s="742"/>
      <c r="S39" s="197"/>
      <c r="T39" s="176"/>
      <c r="U39" s="176"/>
      <c r="V39" s="176"/>
    </row>
    <row r="40" spans="1:23" ht="34.5" customHeight="1" thickTop="1" thickBot="1" x14ac:dyDescent="0.25">
      <c r="A40" s="751" t="s">
        <v>182</v>
      </c>
      <c r="B40" s="752"/>
      <c r="C40" s="37" t="s">
        <v>186</v>
      </c>
      <c r="D40" s="753" t="s">
        <v>185</v>
      </c>
      <c r="E40" s="754"/>
      <c r="F40" s="297"/>
      <c r="G40" s="296"/>
      <c r="H40" s="453"/>
      <c r="I40" s="298"/>
      <c r="J40" s="463"/>
      <c r="K40" s="463"/>
      <c r="L40" s="298"/>
      <c r="M40" s="462"/>
      <c r="N40" s="743" t="s">
        <v>234</v>
      </c>
      <c r="O40" s="744"/>
      <c r="P40" s="744"/>
      <c r="Q40" s="744"/>
      <c r="R40" s="745"/>
      <c r="S40" s="196" t="e">
        <f>F39*$F$9+G40*$G$9+(H39+H40)*$H$9+(M39+M40)*BA!$H$19</f>
        <v>#VALUE!</v>
      </c>
      <c r="T40" s="207" t="s">
        <v>93</v>
      </c>
      <c r="U40" s="161"/>
      <c r="V40" s="161"/>
    </row>
    <row r="41" spans="1:23" ht="34.5" customHeight="1" thickTop="1" thickBot="1" x14ac:dyDescent="0.25">
      <c r="A41" s="24"/>
      <c r="B41" s="19"/>
      <c r="C41" s="732" t="s">
        <v>11</v>
      </c>
      <c r="D41" s="733"/>
      <c r="E41" s="19"/>
      <c r="F41" s="27">
        <f>(SUMPRODUCT(F11:F38,$B$11:$B$38)+F39)</f>
        <v>0</v>
      </c>
      <c r="G41" s="27">
        <f>(SUMPRODUCT(G11:G38,$B$11:$B$38)+G40)</f>
        <v>0</v>
      </c>
      <c r="H41" s="27">
        <f>(SUMPRODUCT(H11:H38,$B$11:$B$38)+H39+H40)</f>
        <v>0</v>
      </c>
      <c r="I41" s="27">
        <f>(SUMPRODUCT(I11:I38,$B$11:$B$38)+I39)</f>
        <v>0</v>
      </c>
      <c r="J41" s="27">
        <f>(SUMPRODUCT(J11:J38,$B$11:$B$38)+J39)</f>
        <v>0</v>
      </c>
      <c r="K41" s="27">
        <f>(SUMPRODUCT(K11:K38,$B$11:$B$38)+K39)</f>
        <v>0</v>
      </c>
      <c r="L41" s="27">
        <f>(SUMPRODUCT(L11:L38,$B$11:$B$38)+L39)</f>
        <v>0</v>
      </c>
      <c r="M41" s="27">
        <f>(SUMPRODUCT(M11:M38,$B$11:$B$38)+M39+M40)</f>
        <v>0</v>
      </c>
      <c r="N41" s="743" t="s">
        <v>237</v>
      </c>
      <c r="O41" s="744"/>
      <c r="P41" s="744"/>
      <c r="Q41" s="744"/>
      <c r="R41" s="745"/>
      <c r="S41" s="198" t="e">
        <f>SUM(S12:S40)</f>
        <v>#VALUE!</v>
      </c>
      <c r="T41" s="198" t="e">
        <f>SUM(ABAhe!S41)+(ABA!D23*ABA!D5)</f>
        <v>#VALUE!</v>
      </c>
      <c r="U41" s="161"/>
      <c r="V41" s="161"/>
    </row>
    <row r="42" spans="1:23" ht="34.5" customHeight="1" thickTop="1" thickBot="1" x14ac:dyDescent="0.25">
      <c r="A42" s="390"/>
      <c r="B42" s="391"/>
      <c r="C42" s="391"/>
      <c r="D42" s="392"/>
      <c r="E42" s="391"/>
      <c r="F42" s="393"/>
      <c r="G42" s="393"/>
      <c r="H42" s="393"/>
      <c r="I42" s="393"/>
      <c r="J42" s="393"/>
      <c r="K42" s="393"/>
      <c r="L42" s="393"/>
      <c r="M42" s="393"/>
      <c r="N42" s="743" t="s">
        <v>236</v>
      </c>
      <c r="O42" s="744"/>
      <c r="P42" s="744"/>
      <c r="Q42" s="744"/>
      <c r="R42" s="745"/>
      <c r="S42" s="394"/>
      <c r="T42" s="394"/>
      <c r="U42" s="161"/>
      <c r="V42" s="161"/>
    </row>
    <row r="43" spans="1:23" ht="34.5" customHeight="1" thickTop="1" thickBot="1" x14ac:dyDescent="0.25">
      <c r="A43" s="395"/>
      <c r="B43" s="396"/>
      <c r="C43" s="396"/>
      <c r="D43" s="397"/>
      <c r="E43" s="396"/>
      <c r="F43" s="398"/>
      <c r="G43" s="398"/>
      <c r="H43" s="398"/>
      <c r="I43" s="398"/>
      <c r="J43" s="398"/>
      <c r="K43" s="398"/>
      <c r="L43" s="398"/>
      <c r="M43" s="398"/>
      <c r="N43" s="743" t="s">
        <v>235</v>
      </c>
      <c r="O43" s="746"/>
      <c r="P43" s="746"/>
      <c r="Q43" s="746"/>
      <c r="R43" s="747"/>
      <c r="S43" s="399"/>
      <c r="T43" s="399"/>
      <c r="U43" s="161"/>
      <c r="V43" s="161"/>
    </row>
    <row r="44" spans="1:23" ht="34.5" customHeight="1" thickTop="1" thickBot="1" x14ac:dyDescent="0.25">
      <c r="A44" s="395"/>
      <c r="B44" s="396"/>
      <c r="C44" s="396"/>
      <c r="D44" s="397"/>
      <c r="E44" s="396"/>
      <c r="F44" s="398"/>
      <c r="G44" s="398"/>
      <c r="H44" s="398"/>
      <c r="I44" s="398"/>
      <c r="J44" s="398"/>
      <c r="K44" s="398"/>
      <c r="L44" s="398"/>
      <c r="M44" s="398"/>
      <c r="N44" s="743" t="s">
        <v>233</v>
      </c>
      <c r="O44" s="744"/>
      <c r="P44" s="744"/>
      <c r="Q44" s="744"/>
      <c r="R44" s="745"/>
      <c r="S44" s="399"/>
      <c r="T44" s="399"/>
      <c r="U44" s="161"/>
      <c r="V44" s="161"/>
    </row>
    <row r="45" spans="1:23" ht="21.75" customHeight="1" thickTop="1" x14ac:dyDescent="0.2">
      <c r="A45" s="748" t="s">
        <v>124</v>
      </c>
      <c r="B45" s="731"/>
      <c r="C45" s="731"/>
      <c r="D45" s="731"/>
      <c r="E45" s="731"/>
      <c r="F45" s="731"/>
      <c r="G45" s="731"/>
      <c r="H45" s="731"/>
      <c r="I45" s="731"/>
      <c r="J45" s="731"/>
      <c r="K45" s="731"/>
      <c r="L45" s="731"/>
      <c r="M45" s="731"/>
      <c r="N45" s="731"/>
      <c r="O45" s="217"/>
      <c r="P45" s="217"/>
      <c r="Q45" s="655" t="s">
        <v>232</v>
      </c>
      <c r="R45" s="655"/>
      <c r="S45" s="247"/>
      <c r="T45" s="247"/>
      <c r="U45" s="161"/>
      <c r="V45" s="161"/>
    </row>
    <row r="46" spans="1:23" ht="18" customHeight="1" x14ac:dyDescent="0.2">
      <c r="A46" s="748"/>
      <c r="B46" s="690"/>
      <c r="C46" s="690"/>
      <c r="D46" s="690"/>
      <c r="E46" s="690"/>
      <c r="F46" s="690"/>
      <c r="G46" s="258"/>
      <c r="H46" s="259"/>
      <c r="I46" s="259"/>
      <c r="J46" s="259"/>
      <c r="K46" s="259"/>
      <c r="L46" s="259"/>
      <c r="M46" s="259"/>
      <c r="N46" s="260"/>
      <c r="O46" s="217"/>
      <c r="P46" s="217"/>
      <c r="Q46" s="217"/>
      <c r="R46" s="217"/>
      <c r="S46" s="247"/>
      <c r="T46" s="247"/>
      <c r="U46" s="161"/>
      <c r="V46" s="161"/>
    </row>
    <row r="47" spans="1:23" ht="23.25" customHeight="1" x14ac:dyDescent="0.2">
      <c r="A47" s="245"/>
      <c r="B47" s="246"/>
      <c r="C47" s="738" t="s">
        <v>115</v>
      </c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  <c r="O47" s="739"/>
      <c r="P47" s="217"/>
      <c r="Q47" s="217"/>
      <c r="R47" s="217"/>
      <c r="S47" s="247"/>
      <c r="T47" s="247"/>
      <c r="U47" s="161"/>
      <c r="V47" s="161"/>
    </row>
    <row r="48" spans="1:23" ht="24.75" customHeight="1" x14ac:dyDescent="0.2">
      <c r="A48" s="653" t="s">
        <v>195</v>
      </c>
      <c r="B48" s="654"/>
      <c r="C48" s="654"/>
      <c r="D48" s="654"/>
      <c r="E48" s="654"/>
      <c r="F48" s="654"/>
      <c r="G48" s="655"/>
      <c r="H48" s="655"/>
      <c r="I48" s="655" t="s">
        <v>99</v>
      </c>
      <c r="J48" s="655"/>
      <c r="K48" s="655"/>
      <c r="L48" s="655"/>
      <c r="M48" s="655"/>
      <c r="N48" s="655"/>
      <c r="O48" s="655"/>
      <c r="P48" s="655"/>
      <c r="Q48" s="655"/>
      <c r="R48" s="655"/>
      <c r="S48" s="737"/>
      <c r="T48" s="210"/>
      <c r="U48" s="210"/>
      <c r="V48" s="210"/>
      <c r="W48" s="177"/>
    </row>
    <row r="49" spans="1:22" ht="18" customHeight="1" x14ac:dyDescent="0.2">
      <c r="A49" s="653" t="s">
        <v>97</v>
      </c>
      <c r="B49" s="654"/>
      <c r="C49" s="654"/>
      <c r="D49" s="654"/>
      <c r="E49" s="654"/>
      <c r="F49" s="654"/>
      <c r="G49" s="182"/>
      <c r="H49" s="211"/>
      <c r="I49" s="655" t="s">
        <v>100</v>
      </c>
      <c r="J49" s="655"/>
      <c r="K49" s="655"/>
      <c r="L49" s="655"/>
      <c r="M49" s="655"/>
      <c r="N49" s="655"/>
      <c r="O49" s="655"/>
      <c r="P49" s="655"/>
      <c r="Q49" s="655"/>
      <c r="R49" s="655"/>
      <c r="S49" s="212"/>
      <c r="T49" s="205"/>
      <c r="U49" s="205"/>
      <c r="V49" s="205"/>
    </row>
    <row r="50" spans="1:22" ht="18" customHeight="1" x14ac:dyDescent="0.2">
      <c r="A50" s="653" t="s">
        <v>196</v>
      </c>
      <c r="B50" s="654"/>
      <c r="C50" s="654"/>
      <c r="D50" s="654"/>
      <c r="E50" s="654"/>
      <c r="F50" s="654"/>
      <c r="G50" s="182"/>
      <c r="H50" s="257"/>
      <c r="I50" s="655"/>
      <c r="J50" s="655"/>
      <c r="K50" s="655"/>
      <c r="L50" s="655"/>
      <c r="M50" s="655"/>
      <c r="N50" s="655"/>
      <c r="O50" s="655"/>
      <c r="P50" s="655"/>
      <c r="Q50" s="655"/>
      <c r="R50" s="655"/>
      <c r="S50" s="212"/>
      <c r="T50" s="205"/>
      <c r="U50" s="205"/>
      <c r="V50" s="205"/>
    </row>
    <row r="51" spans="1:22" ht="24.75" customHeight="1" x14ac:dyDescent="0.2">
      <c r="A51" s="653" t="s">
        <v>102</v>
      </c>
      <c r="B51" s="661"/>
      <c r="C51" s="661"/>
      <c r="D51" s="661"/>
      <c r="E51" s="661"/>
      <c r="F51" s="661"/>
      <c r="G51" s="661"/>
      <c r="H51" s="661"/>
      <c r="I51" s="655" t="s">
        <v>103</v>
      </c>
      <c r="J51" s="655"/>
      <c r="K51" s="655"/>
      <c r="L51" s="655"/>
      <c r="M51" s="655"/>
      <c r="N51" s="655"/>
      <c r="O51" s="655"/>
      <c r="P51" s="655"/>
      <c r="Q51" s="655"/>
      <c r="R51" s="655"/>
      <c r="S51" s="212"/>
      <c r="T51" s="205"/>
      <c r="U51" s="205"/>
      <c r="V51" s="205"/>
    </row>
    <row r="52" spans="1:22" ht="26.25" customHeight="1" x14ac:dyDescent="0.2">
      <c r="A52" s="735" t="s">
        <v>98</v>
      </c>
      <c r="B52" s="736"/>
      <c r="C52" s="658" t="s">
        <v>119</v>
      </c>
      <c r="D52" s="659"/>
      <c r="E52" s="659"/>
      <c r="F52" s="659"/>
      <c r="G52" s="659"/>
      <c r="H52" s="659"/>
      <c r="I52" s="659"/>
      <c r="J52" s="659"/>
      <c r="K52" s="659"/>
      <c r="L52" s="659"/>
      <c r="M52" s="659"/>
      <c r="N52" s="659"/>
      <c r="O52" s="659"/>
      <c r="P52" s="659"/>
      <c r="Q52" s="659"/>
      <c r="R52" s="659"/>
      <c r="S52" s="660"/>
      <c r="T52" s="660"/>
    </row>
    <row r="53" spans="1:22" ht="28.5" customHeight="1" x14ac:dyDescent="0.2">
      <c r="A53" s="656"/>
      <c r="B53" s="657"/>
      <c r="C53" s="658" t="s">
        <v>156</v>
      </c>
      <c r="D53" s="660"/>
      <c r="E53" s="660"/>
      <c r="F53" s="660"/>
      <c r="G53" s="660"/>
      <c r="H53" s="660"/>
      <c r="I53" s="660"/>
      <c r="J53" s="660"/>
      <c r="K53" s="660"/>
      <c r="L53" s="660"/>
      <c r="M53" s="660"/>
      <c r="N53" s="660"/>
      <c r="O53" s="660"/>
      <c r="P53" s="660"/>
      <c r="Q53" s="660"/>
      <c r="R53" s="660"/>
      <c r="S53" s="660"/>
      <c r="T53" s="660"/>
    </row>
    <row r="54" spans="1:22" ht="12" customHeight="1" x14ac:dyDescent="0.2">
      <c r="A54" s="213"/>
      <c r="B54" s="214"/>
      <c r="C54" s="210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155"/>
    </row>
    <row r="55" spans="1:22" ht="18" customHeight="1" x14ac:dyDescent="0.25">
      <c r="A55" s="727" t="s">
        <v>197</v>
      </c>
      <c r="B55" s="728"/>
      <c r="C55" s="728"/>
      <c r="D55" s="728"/>
      <c r="E55" s="728"/>
      <c r="F55" s="728"/>
      <c r="G55" s="728"/>
      <c r="H55" s="728"/>
      <c r="I55" s="728"/>
      <c r="J55" s="728"/>
      <c r="K55" s="728"/>
      <c r="L55" s="728"/>
      <c r="M55" s="728"/>
      <c r="N55" s="728"/>
      <c r="O55" s="728"/>
      <c r="P55" s="728"/>
      <c r="Q55" s="728"/>
      <c r="R55" s="728"/>
      <c r="S55" s="155"/>
    </row>
    <row r="56" spans="1:22" ht="18" customHeight="1" x14ac:dyDescent="0.25">
      <c r="A56" s="227"/>
      <c r="B56" s="226"/>
      <c r="C56" s="729" t="s">
        <v>120</v>
      </c>
      <c r="D56" s="730"/>
      <c r="E56" s="730"/>
      <c r="F56" s="730"/>
      <c r="G56" s="730"/>
      <c r="H56" s="730"/>
      <c r="I56" s="730"/>
      <c r="J56" s="730"/>
      <c r="K56" s="730"/>
      <c r="L56" s="730"/>
      <c r="M56" s="730"/>
      <c r="N56" s="730"/>
      <c r="O56" s="730"/>
      <c r="P56" s="730"/>
      <c r="Q56" s="730"/>
      <c r="R56" s="730"/>
      <c r="S56" s="155"/>
    </row>
    <row r="57" spans="1:22" s="254" customFormat="1" ht="18" customHeight="1" x14ac:dyDescent="0.25">
      <c r="A57" s="227"/>
      <c r="B57" s="252"/>
      <c r="C57" s="250"/>
      <c r="D57" s="278" t="s">
        <v>130</v>
      </c>
      <c r="E57" s="251"/>
      <c r="F57" s="251"/>
      <c r="G57" s="251"/>
      <c r="H57" s="278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3"/>
    </row>
    <row r="58" spans="1:22" s="254" customFormat="1" ht="18" customHeight="1" x14ac:dyDescent="0.25">
      <c r="A58" s="227"/>
      <c r="B58" s="252"/>
      <c r="C58" s="250"/>
      <c r="D58" s="278" t="s">
        <v>131</v>
      </c>
      <c r="E58" s="251"/>
      <c r="F58" s="251"/>
      <c r="G58" s="251"/>
      <c r="H58" s="278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3"/>
    </row>
    <row r="59" spans="1:22" s="254" customFormat="1" ht="24.75" customHeight="1" x14ac:dyDescent="0.25">
      <c r="A59" s="734" t="s">
        <v>198</v>
      </c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291"/>
      <c r="P59" s="291"/>
      <c r="Q59" s="291"/>
      <c r="R59" s="291"/>
      <c r="S59" s="253"/>
    </row>
    <row r="60" spans="1:22" s="254" customFormat="1" ht="18" customHeight="1" x14ac:dyDescent="0.25">
      <c r="A60" s="227"/>
      <c r="B60" s="252"/>
      <c r="C60" s="250"/>
      <c r="D60" s="278"/>
      <c r="E60" s="251"/>
      <c r="F60" s="251"/>
      <c r="G60" s="251"/>
      <c r="H60" s="278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3"/>
    </row>
    <row r="61" spans="1:22" s="254" customFormat="1" ht="21.75" customHeight="1" x14ac:dyDescent="0.2">
      <c r="A61" s="213"/>
      <c r="B61" s="255"/>
      <c r="C61" s="299" t="s">
        <v>145</v>
      </c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52"/>
      <c r="S61" s="253"/>
    </row>
    <row r="62" spans="1:22" ht="19.5" customHeight="1" x14ac:dyDescent="0.2">
      <c r="A62" s="218" t="s">
        <v>107</v>
      </c>
      <c r="B62" s="233">
        <v>1</v>
      </c>
      <c r="C62" s="219" t="s">
        <v>105</v>
      </c>
      <c r="D62" s="219"/>
      <c r="E62" s="220"/>
      <c r="F62" s="221"/>
      <c r="G62" s="222"/>
      <c r="H62" s="223"/>
      <c r="I62" s="223"/>
      <c r="J62" s="223" t="s">
        <v>141</v>
      </c>
      <c r="K62" s="223"/>
      <c r="L62" s="223"/>
      <c r="M62" s="224"/>
      <c r="N62" s="242"/>
      <c r="O62" s="225"/>
      <c r="P62" s="725" t="s">
        <v>147</v>
      </c>
      <c r="Q62" s="731"/>
      <c r="R62" s="731"/>
      <c r="S62" s="690"/>
      <c r="T62" s="660"/>
    </row>
    <row r="63" spans="1:22" ht="20.25" customHeight="1" x14ac:dyDescent="0.2">
      <c r="A63" s="25"/>
      <c r="B63" s="164"/>
      <c r="C63" s="158" t="s">
        <v>137</v>
      </c>
      <c r="D63" s="158"/>
      <c r="E63" s="21"/>
      <c r="F63" s="31"/>
      <c r="G63" s="31"/>
      <c r="H63" s="35"/>
      <c r="I63" s="35"/>
      <c r="J63" s="35" t="s">
        <v>143</v>
      </c>
      <c r="K63" s="35"/>
      <c r="L63" s="35"/>
      <c r="M63" s="32"/>
      <c r="N63" s="243"/>
      <c r="O63" s="225"/>
      <c r="P63" s="725" t="s">
        <v>146</v>
      </c>
      <c r="Q63" s="731"/>
      <c r="R63" s="731"/>
      <c r="S63" s="690"/>
    </row>
    <row r="64" spans="1:22" ht="20.25" customHeight="1" x14ac:dyDescent="0.2">
      <c r="A64" s="38" t="s">
        <v>108</v>
      </c>
      <c r="B64" s="234">
        <v>1</v>
      </c>
      <c r="C64" s="219" t="s">
        <v>109</v>
      </c>
      <c r="D64" s="157"/>
      <c r="E64" s="20"/>
      <c r="F64" s="30"/>
      <c r="G64" s="30"/>
      <c r="H64" s="33"/>
      <c r="I64" s="33"/>
      <c r="J64" s="33"/>
      <c r="K64" s="33"/>
      <c r="L64" s="33"/>
      <c r="M64" s="34"/>
      <c r="N64" s="242"/>
      <c r="O64" s="203"/>
      <c r="P64" s="238" t="s">
        <v>110</v>
      </c>
      <c r="Q64" s="156"/>
      <c r="R64" s="156"/>
      <c r="S64" s="248"/>
    </row>
    <row r="65" spans="1:19" ht="20.25" customHeight="1" x14ac:dyDescent="0.2">
      <c r="A65" s="25"/>
      <c r="B65" s="164"/>
      <c r="C65" s="158"/>
      <c r="D65" s="158"/>
      <c r="E65" s="21"/>
      <c r="F65" s="31"/>
      <c r="G65" s="31"/>
      <c r="H65" s="35"/>
      <c r="I65" s="35"/>
      <c r="J65" s="35"/>
      <c r="K65" s="35"/>
      <c r="L65" s="35"/>
      <c r="M65" s="32"/>
      <c r="N65" s="243"/>
      <c r="O65" s="203"/>
      <c r="P65" s="170"/>
      <c r="Q65" s="156"/>
      <c r="R65" s="156"/>
      <c r="S65" s="235"/>
    </row>
    <row r="66" spans="1:19" ht="20.25" customHeight="1" x14ac:dyDescent="0.2">
      <c r="A66" s="38" t="s">
        <v>112</v>
      </c>
      <c r="B66" s="234">
        <v>1</v>
      </c>
      <c r="C66" s="157" t="s">
        <v>149</v>
      </c>
      <c r="D66" s="157"/>
      <c r="E66" s="20"/>
      <c r="F66" s="30"/>
      <c r="G66" s="30"/>
      <c r="H66" s="33"/>
      <c r="I66" s="33"/>
      <c r="J66" s="33"/>
      <c r="K66" s="33"/>
      <c r="L66" s="33"/>
      <c r="M66" s="34"/>
      <c r="N66" s="242"/>
      <c r="O66" s="203"/>
      <c r="P66" s="170" t="s">
        <v>164</v>
      </c>
      <c r="Q66" s="156"/>
      <c r="R66" s="156"/>
      <c r="S66" s="248"/>
    </row>
    <row r="67" spans="1:19" ht="20.25" customHeight="1" x14ac:dyDescent="0.2">
      <c r="A67" s="25"/>
      <c r="B67" s="164"/>
      <c r="C67" s="158" t="s">
        <v>162</v>
      </c>
      <c r="D67" s="158"/>
      <c r="E67" s="21"/>
      <c r="F67" s="31"/>
      <c r="G67" s="31"/>
      <c r="H67" s="35"/>
      <c r="I67" s="35"/>
      <c r="J67" s="35"/>
      <c r="K67" s="35"/>
      <c r="L67" s="35"/>
      <c r="M67" s="32"/>
      <c r="N67" s="243"/>
      <c r="O67" s="203"/>
      <c r="P67" s="170" t="s">
        <v>163</v>
      </c>
      <c r="Q67" s="156"/>
      <c r="R67" s="156"/>
      <c r="S67" s="235"/>
    </row>
    <row r="68" spans="1:19" s="254" customFormat="1" ht="20.25" customHeight="1" x14ac:dyDescent="0.25">
      <c r="A68" s="229"/>
      <c r="B68" s="157"/>
      <c r="C68" s="256" t="s">
        <v>121</v>
      </c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35"/>
    </row>
    <row r="69" spans="1:19" ht="20.25" customHeight="1" x14ac:dyDescent="0.2">
      <c r="A69" s="229"/>
      <c r="B69" s="157"/>
      <c r="C69" s="157"/>
      <c r="D69" s="157"/>
      <c r="E69" s="228"/>
      <c r="F69" s="156"/>
      <c r="G69" s="156"/>
      <c r="H69" s="156"/>
      <c r="I69" s="156"/>
      <c r="J69" s="156"/>
      <c r="K69" s="156"/>
      <c r="L69" s="156"/>
      <c r="M69" s="156"/>
      <c r="N69" s="203"/>
      <c r="O69" s="203"/>
      <c r="P69" s="156"/>
      <c r="Q69" s="156"/>
      <c r="R69" s="156"/>
      <c r="S69" s="235"/>
    </row>
    <row r="70" spans="1:19" ht="20.25" customHeight="1" x14ac:dyDescent="0.2">
      <c r="A70" s="218" t="s">
        <v>112</v>
      </c>
      <c r="B70" s="233">
        <v>1</v>
      </c>
      <c r="C70" s="219" t="s">
        <v>111</v>
      </c>
      <c r="D70" s="219"/>
      <c r="E70" s="220"/>
      <c r="F70" s="221"/>
      <c r="G70" s="222"/>
      <c r="H70" s="223"/>
      <c r="I70" s="223"/>
      <c r="J70" s="223"/>
      <c r="K70" s="223"/>
      <c r="L70" s="223"/>
      <c r="M70" s="224"/>
      <c r="N70" s="242"/>
      <c r="O70" s="225"/>
      <c r="P70" s="170"/>
      <c r="Q70" s="156"/>
      <c r="R70" s="169"/>
      <c r="S70" s="248"/>
    </row>
    <row r="71" spans="1:19" ht="20.25" customHeight="1" x14ac:dyDescent="0.2">
      <c r="A71" s="25"/>
      <c r="B71" s="164"/>
      <c r="C71" s="241" t="s">
        <v>169</v>
      </c>
      <c r="D71" s="241"/>
      <c r="E71" s="21"/>
      <c r="F71" s="31"/>
      <c r="G71" s="31"/>
      <c r="H71" s="35"/>
      <c r="I71" s="35"/>
      <c r="J71" s="35"/>
      <c r="K71" s="35"/>
      <c r="L71" s="35"/>
      <c r="M71" s="32"/>
      <c r="N71" s="243"/>
      <c r="O71" s="225"/>
      <c r="P71" s="170"/>
      <c r="Q71" s="156"/>
      <c r="R71" s="169"/>
      <c r="S71" s="235"/>
    </row>
    <row r="72" spans="1:19" ht="20.25" customHeight="1" x14ac:dyDescent="0.2">
      <c r="A72" s="38" t="s">
        <v>113</v>
      </c>
      <c r="B72" s="234">
        <v>1</v>
      </c>
      <c r="C72" s="219" t="s">
        <v>129</v>
      </c>
      <c r="D72" s="157"/>
      <c r="E72" s="20"/>
      <c r="F72" s="30"/>
      <c r="G72" s="30"/>
      <c r="H72" s="33"/>
      <c r="I72" s="33"/>
      <c r="J72" s="33"/>
      <c r="K72" s="33"/>
      <c r="L72" s="33"/>
      <c r="M72" s="34"/>
      <c r="N72" s="242"/>
      <c r="O72" s="203"/>
      <c r="P72" s="238"/>
      <c r="Q72" s="156"/>
      <c r="R72" s="169"/>
      <c r="S72" s="248"/>
    </row>
    <row r="73" spans="1:19" ht="20.25" customHeight="1" x14ac:dyDescent="0.2">
      <c r="A73" s="25"/>
      <c r="B73" s="164"/>
      <c r="C73" s="241" t="s">
        <v>117</v>
      </c>
      <c r="D73" s="158"/>
      <c r="E73" s="21"/>
      <c r="F73" s="31"/>
      <c r="G73" s="31"/>
      <c r="H73" s="35"/>
      <c r="I73" s="35"/>
      <c r="J73" s="35"/>
      <c r="K73" s="35"/>
      <c r="L73" s="35"/>
      <c r="M73" s="32"/>
      <c r="N73" s="243"/>
      <c r="O73" s="203"/>
      <c r="P73" s="170"/>
      <c r="Q73" s="156"/>
      <c r="R73" s="169"/>
      <c r="S73" s="235"/>
    </row>
    <row r="74" spans="1:19" ht="20.25" customHeight="1" x14ac:dyDescent="0.2">
      <c r="A74" s="240"/>
      <c r="B74" s="239"/>
      <c r="C74" s="157"/>
      <c r="D74" s="157"/>
      <c r="E74" s="228"/>
      <c r="F74" s="156"/>
      <c r="G74" s="156"/>
      <c r="H74" s="156"/>
      <c r="I74" s="156"/>
      <c r="J74" s="156"/>
      <c r="K74" s="156"/>
      <c r="L74" s="156"/>
      <c r="M74" s="156"/>
      <c r="N74" s="203"/>
      <c r="O74" s="203"/>
      <c r="P74" s="156"/>
      <c r="Q74" s="156"/>
      <c r="R74" s="156"/>
      <c r="S74" s="235"/>
    </row>
    <row r="75" spans="1:19" ht="20.25" customHeight="1" x14ac:dyDescent="0.2">
      <c r="A75" s="240"/>
      <c r="B75" s="239"/>
      <c r="C75" s="244" t="s">
        <v>114</v>
      </c>
      <c r="D75" s="157"/>
      <c r="E75" s="228"/>
      <c r="F75" s="156"/>
      <c r="G75" s="156"/>
      <c r="H75" s="156"/>
      <c r="I75" s="156"/>
      <c r="J75" s="156"/>
      <c r="K75" s="156"/>
      <c r="L75" s="156"/>
      <c r="M75" s="156"/>
      <c r="N75" s="203"/>
      <c r="O75" s="203"/>
      <c r="P75" s="156"/>
      <c r="Q75" s="156"/>
      <c r="R75" s="156"/>
      <c r="S75" s="235"/>
    </row>
    <row r="76" spans="1:19" ht="20.25" customHeight="1" x14ac:dyDescent="0.2">
      <c r="A76" s="240"/>
      <c r="B76" s="239"/>
      <c r="C76" s="157"/>
      <c r="D76" s="157"/>
      <c r="E76" s="228"/>
      <c r="F76" s="156"/>
      <c r="G76" s="156"/>
      <c r="H76" s="156"/>
      <c r="I76" s="156"/>
      <c r="J76" s="156"/>
      <c r="K76" s="156"/>
      <c r="L76" s="156"/>
      <c r="M76" s="156"/>
      <c r="N76" s="203"/>
      <c r="O76" s="203"/>
      <c r="P76" s="363" t="s">
        <v>168</v>
      </c>
      <c r="Q76" s="156"/>
      <c r="R76" s="156"/>
      <c r="S76" s="235"/>
    </row>
    <row r="77" spans="1:19" ht="20.25" customHeight="1" x14ac:dyDescent="0.25">
      <c r="A77" s="218" t="s">
        <v>106</v>
      </c>
      <c r="B77" s="233">
        <v>1</v>
      </c>
      <c r="C77" s="219" t="s">
        <v>136</v>
      </c>
      <c r="D77" s="219"/>
      <c r="E77" s="362" t="s">
        <v>167</v>
      </c>
      <c r="F77" s="221"/>
      <c r="G77" s="222"/>
      <c r="H77" s="223"/>
      <c r="I77" s="223"/>
      <c r="J77" s="223" t="s">
        <v>141</v>
      </c>
      <c r="K77" s="223"/>
      <c r="L77" s="223"/>
      <c r="M77" s="224"/>
      <c r="N77" s="242"/>
      <c r="O77" s="225"/>
      <c r="P77" s="725" t="s">
        <v>142</v>
      </c>
      <c r="Q77" s="690"/>
      <c r="R77" s="726"/>
      <c r="S77" s="236"/>
    </row>
    <row r="78" spans="1:19" ht="20.25" customHeight="1" x14ac:dyDescent="0.2">
      <c r="A78" s="25"/>
      <c r="B78" s="164"/>
      <c r="C78" s="158" t="s">
        <v>148</v>
      </c>
      <c r="D78" s="241"/>
      <c r="E78" s="21"/>
      <c r="F78" s="31"/>
      <c r="G78" s="31"/>
      <c r="H78" s="35"/>
      <c r="I78" s="35"/>
      <c r="J78" s="35" t="s">
        <v>143</v>
      </c>
      <c r="K78" s="35"/>
      <c r="L78" s="35"/>
      <c r="M78" s="32"/>
      <c r="N78" s="243"/>
      <c r="O78" s="225"/>
      <c r="P78" s="725" t="s">
        <v>144</v>
      </c>
      <c r="Q78" s="690"/>
      <c r="R78" s="726"/>
      <c r="S78" s="237"/>
    </row>
    <row r="79" spans="1:19" ht="20.25" customHeight="1" x14ac:dyDescent="0.2">
      <c r="A79" s="229"/>
      <c r="B79" s="239"/>
      <c r="C79" s="157"/>
      <c r="D79" s="244"/>
      <c r="E79" s="228"/>
      <c r="F79" s="156"/>
      <c r="G79" s="156"/>
      <c r="H79" s="156"/>
      <c r="I79" s="156"/>
      <c r="J79" s="156"/>
      <c r="K79" s="156"/>
      <c r="L79" s="156"/>
      <c r="M79" s="156"/>
      <c r="N79" s="293"/>
      <c r="O79" s="203"/>
      <c r="P79" s="156"/>
      <c r="Q79" s="156"/>
      <c r="R79" s="156"/>
      <c r="S79" s="235"/>
    </row>
    <row r="80" spans="1:19" ht="20.25" customHeight="1" x14ac:dyDescent="0.2">
      <c r="A80" s="240"/>
      <c r="B80" s="239"/>
      <c r="C80" s="244" t="s">
        <v>134</v>
      </c>
      <c r="D80" s="157"/>
      <c r="E80" s="228"/>
      <c r="F80" s="156"/>
      <c r="G80" s="156"/>
      <c r="H80" s="156"/>
      <c r="I80" s="156"/>
      <c r="J80" s="156"/>
      <c r="K80" s="156"/>
      <c r="L80" s="156"/>
      <c r="M80" s="156"/>
      <c r="N80" s="203"/>
      <c r="O80" s="203"/>
      <c r="P80" s="156"/>
      <c r="Q80" s="156"/>
      <c r="R80" s="156"/>
      <c r="S80" s="235"/>
    </row>
    <row r="81" spans="1:19" ht="20.25" customHeight="1" x14ac:dyDescent="0.2">
      <c r="A81" s="240"/>
      <c r="B81" s="239"/>
      <c r="C81" s="157"/>
      <c r="D81" s="157"/>
      <c r="E81" s="228"/>
      <c r="F81" s="156"/>
      <c r="G81" s="156"/>
      <c r="H81" s="156"/>
      <c r="I81" s="156"/>
      <c r="J81" s="156"/>
      <c r="K81" s="156"/>
      <c r="L81" s="156"/>
      <c r="M81" s="156"/>
      <c r="N81" s="203"/>
      <c r="O81" s="203"/>
      <c r="P81" s="156"/>
      <c r="Q81" s="156"/>
      <c r="R81" s="156"/>
      <c r="S81" s="235"/>
    </row>
    <row r="82" spans="1:19" ht="20.25" customHeight="1" x14ac:dyDescent="0.2">
      <c r="A82" s="218" t="s">
        <v>135</v>
      </c>
      <c r="B82" s="233">
        <v>1</v>
      </c>
      <c r="C82" s="219" t="s">
        <v>133</v>
      </c>
      <c r="D82" s="219"/>
      <c r="E82" s="220"/>
      <c r="F82" s="221"/>
      <c r="G82" s="222"/>
      <c r="H82" s="223"/>
      <c r="I82" s="223"/>
      <c r="J82" s="223"/>
      <c r="K82" s="223"/>
      <c r="L82" s="223"/>
      <c r="M82" s="224"/>
      <c r="N82" s="242"/>
      <c r="O82" s="225"/>
      <c r="P82" s="170" t="s">
        <v>172</v>
      </c>
      <c r="Q82" s="156"/>
      <c r="R82" s="169"/>
      <c r="S82" s="236"/>
    </row>
    <row r="83" spans="1:19" ht="20.25" customHeight="1" x14ac:dyDescent="0.2">
      <c r="A83" s="25"/>
      <c r="B83" s="164"/>
      <c r="C83" s="158" t="s">
        <v>170</v>
      </c>
      <c r="D83" s="241"/>
      <c r="E83" s="21"/>
      <c r="F83" s="31"/>
      <c r="G83" s="31"/>
      <c r="H83" s="35"/>
      <c r="I83" s="35"/>
      <c r="J83" s="35"/>
      <c r="K83" s="35"/>
      <c r="L83" s="35"/>
      <c r="M83" s="32"/>
      <c r="N83" s="243"/>
      <c r="O83" s="225"/>
      <c r="P83" s="170" t="s">
        <v>173</v>
      </c>
      <c r="Q83" s="156"/>
      <c r="R83" s="169"/>
      <c r="S83" s="237"/>
    </row>
    <row r="84" spans="1:19" ht="20.25" customHeight="1" x14ac:dyDescent="0.2">
      <c r="A84" s="218" t="s">
        <v>150</v>
      </c>
      <c r="B84" s="233">
        <v>1</v>
      </c>
      <c r="C84" s="219" t="s">
        <v>165</v>
      </c>
      <c r="D84" s="219"/>
      <c r="E84" s="220"/>
      <c r="F84" s="221"/>
      <c r="G84" s="222"/>
      <c r="H84" s="223"/>
      <c r="I84" s="223"/>
      <c r="J84" s="223"/>
      <c r="K84" s="223"/>
      <c r="L84" s="223"/>
      <c r="M84" s="224"/>
      <c r="N84" s="242"/>
      <c r="O84" s="225"/>
      <c r="P84" s="170" t="s">
        <v>171</v>
      </c>
      <c r="Q84" s="156"/>
      <c r="R84" s="169"/>
      <c r="S84" s="236"/>
    </row>
    <row r="85" spans="1:19" ht="20.25" customHeight="1" x14ac:dyDescent="0.2">
      <c r="A85" s="25"/>
      <c r="B85" s="164"/>
      <c r="C85" s="158" t="s">
        <v>151</v>
      </c>
      <c r="D85" s="241"/>
      <c r="E85" s="21"/>
      <c r="F85" s="31"/>
      <c r="G85" s="31"/>
      <c r="H85" s="35"/>
      <c r="I85" s="35"/>
      <c r="J85" s="35"/>
      <c r="K85" s="35"/>
      <c r="L85" s="35"/>
      <c r="M85" s="32"/>
      <c r="N85" s="243"/>
      <c r="O85" s="225"/>
      <c r="P85" s="170"/>
      <c r="Q85" s="156"/>
      <c r="R85" s="169"/>
      <c r="S85" s="237"/>
    </row>
    <row r="86" spans="1:19" ht="20.25" customHeight="1" x14ac:dyDescent="0.2">
      <c r="A86" s="240"/>
      <c r="B86" s="239"/>
      <c r="C86" s="157"/>
      <c r="D86" s="157"/>
      <c r="E86" s="228"/>
      <c r="F86" s="156"/>
      <c r="G86" s="156"/>
      <c r="H86" s="156"/>
      <c r="I86" s="156"/>
      <c r="J86" s="156"/>
      <c r="K86" s="156"/>
      <c r="L86" s="156"/>
      <c r="M86" s="156"/>
      <c r="N86" s="203"/>
      <c r="O86" s="203"/>
      <c r="P86" s="156"/>
      <c r="Q86" s="156"/>
      <c r="R86" s="156"/>
      <c r="S86" s="235"/>
    </row>
    <row r="87" spans="1:19" ht="18" customHeight="1" x14ac:dyDescent="0.2">
      <c r="A87" s="653" t="s">
        <v>95</v>
      </c>
      <c r="B87" s="723"/>
      <c r="C87" s="723"/>
      <c r="D87" s="723"/>
      <c r="E87" s="723"/>
      <c r="F87" s="723"/>
      <c r="G87" s="723"/>
      <c r="H87" s="723"/>
      <c r="I87" s="723"/>
      <c r="J87" s="723"/>
      <c r="K87" s="723"/>
      <c r="L87" s="723"/>
      <c r="M87" s="723"/>
      <c r="N87" s="723"/>
      <c r="O87" s="723"/>
      <c r="P87" s="723"/>
      <c r="Q87" s="723"/>
      <c r="R87" s="723"/>
    </row>
    <row r="88" spans="1:19" s="254" customFormat="1" ht="28.5" customHeight="1" x14ac:dyDescent="0.2">
      <c r="A88" s="724" t="s">
        <v>122</v>
      </c>
      <c r="B88" s="659"/>
      <c r="C88" s="659"/>
      <c r="D88" s="659"/>
      <c r="E88" s="659"/>
      <c r="F88" s="659"/>
      <c r="G88" s="659"/>
      <c r="H88" s="659"/>
      <c r="I88" s="659"/>
      <c r="J88" s="659"/>
      <c r="K88" s="659"/>
      <c r="L88" s="659"/>
      <c r="M88" s="659"/>
      <c r="N88" s="659"/>
      <c r="O88" s="659"/>
      <c r="P88" s="659"/>
      <c r="Q88" s="659"/>
      <c r="R88" s="659"/>
    </row>
    <row r="89" spans="1:19" ht="21" customHeight="1" x14ac:dyDescent="0.2">
      <c r="H89"/>
      <c r="I89"/>
      <c r="J89"/>
      <c r="K89"/>
      <c r="L89"/>
      <c r="M89"/>
      <c r="N89"/>
      <c r="O89"/>
      <c r="P89"/>
      <c r="Q89"/>
      <c r="R89"/>
    </row>
    <row r="90" spans="1:19" ht="16.5" customHeight="1" x14ac:dyDescent="0.2">
      <c r="H90"/>
      <c r="I90"/>
      <c r="J90"/>
      <c r="K90"/>
      <c r="L90"/>
      <c r="M90"/>
      <c r="N90"/>
      <c r="O90"/>
      <c r="P90"/>
      <c r="Q90"/>
      <c r="R90"/>
    </row>
    <row r="91" spans="1:19" ht="16.5" customHeight="1" x14ac:dyDescent="0.2">
      <c r="H91"/>
      <c r="I91"/>
      <c r="J91"/>
      <c r="K91"/>
      <c r="L91"/>
      <c r="M91"/>
      <c r="N91"/>
      <c r="O91"/>
      <c r="P91"/>
      <c r="Q91"/>
      <c r="R91"/>
    </row>
    <row r="92" spans="1:19" x14ac:dyDescent="0.2">
      <c r="H92"/>
      <c r="I92"/>
      <c r="J92"/>
      <c r="K92"/>
      <c r="L92"/>
      <c r="M92"/>
      <c r="N92"/>
      <c r="O92"/>
      <c r="P92"/>
      <c r="Q92"/>
      <c r="R92"/>
    </row>
    <row r="93" spans="1:19" x14ac:dyDescent="0.2">
      <c r="H93"/>
      <c r="I93"/>
      <c r="J93"/>
      <c r="K93"/>
      <c r="L93"/>
      <c r="M93"/>
      <c r="N93"/>
      <c r="O93"/>
      <c r="P93"/>
      <c r="Q93"/>
      <c r="R93"/>
    </row>
  </sheetData>
  <sheetProtection password="CF81" sheet="1" objects="1" scenarios="1" formatCells="0"/>
  <mergeCells count="101">
    <mergeCell ref="P37:R37"/>
    <mergeCell ref="N39:R39"/>
    <mergeCell ref="N40:R40"/>
    <mergeCell ref="N42:R42"/>
    <mergeCell ref="N44:R44"/>
    <mergeCell ref="N43:R43"/>
    <mergeCell ref="A46:F46"/>
    <mergeCell ref="A45:N45"/>
    <mergeCell ref="A39:B39"/>
    <mergeCell ref="A40:B40"/>
    <mergeCell ref="N41:R41"/>
    <mergeCell ref="D40:E40"/>
    <mergeCell ref="D39:E39"/>
    <mergeCell ref="P38:R38"/>
    <mergeCell ref="C37:D37"/>
    <mergeCell ref="A87:R87"/>
    <mergeCell ref="A88:R88"/>
    <mergeCell ref="P78:R78"/>
    <mergeCell ref="I50:R50"/>
    <mergeCell ref="A55:R55"/>
    <mergeCell ref="C56:R56"/>
    <mergeCell ref="P77:R77"/>
    <mergeCell ref="P63:S63"/>
    <mergeCell ref="C41:D41"/>
    <mergeCell ref="P62:T62"/>
    <mergeCell ref="A59:N59"/>
    <mergeCell ref="A52:B52"/>
    <mergeCell ref="A49:F49"/>
    <mergeCell ref="I49:R49"/>
    <mergeCell ref="I48:S48"/>
    <mergeCell ref="C47:O47"/>
    <mergeCell ref="Q45:R45"/>
    <mergeCell ref="A6:B7"/>
    <mergeCell ref="G6:G7"/>
    <mergeCell ref="H6:J7"/>
    <mergeCell ref="L6:L7"/>
    <mergeCell ref="P22:R22"/>
    <mergeCell ref="P23:R23"/>
    <mergeCell ref="P24:R24"/>
    <mergeCell ref="P9:R9"/>
    <mergeCell ref="P11:R11"/>
    <mergeCell ref="P12:R12"/>
    <mergeCell ref="M6:N7"/>
    <mergeCell ref="B8:E8"/>
    <mergeCell ref="P18:R18"/>
    <mergeCell ref="C11:D11"/>
    <mergeCell ref="C13:D13"/>
    <mergeCell ref="C6:D7"/>
    <mergeCell ref="C21:D21"/>
    <mergeCell ref="C23:D23"/>
    <mergeCell ref="C19:D19"/>
    <mergeCell ref="E6:F7"/>
    <mergeCell ref="C17:D17"/>
    <mergeCell ref="O6:O7"/>
    <mergeCell ref="Q6:R6"/>
    <mergeCell ref="Q7:R7"/>
    <mergeCell ref="C9:D9"/>
    <mergeCell ref="P25:R25"/>
    <mergeCell ref="C29:D29"/>
    <mergeCell ref="C31:D31"/>
    <mergeCell ref="P32:R32"/>
    <mergeCell ref="P26:R26"/>
    <mergeCell ref="C35:D35"/>
    <mergeCell ref="P36:R36"/>
    <mergeCell ref="P34:R34"/>
    <mergeCell ref="P35:R35"/>
    <mergeCell ref="C33:D33"/>
    <mergeCell ref="P33:R33"/>
    <mergeCell ref="P13:R13"/>
    <mergeCell ref="P19:R19"/>
    <mergeCell ref="P14:R14"/>
    <mergeCell ref="P15:R15"/>
    <mergeCell ref="P16:R16"/>
    <mergeCell ref="P17:R17"/>
    <mergeCell ref="C25:D25"/>
    <mergeCell ref="P21:R21"/>
    <mergeCell ref="P20:R20"/>
    <mergeCell ref="R3:R4"/>
    <mergeCell ref="A48:H48"/>
    <mergeCell ref="A53:B53"/>
    <mergeCell ref="A50:F50"/>
    <mergeCell ref="C52:T52"/>
    <mergeCell ref="C53:T53"/>
    <mergeCell ref="A51:H51"/>
    <mergeCell ref="D3:J4"/>
    <mergeCell ref="A3:C4"/>
    <mergeCell ref="Q3:Q4"/>
    <mergeCell ref="O3:O4"/>
    <mergeCell ref="P3:P4"/>
    <mergeCell ref="L3:M3"/>
    <mergeCell ref="L4:M4"/>
    <mergeCell ref="B5:E5"/>
    <mergeCell ref="J5:M5"/>
    <mergeCell ref="C15:D15"/>
    <mergeCell ref="I51:R51"/>
    <mergeCell ref="P29:R29"/>
    <mergeCell ref="P28:R28"/>
    <mergeCell ref="P31:R31"/>
    <mergeCell ref="P27:R27"/>
    <mergeCell ref="P30:R30"/>
    <mergeCell ref="C27:D27"/>
  </mergeCells>
  <phoneticPr fontId="17" type="noConversion"/>
  <printOptions horizontalCentered="1" verticalCentered="1"/>
  <pageMargins left="0.31496062992125984" right="0.31496062992125984" top="0.39370078740157483" bottom="0" header="0.31496062992125984" footer="0.11811023622047245"/>
  <pageSetup paperSize="9" scale="62" orientation="landscape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 enableFormatConditionsCalculation="0">
    <tabColor indexed="10"/>
    <pageSetUpPr fitToPage="1"/>
  </sheetPr>
  <dimension ref="A1:AY87"/>
  <sheetViews>
    <sheetView showGridLines="0" showZeros="0" zoomScale="70" zoomScaleNormal="70" workbookViewId="0">
      <selection activeCell="M8" sqref="M8"/>
    </sheetView>
  </sheetViews>
  <sheetFormatPr baseColWidth="10" defaultRowHeight="12.75" x14ac:dyDescent="0.2"/>
  <cols>
    <col min="1" max="1" width="13" customWidth="1"/>
    <col min="2" max="2" width="4.7109375" customWidth="1"/>
    <col min="3" max="3" width="36" customWidth="1"/>
    <col min="4" max="5" width="6.42578125" customWidth="1"/>
    <col min="6" max="7" width="6.42578125" style="1" customWidth="1"/>
    <col min="8" max="9" width="6.7109375" style="1" customWidth="1"/>
    <col min="10" max="11" width="6.42578125" style="1" customWidth="1"/>
    <col min="12" max="12" width="8.7109375" style="1" customWidth="1"/>
    <col min="13" max="13" width="10" style="1" customWidth="1"/>
    <col min="14" max="14" width="10.42578125" style="1" customWidth="1"/>
    <col min="15" max="15" width="10" style="1" customWidth="1"/>
    <col min="16" max="16" width="8.7109375" style="2" customWidth="1"/>
    <col min="17" max="17" width="10.7109375" style="5" customWidth="1"/>
    <col min="18" max="18" width="10" style="4" customWidth="1"/>
    <col min="19" max="19" width="10.85546875" customWidth="1"/>
    <col min="20" max="22" width="9.140625" customWidth="1"/>
    <col min="23" max="43" width="6.7109375" customWidth="1"/>
    <col min="44" max="51" width="6.7109375" style="1" customWidth="1"/>
    <col min="52" max="82" width="6.7109375" customWidth="1"/>
  </cols>
  <sheetData>
    <row r="1" spans="1:51" ht="41.25" customHeight="1" thickBot="1" x14ac:dyDescent="0.3">
      <c r="A1" s="262"/>
      <c r="B1" s="262"/>
      <c r="C1" s="262"/>
      <c r="D1" s="335"/>
      <c r="E1" s="267"/>
      <c r="F1" s="268"/>
      <c r="G1" s="762"/>
      <c r="H1" s="665"/>
      <c r="I1" s="665"/>
      <c r="J1" s="665"/>
      <c r="K1" s="665"/>
      <c r="L1" s="665"/>
      <c r="M1" s="665"/>
      <c r="N1" s="665"/>
      <c r="O1" s="665"/>
      <c r="P1" s="665"/>
      <c r="Q1" s="731"/>
      <c r="R1" s="665"/>
      <c r="S1" s="665"/>
    </row>
    <row r="2" spans="1:51" ht="33" customHeight="1" thickBot="1" x14ac:dyDescent="0.25">
      <c r="A2" s="275" t="s">
        <v>128</v>
      </c>
      <c r="B2" s="403"/>
      <c r="C2" s="276"/>
      <c r="D2" s="759" t="s">
        <v>132</v>
      </c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1"/>
      <c r="Q2" s="279" t="str">
        <f>BA!$P$2</f>
        <v>Ind:A</v>
      </c>
      <c r="R2" s="757" t="s">
        <v>96</v>
      </c>
      <c r="S2" s="758"/>
      <c r="T2" s="11"/>
    </row>
    <row r="3" spans="1:51" ht="32.25" customHeight="1" thickBot="1" x14ac:dyDescent="0.25">
      <c r="A3" s="264" t="s">
        <v>84</v>
      </c>
      <c r="B3" s="404"/>
      <c r="C3" s="378" t="str">
        <f>BA!$C$4</f>
        <v>[Nom du poste][produit]</v>
      </c>
      <c r="D3" s="289"/>
      <c r="E3" s="269" t="s">
        <v>127</v>
      </c>
      <c r="F3" s="270" t="str">
        <f>BA!$C$3</f>
        <v>09 XXX XX</v>
      </c>
      <c r="G3" s="271"/>
      <c r="H3" s="402"/>
      <c r="I3" s="617"/>
      <c r="J3" s="273" t="s">
        <v>13</v>
      </c>
      <c r="K3" s="265">
        <f>BA!$C$7</f>
        <v>0</v>
      </c>
      <c r="L3" s="274"/>
      <c r="M3" s="274"/>
      <c r="N3" s="634"/>
      <c r="O3" s="610"/>
      <c r="P3" s="272" t="s">
        <v>92</v>
      </c>
      <c r="Q3" s="266" t="s">
        <v>7</v>
      </c>
      <c r="R3" s="766">
        <f>BA!$C$6</f>
        <v>0</v>
      </c>
      <c r="S3" s="767"/>
    </row>
    <row r="4" spans="1:51" s="3" customFormat="1" ht="13.5" thickTop="1" x14ac:dyDescent="0.2">
      <c r="A4" s="12" t="s">
        <v>2</v>
      </c>
      <c r="B4" s="781" t="s">
        <v>174</v>
      </c>
      <c r="C4" s="290" t="s">
        <v>101</v>
      </c>
      <c r="D4" s="445" t="str">
        <f>ABAhe!F8</f>
        <v>RA</v>
      </c>
      <c r="E4" s="445" t="str">
        <f>ABAhe!G8</f>
        <v>CdP</v>
      </c>
      <c r="F4" s="445" t="str">
        <f>ABAhe!H8</f>
        <v>ETUDES</v>
      </c>
      <c r="G4" s="445" t="str">
        <f>ABAhe!I8</f>
        <v>P-CONT</v>
      </c>
      <c r="H4" s="445" t="str">
        <f>ABAhe!J8</f>
        <v>CONT</v>
      </c>
      <c r="I4" s="445" t="str">
        <f>ABAhe!K8</f>
        <v>I/S</v>
      </c>
      <c r="J4" s="445" t="str">
        <f>ABAhe!L8</f>
        <v>RSF</v>
      </c>
      <c r="K4" s="445" t="str">
        <f>ABAhe!M8</f>
        <v>CABL</v>
      </c>
      <c r="L4" s="17" t="s">
        <v>81</v>
      </c>
      <c r="M4" s="287" t="s">
        <v>4</v>
      </c>
      <c r="N4" s="287" t="s">
        <v>230</v>
      </c>
      <c r="O4" s="288" t="s">
        <v>228</v>
      </c>
      <c r="P4" s="287" t="s">
        <v>219</v>
      </c>
      <c r="Q4" s="768" t="s">
        <v>9</v>
      </c>
      <c r="R4" s="770" t="s">
        <v>0</v>
      </c>
      <c r="S4" s="779" t="s">
        <v>6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 s="1"/>
      <c r="AS4" s="1"/>
      <c r="AT4" s="1"/>
      <c r="AU4" s="1"/>
      <c r="AV4" s="1"/>
      <c r="AW4" s="1"/>
      <c r="AX4" s="1"/>
      <c r="AY4" s="1"/>
    </row>
    <row r="5" spans="1:51" s="1" customFormat="1" ht="19.5" customHeight="1" thickBot="1" x14ac:dyDescent="0.25">
      <c r="A5" s="369" t="s">
        <v>3</v>
      </c>
      <c r="B5" s="782"/>
      <c r="C5" s="370" t="s">
        <v>152</v>
      </c>
      <c r="D5" s="600" t="str">
        <f>ABAhe!F9</f>
        <v>coutHCdp</v>
      </c>
      <c r="E5" s="600" t="str">
        <f>ABAhe!G9</f>
        <v>coutHCdp</v>
      </c>
      <c r="F5" s="600" t="str">
        <f>ABAhe!H9</f>
        <v>coutHTech</v>
      </c>
      <c r="G5" s="600" t="str">
        <f>ABAhe!I9</f>
        <v>coutHCdp</v>
      </c>
      <c r="H5" s="600" t="str">
        <f>ABAhe!J9</f>
        <v>coutHTech</v>
      </c>
      <c r="I5" s="600" t="str">
        <f>ABAhe!K9</f>
        <v>coutHTech</v>
      </c>
      <c r="J5" s="600" t="str">
        <f>ABAhe!L9</f>
        <v>coutHTech</v>
      </c>
      <c r="K5" s="600" t="str">
        <f>ABAhe!M9</f>
        <v>coutHOuv</v>
      </c>
      <c r="L5" s="371" t="s">
        <v>1</v>
      </c>
      <c r="M5" s="372" t="s">
        <v>5</v>
      </c>
      <c r="N5" s="640" t="s">
        <v>231</v>
      </c>
      <c r="O5" s="633" t="s">
        <v>227</v>
      </c>
      <c r="P5" s="635" t="s">
        <v>220</v>
      </c>
      <c r="Q5" s="769"/>
      <c r="R5" s="771"/>
      <c r="S5" s="780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51" s="1" customFormat="1" ht="12.75" customHeight="1" x14ac:dyDescent="0.2">
      <c r="A6" s="373"/>
      <c r="B6" s="405"/>
      <c r="C6" s="374" t="s">
        <v>191</v>
      </c>
      <c r="D6" s="375" t="e">
        <f>D5*$C$7</f>
        <v>#VALUE!</v>
      </c>
      <c r="E6" s="375" t="e">
        <f t="shared" ref="E6:K6" si="0">E5*$C$7</f>
        <v>#VALUE!</v>
      </c>
      <c r="F6" s="375" t="e">
        <f t="shared" si="0"/>
        <v>#VALUE!</v>
      </c>
      <c r="G6" s="375" t="e">
        <f t="shared" si="0"/>
        <v>#VALUE!</v>
      </c>
      <c r="H6" s="375" t="e">
        <f t="shared" si="0"/>
        <v>#VALUE!</v>
      </c>
      <c r="I6" s="375" t="e">
        <f t="shared" si="0"/>
        <v>#VALUE!</v>
      </c>
      <c r="J6" s="375" t="e">
        <f t="shared" si="0"/>
        <v>#VALUE!</v>
      </c>
      <c r="K6" s="375" t="e">
        <f t="shared" si="0"/>
        <v>#VALUE!</v>
      </c>
      <c r="L6" s="772" t="s">
        <v>82</v>
      </c>
      <c r="M6" s="773"/>
      <c r="N6" s="773"/>
      <c r="O6" s="773"/>
      <c r="P6" s="773"/>
      <c r="Q6" s="773"/>
      <c r="R6" s="774"/>
      <c r="S6" s="377" t="s">
        <v>139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51" s="1" customFormat="1" ht="12" customHeight="1" thickBot="1" x14ac:dyDescent="0.25">
      <c r="A7" s="18"/>
      <c r="B7" s="406"/>
      <c r="C7" s="401">
        <f>SUM(BA!G47:G49)/100+1</f>
        <v>1</v>
      </c>
      <c r="D7" s="330"/>
      <c r="E7" s="332"/>
      <c r="F7" s="333"/>
      <c r="G7" s="333"/>
      <c r="H7" s="333"/>
      <c r="I7" s="333"/>
      <c r="J7" s="333"/>
      <c r="K7" s="331"/>
      <c r="L7" s="775" t="s">
        <v>10</v>
      </c>
      <c r="M7" s="776"/>
      <c r="N7" s="776"/>
      <c r="O7" s="776"/>
      <c r="P7" s="776"/>
      <c r="Q7" s="777"/>
      <c r="R7" s="778"/>
      <c r="S7" s="376" t="s">
        <v>138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51" s="23" customFormat="1" ht="27" customHeight="1" thickBot="1" x14ac:dyDescent="0.25">
      <c r="A8" s="186">
        <f>ABAhe!A11</f>
        <v>0</v>
      </c>
      <c r="B8" s="186" t="str">
        <f>ABAhe!B11</f>
        <v>qteProduit</v>
      </c>
      <c r="C8" s="187" t="str">
        <f>ABAhe!C11</f>
        <v>nomProduit</v>
      </c>
      <c r="D8" s="183" t="e">
        <f>SUM(ABAhe!F11,ABAhe!F12)*$B$8</f>
        <v>#VALUE!</v>
      </c>
      <c r="E8" s="183" t="e">
        <f>SUM(ABAhe!G11,ABAhe!G12)*$B$8</f>
        <v>#VALUE!</v>
      </c>
      <c r="F8" s="183" t="e">
        <f>SUM(ABAhe!H11,ABAhe!H12)*$B$8</f>
        <v>#VALUE!</v>
      </c>
      <c r="G8" s="183" t="e">
        <f>SUM(ABAhe!I11,ABAhe!I12)*$B$8</f>
        <v>#VALUE!</v>
      </c>
      <c r="H8" s="183" t="e">
        <f>SUM(ABAhe!J11,ABAhe!J12)*$B$8</f>
        <v>#VALUE!</v>
      </c>
      <c r="I8" s="183" t="e">
        <f>SUM(ABAhe!K11,ABAhe!K12)*$B$8</f>
        <v>#VALUE!</v>
      </c>
      <c r="J8" s="183" t="e">
        <f>SUM(ABAhe!L11,ABAhe!L12)*$B$8</f>
        <v>#VALUE!</v>
      </c>
      <c r="K8" s="183" t="e">
        <f>SUM(ABAhe!M11,ABAhe!M12)*$B$8</f>
        <v>#VALUE!</v>
      </c>
      <c r="L8" s="366" t="s">
        <v>241</v>
      </c>
      <c r="M8" s="611" t="s">
        <v>242</v>
      </c>
      <c r="N8" s="611"/>
      <c r="O8" s="364"/>
      <c r="P8" s="28"/>
      <c r="Q8" s="294" t="e">
        <f>(SUM(ABAhe!S12,L8*($D$27/100+1),M8*($D$27/100+1),N8,P8,O8)*$C$7)</f>
        <v>#VALUE!</v>
      </c>
      <c r="R8" s="29" t="s">
        <v>243</v>
      </c>
      <c r="S8" s="292" t="e">
        <f>(R8-Q8)/Q8</f>
        <v>#VALUE!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</row>
    <row r="9" spans="1:51" s="23" customFormat="1" ht="27" customHeight="1" thickBot="1" x14ac:dyDescent="0.25">
      <c r="A9" s="188">
        <f>ABAhe!A13</f>
        <v>0</v>
      </c>
      <c r="B9" s="188">
        <f>ABAhe!B13</f>
        <v>0</v>
      </c>
      <c r="C9" s="189">
        <f>ABAhe!C13</f>
        <v>0</v>
      </c>
      <c r="D9" s="184">
        <f>SUM(ABAhe!F13,ABAhe!F14)*$B$9</f>
        <v>0</v>
      </c>
      <c r="E9" s="184">
        <f>SUM(ABAhe!G13,ABAhe!G14)*$B$9</f>
        <v>0</v>
      </c>
      <c r="F9" s="184">
        <f>SUM(ABAhe!H13,ABAhe!H14)*$B$9</f>
        <v>0</v>
      </c>
      <c r="G9" s="184">
        <f>SUM(ABAhe!I13,ABAhe!I14)*$B$9</f>
        <v>0</v>
      </c>
      <c r="H9" s="184">
        <f>SUM(ABAhe!J13,ABAhe!J14)*$B$9</f>
        <v>0</v>
      </c>
      <c r="I9" s="184">
        <f>SUM(ABAhe!K13,ABAhe!K14)*$B$9</f>
        <v>0</v>
      </c>
      <c r="J9" s="184">
        <f>SUM(ABAhe!L13,ABAhe!L14)*$B$9</f>
        <v>0</v>
      </c>
      <c r="K9" s="184">
        <f>SUM(ABAhe!M13,ABAhe!M14)*$B$9</f>
        <v>0</v>
      </c>
      <c r="L9" s="366"/>
      <c r="M9" s="612"/>
      <c r="N9" s="612"/>
      <c r="O9" s="364"/>
      <c r="P9" s="28"/>
      <c r="Q9" s="294" t="e">
        <f>(SUM(ABAhe!S14,L9*($D$27/100+1),M9*($D$27/100+1),N9,P9,O9)*$C$7)</f>
        <v>#VALUE!</v>
      </c>
      <c r="R9" s="29"/>
      <c r="S9" s="292" t="e">
        <f t="shared" ref="S9:S23" si="1">(R9-Q9)/Q9</f>
        <v>#VALUE!</v>
      </c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</row>
    <row r="10" spans="1:51" s="23" customFormat="1" ht="27" customHeight="1" thickBot="1" x14ac:dyDescent="0.25">
      <c r="A10" s="188">
        <f>ABAhe!A15</f>
        <v>0</v>
      </c>
      <c r="B10" s="188">
        <f>ABAhe!B15</f>
        <v>0</v>
      </c>
      <c r="C10" s="189">
        <f>ABAhe!C15</f>
        <v>0</v>
      </c>
      <c r="D10" s="184">
        <f>SUM(ABAhe!F15,ABAhe!F16)*$B$10</f>
        <v>0</v>
      </c>
      <c r="E10" s="184">
        <f>SUM(ABAhe!G15,ABAhe!G16)*$B$10</f>
        <v>0</v>
      </c>
      <c r="F10" s="184">
        <f>SUM(ABAhe!H15,ABAhe!H16)*$B$10</f>
        <v>0</v>
      </c>
      <c r="G10" s="184">
        <f>SUM(ABAhe!I15,ABAhe!I16)*$B$10</f>
        <v>0</v>
      </c>
      <c r="H10" s="184">
        <f>SUM(ABAhe!J15,ABAhe!J16)*$B$10</f>
        <v>0</v>
      </c>
      <c r="I10" s="184">
        <f>SUM(ABAhe!K15,ABAhe!K16)*$B$10</f>
        <v>0</v>
      </c>
      <c r="J10" s="184">
        <f>SUM(ABAhe!L15,ABAhe!L16)*$B$10</f>
        <v>0</v>
      </c>
      <c r="K10" s="184">
        <f>SUM(ABAhe!M15,ABAhe!M16)*$B$10</f>
        <v>0</v>
      </c>
      <c r="L10" s="366"/>
      <c r="M10" s="612"/>
      <c r="N10" s="612"/>
      <c r="O10" s="364"/>
      <c r="P10" s="28"/>
      <c r="Q10" s="294" t="e">
        <f>(SUM(ABAhe!S16,L10*($D$27/100+1),M10*($D$27/100+1),N10,P10,O10)*$C$7)</f>
        <v>#VALUE!</v>
      </c>
      <c r="R10" s="29"/>
      <c r="S10" s="292" t="e">
        <f t="shared" si="1"/>
        <v>#VALUE!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</row>
    <row r="11" spans="1:51" ht="27" customHeight="1" thickBot="1" x14ac:dyDescent="0.25">
      <c r="A11" s="188">
        <f>ABAhe!A17</f>
        <v>0</v>
      </c>
      <c r="B11" s="188">
        <f>ABAhe!B17</f>
        <v>0</v>
      </c>
      <c r="C11" s="189">
        <f>ABAhe!C17</f>
        <v>0</v>
      </c>
      <c r="D11" s="184">
        <f>SUM(ABAhe!F17,ABAhe!F18)*$B$11</f>
        <v>0</v>
      </c>
      <c r="E11" s="184">
        <f>SUM(ABAhe!G17,ABAhe!G18)*$B$11</f>
        <v>0</v>
      </c>
      <c r="F11" s="184">
        <f>SUM(ABAhe!H17,ABAhe!H18)*$B$11</f>
        <v>0</v>
      </c>
      <c r="G11" s="184">
        <f>SUM(ABAhe!I17,ABAhe!I18)*$B$11</f>
        <v>0</v>
      </c>
      <c r="H11" s="184">
        <f>SUM(ABAhe!J17,ABAhe!J18)*$B$11</f>
        <v>0</v>
      </c>
      <c r="I11" s="184">
        <f>SUM(ABAhe!K17,ABAhe!K18)*$B$11</f>
        <v>0</v>
      </c>
      <c r="J11" s="184">
        <f>SUM(ABAhe!L17,ABAhe!L18)*$B$11</f>
        <v>0</v>
      </c>
      <c r="K11" s="184">
        <f>SUM(ABAhe!M17,ABAhe!M18)*$B$11</f>
        <v>0</v>
      </c>
      <c r="L11" s="366"/>
      <c r="M11" s="613"/>
      <c r="N11" s="613"/>
      <c r="O11" s="365"/>
      <c r="P11" s="28"/>
      <c r="Q11" s="294" t="e">
        <f>(SUM(ABAhe!S18,L11*($D$27/100+1),M11*($D$27/100+1),N11,P11,O11)*$C$7)</f>
        <v>#VALUE!</v>
      </c>
      <c r="R11" s="29"/>
      <c r="S11" s="292" t="e">
        <f t="shared" si="1"/>
        <v>#VALUE!</v>
      </c>
    </row>
    <row r="12" spans="1:51" ht="27" customHeight="1" thickBot="1" x14ac:dyDescent="0.25">
      <c r="A12" s="188">
        <f>ABAhe!A19</f>
        <v>0</v>
      </c>
      <c r="B12" s="188">
        <f>ABAhe!B19</f>
        <v>0</v>
      </c>
      <c r="C12" s="190">
        <f>ABAhe!C19</f>
        <v>0</v>
      </c>
      <c r="D12" s="184">
        <f>SUM(ABAhe!F19,ABAhe!F20)*$B$12</f>
        <v>0</v>
      </c>
      <c r="E12" s="184">
        <f>SUM(ABAhe!G19,ABAhe!G20)*$B$12</f>
        <v>0</v>
      </c>
      <c r="F12" s="184">
        <f>SUM(ABAhe!H19,ABAhe!H20)*$B$12</f>
        <v>0</v>
      </c>
      <c r="G12" s="184">
        <f>SUM(ABAhe!I19,ABAhe!I20)*$B$12</f>
        <v>0</v>
      </c>
      <c r="H12" s="184">
        <f>SUM(ABAhe!J19,ABAhe!J20)*$B$12</f>
        <v>0</v>
      </c>
      <c r="I12" s="184">
        <f>SUM(ABAhe!K19,ABAhe!K20)*$B$12</f>
        <v>0</v>
      </c>
      <c r="J12" s="184">
        <f>SUM(ABAhe!L19,ABAhe!L20)*$B$12</f>
        <v>0</v>
      </c>
      <c r="K12" s="184">
        <f>SUM(ABAhe!M19,ABAhe!M20)*$B$12</f>
        <v>0</v>
      </c>
      <c r="L12" s="366"/>
      <c r="M12" s="612"/>
      <c r="N12" s="612"/>
      <c r="O12" s="364"/>
      <c r="P12" s="28"/>
      <c r="Q12" s="294" t="e">
        <f>(SUM(ABAhe!S20,L12*($D$27/100+1),M12*($D$27/100+1),N12,P12,O12)*$C$7)</f>
        <v>#VALUE!</v>
      </c>
      <c r="R12" s="29"/>
      <c r="S12" s="292" t="e">
        <f t="shared" si="1"/>
        <v>#VALUE!</v>
      </c>
    </row>
    <row r="13" spans="1:51" ht="27" customHeight="1" thickBot="1" x14ac:dyDescent="0.25">
      <c r="A13" s="188">
        <f>ABAhe!A21</f>
        <v>0</v>
      </c>
      <c r="B13" s="188">
        <f>ABAhe!B21</f>
        <v>0</v>
      </c>
      <c r="C13" s="189">
        <f>ABAhe!C21</f>
        <v>0</v>
      </c>
      <c r="D13" s="184">
        <f>SUM(ABAhe!F21,ABAhe!F22)*$B$13</f>
        <v>0</v>
      </c>
      <c r="E13" s="184">
        <f>SUM(ABAhe!G21,ABAhe!G22)*$B$13</f>
        <v>0</v>
      </c>
      <c r="F13" s="184">
        <f>SUM(ABAhe!H21,ABAhe!H22)*$B$13</f>
        <v>0</v>
      </c>
      <c r="G13" s="184">
        <f>SUM(ABAhe!I21,ABAhe!I22)*$B$13</f>
        <v>0</v>
      </c>
      <c r="H13" s="184">
        <f>SUM(ABAhe!J21,ABAhe!J22)*$B$13</f>
        <v>0</v>
      </c>
      <c r="I13" s="184">
        <f>SUM(ABAhe!K21,ABAhe!K22)*$B$13</f>
        <v>0</v>
      </c>
      <c r="J13" s="184">
        <f>SUM(ABAhe!L21,ABAhe!L22)*$B$13</f>
        <v>0</v>
      </c>
      <c r="K13" s="184">
        <f>SUM(ABAhe!M21,ABAhe!M22)*$B$13</f>
        <v>0</v>
      </c>
      <c r="L13" s="367"/>
      <c r="M13" s="612"/>
      <c r="N13" s="612"/>
      <c r="O13" s="364"/>
      <c r="P13" s="28"/>
      <c r="Q13" s="294" t="e">
        <f>(SUM(ABAhe!S22,L13*($D$27/100+1),M13*($D$27/100+1),N13,P13,O13)*$C$7)</f>
        <v>#VALUE!</v>
      </c>
      <c r="R13" s="29"/>
      <c r="S13" s="292" t="e">
        <f t="shared" si="1"/>
        <v>#VALUE!</v>
      </c>
    </row>
    <row r="14" spans="1:51" ht="27" customHeight="1" thickBot="1" x14ac:dyDescent="0.25">
      <c r="A14" s="188">
        <f>ABAhe!A23</f>
        <v>0</v>
      </c>
      <c r="B14" s="188">
        <f>ABAhe!B23</f>
        <v>0</v>
      </c>
      <c r="C14" s="191">
        <f>ABAhe!C23</f>
        <v>0</v>
      </c>
      <c r="D14" s="184">
        <f>SUM(ABAhe!F23,ABAhe!F24)*$B$14</f>
        <v>0</v>
      </c>
      <c r="E14" s="184">
        <f>SUM(ABAhe!G23,ABAhe!G24)*$B$14</f>
        <v>0</v>
      </c>
      <c r="F14" s="184">
        <f>SUM(ABAhe!H23,ABAhe!H24)*$B$14</f>
        <v>0</v>
      </c>
      <c r="G14" s="184">
        <f>SUM(ABAhe!I23,ABAhe!I24)*$B$14</f>
        <v>0</v>
      </c>
      <c r="H14" s="184">
        <f>SUM(ABAhe!J23,ABAhe!J24)*$B$14</f>
        <v>0</v>
      </c>
      <c r="I14" s="184">
        <f>SUM(ABAhe!K23,ABAhe!K24)*$B$14</f>
        <v>0</v>
      </c>
      <c r="J14" s="184">
        <f>SUM(ABAhe!L23,ABAhe!L24)*$B$14</f>
        <v>0</v>
      </c>
      <c r="K14" s="184">
        <f>SUM(ABAhe!M23,ABAhe!M24)*$B$14</f>
        <v>0</v>
      </c>
      <c r="L14" s="366"/>
      <c r="M14" s="613"/>
      <c r="N14" s="613"/>
      <c r="O14" s="365"/>
      <c r="P14" s="28"/>
      <c r="Q14" s="294" t="e">
        <f>(SUM(ABAhe!S24,L14*($D$27/100+1),M14*($D$27/100+1),N14,P14,O14)*$C$7)</f>
        <v>#VALUE!</v>
      </c>
      <c r="R14" s="29"/>
      <c r="S14" s="292" t="e">
        <f t="shared" si="1"/>
        <v>#VALUE!</v>
      </c>
    </row>
    <row r="15" spans="1:51" ht="27" customHeight="1" thickBot="1" x14ac:dyDescent="0.25">
      <c r="A15" s="188">
        <f>ABAhe!A25</f>
        <v>0</v>
      </c>
      <c r="B15" s="188">
        <f>ABAhe!B25</f>
        <v>0</v>
      </c>
      <c r="C15" s="189">
        <f>ABAhe!C25</f>
        <v>0</v>
      </c>
      <c r="D15" s="184">
        <f>SUM(ABAhe!F25,ABAhe!F26)*$B$15</f>
        <v>0</v>
      </c>
      <c r="E15" s="184">
        <f>SUM(ABAhe!G25,ABAhe!G26)*$B$15</f>
        <v>0</v>
      </c>
      <c r="F15" s="184">
        <f>SUM(ABAhe!H25,ABAhe!H26)*$B$15</f>
        <v>0</v>
      </c>
      <c r="G15" s="184">
        <f>SUM(ABAhe!I25,ABAhe!I26)*$B$15</f>
        <v>0</v>
      </c>
      <c r="H15" s="184">
        <f>SUM(ABAhe!J25,ABAhe!J26)*$B$15</f>
        <v>0</v>
      </c>
      <c r="I15" s="184">
        <f>SUM(ABAhe!K25,ABAhe!K26)*$B$15</f>
        <v>0</v>
      </c>
      <c r="J15" s="184">
        <f>SUM(ABAhe!L25,ABAhe!L26)*$B$15</f>
        <v>0</v>
      </c>
      <c r="K15" s="184">
        <f>SUM(ABAhe!M25,ABAhe!M26)*$B$15</f>
        <v>0</v>
      </c>
      <c r="L15" s="366"/>
      <c r="M15" s="613"/>
      <c r="N15" s="613"/>
      <c r="O15" s="365"/>
      <c r="P15" s="28"/>
      <c r="Q15" s="294" t="e">
        <f>(SUM(ABAhe!S26,L15*($D$27/100+1),M15*($D$27/100+1),N15,P15,O15)*$C$7)</f>
        <v>#VALUE!</v>
      </c>
      <c r="R15" s="29"/>
      <c r="S15" s="292" t="e">
        <f t="shared" si="1"/>
        <v>#VALUE!</v>
      </c>
    </row>
    <row r="16" spans="1:51" ht="27" customHeight="1" thickBot="1" x14ac:dyDescent="0.25">
      <c r="A16" s="188">
        <f>ABAhe!A27</f>
        <v>0</v>
      </c>
      <c r="B16" s="188">
        <f>ABAhe!B27</f>
        <v>0</v>
      </c>
      <c r="C16" s="189">
        <f>ABAhe!C27</f>
        <v>0</v>
      </c>
      <c r="D16" s="184">
        <f>SUM(ABAhe!F27,ABAhe!F28)*$B$16</f>
        <v>0</v>
      </c>
      <c r="E16" s="184">
        <f>SUM(ABAhe!G27,ABAhe!G28)*$B$16</f>
        <v>0</v>
      </c>
      <c r="F16" s="184">
        <f>SUM(ABAhe!H27,ABAhe!H28)*$B$16</f>
        <v>0</v>
      </c>
      <c r="G16" s="184">
        <f>SUM(ABAhe!I27,ABAhe!I28)*$B$16</f>
        <v>0</v>
      </c>
      <c r="H16" s="184">
        <f>SUM(ABAhe!J27,ABAhe!J28)*$B$16</f>
        <v>0</v>
      </c>
      <c r="I16" s="184">
        <f>SUM(ABAhe!K27,ABAhe!K28)*$B$16</f>
        <v>0</v>
      </c>
      <c r="J16" s="184">
        <f>SUM(ABAhe!L27,ABAhe!L28)*$B$16</f>
        <v>0</v>
      </c>
      <c r="K16" s="184">
        <f>SUM(ABAhe!M27,ABAhe!M28)*$B$16</f>
        <v>0</v>
      </c>
      <c r="L16" s="366"/>
      <c r="M16" s="612"/>
      <c r="N16" s="612"/>
      <c r="O16" s="364"/>
      <c r="P16" s="28"/>
      <c r="Q16" s="294" t="e">
        <f>(SUM(ABAhe!S28,L16*($D$27/100+1),M16*($D$27/100+1),N16,P16,O16)*$C$7)</f>
        <v>#VALUE!</v>
      </c>
      <c r="R16" s="29"/>
      <c r="S16" s="292" t="e">
        <f t="shared" si="1"/>
        <v>#VALUE!</v>
      </c>
    </row>
    <row r="17" spans="1:19" ht="27" customHeight="1" thickBot="1" x14ac:dyDescent="0.25">
      <c r="A17" s="188">
        <f>ABAhe!A29</f>
        <v>0</v>
      </c>
      <c r="B17" s="188">
        <f>ABAhe!B29</f>
        <v>0</v>
      </c>
      <c r="C17" s="189">
        <f>ABAhe!C29</f>
        <v>0</v>
      </c>
      <c r="D17" s="184">
        <f>SUM(ABAhe!F29,ABAhe!F30)*$B$17</f>
        <v>0</v>
      </c>
      <c r="E17" s="184">
        <f>SUM(ABAhe!G29,ABAhe!G30)*$B$17</f>
        <v>0</v>
      </c>
      <c r="F17" s="184">
        <f>SUM(ABAhe!H29,ABAhe!H30)*$B$17</f>
        <v>0</v>
      </c>
      <c r="G17" s="184">
        <f>SUM(ABAhe!I29,ABAhe!I30)*$B$17</f>
        <v>0</v>
      </c>
      <c r="H17" s="184">
        <f>SUM(ABAhe!J29,ABAhe!J30)*$B$17</f>
        <v>0</v>
      </c>
      <c r="I17" s="184">
        <f>SUM(ABAhe!K29,ABAhe!K30)*$B$17</f>
        <v>0</v>
      </c>
      <c r="J17" s="184">
        <f>SUM(ABAhe!L29,ABAhe!L30)*$B$17</f>
        <v>0</v>
      </c>
      <c r="K17" s="184">
        <f>SUM(ABAhe!M29,ABAhe!M30)*$B$17</f>
        <v>0</v>
      </c>
      <c r="L17" s="366"/>
      <c r="M17" s="612"/>
      <c r="N17" s="612"/>
      <c r="O17" s="364"/>
      <c r="P17" s="28"/>
      <c r="Q17" s="294" t="e">
        <f>(SUM(ABAhe!S30,L17*($D$27/100+1),M17*($D$27/100+1),N17,P17,O17)*$C$7)</f>
        <v>#VALUE!</v>
      </c>
      <c r="R17" s="29"/>
      <c r="S17" s="292" t="e">
        <f t="shared" si="1"/>
        <v>#VALUE!</v>
      </c>
    </row>
    <row r="18" spans="1:19" ht="27" customHeight="1" thickBot="1" x14ac:dyDescent="0.25">
      <c r="A18" s="188">
        <f>ABAhe!A31</f>
        <v>0</v>
      </c>
      <c r="B18" s="188">
        <f>ABAhe!B31</f>
        <v>0</v>
      </c>
      <c r="C18" s="189">
        <f>ABAhe!C31</f>
        <v>0</v>
      </c>
      <c r="D18" s="184">
        <f>SUM(ABAhe!F31,ABAhe!F32)*$B$18</f>
        <v>0</v>
      </c>
      <c r="E18" s="184">
        <f>SUM(ABAhe!G31,ABAhe!G32)*$B$18</f>
        <v>0</v>
      </c>
      <c r="F18" s="184">
        <f>SUM(ABAhe!H31,ABAhe!H32)*$B$18</f>
        <v>0</v>
      </c>
      <c r="G18" s="184">
        <f>SUM(ABAhe!I31,ABAhe!I32)*$B$18</f>
        <v>0</v>
      </c>
      <c r="H18" s="184">
        <f>SUM(ABAhe!J31,ABAhe!J32)*$B$18</f>
        <v>0</v>
      </c>
      <c r="I18" s="184">
        <f>SUM(ABAhe!K31,ABAhe!K32)*$B$18</f>
        <v>0</v>
      </c>
      <c r="J18" s="184">
        <f>SUM(ABAhe!L31,ABAhe!L32)*$B$18</f>
        <v>0</v>
      </c>
      <c r="K18" s="184">
        <f>SUM(ABAhe!M31,ABAhe!M32)*$B$18</f>
        <v>0</v>
      </c>
      <c r="L18" s="366"/>
      <c r="M18" s="612"/>
      <c r="N18" s="612"/>
      <c r="O18" s="364"/>
      <c r="P18" s="28"/>
      <c r="Q18" s="294" t="e">
        <f>(SUM(ABAhe!S32,L18*($D$27/100+1),M18*($D$27/100+1),N18,P18,O18)*$C$7)</f>
        <v>#VALUE!</v>
      </c>
      <c r="R18" s="29"/>
      <c r="S18" s="292" t="e">
        <f t="shared" si="1"/>
        <v>#VALUE!</v>
      </c>
    </row>
    <row r="19" spans="1:19" ht="27" customHeight="1" thickBot="1" x14ac:dyDescent="0.25">
      <c r="A19" s="188">
        <f>ABAhe!A33</f>
        <v>0</v>
      </c>
      <c r="B19" s="188">
        <f>ABAhe!B33</f>
        <v>0</v>
      </c>
      <c r="C19" s="189">
        <f>ABAhe!C33</f>
        <v>0</v>
      </c>
      <c r="D19" s="184">
        <f>SUM(ABAhe!F33,ABAhe!F34)*$B$19</f>
        <v>0</v>
      </c>
      <c r="E19" s="184">
        <f>SUM(ABAhe!G33,ABAhe!G34)*$B$19</f>
        <v>0</v>
      </c>
      <c r="F19" s="184">
        <f>SUM(ABAhe!H33,ABAhe!H34)*$B$19</f>
        <v>0</v>
      </c>
      <c r="G19" s="184">
        <f>SUM(ABAhe!I33,ABAhe!I34)*$B$19</f>
        <v>0</v>
      </c>
      <c r="H19" s="184">
        <f>SUM(ABAhe!J33,ABAhe!J34)*$B$19</f>
        <v>0</v>
      </c>
      <c r="I19" s="184">
        <f>SUM(ABAhe!K33,ABAhe!K34)*$B$19</f>
        <v>0</v>
      </c>
      <c r="J19" s="184">
        <f>SUM(ABAhe!L33,ABAhe!L34)*$B$19</f>
        <v>0</v>
      </c>
      <c r="K19" s="184">
        <f>SUM(ABAhe!M33,ABAhe!M34)*$B$19</f>
        <v>0</v>
      </c>
      <c r="L19" s="366"/>
      <c r="M19" s="612"/>
      <c r="N19" s="612"/>
      <c r="O19" s="364"/>
      <c r="P19" s="28"/>
      <c r="Q19" s="294" t="e">
        <f>(SUM(ABAhe!S34,L19*($D$27/100+1),M19*($D$27/100+1),N19,P19,O19)*$C$7)</f>
        <v>#VALUE!</v>
      </c>
      <c r="R19" s="29"/>
      <c r="S19" s="292" t="e">
        <f t="shared" si="1"/>
        <v>#VALUE!</v>
      </c>
    </row>
    <row r="20" spans="1:19" ht="27" customHeight="1" thickBot="1" x14ac:dyDescent="0.25">
      <c r="A20" s="188">
        <f>ABAhe!A35</f>
        <v>0</v>
      </c>
      <c r="B20" s="188">
        <f>ABAhe!B35</f>
        <v>0</v>
      </c>
      <c r="C20" s="189">
        <f>ABAhe!C35</f>
        <v>0</v>
      </c>
      <c r="D20" s="184">
        <f>SUM(ABAhe!F35,ABAhe!F36)*$B$20</f>
        <v>0</v>
      </c>
      <c r="E20" s="184">
        <f>SUM(ABAhe!G35,ABAhe!G36)*$B$20</f>
        <v>0</v>
      </c>
      <c r="F20" s="184">
        <f>SUM(ABAhe!H35,ABAhe!H36)*$B$20</f>
        <v>0</v>
      </c>
      <c r="G20" s="184">
        <f>SUM(ABAhe!I35,ABAhe!I36)*$B$20</f>
        <v>0</v>
      </c>
      <c r="H20" s="184">
        <f>SUM(ABAhe!J35,ABAhe!J36)*$B$20</f>
        <v>0</v>
      </c>
      <c r="I20" s="184">
        <f>SUM(ABAhe!K35,ABAhe!K36)*$B$20</f>
        <v>0</v>
      </c>
      <c r="J20" s="184">
        <f>SUM(ABAhe!L35,ABAhe!L36)*$B$20</f>
        <v>0</v>
      </c>
      <c r="K20" s="184">
        <f>SUM(ABAhe!M35,ABAhe!M36)*$B$20</f>
        <v>0</v>
      </c>
      <c r="L20" s="366"/>
      <c r="M20" s="612"/>
      <c r="N20" s="612"/>
      <c r="O20" s="364"/>
      <c r="P20" s="28"/>
      <c r="Q20" s="294" t="e">
        <f>(SUM(ABAhe!S36,L20*($D$27/100+1),M20*($D$27/100+1),N20,P20,O20)*$C$7)</f>
        <v>#VALUE!</v>
      </c>
      <c r="R20" s="29"/>
      <c r="S20" s="292" t="e">
        <f t="shared" si="1"/>
        <v>#VALUE!</v>
      </c>
    </row>
    <row r="21" spans="1:19" ht="27" customHeight="1" thickBot="1" x14ac:dyDescent="0.25">
      <c r="A21" s="188">
        <f>ABAhe!A37</f>
        <v>0</v>
      </c>
      <c r="B21" s="188">
        <f>ABAhe!B37</f>
        <v>0</v>
      </c>
      <c r="C21" s="189">
        <f>ABAhe!C37</f>
        <v>0</v>
      </c>
      <c r="D21" s="184">
        <f>SUM(ABAhe!F37,ABAhe!F38)*$B$21</f>
        <v>0</v>
      </c>
      <c r="E21" s="184">
        <f>SUM(ABAhe!G37,ABAhe!G38)*$B$21</f>
        <v>0</v>
      </c>
      <c r="F21" s="184">
        <f>SUM(ABAhe!H37,ABAhe!H38)*$B$21</f>
        <v>0</v>
      </c>
      <c r="G21" s="184">
        <f>SUM(ABAhe!I37,ABAhe!I38)*$B$21</f>
        <v>0</v>
      </c>
      <c r="H21" s="184">
        <f>SUM(ABAhe!J37,ABAhe!J38)*$B$21</f>
        <v>0</v>
      </c>
      <c r="I21" s="184">
        <f>SUM(ABAhe!K37,ABAhe!K38)*$B$21</f>
        <v>0</v>
      </c>
      <c r="J21" s="184">
        <f>SUM(ABAhe!L37,ABAhe!L38)*$B$21</f>
        <v>0</v>
      </c>
      <c r="K21" s="184">
        <f>SUM(ABAhe!M37,ABAhe!M38)*$B$21</f>
        <v>0</v>
      </c>
      <c r="L21" s="366"/>
      <c r="M21" s="612"/>
      <c r="N21" s="612"/>
      <c r="O21" s="364"/>
      <c r="P21" s="28"/>
      <c r="Q21" s="294" t="e">
        <f>(SUM(ABAhe!S38,L21*($D$27/100+1),M21*($D$27/100+1),N21,P21,O21)*$C$7)</f>
        <v>#VALUE!</v>
      </c>
      <c r="R21" s="29"/>
      <c r="S21" s="292" t="e">
        <f t="shared" si="1"/>
        <v>#VALUE!</v>
      </c>
    </row>
    <row r="22" spans="1:19" ht="24" customHeight="1" thickBot="1" x14ac:dyDescent="0.25">
      <c r="A22" s="763" t="s">
        <v>222</v>
      </c>
      <c r="B22" s="764"/>
      <c r="C22" s="765"/>
      <c r="D22" s="327">
        <f>SUM(ABAhe!F39)</f>
        <v>0</v>
      </c>
      <c r="E22" s="328">
        <f>SUM(ABAhe!G40)</f>
        <v>0</v>
      </c>
      <c r="F22" s="328">
        <f>SUM(ABAhe!H39,ABAhe!H40)</f>
        <v>0</v>
      </c>
      <c r="G22" s="408"/>
      <c r="H22" s="408"/>
      <c r="I22" s="408"/>
      <c r="J22" s="408"/>
      <c r="K22" s="328">
        <f>SUM(ABAhe!M39,ABAhe!M40)</f>
        <v>0</v>
      </c>
      <c r="L22" s="604"/>
      <c r="M22" s="614"/>
      <c r="N22" s="614"/>
      <c r="O22" s="605"/>
      <c r="P22" s="28"/>
      <c r="Q22" s="324" t="e">
        <f>(ABAhe!S40*$C$7)+(P22*$C$7)</f>
        <v>#VALUE!</v>
      </c>
      <c r="R22" s="29"/>
      <c r="S22" s="329" t="e">
        <f t="shared" si="1"/>
        <v>#VALUE!</v>
      </c>
    </row>
    <row r="23" spans="1:19" ht="21" customHeight="1" thickBot="1" x14ac:dyDescent="0.25">
      <c r="A23" s="783" t="s">
        <v>153</v>
      </c>
      <c r="B23" s="784"/>
      <c r="C23" s="785"/>
      <c r="D23" s="343"/>
      <c r="E23" s="409"/>
      <c r="F23" s="409"/>
      <c r="G23" s="409"/>
      <c r="H23" s="409"/>
      <c r="I23" s="409"/>
      <c r="J23" s="409"/>
      <c r="K23" s="409"/>
      <c r="L23" s="368"/>
      <c r="M23" s="615"/>
      <c r="N23" s="615"/>
      <c r="O23" s="606"/>
      <c r="P23" s="607"/>
      <c r="Q23" s="323" t="e">
        <f>(D23*D6)+(L23*$C$7*($D$27/100+1))</f>
        <v>#VALUE!</v>
      </c>
      <c r="R23" s="321"/>
      <c r="S23" s="322" t="e">
        <f t="shared" si="1"/>
        <v>#VALUE!</v>
      </c>
    </row>
    <row r="24" spans="1:19" ht="25.5" customHeight="1" thickTop="1" thickBot="1" x14ac:dyDescent="0.25">
      <c r="A24" s="14"/>
      <c r="B24" s="407"/>
      <c r="C24" s="13" t="s">
        <v>140</v>
      </c>
      <c r="D24" s="185" t="e">
        <f t="shared" ref="D24:J24" si="2">SUM(D8:D23)</f>
        <v>#VALUE!</v>
      </c>
      <c r="E24" s="185" t="e">
        <f t="shared" si="2"/>
        <v>#VALUE!</v>
      </c>
      <c r="F24" s="185" t="e">
        <f t="shared" si="2"/>
        <v>#VALUE!</v>
      </c>
      <c r="G24" s="185" t="e">
        <f t="shared" si="2"/>
        <v>#VALUE!</v>
      </c>
      <c r="H24" s="185" t="e">
        <f t="shared" si="2"/>
        <v>#VALUE!</v>
      </c>
      <c r="I24" s="185" t="e">
        <f t="shared" si="2"/>
        <v>#VALUE!</v>
      </c>
      <c r="J24" s="185" t="e">
        <f t="shared" si="2"/>
        <v>#VALUE!</v>
      </c>
      <c r="K24" s="185" t="e">
        <f>SUM(K8:K21)</f>
        <v>#VALUE!</v>
      </c>
      <c r="L24" s="192" t="e">
        <f>SUM(L8:L23)*($D$27/100+1)</f>
        <v>#VALUE!</v>
      </c>
      <c r="M24" s="192" t="e">
        <f>SUM(M8:M23)*($D$27/100+1)</f>
        <v>#VALUE!</v>
      </c>
      <c r="N24" s="616">
        <f>SUM(N8:N21)</f>
        <v>0</v>
      </c>
      <c r="O24" s="616">
        <f>SUM(O8:O21)</f>
        <v>0</v>
      </c>
      <c r="P24" s="193">
        <f>SUM(P8:P21)</f>
        <v>0</v>
      </c>
      <c r="Q24" s="295" t="e">
        <f>SUM(Q8:Q23)+(J26*$C$7)</f>
        <v>#VALUE!</v>
      </c>
      <c r="R24" s="192">
        <f>SUM(R8:R23)</f>
        <v>0</v>
      </c>
      <c r="S24" s="303" t="e">
        <f>(R24-Q24)/Q24</f>
        <v>#VALUE!</v>
      </c>
    </row>
    <row r="25" spans="1:19" ht="1.5" hidden="1" customHeight="1" thickTop="1" x14ac:dyDescent="0.2">
      <c r="A25" s="15"/>
      <c r="B25" s="15"/>
      <c r="C25" s="16"/>
      <c r="D25" s="787"/>
      <c r="E25" s="787"/>
      <c r="F25" s="787"/>
      <c r="G25" s="787"/>
      <c r="H25" s="787"/>
      <c r="I25" s="787"/>
      <c r="J25" s="787"/>
      <c r="K25" s="787"/>
      <c r="L25" s="790"/>
      <c r="M25" s="790"/>
      <c r="N25" s="790"/>
      <c r="O25" s="790"/>
      <c r="P25" s="790"/>
      <c r="Q25" s="790"/>
      <c r="R25" s="790"/>
      <c r="S25" s="790"/>
    </row>
    <row r="26" spans="1:19" ht="24.75" customHeight="1" thickTop="1" thickBot="1" x14ac:dyDescent="0.25">
      <c r="A26" s="206"/>
      <c r="B26" s="206"/>
      <c r="C26" s="344" t="s">
        <v>192</v>
      </c>
      <c r="D26" s="791" t="s">
        <v>203</v>
      </c>
      <c r="E26" s="792"/>
      <c r="F26" s="792"/>
      <c r="G26" s="792"/>
      <c r="H26" s="792"/>
      <c r="I26" s="793"/>
      <c r="J26" s="788"/>
      <c r="K26" s="789"/>
      <c r="L26" s="7"/>
      <c r="M26" s="8"/>
      <c r="N26" s="8"/>
      <c r="O26" s="8"/>
      <c r="Q26" s="300" t="e">
        <f>SUM(Q8:Q23)-(D23*D6)-(L23*$C$7*($D$28/100+1))+(J26*$C$7)</f>
        <v>#VALUE!</v>
      </c>
      <c r="R26" s="301">
        <f>SUM(R8:R23)</f>
        <v>0</v>
      </c>
      <c r="S26" s="302" t="e">
        <f>(R26-Q26)/Q26</f>
        <v>#VALUE!</v>
      </c>
    </row>
    <row r="27" spans="1:19" ht="24.75" customHeight="1" thickTop="1" x14ac:dyDescent="0.2">
      <c r="A27" s="794" t="s">
        <v>223</v>
      </c>
      <c r="B27" s="794"/>
      <c r="C27" s="794"/>
      <c r="D27" s="641" t="str">
        <f>BA!H40</f>
        <v>fraisGeneraux</v>
      </c>
      <c r="E27" s="618"/>
      <c r="F27" s="618"/>
      <c r="G27" s="618"/>
      <c r="H27" s="618"/>
      <c r="I27" s="618"/>
      <c r="J27" s="619"/>
      <c r="K27" s="620"/>
      <c r="L27" s="7"/>
      <c r="M27" s="8"/>
      <c r="N27" s="8"/>
      <c r="O27" s="8"/>
      <c r="Q27" s="621"/>
      <c r="R27" s="622"/>
      <c r="S27" s="623"/>
    </row>
    <row r="28" spans="1:19" x14ac:dyDescent="0.2">
      <c r="A28" s="206"/>
      <c r="B28" s="206"/>
      <c r="C28" s="205"/>
      <c r="D28" s="205"/>
      <c r="E28" s="205"/>
      <c r="F28" s="205"/>
      <c r="G28" s="205"/>
      <c r="H28" s="205"/>
      <c r="I28" s="205"/>
      <c r="J28" s="7"/>
      <c r="K28" s="7"/>
      <c r="L28" s="786"/>
      <c r="M28" s="660"/>
      <c r="N28" s="660"/>
      <c r="O28" s="660"/>
      <c r="P28" s="660"/>
      <c r="Q28" s="660"/>
      <c r="R28" s="660"/>
      <c r="S28" s="660"/>
    </row>
    <row r="29" spans="1:19" x14ac:dyDescent="0.2">
      <c r="A29" s="206" t="s">
        <v>123</v>
      </c>
      <c r="B29" s="201"/>
      <c r="C29" s="6"/>
      <c r="D29" s="6"/>
      <c r="E29" s="6"/>
      <c r="F29" s="200"/>
      <c r="G29" s="7"/>
      <c r="H29" s="7"/>
      <c r="I29" s="7"/>
      <c r="J29" s="194"/>
      <c r="K29" s="205"/>
      <c r="L29" s="205"/>
      <c r="M29" s="205"/>
      <c r="N29" s="205"/>
      <c r="O29" s="205"/>
      <c r="P29" s="205"/>
      <c r="Q29" s="205"/>
      <c r="R29" s="205"/>
      <c r="S29" s="205"/>
    </row>
    <row r="30" spans="1:19" x14ac:dyDescent="0.2">
      <c r="A30" s="201" t="s">
        <v>116</v>
      </c>
      <c r="B30" s="206"/>
      <c r="C30" s="205"/>
      <c r="D30" s="205"/>
      <c r="E30" s="205"/>
      <c r="F30" s="205"/>
      <c r="G30" s="205"/>
      <c r="H30" s="205"/>
      <c r="I30" s="205"/>
      <c r="J30" s="205"/>
      <c r="K30" s="7"/>
      <c r="L30" s="7"/>
      <c r="M30" s="8"/>
      <c r="N30" s="8"/>
      <c r="O30" s="8"/>
    </row>
    <row r="31" spans="1:19" ht="21.75" customHeight="1" x14ac:dyDescent="0.2">
      <c r="A31" s="206" t="s">
        <v>94</v>
      </c>
      <c r="B31" s="6"/>
      <c r="C31" s="6"/>
      <c r="D31" s="6"/>
      <c r="E31" s="6"/>
      <c r="F31" s="7"/>
      <c r="G31" s="8"/>
      <c r="H31" s="8"/>
      <c r="I31" s="8"/>
      <c r="J31" s="8"/>
      <c r="K31" s="8"/>
      <c r="L31" s="8"/>
      <c r="M31" s="8"/>
      <c r="N31" s="8"/>
      <c r="O31" s="8"/>
    </row>
    <row r="32" spans="1:19" x14ac:dyDescent="0.2">
      <c r="A32" s="6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7"/>
      <c r="M32" s="7"/>
      <c r="N32" s="7"/>
      <c r="O32" s="7"/>
      <c r="P32" s="9"/>
      <c r="Q32" s="10"/>
    </row>
    <row r="33" spans="1:1" x14ac:dyDescent="0.2">
      <c r="A33" s="9"/>
    </row>
    <row r="40" spans="1:1" ht="26.25" customHeight="1" x14ac:dyDescent="0.2"/>
    <row r="87" ht="45.75" customHeight="1" x14ac:dyDescent="0.2"/>
  </sheetData>
  <sheetProtection password="CF81" sheet="1"/>
  <mergeCells count="18">
    <mergeCell ref="A23:C23"/>
    <mergeCell ref="L28:S28"/>
    <mergeCell ref="D25:K25"/>
    <mergeCell ref="J26:K26"/>
    <mergeCell ref="L25:S25"/>
    <mergeCell ref="D26:I26"/>
    <mergeCell ref="A27:C27"/>
    <mergeCell ref="R2:S2"/>
    <mergeCell ref="D2:P2"/>
    <mergeCell ref="G1:S1"/>
    <mergeCell ref="A22:C22"/>
    <mergeCell ref="R3:S3"/>
    <mergeCell ref="Q4:Q5"/>
    <mergeCell ref="R4:R5"/>
    <mergeCell ref="L6:R6"/>
    <mergeCell ref="L7:R7"/>
    <mergeCell ref="S4:S5"/>
    <mergeCell ref="B4:B5"/>
  </mergeCells>
  <phoneticPr fontId="17" type="noConversion"/>
  <printOptions horizontalCentered="1" verticalCentered="1" gridLinesSet="0"/>
  <pageMargins left="0" right="0" top="0.31496062992125984" bottom="0" header="0.31496062992125984" footer="0.11811023622047245"/>
  <pageSetup paperSize="9" scale="80" orientation="landscape" horizontalDpi="300" verticalDpi="18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 enableFormatConditionsCalculation="0">
    <tabColor indexed="10"/>
    <pageSetUpPr fitToPage="1"/>
  </sheetPr>
  <dimension ref="A1:X57"/>
  <sheetViews>
    <sheetView showZeros="0" topLeftCell="A29" workbookViewId="0">
      <selection activeCell="C58" sqref="C58"/>
    </sheetView>
  </sheetViews>
  <sheetFormatPr baseColWidth="10" defaultColWidth="10.85546875" defaultRowHeight="12.75" x14ac:dyDescent="0.2"/>
  <cols>
    <col min="1" max="1" width="11.85546875" style="39" customWidth="1"/>
    <col min="2" max="2" width="10.140625" style="39" customWidth="1"/>
    <col min="3" max="3" width="3.7109375" style="39" customWidth="1"/>
    <col min="4" max="4" width="5.7109375" style="39" customWidth="1"/>
    <col min="5" max="5" width="20.7109375" style="39" customWidth="1"/>
    <col min="6" max="6" width="8.7109375" style="39" customWidth="1"/>
    <col min="7" max="7" width="11.28515625" style="39" customWidth="1"/>
    <col min="8" max="8" width="19.85546875" style="39" customWidth="1"/>
    <col min="9" max="11" width="1.85546875" style="39" customWidth="1"/>
    <col min="12" max="12" width="2" style="49" customWidth="1"/>
    <col min="13" max="18" width="1.85546875" style="49" customWidth="1"/>
    <col min="19" max="21" width="1.85546875" style="39" customWidth="1"/>
    <col min="22" max="16384" width="10.85546875" style="39"/>
  </cols>
  <sheetData>
    <row r="1" spans="1:24" ht="108" customHeight="1" x14ac:dyDescent="0.2">
      <c r="A1" s="834"/>
      <c r="B1" s="835"/>
      <c r="C1" s="835"/>
      <c r="D1" s="835"/>
      <c r="E1" s="835"/>
      <c r="F1" s="835"/>
      <c r="G1" s="835"/>
      <c r="H1" s="835"/>
      <c r="I1" s="835"/>
      <c r="J1" s="835"/>
      <c r="K1" s="835"/>
      <c r="L1" s="835"/>
      <c r="M1" s="835"/>
      <c r="N1" s="836"/>
      <c r="O1" s="836"/>
      <c r="P1" s="837"/>
      <c r="Q1" s="837"/>
      <c r="R1" s="837"/>
      <c r="S1" s="837"/>
      <c r="T1" s="837"/>
      <c r="U1" s="837"/>
    </row>
    <row r="2" spans="1:24" ht="21" customHeight="1" thickBot="1" x14ac:dyDescent="0.3">
      <c r="A2" s="40"/>
      <c r="B2" s="41"/>
      <c r="C2" s="42"/>
      <c r="D2" s="326"/>
      <c r="E2" s="325" t="s">
        <v>14</v>
      </c>
      <c r="F2" s="43" t="s">
        <v>15</v>
      </c>
      <c r="G2" s="41"/>
      <c r="H2" s="44"/>
      <c r="I2" s="45" t="s">
        <v>16</v>
      </c>
      <c r="J2" s="410"/>
      <c r="K2" s="410"/>
      <c r="L2" s="411"/>
      <c r="M2" s="411"/>
      <c r="N2" s="411"/>
      <c r="O2" s="411"/>
      <c r="P2" s="841" t="s">
        <v>154</v>
      </c>
      <c r="Q2" s="842"/>
      <c r="R2" s="842"/>
      <c r="S2" s="842"/>
      <c r="T2" s="842"/>
      <c r="U2" s="843"/>
    </row>
    <row r="3" spans="1:24" ht="13.5" customHeight="1" x14ac:dyDescent="0.2">
      <c r="A3" s="46" t="s">
        <v>17</v>
      </c>
      <c r="B3" s="47"/>
      <c r="C3" s="838" t="s">
        <v>217</v>
      </c>
      <c r="D3" s="839"/>
      <c r="E3" s="840"/>
      <c r="F3" s="412"/>
      <c r="G3" s="413"/>
      <c r="H3" s="413"/>
      <c r="I3" s="413"/>
      <c r="J3" s="413"/>
      <c r="K3" s="413"/>
      <c r="L3" s="414"/>
      <c r="M3" s="414"/>
      <c r="N3" s="414"/>
      <c r="O3" s="414"/>
      <c r="P3" s="415"/>
      <c r="Q3" s="415"/>
      <c r="R3" s="415"/>
      <c r="S3" s="416"/>
      <c r="T3" s="416"/>
      <c r="U3" s="417"/>
    </row>
    <row r="4" spans="1:24" ht="15" customHeight="1" x14ac:dyDescent="0.2">
      <c r="A4" s="46" t="s">
        <v>18</v>
      </c>
      <c r="B4" s="48"/>
      <c r="C4" s="830" t="s">
        <v>218</v>
      </c>
      <c r="D4" s="831"/>
      <c r="E4" s="832"/>
      <c r="F4" s="418"/>
      <c r="G4" s="419"/>
      <c r="H4" s="420"/>
      <c r="I4" s="420"/>
      <c r="J4" s="420"/>
      <c r="K4" s="420"/>
      <c r="L4" s="421"/>
      <c r="M4" s="421"/>
      <c r="N4" s="421"/>
      <c r="O4" s="421"/>
      <c r="P4" s="421"/>
      <c r="Q4" s="421"/>
      <c r="R4" s="421"/>
      <c r="S4" s="420"/>
      <c r="T4" s="420"/>
      <c r="U4" s="422"/>
    </row>
    <row r="5" spans="1:24" ht="15" customHeight="1" x14ac:dyDescent="0.2">
      <c r="A5" s="46" t="s">
        <v>19</v>
      </c>
      <c r="B5" s="48"/>
      <c r="C5" s="830"/>
      <c r="D5" s="831"/>
      <c r="E5" s="832"/>
      <c r="F5" s="423"/>
      <c r="G5" s="416"/>
      <c r="H5" s="416"/>
      <c r="I5" s="420"/>
      <c r="J5" s="424"/>
      <c r="K5" s="420"/>
      <c r="L5" s="425"/>
      <c r="M5" s="421"/>
      <c r="N5" s="425"/>
      <c r="O5" s="421"/>
      <c r="P5" s="425"/>
      <c r="Q5" s="421"/>
      <c r="R5" s="421"/>
      <c r="S5" s="420"/>
      <c r="T5" s="420"/>
      <c r="U5" s="422"/>
    </row>
    <row r="6" spans="1:24" ht="15" customHeight="1" x14ac:dyDescent="0.2">
      <c r="A6" s="46" t="s">
        <v>20</v>
      </c>
      <c r="B6" s="48"/>
      <c r="C6" s="833"/>
      <c r="D6" s="831"/>
      <c r="E6" s="832"/>
      <c r="F6" s="418"/>
      <c r="G6" s="426"/>
      <c r="H6" s="426"/>
      <c r="I6" s="426"/>
      <c r="J6" s="427"/>
      <c r="K6" s="428"/>
      <c r="L6" s="429"/>
      <c r="M6" s="430"/>
      <c r="N6" s="429"/>
      <c r="O6" s="430"/>
      <c r="P6" s="429"/>
      <c r="Q6" s="431"/>
      <c r="R6" s="431"/>
      <c r="S6" s="426"/>
      <c r="T6" s="426"/>
      <c r="U6" s="432"/>
      <c r="V6" s="148"/>
    </row>
    <row r="7" spans="1:24" ht="15" customHeight="1" x14ac:dyDescent="0.2">
      <c r="A7" s="46" t="s">
        <v>22</v>
      </c>
      <c r="B7" s="48"/>
      <c r="C7" s="830"/>
      <c r="D7" s="831"/>
      <c r="E7" s="832"/>
      <c r="F7" s="423"/>
      <c r="G7" s="416"/>
      <c r="H7" s="416"/>
      <c r="I7" s="433"/>
      <c r="J7" s="434"/>
      <c r="K7" s="434"/>
      <c r="L7" s="435"/>
      <c r="M7" s="436"/>
      <c r="N7" s="435"/>
      <c r="O7" s="435"/>
      <c r="P7" s="435"/>
      <c r="Q7" s="436"/>
      <c r="R7" s="435"/>
      <c r="S7" s="434"/>
      <c r="T7" s="434"/>
      <c r="U7" s="437"/>
    </row>
    <row r="8" spans="1:24" ht="15" customHeight="1" x14ac:dyDescent="0.2">
      <c r="A8" s="46" t="s">
        <v>23</v>
      </c>
      <c r="B8" s="48"/>
      <c r="C8" s="830"/>
      <c r="D8" s="831"/>
      <c r="E8" s="832"/>
      <c r="F8" s="630" t="s">
        <v>193</v>
      </c>
      <c r="G8" s="631"/>
      <c r="H8" s="632"/>
      <c r="I8" s="844"/>
      <c r="J8" s="845"/>
      <c r="K8" s="845"/>
      <c r="L8" s="845"/>
      <c r="M8" s="845"/>
      <c r="N8" s="845"/>
      <c r="O8" s="845"/>
      <c r="P8" s="845"/>
      <c r="Q8" s="845"/>
      <c r="R8" s="845"/>
      <c r="S8" s="845"/>
      <c r="T8" s="845"/>
      <c r="U8" s="846"/>
    </row>
    <row r="9" spans="1:24" ht="15" customHeight="1" x14ac:dyDescent="0.2">
      <c r="A9" s="629" t="s">
        <v>226</v>
      </c>
      <c r="B9" s="628"/>
      <c r="C9" s="798"/>
      <c r="D9" s="799"/>
      <c r="E9" s="799"/>
      <c r="F9" s="440"/>
      <c r="G9" s="438"/>
      <c r="H9" s="439"/>
      <c r="I9" s="624"/>
      <c r="J9" s="625"/>
      <c r="K9" s="625"/>
      <c r="L9" s="625"/>
      <c r="M9" s="625"/>
      <c r="N9" s="625"/>
      <c r="O9" s="625"/>
      <c r="P9" s="625"/>
      <c r="Q9" s="625"/>
      <c r="R9" s="625"/>
      <c r="S9" s="625"/>
      <c r="T9" s="625"/>
      <c r="U9" s="626"/>
    </row>
    <row r="10" spans="1:24" ht="15" customHeight="1" x14ac:dyDescent="0.2">
      <c r="A10" s="52" t="s">
        <v>24</v>
      </c>
      <c r="B10" s="53"/>
      <c r="C10" s="54" t="s">
        <v>25</v>
      </c>
      <c r="D10" s="44"/>
      <c r="E10" s="44"/>
      <c r="F10" s="44"/>
      <c r="G10" s="44"/>
      <c r="H10" s="44"/>
      <c r="I10" s="55"/>
      <c r="J10" s="55"/>
      <c r="K10" s="55"/>
      <c r="L10" s="56"/>
      <c r="M10" s="56"/>
      <c r="N10" s="56"/>
      <c r="O10" s="56"/>
      <c r="P10" s="56"/>
      <c r="Q10" s="56"/>
      <c r="R10" s="56"/>
      <c r="S10" s="55"/>
      <c r="T10" s="55"/>
      <c r="U10" s="57"/>
    </row>
    <row r="11" spans="1:24" ht="15" customHeight="1" x14ac:dyDescent="0.2">
      <c r="A11" s="58" t="s">
        <v>26</v>
      </c>
      <c r="B11" s="59"/>
      <c r="C11" s="60"/>
      <c r="D11" s="61"/>
      <c r="E11" s="61"/>
      <c r="F11" s="61"/>
      <c r="G11" s="61"/>
      <c r="H11" s="61"/>
      <c r="I11" s="61"/>
      <c r="J11" s="61"/>
      <c r="K11" s="61"/>
      <c r="L11" s="62"/>
      <c r="M11" s="62"/>
      <c r="N11" s="62"/>
      <c r="O11" s="62"/>
      <c r="P11" s="62"/>
      <c r="Q11" s="62"/>
      <c r="R11" s="62"/>
      <c r="S11" s="61"/>
      <c r="T11" s="61"/>
      <c r="U11" s="63"/>
    </row>
    <row r="12" spans="1:24" ht="15" customHeight="1" x14ac:dyDescent="0.2">
      <c r="A12" s="64"/>
      <c r="B12" s="65"/>
      <c r="C12" s="50"/>
      <c r="D12" s="51"/>
      <c r="E12" s="66"/>
      <c r="F12" s="66"/>
      <c r="G12" s="66"/>
      <c r="H12" s="66"/>
      <c r="I12" s="66"/>
      <c r="J12" s="66"/>
      <c r="K12" s="66"/>
      <c r="L12" s="67"/>
      <c r="M12" s="67"/>
      <c r="N12" s="67"/>
      <c r="O12" s="67"/>
      <c r="P12" s="67"/>
      <c r="Q12" s="67"/>
      <c r="R12" s="67"/>
      <c r="S12" s="66"/>
      <c r="T12" s="66"/>
      <c r="U12" s="68"/>
    </row>
    <row r="13" spans="1:24" ht="15" customHeight="1" x14ac:dyDescent="0.2">
      <c r="A13" s="69" t="s">
        <v>1</v>
      </c>
      <c r="B13" s="342">
        <f>SUM(ABA!L8:L23)</f>
        <v>0</v>
      </c>
      <c r="C13" s="70"/>
      <c r="D13" s="71"/>
      <c r="E13" s="71" t="s">
        <v>27</v>
      </c>
      <c r="F13" s="72"/>
      <c r="G13" s="73" t="s">
        <v>28</v>
      </c>
      <c r="H13" s="71" t="s">
        <v>29</v>
      </c>
      <c r="I13" s="74"/>
      <c r="J13" s="74"/>
      <c r="K13" s="74"/>
      <c r="L13" s="75" t="s">
        <v>30</v>
      </c>
      <c r="M13" s="76"/>
      <c r="N13" s="76"/>
      <c r="O13" s="76"/>
      <c r="P13" s="76"/>
      <c r="Q13" s="76"/>
      <c r="R13" s="77"/>
      <c r="S13" s="74"/>
      <c r="T13" s="74"/>
      <c r="U13" s="78"/>
    </row>
    <row r="14" spans="1:24" ht="15" customHeight="1" x14ac:dyDescent="0.2">
      <c r="A14" s="319"/>
      <c r="B14" s="316"/>
      <c r="C14" s="70"/>
      <c r="D14" s="79"/>
      <c r="E14" s="379" t="s">
        <v>188</v>
      </c>
      <c r="F14" s="81"/>
      <c r="G14" s="199" t="e">
        <f>ABA!D24+ABA!E24+ABA!G24</f>
        <v>#VALUE!</v>
      </c>
      <c r="H14" s="80" t="s">
        <v>263</v>
      </c>
      <c r="I14" s="82"/>
      <c r="J14" s="82"/>
      <c r="K14" s="82"/>
      <c r="L14" s="821" t="e">
        <f t="shared" ref="L14:L21" si="0">IF(G14&lt;&gt;0,G14*H14,"")</f>
        <v>#VALUE!</v>
      </c>
      <c r="M14" s="822"/>
      <c r="N14" s="822"/>
      <c r="O14" s="822"/>
      <c r="P14" s="822"/>
      <c r="Q14" s="822"/>
      <c r="R14" s="823"/>
      <c r="S14" s="82"/>
      <c r="T14" s="82"/>
      <c r="U14" s="84"/>
      <c r="V14" s="381"/>
      <c r="W14" s="382"/>
      <c r="X14" s="382"/>
    </row>
    <row r="15" spans="1:24" ht="15" customHeight="1" x14ac:dyDescent="0.2">
      <c r="A15" s="319"/>
      <c r="B15" s="316"/>
      <c r="C15" s="70"/>
      <c r="D15" s="79"/>
      <c r="E15" s="379" t="s">
        <v>199</v>
      </c>
      <c r="F15" s="336" t="e">
        <f>SUM(G14:G17)</f>
        <v>#VALUE!</v>
      </c>
      <c r="G15" s="199" t="e">
        <f>ABA!F24+ABA!J24</f>
        <v>#VALUE!</v>
      </c>
      <c r="H15" s="80" t="s">
        <v>264</v>
      </c>
      <c r="I15" s="82"/>
      <c r="J15" s="82"/>
      <c r="K15" s="82"/>
      <c r="L15" s="821" t="e">
        <f t="shared" si="0"/>
        <v>#VALUE!</v>
      </c>
      <c r="M15" s="822"/>
      <c r="N15" s="822"/>
      <c r="O15" s="822"/>
      <c r="P15" s="822"/>
      <c r="Q15" s="822"/>
      <c r="R15" s="823"/>
      <c r="S15" s="82"/>
      <c r="T15" s="82"/>
      <c r="U15" s="84"/>
      <c r="V15" s="381"/>
      <c r="W15" s="382"/>
      <c r="X15" s="382"/>
    </row>
    <row r="16" spans="1:24" ht="15" customHeight="1" x14ac:dyDescent="0.2">
      <c r="A16" s="306"/>
      <c r="B16" s="316"/>
      <c r="C16" s="70"/>
      <c r="D16" s="79"/>
      <c r="E16" s="379" t="s">
        <v>200</v>
      </c>
      <c r="F16" s="66"/>
      <c r="G16" s="199" t="e">
        <f>ABA!K24</f>
        <v>#VALUE!</v>
      </c>
      <c r="H16" s="80" t="s">
        <v>265</v>
      </c>
      <c r="I16" s="82"/>
      <c r="J16" s="82"/>
      <c r="K16" s="82"/>
      <c r="L16" s="821" t="e">
        <f t="shared" si="0"/>
        <v>#VALUE!</v>
      </c>
      <c r="M16" s="822"/>
      <c r="N16" s="822"/>
      <c r="O16" s="822"/>
      <c r="P16" s="822"/>
      <c r="Q16" s="822"/>
      <c r="R16" s="823"/>
      <c r="S16" s="82"/>
      <c r="T16" s="82"/>
      <c r="U16" s="84"/>
      <c r="V16" s="381"/>
      <c r="W16" s="382"/>
      <c r="X16" s="382"/>
    </row>
    <row r="17" spans="1:24" ht="15" customHeight="1" x14ac:dyDescent="0.2">
      <c r="A17" s="306"/>
      <c r="B17" s="316"/>
      <c r="C17" s="70"/>
      <c r="D17" s="79"/>
      <c r="E17" s="379" t="s">
        <v>201</v>
      </c>
      <c r="F17" s="81"/>
      <c r="G17" s="199" t="e">
        <f>ABA!I24</f>
        <v>#VALUE!</v>
      </c>
      <c r="H17" s="80" t="s">
        <v>264</v>
      </c>
      <c r="I17" s="82"/>
      <c r="J17" s="82"/>
      <c r="K17" s="82"/>
      <c r="L17" s="821" t="e">
        <f t="shared" si="0"/>
        <v>#VALUE!</v>
      </c>
      <c r="M17" s="822"/>
      <c r="N17" s="822"/>
      <c r="O17" s="822"/>
      <c r="P17" s="822"/>
      <c r="Q17" s="822"/>
      <c r="R17" s="823"/>
      <c r="S17" s="82"/>
      <c r="T17" s="82"/>
      <c r="U17" s="84"/>
      <c r="V17" s="381"/>
      <c r="W17" s="382"/>
      <c r="X17" s="382"/>
    </row>
    <row r="18" spans="1:24" ht="15" customHeight="1" x14ac:dyDescent="0.2">
      <c r="A18" s="306"/>
      <c r="B18" s="316"/>
      <c r="C18" s="70"/>
      <c r="D18" s="79"/>
      <c r="E18" s="379" t="s">
        <v>189</v>
      </c>
      <c r="F18" s="336"/>
      <c r="G18" s="199" t="e">
        <f>ABA!H24</f>
        <v>#VALUE!</v>
      </c>
      <c r="H18" s="80" t="s">
        <v>264</v>
      </c>
      <c r="I18" s="82"/>
      <c r="J18" s="82"/>
      <c r="K18" s="82"/>
      <c r="L18" s="821" t="e">
        <f t="shared" si="0"/>
        <v>#VALUE!</v>
      </c>
      <c r="M18" s="822"/>
      <c r="N18" s="822"/>
      <c r="O18" s="822"/>
      <c r="P18" s="822"/>
      <c r="Q18" s="822"/>
      <c r="R18" s="823"/>
      <c r="S18" s="82"/>
      <c r="T18" s="82"/>
      <c r="U18" s="84"/>
      <c r="W18" s="85"/>
      <c r="X18" s="85"/>
    </row>
    <row r="19" spans="1:24" ht="15" customHeight="1" x14ac:dyDescent="0.2">
      <c r="A19" s="306"/>
      <c r="B19" s="317"/>
      <c r="C19" s="70"/>
      <c r="D19" s="79"/>
      <c r="E19" s="379" t="s">
        <v>190</v>
      </c>
      <c r="F19" s="336"/>
      <c r="G19" s="199">
        <f>ABA!K22</f>
        <v>0</v>
      </c>
      <c r="H19" s="80" t="s">
        <v>265</v>
      </c>
      <c r="I19" s="82"/>
      <c r="J19" s="82"/>
      <c r="K19" s="82"/>
      <c r="L19" s="821" t="str">
        <f t="shared" si="0"/>
        <v/>
      </c>
      <c r="M19" s="822"/>
      <c r="N19" s="822"/>
      <c r="O19" s="822"/>
      <c r="P19" s="822"/>
      <c r="Q19" s="822"/>
      <c r="R19" s="823"/>
      <c r="S19" s="82"/>
      <c r="T19" s="82"/>
      <c r="U19" s="84"/>
      <c r="W19" s="85"/>
      <c r="X19" s="85"/>
    </row>
    <row r="20" spans="1:24" ht="15" customHeight="1" x14ac:dyDescent="0.2">
      <c r="A20" s="306"/>
      <c r="B20" s="316"/>
      <c r="C20" s="70"/>
      <c r="D20" s="79"/>
      <c r="E20" s="379"/>
      <c r="F20" s="336"/>
      <c r="G20" s="441"/>
      <c r="H20" s="80"/>
      <c r="I20" s="82"/>
      <c r="J20" s="82"/>
      <c r="K20" s="82"/>
      <c r="L20" s="827" t="str">
        <f t="shared" si="0"/>
        <v/>
      </c>
      <c r="M20" s="828"/>
      <c r="N20" s="828"/>
      <c r="O20" s="828"/>
      <c r="P20" s="828"/>
      <c r="Q20" s="828"/>
      <c r="R20" s="829"/>
      <c r="S20" s="82"/>
      <c r="T20" s="82"/>
      <c r="U20" s="84"/>
      <c r="W20" s="85"/>
      <c r="X20" s="85"/>
    </row>
    <row r="21" spans="1:24" ht="15" customHeight="1" x14ac:dyDescent="0.2">
      <c r="A21" s="306"/>
      <c r="B21" s="317"/>
      <c r="C21" s="70"/>
      <c r="D21" s="79"/>
      <c r="E21" s="379"/>
      <c r="F21" s="336"/>
      <c r="G21" s="441"/>
      <c r="H21" s="80"/>
      <c r="I21" s="82"/>
      <c r="J21" s="82"/>
      <c r="K21" s="82"/>
      <c r="L21" s="827" t="str">
        <f t="shared" si="0"/>
        <v/>
      </c>
      <c r="M21" s="828"/>
      <c r="N21" s="828"/>
      <c r="O21" s="828"/>
      <c r="P21" s="828"/>
      <c r="Q21" s="828"/>
      <c r="R21" s="829"/>
      <c r="S21" s="82"/>
      <c r="T21" s="82"/>
      <c r="U21" s="84"/>
    </row>
    <row r="22" spans="1:24" ht="15" customHeight="1" x14ac:dyDescent="0.2">
      <c r="A22" s="320"/>
      <c r="B22" s="318"/>
      <c r="C22" s="70"/>
      <c r="D22" s="79"/>
      <c r="E22" s="79"/>
      <c r="F22" s="66"/>
      <c r="G22" s="160"/>
      <c r="H22" s="87"/>
      <c r="I22" s="82"/>
      <c r="J22" s="82"/>
      <c r="K22" s="82"/>
      <c r="L22" s="824" t="str">
        <f>IF(G22&lt;&gt;0,G22*H22,"")</f>
        <v/>
      </c>
      <c r="M22" s="825"/>
      <c r="N22" s="825"/>
      <c r="O22" s="825"/>
      <c r="P22" s="825"/>
      <c r="Q22" s="825"/>
      <c r="R22" s="826"/>
      <c r="S22" s="82"/>
      <c r="T22" s="82"/>
      <c r="U22" s="84"/>
      <c r="W22" s="261"/>
    </row>
    <row r="23" spans="1:24" ht="15" customHeight="1" x14ac:dyDescent="0.2">
      <c r="A23" s="306"/>
      <c r="B23" s="316"/>
      <c r="C23" s="70"/>
      <c r="D23" s="79"/>
      <c r="E23" s="79"/>
      <c r="F23" s="66"/>
      <c r="G23" s="160"/>
      <c r="H23" s="87"/>
      <c r="I23" s="82"/>
      <c r="J23" s="82"/>
      <c r="K23" s="82"/>
      <c r="L23" s="850"/>
      <c r="M23" s="851"/>
      <c r="N23" s="851"/>
      <c r="O23" s="851"/>
      <c r="P23" s="851"/>
      <c r="Q23" s="851"/>
      <c r="R23" s="852"/>
      <c r="S23" s="82"/>
      <c r="T23" s="82"/>
      <c r="U23" s="84"/>
      <c r="W23" s="380"/>
    </row>
    <row r="24" spans="1:24" ht="15" customHeight="1" x14ac:dyDescent="0.2">
      <c r="A24" s="306"/>
      <c r="B24" s="316"/>
      <c r="C24" s="66"/>
      <c r="D24" s="79"/>
      <c r="E24" s="79"/>
      <c r="F24" s="66"/>
      <c r="G24" s="160"/>
      <c r="H24" s="87"/>
      <c r="I24" s="82"/>
      <c r="J24" s="82"/>
      <c r="K24" s="82"/>
      <c r="L24" s="850"/>
      <c r="M24" s="851"/>
      <c r="N24" s="851"/>
      <c r="O24" s="851"/>
      <c r="P24" s="851"/>
      <c r="Q24" s="851"/>
      <c r="R24" s="852"/>
      <c r="S24" s="82"/>
      <c r="T24" s="82"/>
      <c r="U24" s="84"/>
    </row>
    <row r="25" spans="1:24" ht="15" customHeight="1" x14ac:dyDescent="0.2">
      <c r="A25" s="306"/>
      <c r="B25" s="316"/>
      <c r="C25" s="91"/>
      <c r="D25" s="79"/>
      <c r="E25" s="79"/>
      <c r="F25" s="66"/>
      <c r="G25" s="160"/>
      <c r="H25" s="87"/>
      <c r="I25" s="82"/>
      <c r="J25" s="82"/>
      <c r="K25" s="82"/>
      <c r="L25" s="850"/>
      <c r="M25" s="851"/>
      <c r="N25" s="851"/>
      <c r="O25" s="851"/>
      <c r="P25" s="851"/>
      <c r="Q25" s="851"/>
      <c r="R25" s="852"/>
      <c r="S25" s="82"/>
      <c r="T25" s="82"/>
      <c r="U25" s="84"/>
    </row>
    <row r="26" spans="1:24" ht="15" customHeight="1" x14ac:dyDescent="0.2">
      <c r="A26" s="306"/>
      <c r="B26" s="316"/>
      <c r="C26" s="91"/>
      <c r="D26" s="66"/>
      <c r="E26" s="66"/>
      <c r="F26" s="92" t="s">
        <v>31</v>
      </c>
      <c r="G26" s="93"/>
      <c r="H26" s="94"/>
      <c r="I26" s="82"/>
      <c r="J26" s="82"/>
      <c r="K26" s="82"/>
      <c r="L26" s="847" t="e">
        <f>SUM(L14:R25)</f>
        <v>#VALUE!</v>
      </c>
      <c r="M26" s="848"/>
      <c r="N26" s="848"/>
      <c r="O26" s="848"/>
      <c r="P26" s="848"/>
      <c r="Q26" s="848"/>
      <c r="R26" s="849"/>
      <c r="S26" s="82"/>
      <c r="T26" s="82"/>
      <c r="U26" s="84"/>
    </row>
    <row r="27" spans="1:24" ht="15" customHeight="1" x14ac:dyDescent="0.2">
      <c r="A27" s="306"/>
      <c r="B27" s="316"/>
      <c r="C27" s="91"/>
      <c r="D27" s="66" t="s">
        <v>32</v>
      </c>
      <c r="E27" s="66"/>
      <c r="F27" s="95"/>
      <c r="G27" s="93" t="s">
        <v>33</v>
      </c>
      <c r="H27" s="94"/>
      <c r="I27" s="82"/>
      <c r="J27" s="82"/>
      <c r="K27" s="82"/>
      <c r="L27" s="853">
        <f>F27*H27</f>
        <v>0</v>
      </c>
      <c r="M27" s="854"/>
      <c r="N27" s="854"/>
      <c r="O27" s="854"/>
      <c r="P27" s="854"/>
      <c r="Q27" s="854"/>
      <c r="R27" s="855"/>
      <c r="S27" s="82"/>
      <c r="T27" s="82"/>
      <c r="U27" s="84"/>
    </row>
    <row r="28" spans="1:24" ht="15" customHeight="1" x14ac:dyDescent="0.2">
      <c r="A28" s="306"/>
      <c r="B28" s="316"/>
      <c r="C28" s="91"/>
      <c r="D28" s="66" t="s">
        <v>34</v>
      </c>
      <c r="E28" s="66"/>
      <c r="F28" s="96"/>
      <c r="G28" s="93"/>
      <c r="H28" s="94"/>
      <c r="I28" s="82"/>
      <c r="J28" s="82"/>
      <c r="K28" s="82"/>
      <c r="L28" s="853"/>
      <c r="M28" s="854"/>
      <c r="N28" s="854"/>
      <c r="O28" s="854"/>
      <c r="P28" s="854"/>
      <c r="Q28" s="854"/>
      <c r="R28" s="855"/>
      <c r="S28" s="82"/>
      <c r="T28" s="82"/>
      <c r="U28" s="84"/>
    </row>
    <row r="29" spans="1:24" ht="15" customHeight="1" x14ac:dyDescent="0.2">
      <c r="A29" s="306"/>
      <c r="B29" s="316"/>
      <c r="C29" s="91"/>
      <c r="D29" s="66"/>
      <c r="E29" s="66"/>
      <c r="F29" s="92"/>
      <c r="G29" s="93"/>
      <c r="H29" s="94"/>
      <c r="I29" s="82"/>
      <c r="J29" s="82"/>
      <c r="K29" s="82"/>
      <c r="L29" s="853"/>
      <c r="M29" s="854"/>
      <c r="N29" s="854"/>
      <c r="O29" s="854"/>
      <c r="P29" s="854"/>
      <c r="Q29" s="854"/>
      <c r="R29" s="855"/>
      <c r="S29" s="82"/>
      <c r="T29" s="82"/>
      <c r="U29" s="84"/>
    </row>
    <row r="30" spans="1:24" ht="15" customHeight="1" x14ac:dyDescent="0.2">
      <c r="A30" s="306"/>
      <c r="B30" s="316"/>
      <c r="C30" s="97"/>
      <c r="D30" s="98" t="s">
        <v>35</v>
      </c>
      <c r="E30" s="98"/>
      <c r="F30" s="66"/>
      <c r="G30" s="345"/>
      <c r="H30" s="346"/>
      <c r="I30" s="82"/>
      <c r="J30" s="82"/>
      <c r="K30" s="82"/>
      <c r="L30" s="853" t="str">
        <f>IF(G30&lt;&gt;0,G30*H30,"")</f>
        <v/>
      </c>
      <c r="M30" s="854"/>
      <c r="N30" s="854"/>
      <c r="O30" s="854"/>
      <c r="P30" s="854"/>
      <c r="Q30" s="854"/>
      <c r="R30" s="855"/>
      <c r="S30" s="82"/>
      <c r="T30" s="82"/>
      <c r="U30" s="84"/>
    </row>
    <row r="31" spans="1:24" ht="15" customHeight="1" x14ac:dyDescent="0.2">
      <c r="A31" s="86"/>
      <c r="B31" s="316"/>
      <c r="C31" s="97"/>
      <c r="D31" s="98" t="s">
        <v>36</v>
      </c>
      <c r="E31" s="98"/>
      <c r="F31" s="66"/>
      <c r="G31" s="859" t="str">
        <f>ABA!D26</f>
        <v>N° D'AFFAIRE : 09 xxx xx</v>
      </c>
      <c r="H31" s="860"/>
      <c r="I31" s="99"/>
      <c r="J31" s="99"/>
      <c r="K31" s="99"/>
      <c r="L31" s="818">
        <f>ABA!J26</f>
        <v>0</v>
      </c>
      <c r="M31" s="819"/>
      <c r="N31" s="819"/>
      <c r="O31" s="819"/>
      <c r="P31" s="819"/>
      <c r="Q31" s="819"/>
      <c r="R31" s="820"/>
      <c r="S31" s="99"/>
      <c r="T31" s="99"/>
      <c r="U31" s="84"/>
    </row>
    <row r="32" spans="1:24" ht="15" customHeight="1" x14ac:dyDescent="0.2">
      <c r="A32" s="100" t="s">
        <v>37</v>
      </c>
      <c r="B32" s="101">
        <f>SUM(B13:B31)</f>
        <v>0</v>
      </c>
      <c r="C32" s="91"/>
      <c r="D32" s="98" t="s">
        <v>38</v>
      </c>
      <c r="E32" s="98"/>
      <c r="F32" s="66"/>
      <c r="G32" s="66"/>
      <c r="H32" s="66"/>
      <c r="I32" s="99"/>
      <c r="J32" s="99" t="s">
        <v>104</v>
      </c>
      <c r="K32" s="99"/>
      <c r="L32" s="90"/>
      <c r="M32" s="88"/>
      <c r="N32" s="88"/>
      <c r="O32" s="88"/>
      <c r="P32" s="88"/>
      <c r="Q32" s="88"/>
      <c r="R32" s="89"/>
      <c r="S32" s="99"/>
      <c r="T32" s="99"/>
      <c r="U32" s="84"/>
    </row>
    <row r="33" spans="1:22" ht="15" customHeight="1" x14ac:dyDescent="0.2">
      <c r="A33" s="52" t="s">
        <v>24</v>
      </c>
      <c r="B33" s="53"/>
      <c r="C33" s="54" t="s">
        <v>39</v>
      </c>
      <c r="D33" s="44"/>
      <c r="E33" s="44"/>
      <c r="F33" s="44"/>
      <c r="G33" s="44"/>
      <c r="H33" s="44"/>
      <c r="I33" s="102"/>
      <c r="J33" s="103"/>
      <c r="K33" s="103"/>
      <c r="L33" s="806" t="e">
        <f>SUM(L26:R32)</f>
        <v>#VALUE!</v>
      </c>
      <c r="M33" s="807"/>
      <c r="N33" s="807"/>
      <c r="O33" s="807"/>
      <c r="P33" s="807"/>
      <c r="Q33" s="807"/>
      <c r="R33" s="808"/>
      <c r="S33" s="102"/>
      <c r="T33" s="104"/>
      <c r="U33" s="105" t="s">
        <v>40</v>
      </c>
    </row>
    <row r="34" spans="1:22" ht="15" customHeight="1" x14ac:dyDescent="0.2">
      <c r="A34" s="58" t="s">
        <v>41</v>
      </c>
      <c r="B34" s="59"/>
      <c r="C34" s="106"/>
      <c r="D34" s="107"/>
      <c r="E34" s="107"/>
      <c r="F34" s="107"/>
      <c r="G34" s="107"/>
      <c r="H34" s="108"/>
      <c r="I34" s="102"/>
      <c r="J34" s="103"/>
      <c r="K34" s="103"/>
      <c r="L34" s="861"/>
      <c r="M34" s="862"/>
      <c r="N34" s="862"/>
      <c r="O34" s="862"/>
      <c r="P34" s="862"/>
      <c r="Q34" s="862"/>
      <c r="R34" s="863"/>
      <c r="S34" s="103"/>
      <c r="T34" s="104"/>
      <c r="U34" s="105"/>
    </row>
    <row r="35" spans="1:22" ht="15" customHeight="1" x14ac:dyDescent="0.2">
      <c r="A35" s="109"/>
      <c r="B35" s="110"/>
      <c r="C35" s="98" t="s">
        <v>42</v>
      </c>
      <c r="D35" s="111" t="s">
        <v>43</v>
      </c>
      <c r="E35" s="112"/>
      <c r="F35" s="113"/>
      <c r="G35" s="113"/>
      <c r="H35" s="113"/>
      <c r="I35" s="103"/>
      <c r="J35" s="103"/>
      <c r="K35" s="103"/>
      <c r="L35" s="114"/>
      <c r="M35" s="115"/>
      <c r="N35" s="115"/>
      <c r="O35" s="115"/>
      <c r="P35" s="115"/>
      <c r="Q35" s="115"/>
      <c r="R35" s="115"/>
      <c r="S35" s="103"/>
      <c r="T35" s="103"/>
      <c r="U35" s="116"/>
    </row>
    <row r="36" spans="1:22" ht="15" customHeight="1" x14ac:dyDescent="0.2">
      <c r="A36" s="69" t="s">
        <v>44</v>
      </c>
      <c r="B36" s="355">
        <f>ABA!P22</f>
        <v>0</v>
      </c>
      <c r="C36" s="85"/>
      <c r="D36" s="85"/>
      <c r="E36" s="85"/>
      <c r="F36" s="112"/>
      <c r="G36" s="112"/>
      <c r="H36" s="66"/>
      <c r="I36" s="99"/>
      <c r="J36" s="99"/>
      <c r="K36" s="99"/>
      <c r="L36" s="114"/>
      <c r="M36" s="115"/>
      <c r="N36" s="115"/>
      <c r="O36" s="115"/>
      <c r="P36" s="115"/>
      <c r="Q36" s="115"/>
      <c r="R36" s="115"/>
      <c r="S36" s="99"/>
      <c r="T36" s="99"/>
      <c r="U36" s="84"/>
    </row>
    <row r="37" spans="1:22" ht="15" customHeight="1" x14ac:dyDescent="0.2">
      <c r="A37" s="69" t="s">
        <v>45</v>
      </c>
      <c r="B37" s="608">
        <f>SUM(ABA!P8:'ABA'!P21)</f>
        <v>0</v>
      </c>
      <c r="C37" s="97"/>
      <c r="D37" s="66"/>
      <c r="E37" s="66"/>
      <c r="F37" s="66"/>
      <c r="G37" s="66"/>
      <c r="H37" s="66"/>
      <c r="I37" s="99"/>
      <c r="J37" s="99"/>
      <c r="K37" s="99"/>
      <c r="L37" s="114"/>
      <c r="M37" s="115"/>
      <c r="N37" s="115"/>
      <c r="O37" s="115"/>
      <c r="P37" s="115"/>
      <c r="Q37" s="115"/>
      <c r="R37" s="115"/>
      <c r="S37" s="99"/>
      <c r="T37" s="99"/>
      <c r="U37" s="84"/>
    </row>
    <row r="38" spans="1:22" ht="15" customHeight="1" x14ac:dyDescent="0.2">
      <c r="A38" s="305"/>
      <c r="B38" s="304"/>
      <c r="C38" s="97"/>
      <c r="D38" s="98" t="s">
        <v>46</v>
      </c>
      <c r="E38" s="98"/>
      <c r="F38" s="98"/>
      <c r="G38" s="112"/>
      <c r="H38" s="66"/>
      <c r="I38" s="99"/>
      <c r="J38" s="99"/>
      <c r="K38" s="99"/>
      <c r="L38" s="795">
        <f>B32</f>
        <v>0</v>
      </c>
      <c r="M38" s="796"/>
      <c r="N38" s="796"/>
      <c r="O38" s="796"/>
      <c r="P38" s="796"/>
      <c r="Q38" s="796"/>
      <c r="R38" s="797"/>
      <c r="S38" s="99"/>
      <c r="T38" s="99"/>
      <c r="U38" s="117" t="s">
        <v>47</v>
      </c>
      <c r="V38" s="66"/>
    </row>
    <row r="39" spans="1:22" ht="15" customHeight="1" x14ac:dyDescent="0.2">
      <c r="A39" s="306"/>
      <c r="B39" s="304"/>
      <c r="C39" s="97"/>
      <c r="D39" s="98" t="s">
        <v>50</v>
      </c>
      <c r="E39" s="98"/>
      <c r="F39" s="98"/>
      <c r="G39" s="112"/>
      <c r="H39" s="66"/>
      <c r="I39" s="99"/>
      <c r="J39" s="99"/>
      <c r="K39" s="99"/>
      <c r="L39" s="812">
        <f>SUM(ABA!M8:M23)</f>
        <v>0</v>
      </c>
      <c r="M39" s="813"/>
      <c r="N39" s="813"/>
      <c r="O39" s="813"/>
      <c r="P39" s="813"/>
      <c r="Q39" s="813"/>
      <c r="R39" s="814"/>
      <c r="S39" s="99"/>
      <c r="T39" s="99"/>
      <c r="U39" s="117"/>
    </row>
    <row r="40" spans="1:22" ht="15" customHeight="1" x14ac:dyDescent="0.2">
      <c r="A40" s="306"/>
      <c r="B40" s="304"/>
      <c r="C40" s="97"/>
      <c r="D40" s="98"/>
      <c r="E40" s="636" t="s">
        <v>229</v>
      </c>
      <c r="F40" s="636"/>
      <c r="G40" s="637"/>
      <c r="H40" s="639" t="s">
        <v>266</v>
      </c>
      <c r="I40" s="638" t="s">
        <v>61</v>
      </c>
      <c r="J40" s="638"/>
      <c r="K40" s="638"/>
      <c r="L40" s="856" t="e">
        <f>H40/100*(L38+L39)</f>
        <v>#VALUE!</v>
      </c>
      <c r="M40" s="857"/>
      <c r="N40" s="857"/>
      <c r="O40" s="857"/>
      <c r="P40" s="857"/>
      <c r="Q40" s="857"/>
      <c r="R40" s="858"/>
      <c r="S40" s="99"/>
      <c r="T40" s="99"/>
      <c r="U40" s="117"/>
    </row>
    <row r="41" spans="1:22" ht="15" customHeight="1" x14ac:dyDescent="0.2">
      <c r="A41" s="306"/>
      <c r="B41" s="304"/>
      <c r="C41" s="97"/>
      <c r="D41" s="98" t="s">
        <v>48</v>
      </c>
      <c r="E41" s="98"/>
      <c r="F41" s="98"/>
      <c r="G41" s="112"/>
      <c r="H41" s="66"/>
      <c r="I41" s="99"/>
      <c r="J41" s="99"/>
      <c r="K41" s="99"/>
      <c r="L41" s="815">
        <f>ABA!N24</f>
        <v>0</v>
      </c>
      <c r="M41" s="816"/>
      <c r="N41" s="816"/>
      <c r="O41" s="816"/>
      <c r="P41" s="816"/>
      <c r="Q41" s="816"/>
      <c r="R41" s="817"/>
      <c r="S41" s="99"/>
      <c r="T41" s="99"/>
      <c r="U41" s="117" t="s">
        <v>49</v>
      </c>
    </row>
    <row r="42" spans="1:22" ht="15" customHeight="1" x14ac:dyDescent="0.2">
      <c r="A42" s="306"/>
      <c r="B42" s="304"/>
      <c r="C42" s="97"/>
      <c r="D42" s="98" t="s">
        <v>51</v>
      </c>
      <c r="E42" s="98"/>
      <c r="F42" s="98"/>
      <c r="G42" s="112"/>
      <c r="H42" s="66"/>
      <c r="I42" s="99"/>
      <c r="J42" s="99"/>
      <c r="K42" s="99"/>
      <c r="L42" s="795">
        <f>B47</f>
        <v>0</v>
      </c>
      <c r="M42" s="796"/>
      <c r="N42" s="796"/>
      <c r="O42" s="796"/>
      <c r="P42" s="796"/>
      <c r="Q42" s="796"/>
      <c r="R42" s="797"/>
      <c r="S42" s="99"/>
      <c r="T42" s="99"/>
      <c r="U42" s="117" t="s">
        <v>52</v>
      </c>
    </row>
    <row r="43" spans="1:22" ht="15" customHeight="1" x14ac:dyDescent="0.2">
      <c r="A43" s="306"/>
      <c r="B43" s="304"/>
      <c r="C43" s="97"/>
      <c r="D43" s="98" t="s">
        <v>53</v>
      </c>
      <c r="E43" s="98"/>
      <c r="F43" s="98"/>
      <c r="G43" s="112"/>
      <c r="H43" s="66"/>
      <c r="I43" s="99"/>
      <c r="J43" s="99"/>
      <c r="K43" s="99"/>
      <c r="L43" s="809">
        <f>ABA!O24</f>
        <v>0</v>
      </c>
      <c r="M43" s="810"/>
      <c r="N43" s="810"/>
      <c r="O43" s="810"/>
      <c r="P43" s="810"/>
      <c r="Q43" s="810"/>
      <c r="R43" s="811"/>
      <c r="S43" s="99"/>
      <c r="T43" s="99"/>
      <c r="U43" s="117" t="s">
        <v>54</v>
      </c>
    </row>
    <row r="44" spans="1:22" ht="15" customHeight="1" x14ac:dyDescent="0.2">
      <c r="A44" s="306"/>
      <c r="B44" s="304"/>
      <c r="C44" s="118" t="s">
        <v>55</v>
      </c>
      <c r="D44" s="44"/>
      <c r="E44" s="44"/>
      <c r="F44" s="44"/>
      <c r="G44" s="44"/>
      <c r="H44" s="44"/>
      <c r="I44" s="64"/>
      <c r="J44" s="119"/>
      <c r="K44" s="119"/>
      <c r="L44" s="867" t="e">
        <f>SUM(L38:R43)</f>
        <v>#VALUE!</v>
      </c>
      <c r="M44" s="868"/>
      <c r="N44" s="868"/>
      <c r="O44" s="868"/>
      <c r="P44" s="868"/>
      <c r="Q44" s="868"/>
      <c r="R44" s="869"/>
      <c r="S44" s="119"/>
      <c r="T44" s="119"/>
      <c r="U44" s="120" t="s">
        <v>56</v>
      </c>
    </row>
    <row r="45" spans="1:22" ht="15" customHeight="1" x14ac:dyDescent="0.2">
      <c r="A45" s="306"/>
      <c r="B45" s="304"/>
      <c r="C45" s="66"/>
      <c r="D45" s="66"/>
      <c r="E45" s="66"/>
      <c r="F45" s="66"/>
      <c r="G45" s="66"/>
      <c r="H45" s="66"/>
      <c r="I45" s="99"/>
      <c r="J45" s="99"/>
      <c r="K45" s="99"/>
      <c r="L45" s="114"/>
      <c r="M45" s="115"/>
      <c r="N45" s="115"/>
      <c r="O45" s="115"/>
      <c r="P45" s="115"/>
      <c r="Q45" s="115"/>
      <c r="R45" s="115"/>
      <c r="S45" s="99"/>
      <c r="T45" s="99"/>
      <c r="U45" s="121"/>
    </row>
    <row r="46" spans="1:22" ht="15" customHeight="1" x14ac:dyDescent="0.2">
      <c r="A46" s="306"/>
      <c r="B46" s="304"/>
      <c r="C46" s="122"/>
      <c r="D46" s="123" t="s">
        <v>57</v>
      </c>
      <c r="E46" s="122"/>
      <c r="F46" s="122"/>
      <c r="G46" s="122"/>
      <c r="H46" s="66"/>
      <c r="I46" s="99"/>
      <c r="J46" s="99"/>
      <c r="K46" s="99"/>
      <c r="L46" s="853" t="e">
        <f>SUM(L44,L33)</f>
        <v>#VALUE!</v>
      </c>
      <c r="M46" s="854"/>
      <c r="N46" s="854"/>
      <c r="O46" s="854"/>
      <c r="P46" s="854"/>
      <c r="Q46" s="854"/>
      <c r="R46" s="855"/>
      <c r="S46" s="99"/>
      <c r="T46" s="99"/>
      <c r="U46" s="117" t="s">
        <v>58</v>
      </c>
    </row>
    <row r="47" spans="1:22" ht="15" customHeight="1" x14ac:dyDescent="0.2">
      <c r="A47" s="100" t="s">
        <v>59</v>
      </c>
      <c r="B47" s="124">
        <f>SUM(B35:B46)</f>
        <v>0</v>
      </c>
      <c r="C47" s="66"/>
      <c r="D47" s="66"/>
      <c r="E47" s="66" t="s">
        <v>60</v>
      </c>
      <c r="F47" s="66"/>
      <c r="G47" s="645" t="s">
        <v>256</v>
      </c>
      <c r="H47" s="126" t="s">
        <v>61</v>
      </c>
      <c r="I47" s="99"/>
      <c r="J47" s="99"/>
      <c r="K47" s="99"/>
      <c r="L47" s="853" t="e">
        <f>($L$46*G47)/100</f>
        <v>#VALUE!</v>
      </c>
      <c r="M47" s="854"/>
      <c r="N47" s="854"/>
      <c r="O47" s="854"/>
      <c r="P47" s="854"/>
      <c r="Q47" s="854"/>
      <c r="R47" s="855"/>
      <c r="S47" s="99"/>
      <c r="T47" s="99"/>
      <c r="U47" s="117" t="s">
        <v>62</v>
      </c>
    </row>
    <row r="48" spans="1:22" ht="15" customHeight="1" x14ac:dyDescent="0.2">
      <c r="A48" s="127"/>
      <c r="B48" s="128"/>
      <c r="C48" s="66"/>
      <c r="D48" s="66"/>
      <c r="E48" s="609" t="s">
        <v>221</v>
      </c>
      <c r="F48" s="66"/>
      <c r="G48" s="644" t="s">
        <v>257</v>
      </c>
      <c r="H48" s="126" t="s">
        <v>61</v>
      </c>
      <c r="I48" s="99"/>
      <c r="J48" s="99"/>
      <c r="K48" s="99"/>
      <c r="L48" s="853" t="e">
        <f>($L$46*G48)/100</f>
        <v>#VALUE!</v>
      </c>
      <c r="M48" s="854"/>
      <c r="N48" s="854"/>
      <c r="O48" s="854"/>
      <c r="P48" s="854"/>
      <c r="Q48" s="854"/>
      <c r="R48" s="855"/>
      <c r="S48" s="99"/>
      <c r="T48" s="99"/>
      <c r="U48" s="117" t="s">
        <v>63</v>
      </c>
      <c r="V48" s="129"/>
    </row>
    <row r="49" spans="1:21" ht="15" customHeight="1" x14ac:dyDescent="0.2">
      <c r="A49" s="130" t="s">
        <v>64</v>
      </c>
      <c r="B49" s="131"/>
      <c r="C49" s="66"/>
      <c r="D49" s="66"/>
      <c r="E49" s="66" t="s">
        <v>65</v>
      </c>
      <c r="F49" s="66"/>
      <c r="G49" s="644" t="s">
        <v>258</v>
      </c>
      <c r="H49" s="126" t="s">
        <v>61</v>
      </c>
      <c r="I49" s="99"/>
      <c r="J49" s="99"/>
      <c r="K49" s="99"/>
      <c r="L49" s="853" t="e">
        <f>($L$46*G49)/100</f>
        <v>#VALUE!</v>
      </c>
      <c r="M49" s="854"/>
      <c r="N49" s="854"/>
      <c r="O49" s="854"/>
      <c r="P49" s="854"/>
      <c r="Q49" s="854"/>
      <c r="R49" s="855"/>
      <c r="S49" s="99"/>
      <c r="T49" s="99"/>
      <c r="U49" s="117" t="s">
        <v>66</v>
      </c>
    </row>
    <row r="50" spans="1:21" ht="15" customHeight="1" x14ac:dyDescent="0.2">
      <c r="A50" s="307"/>
      <c r="B50" s="308"/>
      <c r="C50" s="66"/>
      <c r="D50" s="66"/>
      <c r="E50" s="66" t="s">
        <v>67</v>
      </c>
      <c r="F50" s="66"/>
      <c r="G50" s="125"/>
      <c r="H50" s="126" t="s">
        <v>61</v>
      </c>
      <c r="I50" s="99"/>
      <c r="J50" s="99"/>
      <c r="K50" s="99"/>
      <c r="L50" s="853" t="e">
        <f>($L$46*G50)/100</f>
        <v>#VALUE!</v>
      </c>
      <c r="M50" s="854"/>
      <c r="N50" s="854"/>
      <c r="O50" s="854"/>
      <c r="P50" s="854"/>
      <c r="Q50" s="854"/>
      <c r="R50" s="855"/>
      <c r="S50" s="99"/>
      <c r="T50" s="99"/>
      <c r="U50" s="117" t="s">
        <v>68</v>
      </c>
    </row>
    <row r="51" spans="1:21" ht="15" customHeight="1" x14ac:dyDescent="0.2">
      <c r="A51" s="309"/>
      <c r="B51" s="310"/>
      <c r="C51" s="50"/>
      <c r="D51" s="111" t="s">
        <v>69</v>
      </c>
      <c r="E51" s="111"/>
      <c r="F51" s="132"/>
      <c r="G51" s="133"/>
      <c r="H51" s="92"/>
      <c r="I51" s="99"/>
      <c r="J51" s="99"/>
      <c r="K51" s="99"/>
      <c r="L51" s="867" t="e">
        <f>SUM(L46:R50)</f>
        <v>#VALUE!</v>
      </c>
      <c r="M51" s="868"/>
      <c r="N51" s="868"/>
      <c r="O51" s="868"/>
      <c r="P51" s="868"/>
      <c r="Q51" s="868"/>
      <c r="R51" s="869"/>
      <c r="S51" s="99"/>
      <c r="T51" s="99"/>
      <c r="U51" s="117" t="s">
        <v>70</v>
      </c>
    </row>
    <row r="52" spans="1:21" ht="15" customHeight="1" x14ac:dyDescent="0.2">
      <c r="A52" s="311"/>
      <c r="B52" s="312"/>
      <c r="C52" s="66"/>
      <c r="D52" s="111" t="s">
        <v>71</v>
      </c>
      <c r="E52" s="111"/>
      <c r="F52" s="134"/>
      <c r="G52" s="125" t="e">
        <f>L52/L51*100</f>
        <v>#VALUE!</v>
      </c>
      <c r="H52" s="125" t="e">
        <f>L52/L53*100</f>
        <v>#VALUE!</v>
      </c>
      <c r="I52" s="99"/>
      <c r="J52" s="99"/>
      <c r="K52" s="99"/>
      <c r="L52" s="867" t="e">
        <f>L53-L51</f>
        <v>#VALUE!</v>
      </c>
      <c r="M52" s="868"/>
      <c r="N52" s="868"/>
      <c r="O52" s="868"/>
      <c r="P52" s="868"/>
      <c r="Q52" s="868"/>
      <c r="R52" s="869"/>
      <c r="S52" s="99"/>
      <c r="T52" s="99"/>
      <c r="U52" s="117" t="s">
        <v>72</v>
      </c>
    </row>
    <row r="53" spans="1:21" ht="15" customHeight="1" x14ac:dyDescent="0.2">
      <c r="A53" s="307"/>
      <c r="B53" s="308"/>
      <c r="C53" s="66"/>
      <c r="D53" s="111" t="s">
        <v>73</v>
      </c>
      <c r="E53" s="111"/>
      <c r="F53" s="134"/>
      <c r="G53" s="66"/>
      <c r="H53" s="66"/>
      <c r="I53" s="99"/>
      <c r="J53" s="99"/>
      <c r="K53" s="99"/>
      <c r="L53" s="864">
        <f>ABA!R24</f>
        <v>0</v>
      </c>
      <c r="M53" s="865"/>
      <c r="N53" s="865"/>
      <c r="O53" s="865"/>
      <c r="P53" s="865"/>
      <c r="Q53" s="865"/>
      <c r="R53" s="866"/>
      <c r="S53" s="99"/>
      <c r="T53" s="99"/>
      <c r="U53" s="117" t="s">
        <v>74</v>
      </c>
    </row>
    <row r="54" spans="1:21" ht="15" customHeight="1" x14ac:dyDescent="0.25">
      <c r="A54" s="313"/>
      <c r="B54" s="308"/>
      <c r="C54" s="135"/>
      <c r="D54" s="135"/>
      <c r="E54" s="135"/>
      <c r="F54" s="135"/>
      <c r="G54" s="135"/>
      <c r="H54" s="135"/>
      <c r="I54" s="136"/>
      <c r="J54" s="136"/>
      <c r="K54" s="136"/>
      <c r="L54" s="137"/>
      <c r="M54" s="137"/>
      <c r="N54" s="137"/>
      <c r="O54" s="137"/>
      <c r="P54" s="137"/>
      <c r="Q54" s="137"/>
      <c r="R54" s="137"/>
      <c r="S54" s="136"/>
      <c r="T54" s="136"/>
      <c r="U54" s="138"/>
    </row>
    <row r="55" spans="1:21" ht="15" customHeight="1" x14ac:dyDescent="0.2">
      <c r="A55" s="307"/>
      <c r="B55" s="308"/>
      <c r="C55" s="139" t="s">
        <v>75</v>
      </c>
      <c r="D55" s="140"/>
      <c r="E55" s="141"/>
      <c r="F55" s="139" t="s">
        <v>76</v>
      </c>
      <c r="G55" s="140"/>
      <c r="H55" s="141"/>
      <c r="I55" s="139" t="s">
        <v>20</v>
      </c>
      <c r="J55" s="140"/>
      <c r="K55" s="140"/>
      <c r="L55" s="83"/>
      <c r="M55" s="83"/>
      <c r="N55" s="83"/>
      <c r="O55" s="83"/>
      <c r="P55" s="83"/>
      <c r="Q55" s="83"/>
      <c r="R55" s="83"/>
      <c r="S55" s="140"/>
      <c r="T55" s="140"/>
      <c r="U55" s="141"/>
    </row>
    <row r="56" spans="1:21" ht="15" customHeight="1" x14ac:dyDescent="0.2">
      <c r="A56" s="307"/>
      <c r="B56" s="308"/>
      <c r="C56" s="800">
        <f>C7</f>
        <v>0</v>
      </c>
      <c r="D56" s="802"/>
      <c r="E56" s="803"/>
      <c r="F56" s="800" t="s">
        <v>83</v>
      </c>
      <c r="G56" s="801"/>
      <c r="H56" s="113"/>
      <c r="I56" s="804">
        <f>C6</f>
        <v>0</v>
      </c>
      <c r="J56" s="805"/>
      <c r="K56" s="805"/>
      <c r="L56" s="805"/>
      <c r="M56" s="805"/>
      <c r="N56" s="805"/>
      <c r="O56" s="805"/>
      <c r="P56" s="805"/>
      <c r="Q56" s="805"/>
      <c r="R56" s="805"/>
      <c r="S56" s="805"/>
      <c r="T56" s="142"/>
      <c r="U56" s="143"/>
    </row>
    <row r="57" spans="1:21" ht="15" customHeight="1" x14ac:dyDescent="0.2">
      <c r="A57" s="314"/>
      <c r="B57" s="315"/>
      <c r="C57" s="135"/>
      <c r="D57" s="135"/>
      <c r="E57" s="128"/>
      <c r="F57" s="135"/>
      <c r="G57" s="135"/>
      <c r="H57" s="135"/>
      <c r="I57" s="144"/>
      <c r="J57" s="145"/>
      <c r="K57" s="145"/>
      <c r="L57" s="146"/>
      <c r="M57" s="146"/>
      <c r="N57" s="146"/>
      <c r="O57" s="146"/>
      <c r="P57" s="146"/>
      <c r="Q57" s="146"/>
      <c r="R57" s="146"/>
      <c r="S57" s="145"/>
      <c r="T57" s="145"/>
      <c r="U57" s="147"/>
    </row>
  </sheetData>
  <mergeCells count="49">
    <mergeCell ref="L40:R40"/>
    <mergeCell ref="G31:H31"/>
    <mergeCell ref="L34:R34"/>
    <mergeCell ref="L14:R14"/>
    <mergeCell ref="L53:R53"/>
    <mergeCell ref="L52:R52"/>
    <mergeCell ref="L51:R51"/>
    <mergeCell ref="L50:R50"/>
    <mergeCell ref="L49:R49"/>
    <mergeCell ref="L48:R48"/>
    <mergeCell ref="L47:R47"/>
    <mergeCell ref="L46:R46"/>
    <mergeCell ref="L44:R44"/>
    <mergeCell ref="L18:R18"/>
    <mergeCell ref="L17:R17"/>
    <mergeCell ref="L16:R16"/>
    <mergeCell ref="L26:R26"/>
    <mergeCell ref="L25:R25"/>
    <mergeCell ref="L24:R24"/>
    <mergeCell ref="L23:R23"/>
    <mergeCell ref="L30:R30"/>
    <mergeCell ref="L29:R29"/>
    <mergeCell ref="L28:R28"/>
    <mergeCell ref="L27:R27"/>
    <mergeCell ref="C5:E5"/>
    <mergeCell ref="C6:E6"/>
    <mergeCell ref="C7:E7"/>
    <mergeCell ref="C8:E8"/>
    <mergeCell ref="A1:U1"/>
    <mergeCell ref="C3:E3"/>
    <mergeCell ref="C4:E4"/>
    <mergeCell ref="P2:U2"/>
    <mergeCell ref="I8:U8"/>
    <mergeCell ref="L38:R38"/>
    <mergeCell ref="C9:E9"/>
    <mergeCell ref="F56:G56"/>
    <mergeCell ref="C56:E56"/>
    <mergeCell ref="I56:S56"/>
    <mergeCell ref="L33:R33"/>
    <mergeCell ref="L43:R43"/>
    <mergeCell ref="L42:R42"/>
    <mergeCell ref="L39:R39"/>
    <mergeCell ref="L41:R41"/>
    <mergeCell ref="L31:R31"/>
    <mergeCell ref="L15:R15"/>
    <mergeCell ref="L22:R22"/>
    <mergeCell ref="L21:R21"/>
    <mergeCell ref="L20:R20"/>
    <mergeCell ref="L19:R19"/>
  </mergeCells>
  <phoneticPr fontId="17" type="noConversion"/>
  <printOptions horizontalCentered="1"/>
  <pageMargins left="0.59055118110236227" right="0" top="0.19685039370078741" bottom="0.74803149606299213" header="0" footer="0.51181102362204722"/>
  <pageSetup paperSize="9" scale="83" orientation="portrait" r:id="rId1"/>
  <headerFooter alignWithMargins="0">
    <oddFooter xml:space="preserve">&amp;R&amp;8FD.169.1/1-O 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1027" r:id="rId4">
          <objectPr defaultSize="0" autoPict="0" r:id="rId5">
            <anchor moveWithCells="1">
              <from>
                <xdr:col>4</xdr:col>
                <xdr:colOff>361950</xdr:colOff>
                <xdr:row>0</xdr:row>
                <xdr:rowOff>0</xdr:rowOff>
              </from>
              <to>
                <xdr:col>6</xdr:col>
                <xdr:colOff>523875</xdr:colOff>
                <xdr:row>0</xdr:row>
                <xdr:rowOff>1333500</xdr:rowOff>
              </to>
            </anchor>
          </objectPr>
        </oleObject>
      </mc:Choice>
      <mc:Fallback>
        <oleObject progId="MSPhotoEd.3" shapeId="1027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99" r:id="rId6" name="Check Box 475">
              <controlPr defaultSize="0" autoFill="0" autoLine="0" autoPict="0">
                <anchor moveWithCells="1">
                  <from>
                    <xdr:col>3</xdr:col>
                    <xdr:colOff>85725</xdr:colOff>
                    <xdr:row>1</xdr:row>
                    <xdr:rowOff>9525</xdr:rowOff>
                  </from>
                  <to>
                    <xdr:col>4</xdr:col>
                    <xdr:colOff>9525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7" name="Check Box 476">
              <controlPr defaultSize="0" autoFill="0" autoLine="0" autoPict="0">
                <anchor moveWithCells="1">
                  <from>
                    <xdr:col>4</xdr:col>
                    <xdr:colOff>1057275</xdr:colOff>
                    <xdr:row>1</xdr:row>
                    <xdr:rowOff>19050</xdr:rowOff>
                  </from>
                  <to>
                    <xdr:col>4</xdr:col>
                    <xdr:colOff>1362075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8" name="Check Box 477">
              <controlPr defaultSize="0" autoFill="0" autoLine="0" autoPict="0">
                <anchor moveWithCells="1">
                  <from>
                    <xdr:col>6</xdr:col>
                    <xdr:colOff>266700</xdr:colOff>
                    <xdr:row>2</xdr:row>
                    <xdr:rowOff>142875</xdr:rowOff>
                  </from>
                  <to>
                    <xdr:col>6</xdr:col>
                    <xdr:colOff>571500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9" name="Check Box 478">
              <controlPr defaultSize="0" autoFill="0" autoLine="0" autoPict="0">
                <anchor moveWithCells="1">
                  <from>
                    <xdr:col>6</xdr:col>
                    <xdr:colOff>266700</xdr:colOff>
                    <xdr:row>4</xdr:row>
                    <xdr:rowOff>95250</xdr:rowOff>
                  </from>
                  <to>
                    <xdr:col>6</xdr:col>
                    <xdr:colOff>571500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10" name="Check Box 479">
              <controlPr defaultSize="0" autoFill="0" autoLine="0" autoPict="0">
                <anchor moveWithCells="1">
                  <from>
                    <xdr:col>6</xdr:col>
                    <xdr:colOff>266700</xdr:colOff>
                    <xdr:row>6</xdr:row>
                    <xdr:rowOff>9525</xdr:rowOff>
                  </from>
                  <to>
                    <xdr:col>6</xdr:col>
                    <xdr:colOff>571500</xdr:colOff>
                    <xdr:row>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C7"/>
  <sheetViews>
    <sheetView workbookViewId="0">
      <selection sqref="A1:D1"/>
    </sheetView>
  </sheetViews>
  <sheetFormatPr baseColWidth="10" defaultRowHeight="12.75" x14ac:dyDescent="0.2"/>
  <sheetData>
    <row r="1" spans="1:3" ht="23.25" x14ac:dyDescent="0.35">
      <c r="A1" s="642" t="s">
        <v>244</v>
      </c>
      <c r="B1" s="643"/>
      <c r="C1" s="643"/>
    </row>
    <row r="3" spans="1:3" x14ac:dyDescent="0.2">
      <c r="A3" s="870" t="s">
        <v>246</v>
      </c>
      <c r="B3" s="870"/>
      <c r="C3" t="s">
        <v>245</v>
      </c>
    </row>
    <row r="4" spans="1:3" x14ac:dyDescent="0.2">
      <c r="A4" s="870" t="s">
        <v>247</v>
      </c>
      <c r="B4" s="870"/>
      <c r="C4" t="s">
        <v>251</v>
      </c>
    </row>
    <row r="5" spans="1:3" x14ac:dyDescent="0.2">
      <c r="A5" s="870" t="s">
        <v>249</v>
      </c>
      <c r="B5" s="870"/>
      <c r="C5" t="s">
        <v>252</v>
      </c>
    </row>
    <row r="6" spans="1:3" x14ac:dyDescent="0.2">
      <c r="A6" s="870" t="s">
        <v>248</v>
      </c>
      <c r="B6" s="870"/>
      <c r="C6" t="s">
        <v>253</v>
      </c>
    </row>
    <row r="7" spans="1:3" x14ac:dyDescent="0.2">
      <c r="A7" s="870" t="s">
        <v>250</v>
      </c>
      <c r="B7" s="870"/>
      <c r="C7" t="s">
        <v>254</v>
      </c>
    </row>
  </sheetData>
  <mergeCells count="5">
    <mergeCell ref="A3:B3"/>
    <mergeCell ref="A4:B4"/>
    <mergeCell ref="A5:B5"/>
    <mergeCell ref="A6:B6"/>
    <mergeCell ref="A7:B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XFD4"/>
    </sheetView>
  </sheetViews>
  <sheetFormatPr baseColWidth="10" defaultRowHeight="12.75" x14ac:dyDescent="0.2"/>
  <cols>
    <col min="1" max="1" width="37.42578125" customWidth="1"/>
    <col min="2" max="2" width="18" customWidth="1"/>
    <col min="3" max="3" width="10.42578125" customWidth="1"/>
    <col min="4" max="4" width="20.28515625" customWidth="1"/>
    <col min="5" max="5" width="15" customWidth="1"/>
    <col min="8" max="8" width="18.28515625" customWidth="1"/>
  </cols>
  <sheetData>
    <row r="1" spans="1:8" ht="23.25" x14ac:dyDescent="0.35">
      <c r="A1" s="642" t="s">
        <v>272</v>
      </c>
      <c r="B1" s="643"/>
      <c r="C1" s="643"/>
      <c r="D1" s="872" t="s">
        <v>280</v>
      </c>
      <c r="E1" s="872"/>
      <c r="F1" s="872"/>
      <c r="G1" s="872"/>
      <c r="H1" s="649" t="str">
        <f>ABA!M8</f>
        <v>fournitureFG</v>
      </c>
    </row>
    <row r="2" spans="1:8" s="871" customFormat="1" x14ac:dyDescent="0.2"/>
    <row r="3" spans="1:8" x14ac:dyDescent="0.2">
      <c r="A3" s="202" t="s">
        <v>268</v>
      </c>
      <c r="B3" s="202" t="s">
        <v>273</v>
      </c>
      <c r="C3" s="202" t="s">
        <v>279</v>
      </c>
      <c r="D3" s="202" t="s">
        <v>283</v>
      </c>
      <c r="E3" s="648" t="s">
        <v>31</v>
      </c>
    </row>
    <row r="4" spans="1:8" s="871" customFormat="1" x14ac:dyDescent="0.2"/>
  </sheetData>
  <mergeCells count="3">
    <mergeCell ref="A2:XFD2"/>
    <mergeCell ref="A4:XFD4"/>
    <mergeCell ref="D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4" sqref="A4:XFD4"/>
    </sheetView>
  </sheetViews>
  <sheetFormatPr baseColWidth="10" defaultRowHeight="12.75" x14ac:dyDescent="0.2"/>
  <cols>
    <col min="1" max="1" width="30" customWidth="1"/>
    <col min="2" max="2" width="25.140625" customWidth="1"/>
    <col min="3" max="3" width="16.85546875" customWidth="1"/>
    <col min="4" max="4" width="12.7109375" customWidth="1"/>
    <col min="5" max="5" width="32.140625" customWidth="1"/>
    <col min="6" max="6" width="21.7109375" customWidth="1"/>
    <col min="7" max="7" width="17.7109375" customWidth="1"/>
  </cols>
  <sheetData>
    <row r="1" spans="1:7" ht="23.25" x14ac:dyDescent="0.35">
      <c r="A1" s="642" t="s">
        <v>267</v>
      </c>
      <c r="B1" s="643"/>
      <c r="C1" s="643"/>
      <c r="D1" s="872" t="s">
        <v>282</v>
      </c>
      <c r="E1" s="872"/>
      <c r="F1" s="872"/>
      <c r="G1" s="650" t="str">
        <f>ABA!L8</f>
        <v>fournitureAffaire</v>
      </c>
    </row>
    <row r="2" spans="1:7" s="871" customFormat="1" x14ac:dyDescent="0.2"/>
    <row r="3" spans="1:7" x14ac:dyDescent="0.2">
      <c r="A3" s="202" t="s">
        <v>268</v>
      </c>
      <c r="B3" s="202" t="s">
        <v>269</v>
      </c>
      <c r="C3" s="202" t="s">
        <v>270</v>
      </c>
      <c r="D3" s="202" t="s">
        <v>279</v>
      </c>
      <c r="E3" s="202" t="s">
        <v>271</v>
      </c>
      <c r="F3" s="202" t="s">
        <v>31</v>
      </c>
    </row>
    <row r="4" spans="1:7" s="871" customFormat="1" x14ac:dyDescent="0.2"/>
  </sheetData>
  <mergeCells count="3">
    <mergeCell ref="A4:XFD4"/>
    <mergeCell ref="A2:XFD2"/>
    <mergeCell ref="D1:F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4" sqref="A4:XFD4"/>
    </sheetView>
  </sheetViews>
  <sheetFormatPr baseColWidth="10" defaultRowHeight="12.75" x14ac:dyDescent="0.2"/>
  <cols>
    <col min="1" max="1" width="50.42578125" customWidth="1"/>
    <col min="2" max="2" width="24.28515625" customWidth="1"/>
    <col min="3" max="3" width="11.85546875" customWidth="1"/>
    <col min="4" max="4" width="15.140625" customWidth="1"/>
    <col min="5" max="5" width="15.7109375" customWidth="1"/>
    <col min="6" max="6" width="13.85546875" customWidth="1"/>
  </cols>
  <sheetData>
    <row r="1" spans="1:7" ht="23.25" x14ac:dyDescent="0.35">
      <c r="A1" s="647" t="s">
        <v>274</v>
      </c>
      <c r="B1" s="643" t="s">
        <v>275</v>
      </c>
      <c r="C1" s="643"/>
      <c r="D1" s="872" t="s">
        <v>281</v>
      </c>
      <c r="E1" s="872"/>
      <c r="F1" s="872"/>
      <c r="G1" s="650" t="str">
        <f>ABA!R8</f>
        <v>prixVente</v>
      </c>
    </row>
    <row r="2" spans="1:7" s="871" customFormat="1" x14ac:dyDescent="0.2"/>
    <row r="3" spans="1:7" x14ac:dyDescent="0.2">
      <c r="A3" s="202" t="s">
        <v>276</v>
      </c>
      <c r="B3" s="646" t="s">
        <v>277</v>
      </c>
      <c r="C3" s="202" t="s">
        <v>279</v>
      </c>
      <c r="D3" s="202" t="s">
        <v>278</v>
      </c>
      <c r="E3" s="202" t="s">
        <v>31</v>
      </c>
    </row>
    <row r="4" spans="1:7" s="871" customFormat="1" x14ac:dyDescent="0.2"/>
  </sheetData>
  <mergeCells count="3">
    <mergeCell ref="A2:XFD2"/>
    <mergeCell ref="A4:XFD4"/>
    <mergeCell ref="D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DEVIS</vt:lpstr>
      <vt:lpstr>ABAhe</vt:lpstr>
      <vt:lpstr>ABA</vt:lpstr>
      <vt:lpstr>BA</vt:lpstr>
      <vt:lpstr>Versions </vt:lpstr>
      <vt:lpstr>Nomenclature FG</vt:lpstr>
      <vt:lpstr>Nomenclature Affaire</vt:lpstr>
      <vt:lpstr>Bordereau de prix</vt:lpstr>
      <vt:lpstr>ABA!Impression_des_titres</vt:lpstr>
      <vt:lpstr>DEVIS!Impression_des_titres</vt:lpstr>
      <vt:lpstr>ABA!Zone_d_impression</vt:lpstr>
      <vt:lpstr>ABAhe!Zone_d_impression</vt:lpstr>
      <vt:lpstr>BA!Zone_d_impression</vt:lpstr>
      <vt:lpstr>DEVIS!Zone_d_impression</vt:lpstr>
    </vt:vector>
  </TitlesOfParts>
  <Company>Fournié Grospaud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VERGÉ</dc:creator>
  <cp:lastModifiedBy>LEYMARIE Valmon</cp:lastModifiedBy>
  <cp:lastPrinted>2013-09-24T09:19:30Z</cp:lastPrinted>
  <dcterms:created xsi:type="dcterms:W3CDTF">1999-05-27T06:29:12Z</dcterms:created>
  <dcterms:modified xsi:type="dcterms:W3CDTF">2015-02-03T14:25:34Z</dcterms:modified>
</cp:coreProperties>
</file>