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62268f8e476118ed/Documentos/PROGRAMAÇÃO/IA/Python/IA Elevar paredes/venv/src/DataBase/"/>
    </mc:Choice>
  </mc:AlternateContent>
  <xr:revisionPtr revIDLastSave="107" documentId="8_{4224E241-D8AC-4796-AA9B-E6776A5FA81E}" xr6:coauthVersionLast="47" xr6:coauthVersionMax="47" xr10:uidLastSave="{C2C3B218-44A9-415C-A79E-28C64D445150}"/>
  <bookViews>
    <workbookView xWindow="-120" yWindow="-120" windowWidth="29040" windowHeight="15840" xr2:uid="{6EDDA416-DA77-4D65-B792-86569D73EF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4" i="1" l="1"/>
  <c r="U4" i="1" a="1"/>
  <c r="U4" i="1" s="1"/>
  <c r="M4" i="1" s="1"/>
  <c r="U5" i="1" a="1"/>
  <c r="U5" i="1" s="1"/>
  <c r="U6" i="1" a="1"/>
  <c r="U6" i="1" s="1"/>
  <c r="U7" i="1" a="1"/>
  <c r="U7" i="1" s="1"/>
  <c r="U8" i="1" a="1"/>
  <c r="U8" i="1" s="1"/>
  <c r="E19" i="1"/>
  <c r="F19" i="1" s="1" a="1"/>
  <c r="F19" i="1" s="1"/>
  <c r="E18" i="1"/>
  <c r="E17" i="1"/>
  <c r="E16" i="1"/>
  <c r="E15" i="1"/>
  <c r="F15" i="1" s="1" a="1"/>
  <c r="F15" i="1" s="1"/>
  <c r="E14" i="1"/>
  <c r="F14" i="1" s="1" a="1"/>
  <c r="F14" i="1" s="1"/>
  <c r="E13" i="1"/>
  <c r="F13" i="1" s="1" a="1"/>
  <c r="F13" i="1" s="1"/>
  <c r="E12" i="1"/>
  <c r="F12" i="1" s="1" a="1"/>
  <c r="F12" i="1" s="1"/>
  <c r="E11" i="1"/>
  <c r="E10" i="1"/>
  <c r="E9" i="1"/>
  <c r="E8" i="1"/>
  <c r="F8" i="1" s="1" a="1"/>
  <c r="F8" i="1" s="1"/>
  <c r="E7" i="1"/>
  <c r="F7" i="1" s="1" a="1"/>
  <c r="F7" i="1" s="1"/>
  <c r="E6" i="1"/>
  <c r="F6" i="1" s="1" a="1"/>
  <c r="F6" i="1" s="1"/>
  <c r="E5" i="1"/>
  <c r="F5" i="1" s="1" a="1"/>
  <c r="F5" i="1" s="1"/>
  <c r="E4" i="1"/>
  <c r="M6" i="1" l="1"/>
  <c r="M5" i="1"/>
  <c r="W4" i="1" a="1"/>
  <c r="W4" i="1" s="1"/>
  <c r="M7" i="1"/>
  <c r="F16" i="1" a="1"/>
  <c r="F16" i="1" s="1"/>
  <c r="G16" i="1" s="1" a="1"/>
  <c r="G16" i="1" s="1"/>
  <c r="H16" i="1" s="1" a="1"/>
  <c r="H16" i="1" s="1"/>
  <c r="F11" i="1" a="1"/>
  <c r="F11" i="1" s="1"/>
  <c r="G11" i="1" s="1" a="1"/>
  <c r="G11" i="1" s="1"/>
  <c r="H11" i="1" s="1" a="1"/>
  <c r="H11" i="1" s="1"/>
  <c r="I11" i="1" s="1" a="1"/>
  <c r="I11" i="1" s="1"/>
  <c r="G12" i="1" a="1"/>
  <c r="G12" i="1" s="1"/>
  <c r="G19" i="1" a="1"/>
  <c r="G19" i="1" s="1"/>
  <c r="G15" i="1" a="1"/>
  <c r="G15" i="1" s="1"/>
  <c r="H15" i="1" s="1" a="1"/>
  <c r="H15" i="1" s="1"/>
  <c r="F4" i="1" a="1"/>
  <c r="F4" i="1" s="1"/>
  <c r="G14" i="1" a="1"/>
  <c r="G14" i="1" s="1"/>
  <c r="H14" i="1" s="1" a="1"/>
  <c r="H14" i="1" s="1"/>
  <c r="I14" i="1" s="1" a="1"/>
  <c r="I14" i="1" s="1"/>
  <c r="G7" i="1" a="1"/>
  <c r="G7" i="1" s="1"/>
  <c r="H7" i="1" s="1" a="1"/>
  <c r="H7" i="1" s="1"/>
  <c r="F18" i="1" a="1"/>
  <c r="F18" i="1" s="1"/>
  <c r="G18" i="1" s="1" a="1"/>
  <c r="G18" i="1" s="1"/>
  <c r="G13" i="1" a="1"/>
  <c r="G13" i="1" s="1"/>
  <c r="H13" i="1" s="1" a="1"/>
  <c r="H13" i="1" s="1"/>
  <c r="G6" i="1" a="1"/>
  <c r="G6" i="1" s="1"/>
  <c r="H6" i="1" s="1" a="1"/>
  <c r="H6" i="1" s="1"/>
  <c r="F17" i="1" a="1"/>
  <c r="F17" i="1" s="1"/>
  <c r="F10" i="1" a="1"/>
  <c r="F10" i="1" s="1"/>
  <c r="G10" i="1" s="1" a="1"/>
  <c r="G10" i="1" s="1"/>
  <c r="G5" i="1" a="1"/>
  <c r="G5" i="1" s="1"/>
  <c r="F9" i="1" a="1"/>
  <c r="F9" i="1" s="1"/>
  <c r="G8" i="1" a="1"/>
  <c r="G8" i="1" s="1"/>
  <c r="X4" i="1" l="1" a="1"/>
  <c r="X4" i="1" s="1"/>
  <c r="AB4" i="1"/>
  <c r="I7" i="1" a="1"/>
  <c r="I7" i="1" s="1"/>
  <c r="J7" i="1" s="1" a="1"/>
  <c r="J7" i="1" s="1"/>
  <c r="K7" i="1" s="1" a="1"/>
  <c r="K7" i="1" s="1"/>
  <c r="J11" i="1" a="1"/>
  <c r="J11" i="1" s="1"/>
  <c r="K11" i="1" s="1" a="1"/>
  <c r="K11" i="1" s="1"/>
  <c r="H10" i="1" a="1"/>
  <c r="H10" i="1" s="1"/>
  <c r="I10" i="1" s="1" a="1"/>
  <c r="I10" i="1" s="1"/>
  <c r="J10" i="1" s="1" a="1"/>
  <c r="J10" i="1" s="1"/>
  <c r="G17" i="1" a="1"/>
  <c r="G17" i="1" s="1"/>
  <c r="I6" i="1" a="1"/>
  <c r="I6" i="1" s="1"/>
  <c r="J6" i="1" s="1" a="1"/>
  <c r="J6" i="1" s="1"/>
  <c r="K6" i="1" s="1" a="1"/>
  <c r="K6" i="1" s="1"/>
  <c r="I15" i="1" a="1"/>
  <c r="I15" i="1" s="1"/>
  <c r="J15" i="1" s="1" a="1"/>
  <c r="J15" i="1" s="1"/>
  <c r="H18" i="1" a="1"/>
  <c r="H18" i="1" s="1"/>
  <c r="I18" i="1" s="1" a="1"/>
  <c r="I18" i="1" s="1"/>
  <c r="J18" i="1" s="1" a="1"/>
  <c r="J18" i="1" s="1"/>
  <c r="I16" i="1" a="1"/>
  <c r="I16" i="1" s="1"/>
  <c r="J16" i="1" s="1" a="1"/>
  <c r="J16" i="1" s="1"/>
  <c r="G9" i="1" a="1"/>
  <c r="G9" i="1" s="1"/>
  <c r="H9" i="1" s="1" a="1"/>
  <c r="H9" i="1" s="1"/>
  <c r="I9" i="1" s="1" a="1"/>
  <c r="I9" i="1" s="1"/>
  <c r="H12" i="1" a="1"/>
  <c r="H12" i="1" s="1"/>
  <c r="I12" i="1" s="1" a="1"/>
  <c r="I12" i="1" s="1"/>
  <c r="H5" i="1" a="1"/>
  <c r="H5" i="1" s="1"/>
  <c r="I5" i="1" s="1" a="1"/>
  <c r="I5" i="1" s="1"/>
  <c r="G4" i="1" a="1"/>
  <c r="G4" i="1" s="1"/>
  <c r="H4" i="1" s="1" a="1"/>
  <c r="H4" i="1" s="1"/>
  <c r="H19" i="1" a="1"/>
  <c r="H19" i="1" s="1"/>
  <c r="I19" i="1" s="1" a="1"/>
  <c r="I19" i="1" s="1"/>
  <c r="J14" i="1" a="1"/>
  <c r="J14" i="1" s="1"/>
  <c r="K14" i="1" s="1" a="1"/>
  <c r="K14" i="1" s="1"/>
  <c r="I13" i="1" a="1"/>
  <c r="I13" i="1" s="1"/>
  <c r="J13" i="1" s="1" a="1"/>
  <c r="J13" i="1" s="1"/>
  <c r="H8" i="1" a="1"/>
  <c r="H8" i="1" s="1"/>
  <c r="AG4" i="1" l="1" a="1"/>
  <c r="AG4" i="1" s="1"/>
  <c r="AD4" i="1" a="1"/>
  <c r="AD4" i="1" s="1"/>
  <c r="AE4" i="1" s="1"/>
  <c r="AF4" i="1" a="1"/>
  <c r="AF4" i="1" s="1"/>
  <c r="H17" i="1" a="1"/>
  <c r="H17" i="1" s="1"/>
  <c r="I17" i="1" s="1" a="1"/>
  <c r="I17" i="1" s="1"/>
  <c r="J12" i="1" a="1"/>
  <c r="J12" i="1" s="1"/>
  <c r="K12" i="1" s="1" a="1"/>
  <c r="K12" i="1" s="1"/>
  <c r="K16" i="1" a="1"/>
  <c r="K16" i="1" s="1"/>
  <c r="K18" i="1" a="1"/>
  <c r="K18" i="1" s="1"/>
  <c r="K13" i="1" a="1"/>
  <c r="K13" i="1" s="1"/>
  <c r="K10" i="1" a="1"/>
  <c r="K10" i="1" s="1"/>
  <c r="I4" i="1" a="1"/>
  <c r="I4" i="1" s="1"/>
  <c r="J4" i="1" s="1" a="1"/>
  <c r="J4" i="1" s="1"/>
  <c r="J9" i="1" a="1"/>
  <c r="J9" i="1" s="1"/>
  <c r="K9" i="1" s="1" a="1"/>
  <c r="K9" i="1" s="1"/>
  <c r="J19" i="1" a="1"/>
  <c r="J19" i="1" s="1"/>
  <c r="K19" i="1" s="1" a="1"/>
  <c r="K19" i="1" s="1"/>
  <c r="J5" i="1" a="1"/>
  <c r="J5" i="1" s="1"/>
  <c r="K5" i="1" s="1" a="1"/>
  <c r="K5" i="1" s="1"/>
  <c r="K15" i="1" a="1"/>
  <c r="K15" i="1" s="1"/>
  <c r="I8" i="1" a="1"/>
  <c r="I8" i="1" s="1"/>
  <c r="J8" i="1" s="1" a="1"/>
  <c r="J8" i="1" s="1"/>
  <c r="K8" i="1" s="1" a="1"/>
  <c r="K8" i="1" s="1"/>
  <c r="K4" i="1" l="1" a="1"/>
  <c r="K4" i="1" s="1"/>
  <c r="J17" i="1" a="1"/>
  <c r="J17" i="1" s="1"/>
  <c r="K17" i="1" s="1" a="1"/>
  <c r="K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<sst xmlns="http://schemas.openxmlformats.org/spreadsheetml/2006/main" count="56" uniqueCount="42">
  <si>
    <t>LINE</t>
  </si>
  <si>
    <t>ESQ01</t>
  </si>
  <si>
    <t>ESQ03</t>
  </si>
  <si>
    <t>ALV01</t>
  </si>
  <si>
    <t>TEXT</t>
  </si>
  <si>
    <t>TXT05</t>
  </si>
  <si>
    <t>Xi</t>
  </si>
  <si>
    <t>Yi</t>
  </si>
  <si>
    <t>Xf</t>
  </si>
  <si>
    <t>Yf</t>
  </si>
  <si>
    <t>Texto</t>
  </si>
  <si>
    <t>Tipo</t>
  </si>
  <si>
    <t>Layer</t>
  </si>
  <si>
    <t>Classe</t>
  </si>
  <si>
    <t>Linhas Base</t>
  </si>
  <si>
    <t>Configurações das elevações</t>
  </si>
  <si>
    <t>TEXTO</t>
  </si>
  <si>
    <t>LAYER</t>
  </si>
  <si>
    <t>TIPO</t>
  </si>
  <si>
    <t>ITEM 1</t>
  </si>
  <si>
    <t>ITEM 2</t>
  </si>
  <si>
    <t>ITEM 3</t>
  </si>
  <si>
    <t>ITEM 4</t>
  </si>
  <si>
    <t>ITEM 5</t>
  </si>
  <si>
    <t>ITEM 6</t>
  </si>
  <si>
    <t>ITEM 7</t>
  </si>
  <si>
    <t>TE03 161/221</t>
  </si>
  <si>
    <t>E</t>
  </si>
  <si>
    <t>TG01 10/340/N1 e N2</t>
  </si>
  <si>
    <t>GROUTE01</t>
  </si>
  <si>
    <t>G</t>
  </si>
  <si>
    <t>TE01 121/121/100</t>
  </si>
  <si>
    <t>TA01 14/40/13/12/C/30/45</t>
  </si>
  <si>
    <t>A</t>
  </si>
  <si>
    <t>PAREDE 4</t>
  </si>
  <si>
    <t>Lenght</t>
  </si>
  <si>
    <t>DADOS PAREDE</t>
  </si>
  <si>
    <t>Id</t>
  </si>
  <si>
    <t>ID</t>
  </si>
  <si>
    <t>ESQUADRIAS</t>
  </si>
  <si>
    <t>Ids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</si>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</sst>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000000"/>
      <name val="Century Gothic"/>
      <family val="2"/>
    </font>
    <font>
      <sz val="12"/>
      <color theme="0"/>
      <name val="Century Gothic"/>
      <family val="2"/>
    </font>
    <font>
      <sz val="1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17">
    <border>
      <left/>
      <right/>
      <top/>
      <bottom/>
      <diagonal/>
    </border>
    <border>
      <left style="dashed">
        <color theme="3" tint="0.59996337778862885"/>
      </left>
      <right/>
      <top/>
      <bottom/>
      <diagonal/>
    </border>
    <border>
      <left style="medium">
        <color rgb="FF21222C"/>
      </left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/>
      <bottom/>
      <diagonal/>
    </border>
    <border>
      <left style="medium">
        <color theme="1" tint="0.14996795556505021"/>
      </left>
      <right style="medium">
        <color theme="1" tint="0.14996795556505021"/>
      </right>
      <top style="medium">
        <color theme="1" tint="0.14996795556505021"/>
      </top>
      <bottom style="medium">
        <color theme="1" tint="0.14996795556505021"/>
      </bottom>
      <diagonal/>
    </border>
    <border>
      <left style="medium">
        <color theme="3" tint="-0.499984740745262"/>
      </left>
      <right style="thin">
        <color theme="3" tint="-0.499984740745262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thin">
        <color theme="3" tint="-0.499984740745262"/>
      </left>
      <right/>
      <top style="medium">
        <color theme="3" tint="-0.499984740745262"/>
      </top>
      <bottom/>
      <diagonal/>
    </border>
    <border>
      <left style="thin">
        <color theme="3" tint="-0.499984740745262"/>
      </left>
      <right/>
      <top/>
      <bottom/>
      <diagonal/>
    </border>
    <border>
      <left style="thin">
        <color theme="3" tint="-0.499984740745262"/>
      </left>
      <right/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2" fillId="0" borderId="8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3" fillId="3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1" fillId="0" borderId="13" xfId="0" applyFont="1" applyBorder="1"/>
    <xf numFmtId="0" fontId="1" fillId="0" borderId="14" xfId="0" applyFont="1" applyBorder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border diagonalUp="0" diagonalDown="0">
        <left style="thin">
          <color theme="3" tint="-0.49998474074526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3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3" tint="-0.499984740745262"/>
        </left>
        <right style="medium">
          <color theme="3" tint="-0.499984740745262"/>
        </right>
        <top/>
        <bottom/>
        <vertical style="medium">
          <color theme="3" tint="-0.499984740745262"/>
        </vertical>
        <horizontal style="medium">
          <color theme="3" tint="-0.499984740745262"/>
        </horizontal>
      </border>
    </dxf>
    <dxf>
      <border>
        <bottom style="medium">
          <color theme="3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border diagonalUp="0" diagonalDown="0">
        <left style="medium">
          <color theme="3" tint="-0.499984740745262"/>
        </left>
        <right style="thin">
          <color theme="3" tint="-0.49998474074526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entury Gothic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medium">
          <color theme="1" tint="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fill>
        <patternFill patternType="solid">
          <fgColor indexed="64"/>
          <bgColor theme="1" tint="0.14999847407452621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1" tint="0.14996795556505021"/>
        </left>
        <right style="medium">
          <color theme="1" tint="0.14996795556505021"/>
        </right>
        <top/>
        <bottom/>
        <vertical style="medium">
          <color theme="1" tint="0.14996795556505021"/>
        </vertical>
        <horizontal style="medium">
          <color theme="1" tint="0.14996795556505021"/>
        </horizontal>
      </border>
    </dxf>
  </dxfs>
  <tableStyles count="1" defaultTableStyle="TableStyleMedium2" defaultPivotStyle="PivotStyleLight16">
    <tableStyle name="Invisible" pivot="0" table="0" count="0" xr9:uid="{30C6CE49-8C43-4476-80BD-C5169DC6C7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CC364-80E2-41FB-9FE4-D18C03DA9AAA}" name="Dados_CAD4" displayName="Dados_CAD4" ref="B3:K19" totalsRowShown="0" headerRowDxfId="24" dataDxfId="22" headerRowBorderDxfId="23">
  <autoFilter ref="B3:K19" xr:uid="{6BACC364-80E2-41FB-9FE4-D18C03DA9A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AA27DDD-A6FF-47D6-AEC0-B441F61C0401}" name="TEXTO" dataDxfId="21"/>
    <tableColumn id="2" xr3:uid="{2D081B7A-9960-4338-BCFC-DDA1A974C51A}" name="LAYER" dataDxfId="20"/>
    <tableColumn id="3" xr3:uid="{CDCDA2EB-93BE-42EB-BA12-89AF3B636B4D}" name="TIPO" dataDxfId="19"/>
    <tableColumn id="4" xr3:uid="{F28BACE7-99F3-48D2-96C6-7DCECEE615BF}" name="ITEM 1" dataDxfId="18">
      <calculatedColumnFormula>IFERROR(MID(Dados_CAD4[[#This Row],[TEXTO]],SEARCH(" ",Dados_CAD4[[#This Row],[TEXTO]])+1,SUM(SEARCH("/",Dados_CAD4[[#This Row],[TEXTO]]),-SEARCH(" ",Dados_CAD4[[#This Row],[TEXTO]]),-1)),"")</calculatedColumnFormula>
    </tableColumn>
    <tableColumn id="5" xr3:uid="{99EDCFFB-AE7B-4C02-819A-933FA232E530}" name="ITEM 2" dataDxfId="17">
      <calculatedColumnFormula array="1">IFERROR(_xlfn.LET(
_xlpm.NumInicial,SEARCH("/",$B4,5+LEN(_xlfn.CONCAT($E4:E4&amp;"/")))+1,
_xlpm.NumCarac,SEARCH("/",$B4,SEARCH("/",$B4,5+LEN(_xlfn.CONCAT($E4:E4&amp;"/")))+1),
_xlpm.item,MID($B4,_xlpm.NumInicial,IFERROR(_xlpm.NumCarac-_xlpm.NumInicial,100)),
IF(AND($D4="A",ISERROR(_xlpm.item)),"-",_xlpm.item)
),"")</calculatedColumnFormula>
    </tableColumn>
    <tableColumn id="6" xr3:uid="{C6F1A993-4A1E-4C09-9BF4-D46D5C2D7D70}" name="ITEM 3" dataDxfId="16">
      <calculatedColumnFormula array="1">IFERROR(_xlfn.LET(
_xlpm.NumInicial,SEARCH("/",$B4,5+LEN(_xlfn.CONCAT($E4:F4&amp;"/")))+1,
_xlpm.NumCarac,SEARCH("/",$B4,SEARCH("/",$B4,5+LEN(_xlfn.CONCAT($E4:F4&amp;"/")))+1),
_xlpm.item,MID($B4,_xlpm.NumInicial,IFERROR(_xlpm.NumCarac-_xlpm.NumInicial,100)),
IF(AND($D4="A",ISERROR(_xlpm.item)),"-",_xlpm.item)
),"")</calculatedColumnFormula>
    </tableColumn>
    <tableColumn id="7" xr3:uid="{E738D485-E604-4841-8E01-7A32DFAE6B88}" name="ITEM 4" dataDxfId="15">
      <calculatedColumnFormula array="1">IFERROR(_xlfn.LET(
_xlpm.NumInicial,SEARCH("/",$B4,5+LEN(_xlfn.CONCAT($E4:G4&amp;"/")))+1,
_xlpm.NumCarac,SEARCH("/",$B4,SEARCH("/",$B4,5+LEN(_xlfn.CONCAT($E4:G4&amp;"/")))+1),
_xlpm.item,MID($B4,_xlpm.NumInicial,IFERROR(_xlpm.NumCarac-_xlpm.NumInicial,100)),
IF(AND($D4="A",ISERROR(_xlpm.item)),"-",_xlpm.item)
),"")</calculatedColumnFormula>
    </tableColumn>
    <tableColumn id="8" xr3:uid="{F92E01AA-8C06-455A-AE10-0208ED5BCB1C}" name="ITEM 5" dataDxfId="14">
      <calculatedColumnFormula array="1">IFERROR(_xlfn.LET(
_xlpm.NumInicial,SEARCH("/",$B4,5+LEN(_xlfn.CONCAT($E4:H4&amp;"/")))+1,
_xlpm.NumCarac,SEARCH("/",$B4,SEARCH("/",$B4,5+LEN(_xlfn.CONCAT($E4:H4&amp;"/")))+1),
_xlpm.item,MID($B4,_xlpm.NumInicial,IFERROR(_xlpm.NumCarac-_xlpm.NumInicial,100)),
IF(AND($D4="A",ISERROR(_xlpm.item)),"-",_xlpm.item)
),"")</calculatedColumnFormula>
    </tableColumn>
    <tableColumn id="9" xr3:uid="{EA0D75B0-02D2-4C9F-B79C-099F81AA4CDB}" name="ITEM 6" dataDxfId="13">
      <calculatedColumnFormula array="1">IFERROR(_xlfn.LET(
_xlpm.NumInicial,SEARCH("/",$B4,5+LEN(_xlfn.CONCAT($E4:I4&amp;"/")))+1,
_xlpm.NumCarac,SEARCH("/",$B4,SEARCH("/",$B4,5+LEN(_xlfn.CONCAT($E4:I4&amp;"/")))+1),
_xlpm.item,MID($B4,_xlpm.NumInicial,IFERROR(_xlpm.NumCarac-_xlpm.NumInicial,100)),
IF(AND($D4="A",ISERROR(_xlpm.item)),"-",_xlpm.item)
),"")</calculatedColumnFormula>
    </tableColumn>
    <tableColumn id="10" xr3:uid="{FD06B065-CC40-4202-85F9-AA6392580D53}" name="ITEM 7" dataDxfId="12">
      <calculatedColumnFormula array="1">IFERROR(_xlfn.LET(
_xlpm.NumInicial,SEARCH("/",$B4,5+LEN(_xlfn.CONCAT($E4:J4&amp;"/")))+1,
_xlpm.NumCarac,SEARCH("/",$B4,SEARCH("/",$B4,5+LEN(_xlfn.CONCAT($E4:J4&amp;"/")))+1),
_xlpm.item,MID($B4,_xlpm.NumInicial,IFERROR(_xlpm.NumCarac-_xlpm.NumInicial,100)),
IF(AND($D4="A",ISERROR(_xlpm.item)),"-",_xlpm.item)
),"")</calculatedColumnFormula>
    </tableColumn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2954A-01DB-47C6-8C1F-776209425C38}" name="LinBase_CAD4" displayName="LinBase_CAD4" ref="M3:U19" totalsRowShown="0" headerRowDxfId="1" dataDxfId="11" headerRowBorderDxfId="2">
  <autoFilter ref="M3:U19" xr:uid="{08A2954A-01DB-47C6-8C1F-776209425C3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9" xr3:uid="{7C83ADD7-5636-40D1-ADD7-23D1A3C75FE0}" name="Id" dataDxfId="10"/>
    <tableColumn id="1" xr3:uid="{C1D896D9-4508-4FFD-B3A4-F16B498815FA}" name="Xi" dataDxfId="9"/>
    <tableColumn id="2" xr3:uid="{F2015373-F11C-46AA-BF53-4A56DBBF7908}" name="Yi" dataDxfId="8"/>
    <tableColumn id="3" xr3:uid="{15EC1138-1829-409A-950B-55EBD4314D49}" name="Xf" dataDxfId="7"/>
    <tableColumn id="4" xr3:uid="{D96BBC34-BBCB-4136-AC9D-8041AAB79F15}" name="Yf" dataDxfId="6"/>
    <tableColumn id="5" xr3:uid="{02F46A67-A33F-44F8-B043-DE39EF68AE1E}" name="Texto" dataDxfId="0"/>
    <tableColumn id="6" xr3:uid="{5B7CF3F5-62E8-4584-BE2C-8F8B78F373E1}" name="Tipo" dataDxfId="5"/>
    <tableColumn id="7" xr3:uid="{A8DA9EA0-2403-4032-946E-C3B99C90794E}" name="Layer" dataDxfId="4"/>
    <tableColumn id="8" xr3:uid="{CDF66DDD-BA42-49A5-9789-5B0587EBE2B2}" name="Class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GA">
      <a:dk1>
        <a:sysClr val="windowText" lastClr="000000"/>
      </a:dk1>
      <a:lt1>
        <a:sysClr val="window" lastClr="FFFFFF"/>
      </a:lt1>
      <a:dk2>
        <a:srgbClr val="424456"/>
      </a:dk2>
      <a:lt2>
        <a:srgbClr val="DEDEDE"/>
      </a:lt2>
      <a:accent1>
        <a:srgbClr val="53548A"/>
      </a:accent1>
      <a:accent2>
        <a:srgbClr val="438086"/>
      </a:accent2>
      <a:accent3>
        <a:srgbClr val="C0504D"/>
      </a:accent3>
      <a:accent4>
        <a:srgbClr val="5A9B6C"/>
      </a:accent4>
      <a:accent5>
        <a:srgbClr val="477768"/>
      </a:accent5>
      <a:accent6>
        <a:srgbClr val="5C92B5"/>
      </a:accent6>
      <a:hlink>
        <a:srgbClr val="67AFBD"/>
      </a:hlink>
      <a:folHlink>
        <a:srgbClr val="C2A87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8004-A551-49C9-81CB-6550A2F9C2B3}">
  <sheetPr codeName="Planilha1"/>
  <dimension ref="B1:AG19"/>
  <sheetViews>
    <sheetView tabSelected="1" topLeftCell="N1" workbookViewId="0">
      <selection activeCell="AG11" sqref="AG11"/>
    </sheetView>
  </sheetViews>
  <sheetFormatPr defaultColWidth="12.7109375" defaultRowHeight="20.100000000000001" customHeight="1" x14ac:dyDescent="0.3"/>
  <cols>
    <col min="1" max="17" width="12.7109375" style="1"/>
    <col min="18" max="18" width="12.7109375" style="1" customWidth="1"/>
    <col min="19" max="23" width="12.7109375" style="1"/>
    <col min="24" max="24" width="12.7109375" style="1" customWidth="1"/>
    <col min="25" max="16384" width="12.7109375" style="1"/>
  </cols>
  <sheetData>
    <row r="1" spans="2:33" ht="20.100000000000001" customHeight="1" thickBot="1" x14ac:dyDescent="0.35"/>
    <row r="2" spans="2:33" ht="20.100000000000001" customHeight="1" thickBot="1" x14ac:dyDescent="0.35">
      <c r="B2" s="11" t="s">
        <v>15</v>
      </c>
      <c r="C2" s="11"/>
      <c r="D2" s="11"/>
      <c r="E2" s="11"/>
      <c r="F2" s="11"/>
      <c r="G2" s="11"/>
      <c r="H2" s="11"/>
      <c r="I2" s="11"/>
      <c r="J2" s="11"/>
      <c r="K2" s="11"/>
      <c r="M2" s="21" t="s">
        <v>14</v>
      </c>
      <c r="N2" s="21"/>
      <c r="O2" s="21"/>
      <c r="P2" s="21"/>
      <c r="Q2" s="21"/>
      <c r="R2" s="21"/>
      <c r="S2" s="21"/>
      <c r="T2" s="21"/>
      <c r="U2" s="21"/>
      <c r="W2" s="28" t="s">
        <v>38</v>
      </c>
      <c r="X2" s="30" t="s">
        <v>36</v>
      </c>
      <c r="Y2" s="12"/>
      <c r="Z2" s="12"/>
      <c r="AA2" s="12"/>
      <c r="AB2" s="12"/>
      <c r="AC2" s="12"/>
      <c r="AD2" s="12" t="s">
        <v>16</v>
      </c>
      <c r="AE2" s="12"/>
      <c r="AF2" s="12" t="s">
        <v>39</v>
      </c>
      <c r="AG2" s="12"/>
    </row>
    <row r="3" spans="2:33" ht="20.100000000000001" customHeight="1" thickBot="1" x14ac:dyDescent="0.35"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M3" s="22" t="s">
        <v>37</v>
      </c>
      <c r="N3" s="22" t="s">
        <v>6</v>
      </c>
      <c r="O3" s="22" t="s">
        <v>7</v>
      </c>
      <c r="P3" s="22" t="s">
        <v>8</v>
      </c>
      <c r="Q3" s="22" t="s">
        <v>9</v>
      </c>
      <c r="R3" s="22" t="s">
        <v>10</v>
      </c>
      <c r="S3" s="22" t="s">
        <v>11</v>
      </c>
      <c r="T3" s="22" t="s">
        <v>12</v>
      </c>
      <c r="U3" s="22" t="s">
        <v>13</v>
      </c>
      <c r="W3" s="29"/>
      <c r="X3" s="5" t="s">
        <v>6</v>
      </c>
      <c r="Y3" s="6" t="s">
        <v>7</v>
      </c>
      <c r="Z3" s="6" t="s">
        <v>8</v>
      </c>
      <c r="AA3" s="6" t="s">
        <v>9</v>
      </c>
      <c r="AB3" s="6" t="s">
        <v>35</v>
      </c>
      <c r="AC3" s="6" t="s">
        <v>41</v>
      </c>
      <c r="AD3" s="6" t="s">
        <v>37</v>
      </c>
      <c r="AE3" s="6" t="s">
        <v>10</v>
      </c>
      <c r="AF3" s="5" t="s">
        <v>40</v>
      </c>
      <c r="AG3" s="6" t="s">
        <v>41</v>
      </c>
    </row>
    <row r="4" spans="2:33" ht="20.100000000000001" customHeight="1" x14ac:dyDescent="0.3">
      <c r="B4" s="7" t="s">
        <v>26</v>
      </c>
      <c r="C4" s="8" t="s">
        <v>2</v>
      </c>
      <c r="D4" s="2" t="s">
        <v>27</v>
      </c>
      <c r="E4" s="2" t="str">
        <f>IFERROR(MID(Dados_CAD4[[#This Row],[TEXTO]],SEARCH(" ",Dados_CAD4[[#This Row],[TEXTO]])+1,SUM(SEARCH("/",Dados_CAD4[[#This Row],[TEXTO]]),-SEARCH(" ",Dados_CAD4[[#This Row],[TEXTO]]),-1)),"")</f>
        <v>161</v>
      </c>
      <c r="F4" s="2" t="str" cm="1">
        <f t="array" ref="F4">IFERROR(_xlfn.LET(
_xlpm.NumInicial,SEARCH("/",$B4,5+LEN(_xlfn.CONCAT($E4:E4&amp;"/")))+1,
_xlpm.NumCarac,SEARCH("/",$B4,SEARCH("/",$B4,5+LEN(_xlfn.CONCAT($E4:E4&amp;"/")))+1),
_xlpm.item,MID($B4,_xlpm.NumInicial,IFERROR(_xlpm.NumCarac-_xlpm.NumInicial,100)),
IF(AND($D4="A",ISERROR(_xlpm.item)),"-",_xlpm.item)
),"")</f>
        <v>221</v>
      </c>
      <c r="G4" s="2" t="str" cm="1">
        <f t="array" ref="G4">IFERROR(_xlfn.LET(
_xlpm.NumInicial,SEARCH("/",$B4,5+LEN(_xlfn.CONCAT($E4:F4&amp;"/")))+1,
_xlpm.NumCarac,SEARCH("/",$B4,SEARCH("/",$B4,5+LEN(_xlfn.CONCAT($E4:F4&amp;"/")))+1),
_xlpm.item,MID($B4,_xlpm.NumInicial,IFERROR(_xlpm.NumCarac-_xlpm.NumInicial,100)),
IF(AND($D4="A",ISERROR(_xlpm.item)),"-",_xlpm.item)
),"")</f>
        <v/>
      </c>
      <c r="H4" s="2" t="str" cm="1">
        <f t="array" ref="H4">IFERROR(_xlfn.LET(
_xlpm.NumInicial,SEARCH("/",$B4,5+LEN(_xlfn.CONCAT($E4:G4&amp;"/")))+1,
_xlpm.NumCarac,SEARCH("/",$B4,SEARCH("/",$B4,5+LEN(_xlfn.CONCAT($E4:G4&amp;"/")))+1),
_xlpm.item,MID($B4,_xlpm.NumInicial,IFERROR(_xlpm.NumCarac-_xlpm.NumInicial,100)),
IF(AND($D4="A",ISERROR(_xlpm.item)),"-",_xlpm.item)
),"")</f>
        <v/>
      </c>
      <c r="I4" s="2" t="str" cm="1">
        <f t="array" ref="I4">IFERROR(_xlfn.LET(
_xlpm.NumInicial,SEARCH("/",$B4,5+LEN(_xlfn.CONCAT($E4:H4&amp;"/")))+1,
_xlpm.NumCarac,SEARCH("/",$B4,SEARCH("/",$B4,5+LEN(_xlfn.CONCAT($E4:H4&amp;"/")))+1),
_xlpm.item,MID($B4,_xlpm.NumInicial,IFERROR(_xlpm.NumCarac-_xlpm.NumInicial,100)),
IF(AND($D4="A",ISERROR(_xlpm.item)),"-",_xlpm.item)
),"")</f>
        <v/>
      </c>
      <c r="J4" s="2" t="str" cm="1">
        <f t="array" ref="J4">IFERROR(_xlfn.LET(
_xlpm.NumInicial,SEARCH("/",$B4,5+LEN(_xlfn.CONCAT($E4:I4&amp;"/")))+1,
_xlpm.NumCarac,SEARCH("/",$B4,SEARCH("/",$B4,5+LEN(_xlfn.CONCAT($E4:I4&amp;"/")))+1),
_xlpm.item,MID($B4,_xlpm.NumInicial,IFERROR(_xlpm.NumCarac-_xlpm.NumInicial,100)),
IF(AND($D4="A",ISERROR(_xlpm.item)),"-",_xlpm.item)
),"")</f>
        <v/>
      </c>
      <c r="K4" s="2" t="str" cm="1">
        <f t="array" ref="K4">IFERROR(_xlfn.LET(
_xlpm.NumInicial,SEARCH("/",$B4,5+LEN(_xlfn.CONCAT($E4:J4&amp;"/")))+1,
_xlpm.NumCarac,SEARCH("/",$B4,SEARCH("/",$B4,5+LEN(_xlfn.CONCAT($E4:J4&amp;"/")))+1),
_xlpm.item,MID($B4,_xlpm.NumInicial,IFERROR(_xlpm.NumCarac-_xlpm.NumInicial,100)),
IF(AND($D4="A",ISERROR(_xlpm.item)),"-",_xlpm.item)
),"")</f>
        <v/>
      </c>
      <c r="M4" s="14" t="str">
        <f>LinBase_CAD4[[#This Row],[Classe]]&amp;MID(COUNTIF($U$3:$U4,LinBase_CAD4[[#This Row],[Classe]])+10000,2,10)</f>
        <v>E0001</v>
      </c>
      <c r="N4" s="13">
        <v>-4.2930999999999999</v>
      </c>
      <c r="O4" s="13">
        <v>29.476600000000001</v>
      </c>
      <c r="P4" s="3">
        <v>-3.0831</v>
      </c>
      <c r="Q4" s="13">
        <v>29.476600000000001</v>
      </c>
      <c r="R4" s="23"/>
      <c r="S4" s="13" t="s">
        <v>0</v>
      </c>
      <c r="T4" s="13" t="s">
        <v>1</v>
      </c>
      <c r="U4" s="15" t="str" cm="1">
        <f t="array" ref="U4">_xlfn.IFS(T4="","",S4="TEXT","T",TRUE,_xlfn.XLOOKUP(T4,Dados_CAD4[LAYER],Dados_CAD4[TIPO]))</f>
        <v>E</v>
      </c>
      <c r="W4" s="1" t="str" cm="1">
        <f t="array" ref="W4">_xlfn._xlws.FILTER(LinBase_CAD4[Id],LinBase_CAD4[Classe]="A")</f>
        <v>A0001</v>
      </c>
      <c r="X4" s="2" cm="1">
        <f t="array" ref="X4:AA4">_xlfn._xlws.FILTER(LinBase_CAD4[[Xi]:[Yf]],LinBase_CAD4[Id]=W4)</f>
        <v>-8.0329999999999995</v>
      </c>
      <c r="Y4" s="2">
        <v>29.076599999999999</v>
      </c>
      <c r="Z4" s="2">
        <v>-2.2930000000000001</v>
      </c>
      <c r="AA4" s="2">
        <v>29.076599999999999</v>
      </c>
      <c r="AB4" s="2">
        <f>ABS(X4-Z4)</f>
        <v>5.7399999999999993</v>
      </c>
      <c r="AC4" s="10" t="str">
        <f>_xlfn.XLOOKUP(W4,LinBase_CAD4[Id],LinBase_CAD4[Layer])</f>
        <v>ALV01</v>
      </c>
      <c r="AD4" s="1" t="str" cm="1">
        <f t="array" ref="AD4">_xlfn._xlws.FILTER(LinBase_CAD4[Id],(LinBase_CAD4[Classe]="T")*(LinBase_CAD4[Xi]=X4)*(LinBase_CAD4[Yi]=Y4))</f>
        <v>T0001</v>
      </c>
      <c r="AE4" s="4" t="str">
        <f>_xlfn.XLOOKUP(AD4,LinBase_CAD4[Id],LinBase_CAD4[Texto])</f>
        <v>PAREDE 4</v>
      </c>
      <c r="AF4" s="31" t="str" cm="1">
        <f t="array" ref="AF4">_xlfn.LET(_xlpm.Valores,_xlfn._xlws.FILTER(LinBase_CAD4[Id],(LinBase_CAD4[Classe]="E")*(LinBase_CAD4[Xi]&gt;=X4)*(LinBase_CAD4[Xf]&lt;=Z4)),
_xlpm.Conjunto,_xlfn.CONCAT(_xlpm.Valores&amp;"; "),
MID(_xlpm.Conjunto,1,LEN(_xlpm.Conjunto)-2))</f>
        <v>E0001; E0002</v>
      </c>
      <c r="AG4" s="31" t="str" cm="1">
        <f t="array" ref="AG4">_xlfn.LET(_xlpm.Valores,_xlfn._xlws.FILTER(LinBase_CAD4[Layer],(LinBase_CAD4[Classe]="E")*(LinBase_CAD4[Xi]&gt;=X4)*(LinBase_CAD4[Xf]&lt;=Z4)),
_xlpm.Conjunto,_xlfn.CONCAT(_xlpm.Valores&amp;"; "),
MID(_xlpm.Conjunto,1,LEN(_xlpm.Conjunto)-2))</f>
        <v>ESQ01; ESQ03</v>
      </c>
    </row>
    <row r="5" spans="2:33" ht="20.100000000000001" customHeight="1" x14ac:dyDescent="0.3">
      <c r="B5" s="7" t="s">
        <v>28</v>
      </c>
      <c r="C5" s="8" t="s">
        <v>29</v>
      </c>
      <c r="D5" s="2" t="s">
        <v>30</v>
      </c>
      <c r="E5" s="2" t="str">
        <f>IFERROR(MID(Dados_CAD4[[#This Row],[TEXTO]],SEARCH(" ",Dados_CAD4[[#This Row],[TEXTO]])+1,SUM(SEARCH("/",Dados_CAD4[[#This Row],[TEXTO]]),-SEARCH(" ",Dados_CAD4[[#This Row],[TEXTO]]),-1)),"")</f>
        <v>10</v>
      </c>
      <c r="F5" s="2" t="str" cm="1">
        <f t="array" ref="F5">IFERROR(_xlfn.LET(
_xlpm.NumInicial,SEARCH("/",$B5,5+LEN(_xlfn.CONCAT($E5:E5&amp;"/")))+1,
_xlpm.NumCarac,SEARCH("/",$B5,SEARCH("/",$B5,5+LEN(_xlfn.CONCAT($E5:E5&amp;"/")))+1),
_xlpm.item,MID($B5,_xlpm.NumInicial,IFERROR(_xlpm.NumCarac-_xlpm.NumInicial,100)),
IF(AND($D5="A",ISERROR(_xlpm.item)),"-",_xlpm.item)
),"")</f>
        <v>340</v>
      </c>
      <c r="G5" s="2" t="str" cm="1">
        <f t="array" ref="G5">IFERROR(_xlfn.LET(
_xlpm.NumInicial,SEARCH("/",$B5,5+LEN(_xlfn.CONCAT($E5:F5&amp;"/")))+1,
_xlpm.NumCarac,SEARCH("/",$B5,SEARCH("/",$B5,5+LEN(_xlfn.CONCAT($E5:F5&amp;"/")))+1),
_xlpm.item,MID($B5,_xlpm.NumInicial,IFERROR(_xlpm.NumCarac-_xlpm.NumInicial,100)),
IF(AND($D5="A",ISERROR(_xlpm.item)),"-",_xlpm.item)
),"")</f>
        <v>N1 e N2</v>
      </c>
      <c r="H5" s="2" t="str" cm="1">
        <f t="array" ref="H5">IFERROR(_xlfn.LET(
_xlpm.NumInicial,SEARCH("/",$B5,5+LEN(_xlfn.CONCAT($E5:G5&amp;"/")))+1,
_xlpm.NumCarac,SEARCH("/",$B5,SEARCH("/",$B5,5+LEN(_xlfn.CONCAT($E5:G5&amp;"/")))+1),
_xlpm.item,MID($B5,_xlpm.NumInicial,IFERROR(_xlpm.NumCarac-_xlpm.NumInicial,100)),
IF(AND($D5="A",ISERROR(_xlpm.item)),"-",_xlpm.item)
),"")</f>
        <v/>
      </c>
      <c r="I5" s="2" t="str" cm="1">
        <f t="array" ref="I5">IFERROR(_xlfn.LET(
_xlpm.NumInicial,SEARCH("/",$B5,5+LEN(_xlfn.CONCAT($E5:H5&amp;"/")))+1,
_xlpm.NumCarac,SEARCH("/",$B5,SEARCH("/",$B5,5+LEN(_xlfn.CONCAT($E5:H5&amp;"/")))+1),
_xlpm.item,MID($B5,_xlpm.NumInicial,IFERROR(_xlpm.NumCarac-_xlpm.NumInicial,100)),
IF(AND($D5="A",ISERROR(_xlpm.item)),"-",_xlpm.item)
),"")</f>
        <v/>
      </c>
      <c r="J5" s="2" t="str" cm="1">
        <f t="array" ref="J5">IFERROR(_xlfn.LET(
_xlpm.NumInicial,SEARCH("/",$B5,5+LEN(_xlfn.CONCAT($E5:I5&amp;"/")))+1,
_xlpm.NumCarac,SEARCH("/",$B5,SEARCH("/",$B5,5+LEN(_xlfn.CONCAT($E5:I5&amp;"/")))+1),
_xlpm.item,MID($B5,_xlpm.NumInicial,IFERROR(_xlpm.NumCarac-_xlpm.NumInicial,100)),
IF(AND($D5="A",ISERROR(_xlpm.item)),"-",_xlpm.item)
),"")</f>
        <v/>
      </c>
      <c r="K5" s="2" t="str" cm="1">
        <f t="array" ref="K5">IFERROR(_xlfn.LET(
_xlpm.NumInicial,SEARCH("/",$B5,5+LEN(_xlfn.CONCAT($E5:J5&amp;"/")))+1,
_xlpm.NumCarac,SEARCH("/",$B5,SEARCH("/",$B5,5+LEN(_xlfn.CONCAT($E5:J5&amp;"/")))+1),
_xlpm.item,MID($B5,_xlpm.NumInicial,IFERROR(_xlpm.NumCarac-_xlpm.NumInicial,100)),
IF(AND($D5="A",ISERROR(_xlpm.item)),"-",_xlpm.item)
),"")</f>
        <v/>
      </c>
      <c r="M5" s="14" t="str">
        <f>LinBase_CAD4[[#This Row],[Classe]]&amp;MID(COUNTIF($U$3:$U5,LinBase_CAD4[[#This Row],[Classe]])+10000,2,10)</f>
        <v>E0002</v>
      </c>
      <c r="N5" s="13">
        <v>-7.093</v>
      </c>
      <c r="O5" s="13">
        <v>29.476600000000001</v>
      </c>
      <c r="P5" s="3">
        <v>-5.4831000000000003</v>
      </c>
      <c r="Q5" s="13">
        <v>29.476600000000001</v>
      </c>
      <c r="R5" s="24"/>
      <c r="S5" s="13" t="s">
        <v>0</v>
      </c>
      <c r="T5" s="13" t="s">
        <v>2</v>
      </c>
      <c r="U5" s="15" t="str" cm="1">
        <f t="array" ref="U5">_xlfn.IFS(T5="","",S5="TEXT","T",TRUE,_xlfn.XLOOKUP(T5,Dados_CAD4[LAYER],Dados_CAD4[TIPO]))</f>
        <v>E</v>
      </c>
    </row>
    <row r="6" spans="2:33" ht="20.100000000000001" customHeight="1" x14ac:dyDescent="0.3">
      <c r="B6" s="7" t="s">
        <v>31</v>
      </c>
      <c r="C6" s="8" t="s">
        <v>1</v>
      </c>
      <c r="D6" s="2" t="s">
        <v>27</v>
      </c>
      <c r="E6" s="2" t="str">
        <f>IFERROR(MID(Dados_CAD4[[#This Row],[TEXTO]],SEARCH(" ",Dados_CAD4[[#This Row],[TEXTO]])+1,SUM(SEARCH("/",Dados_CAD4[[#This Row],[TEXTO]]),-SEARCH(" ",Dados_CAD4[[#This Row],[TEXTO]]),-1)),"")</f>
        <v>121</v>
      </c>
      <c r="F6" s="2" t="str" cm="1">
        <f t="array" ref="F6">IFERROR(_xlfn.LET(
_xlpm.NumInicial,SEARCH("/",$B6,5+LEN(_xlfn.CONCAT($E6:E6&amp;"/")))+1,
_xlpm.NumCarac,SEARCH("/",$B6,SEARCH("/",$B6,5+LEN(_xlfn.CONCAT($E6:E6&amp;"/")))+1),
_xlpm.item,MID($B6,_xlpm.NumInicial,IFERROR(_xlpm.NumCarac-_xlpm.NumInicial,100)),
IF(AND($D6="A",ISERROR(_xlpm.item)),"-",_xlpm.item)
),"")</f>
        <v>121</v>
      </c>
      <c r="G6" s="2" t="str" cm="1">
        <f t="array" ref="G6">IFERROR(_xlfn.LET(
_xlpm.NumInicial,SEARCH("/",$B6,5+LEN(_xlfn.CONCAT($E6:F6&amp;"/")))+1,
_xlpm.NumCarac,SEARCH("/",$B6,SEARCH("/",$B6,5+LEN(_xlfn.CONCAT($E6:F6&amp;"/")))+1),
_xlpm.item,MID($B6,_xlpm.NumInicial,IFERROR(_xlpm.NumCarac-_xlpm.NumInicial,100)),
IF(AND($D6="A",ISERROR(_xlpm.item)),"-",_xlpm.item)
),"")</f>
        <v>100</v>
      </c>
      <c r="H6" s="2" t="str" cm="1">
        <f t="array" ref="H6">IFERROR(_xlfn.LET(
_xlpm.NumInicial,SEARCH("/",$B6,5+LEN(_xlfn.CONCAT($E6:G6&amp;"/")))+1,
_xlpm.NumCarac,SEARCH("/",$B6,SEARCH("/",$B6,5+LEN(_xlfn.CONCAT($E6:G6&amp;"/")))+1),
_xlpm.item,MID($B6,_xlpm.NumInicial,IFERROR(_xlpm.NumCarac-_xlpm.NumInicial,100)),
IF(AND($D6="A",ISERROR(_xlpm.item)),"-",_xlpm.item)
),"")</f>
        <v/>
      </c>
      <c r="I6" s="2" t="str" cm="1">
        <f t="array" ref="I6">IFERROR(_xlfn.LET(
_xlpm.NumInicial,SEARCH("/",$B6,5+LEN(_xlfn.CONCAT($E6:H6&amp;"/")))+1,
_xlpm.NumCarac,SEARCH("/",$B6,SEARCH("/",$B6,5+LEN(_xlfn.CONCAT($E6:H6&amp;"/")))+1),
_xlpm.item,MID($B6,_xlpm.NumInicial,IFERROR(_xlpm.NumCarac-_xlpm.NumInicial,100)),
IF(AND($D6="A",ISERROR(_xlpm.item)),"-",_xlpm.item)
),"")</f>
        <v/>
      </c>
      <c r="J6" s="2" t="str" cm="1">
        <f t="array" ref="J6">IFERROR(_xlfn.LET(
_xlpm.NumInicial,SEARCH("/",$B6,5+LEN(_xlfn.CONCAT($E6:I6&amp;"/")))+1,
_xlpm.NumCarac,SEARCH("/",$B6,SEARCH("/",$B6,5+LEN(_xlfn.CONCAT($E6:I6&amp;"/")))+1),
_xlpm.item,MID($B6,_xlpm.NumInicial,IFERROR(_xlpm.NumCarac-_xlpm.NumInicial,100)),
IF(AND($D6="A",ISERROR(_xlpm.item)),"-",_xlpm.item)
),"")</f>
        <v/>
      </c>
      <c r="K6" s="2" t="str" cm="1">
        <f t="array" ref="K6">IFERROR(_xlfn.LET(
_xlpm.NumInicial,SEARCH("/",$B6,5+LEN(_xlfn.CONCAT($E6:J6&amp;"/")))+1,
_xlpm.NumCarac,SEARCH("/",$B6,SEARCH("/",$B6,5+LEN(_xlfn.CONCAT($E6:J6&amp;"/")))+1),
_xlpm.item,MID($B6,_xlpm.NumInicial,IFERROR(_xlpm.NumCarac-_xlpm.NumInicial,100)),
IF(AND($D6="A",ISERROR(_xlpm.item)),"-",_xlpm.item)
),"")</f>
        <v/>
      </c>
      <c r="M6" s="14" t="str">
        <f>LinBase_CAD4[[#This Row],[Classe]]&amp;MID(COUNTIF($U$3:$U6,LinBase_CAD4[[#This Row],[Classe]])+10000,2,10)</f>
        <v>A0001</v>
      </c>
      <c r="N6" s="13">
        <v>-8.0329999999999995</v>
      </c>
      <c r="O6" s="13">
        <v>29.076599999999999</v>
      </c>
      <c r="P6" s="3">
        <v>-2.2930000000000001</v>
      </c>
      <c r="Q6" s="13">
        <v>29.076599999999999</v>
      </c>
      <c r="R6" s="24"/>
      <c r="S6" s="13" t="s">
        <v>0</v>
      </c>
      <c r="T6" s="13" t="s">
        <v>3</v>
      </c>
      <c r="U6" s="15" t="str" cm="1">
        <f t="array" ref="U6">_xlfn.IFS(T6="","",S6="TEXT","T",TRUE,_xlfn.XLOOKUP(T6,Dados_CAD4[LAYER],Dados_CAD4[TIPO]))</f>
        <v>A</v>
      </c>
    </row>
    <row r="7" spans="2:33" ht="20.100000000000001" customHeight="1" x14ac:dyDescent="0.3">
      <c r="B7" s="7" t="s">
        <v>32</v>
      </c>
      <c r="C7" s="8" t="s">
        <v>3</v>
      </c>
      <c r="D7" s="2" t="s">
        <v>33</v>
      </c>
      <c r="E7" s="2" t="str">
        <f>IFERROR(MID(Dados_CAD4[[#This Row],[TEXTO]],SEARCH(" ",Dados_CAD4[[#This Row],[TEXTO]])+1,SUM(SEARCH("/",Dados_CAD4[[#This Row],[TEXTO]]),-SEARCH(" ",Dados_CAD4[[#This Row],[TEXTO]]),-1)),"")</f>
        <v>14</v>
      </c>
      <c r="F7" s="2" t="str" cm="1">
        <f t="array" ref="F7">IFERROR(_xlfn.LET(
_xlpm.NumInicial,SEARCH("/",$B7,5+LEN(_xlfn.CONCAT($E7:E7&amp;"/")))+1,
_xlpm.NumCarac,SEARCH("/",$B7,SEARCH("/",$B7,5+LEN(_xlfn.CONCAT($E7:E7&amp;"/")))+1),
_xlpm.item,MID($B7,_xlpm.NumInicial,IFERROR(_xlpm.NumCarac-_xlpm.NumInicial,100)),
IF(AND($D7="A",ISERROR(_xlpm.item)),"-",_xlpm.item)
),"")</f>
        <v>40</v>
      </c>
      <c r="G7" s="2" t="str" cm="1">
        <f t="array" ref="G7">IFERROR(_xlfn.LET(
_xlpm.NumInicial,SEARCH("/",$B7,5+LEN(_xlfn.CONCAT($E7:F7&amp;"/")))+1,
_xlpm.NumCarac,SEARCH("/",$B7,SEARCH("/",$B7,5+LEN(_xlfn.CONCAT($E7:F7&amp;"/")))+1),
_xlpm.item,MID($B7,_xlpm.NumInicial,IFERROR(_xlpm.NumCarac-_xlpm.NumInicial,100)),
IF(AND($D7="A",ISERROR(_xlpm.item)),"-",_xlpm.item)
),"")</f>
        <v>13</v>
      </c>
      <c r="H7" s="2" t="str" cm="1">
        <f t="array" ref="H7">IFERROR(_xlfn.LET(
_xlpm.NumInicial,SEARCH("/",$B7,5+LEN(_xlfn.CONCAT($E7:G7&amp;"/")))+1,
_xlpm.NumCarac,SEARCH("/",$B7,SEARCH("/",$B7,5+LEN(_xlfn.CONCAT($E7:G7&amp;"/")))+1),
_xlpm.item,MID($B7,_xlpm.NumInicial,IFERROR(_xlpm.NumCarac-_xlpm.NumInicial,100)),
IF(AND($D7="A",ISERROR(_xlpm.item)),"-",_xlpm.item)
),"")</f>
        <v>12</v>
      </c>
      <c r="I7" s="2" t="str" cm="1">
        <f t="array" ref="I7">IFERROR(_xlfn.LET(
_xlpm.NumInicial,SEARCH("/",$B7,5+LEN(_xlfn.CONCAT($E7:H7&amp;"/")))+1,
_xlpm.NumCarac,SEARCH("/",$B7,SEARCH("/",$B7,5+LEN(_xlfn.CONCAT($E7:H7&amp;"/")))+1),
_xlpm.item,MID($B7,_xlpm.NumInicial,IFERROR(_xlpm.NumCarac-_xlpm.NumInicial,100)),
IF(AND($D7="A",ISERROR(_xlpm.item)),"-",_xlpm.item)
),"")</f>
        <v>C</v>
      </c>
      <c r="J7" s="2" t="str" cm="1">
        <f t="array" ref="J7">IFERROR(_xlfn.LET(
_xlpm.NumInicial,SEARCH("/",$B7,5+LEN(_xlfn.CONCAT($E7:I7&amp;"/")))+1,
_xlpm.NumCarac,SEARCH("/",$B7,SEARCH("/",$B7,5+LEN(_xlfn.CONCAT($E7:I7&amp;"/")))+1),
_xlpm.item,MID($B7,_xlpm.NumInicial,IFERROR(_xlpm.NumCarac-_xlpm.NumInicial,100)),
IF(AND($D7="A",ISERROR(_xlpm.item)),"-",_xlpm.item)
),"")</f>
        <v>30</v>
      </c>
      <c r="K7" s="2" t="str" cm="1">
        <f t="array" ref="K7">IFERROR(_xlfn.LET(
_xlpm.NumInicial,SEARCH("/",$B7,5+LEN(_xlfn.CONCAT($E7:J7&amp;"/")))+1,
_xlpm.NumCarac,SEARCH("/",$B7,SEARCH("/",$B7,5+LEN(_xlfn.CONCAT($E7:J7&amp;"/")))+1),
_xlpm.item,MID($B7,_xlpm.NumInicial,IFERROR(_xlpm.NumCarac-_xlpm.NumInicial,100)),
IF(AND($D7="A",ISERROR(_xlpm.item)),"-",_xlpm.item)
),"")</f>
        <v>45</v>
      </c>
      <c r="M7" s="14" t="str">
        <f>LinBase_CAD4[[#This Row],[Classe]]&amp;MID(COUNTIF($U$3:$U7,LinBase_CAD4[[#This Row],[Classe]])+10000,2,10)</f>
        <v>T0001</v>
      </c>
      <c r="N7" s="13">
        <v>-8.0329999999999995</v>
      </c>
      <c r="O7" s="13">
        <v>29.076599999999999</v>
      </c>
      <c r="P7" s="13"/>
      <c r="Q7" s="13"/>
      <c r="R7" s="25" t="s">
        <v>34</v>
      </c>
      <c r="S7" s="13" t="s">
        <v>4</v>
      </c>
      <c r="T7" s="13" t="s">
        <v>5</v>
      </c>
      <c r="U7" s="15" t="str" cm="1">
        <f t="array" ref="U7">_xlfn.IFS(T7="","",S7="TEXT","T",TRUE,_xlfn.XLOOKUP(T7,Dados_CAD4[LAYER],Dados_CAD4[TIPO]))</f>
        <v>T</v>
      </c>
    </row>
    <row r="8" spans="2:33" ht="20.100000000000001" customHeight="1" x14ac:dyDescent="0.3">
      <c r="B8" s="7"/>
      <c r="C8" s="8"/>
      <c r="D8" s="2"/>
      <c r="E8" s="2" t="str">
        <f>IFERROR(MID(Dados_CAD4[[#This Row],[TEXTO]],SEARCH(" ",Dados_CAD4[[#This Row],[TEXTO]])+1,SUM(SEARCH("/",Dados_CAD4[[#This Row],[TEXTO]]),-SEARCH(" ",Dados_CAD4[[#This Row],[TEXTO]]),-1)),"")</f>
        <v/>
      </c>
      <c r="F8" s="2" t="str" cm="1">
        <f t="array" ref="F8">IFERROR(_xlfn.LET(
_xlpm.NumInicial,SEARCH("/",$B8,5+LEN(_xlfn.CONCAT($E8:E8&amp;"/")))+1,
_xlpm.NumCarac,SEARCH("/",$B8,SEARCH("/",$B8,5+LEN(_xlfn.CONCAT($E8:E8&amp;"/")))+1),
_xlpm.item,MID($B8,_xlpm.NumInicial,IFERROR(_xlpm.NumCarac-_xlpm.NumInicial,100)),
IF(AND($D8="A",ISERROR(_xlpm.item)),"-",_xlpm.item)
),"")</f>
        <v/>
      </c>
      <c r="G8" s="2" t="str" cm="1">
        <f t="array" ref="G8">IFERROR(_xlfn.LET(
_xlpm.NumInicial,SEARCH("/",$B8,5+LEN(_xlfn.CONCAT($E8:F8&amp;"/")))+1,
_xlpm.NumCarac,SEARCH("/",$B8,SEARCH("/",$B8,5+LEN(_xlfn.CONCAT($E8:F8&amp;"/")))+1),
_xlpm.item,MID($B8,_xlpm.NumInicial,IFERROR(_xlpm.NumCarac-_xlpm.NumInicial,100)),
IF(AND($D8="A",ISERROR(_xlpm.item)),"-",_xlpm.item)
),"")</f>
        <v/>
      </c>
      <c r="H8" s="2" t="str" cm="1">
        <f t="array" ref="H8">IFERROR(_xlfn.LET(
_xlpm.NumInicial,SEARCH("/",$B8,5+LEN(_xlfn.CONCAT($E8:G8&amp;"/")))+1,
_xlpm.NumCarac,SEARCH("/",$B8,SEARCH("/",$B8,5+LEN(_xlfn.CONCAT($E8:G8&amp;"/")))+1),
_xlpm.item,MID($B8,_xlpm.NumInicial,IFERROR(_xlpm.NumCarac-_xlpm.NumInicial,100)),
IF(AND($D8="A",ISERROR(_xlpm.item)),"-",_xlpm.item)
),"")</f>
        <v/>
      </c>
      <c r="I8" s="2" t="str" cm="1">
        <f t="array" ref="I8">IFERROR(_xlfn.LET(
_xlpm.NumInicial,SEARCH("/",$B8,5+LEN(_xlfn.CONCAT($E8:H8&amp;"/")))+1,
_xlpm.NumCarac,SEARCH("/",$B8,SEARCH("/",$B8,5+LEN(_xlfn.CONCAT($E8:H8&amp;"/")))+1),
_xlpm.item,MID($B8,_xlpm.NumInicial,IFERROR(_xlpm.NumCarac-_xlpm.NumInicial,100)),
IF(AND($D8="A",ISERROR(_xlpm.item)),"-",_xlpm.item)
),"")</f>
        <v/>
      </c>
      <c r="J8" s="2" t="str" cm="1">
        <f t="array" ref="J8">IFERROR(_xlfn.LET(
_xlpm.NumInicial,SEARCH("/",$B8,5+LEN(_xlfn.CONCAT($E8:I8&amp;"/")))+1,
_xlpm.NumCarac,SEARCH("/",$B8,SEARCH("/",$B8,5+LEN(_xlfn.CONCAT($E8:I8&amp;"/")))+1),
_xlpm.item,MID($B8,_xlpm.NumInicial,IFERROR(_xlpm.NumCarac-_xlpm.NumInicial,100)),
IF(AND($D8="A",ISERROR(_xlpm.item)),"-",_xlpm.item)
),"")</f>
        <v/>
      </c>
      <c r="K8" s="2" t="str" cm="1">
        <f t="array" ref="K8">IFERROR(_xlfn.LET(
_xlpm.NumInicial,SEARCH("/",$B8,5+LEN(_xlfn.CONCAT($E8:J8&amp;"/")))+1,
_xlpm.NumCarac,SEARCH("/",$B8,SEARCH("/",$B8,5+LEN(_xlfn.CONCAT($E8:J8&amp;"/")))+1),
_xlpm.item,MID($B8,_xlpm.NumInicial,IFERROR(_xlpm.NumCarac-_xlpm.NumInicial,100)),
IF(AND($D8="A",ISERROR(_xlpm.item)),"-",_xlpm.item)
),"")</f>
        <v/>
      </c>
      <c r="M8" s="14"/>
      <c r="N8" s="16"/>
      <c r="O8" s="16"/>
      <c r="P8" s="16"/>
      <c r="Q8" s="16"/>
      <c r="R8" s="26"/>
      <c r="S8" s="16"/>
      <c r="T8" s="16"/>
      <c r="U8" s="15" t="str" cm="1">
        <f t="array" ref="U8">_xlfn.IFS(T8="","",T8="TEXT","T",TRUE,_xlfn.XLOOKUP(T8,Dados_CAD4[LAYER],Dados_CAD4[TIPO]))</f>
        <v/>
      </c>
    </row>
    <row r="9" spans="2:33" ht="20.100000000000001" customHeight="1" x14ac:dyDescent="0.3">
      <c r="B9" s="7"/>
      <c r="C9" s="8"/>
      <c r="D9" s="2"/>
      <c r="E9" s="2" t="str">
        <f>IFERROR(MID(Dados_CAD4[[#This Row],[TEXTO]],SEARCH(" ",Dados_CAD4[[#This Row],[TEXTO]])+1,SUM(SEARCH("/",Dados_CAD4[[#This Row],[TEXTO]]),-SEARCH(" ",Dados_CAD4[[#This Row],[TEXTO]]),-1)),"")</f>
        <v/>
      </c>
      <c r="F9" s="2" t="str" cm="1">
        <f t="array" ref="F9">IFERROR(_xlfn.LET(
_xlpm.NumInicial,SEARCH("/",$B9,5+LEN(_xlfn.CONCAT($E9:E9&amp;"/")))+1,
_xlpm.NumCarac,SEARCH("/",$B9,SEARCH("/",$B9,5+LEN(_xlfn.CONCAT($E9:E9&amp;"/")))+1),
_xlpm.item,MID($B9,_xlpm.NumInicial,IFERROR(_xlpm.NumCarac-_xlpm.NumInicial,100)),
IF(AND($D9="A",ISERROR(_xlpm.item)),"-",_xlpm.item)
),"")</f>
        <v/>
      </c>
      <c r="G9" s="2" t="str" cm="1">
        <f t="array" ref="G9">IFERROR(_xlfn.LET(
_xlpm.NumInicial,SEARCH("/",$B9,5+LEN(_xlfn.CONCAT($E9:F9&amp;"/")))+1,
_xlpm.NumCarac,SEARCH("/",$B9,SEARCH("/",$B9,5+LEN(_xlfn.CONCAT($E9:F9&amp;"/")))+1),
_xlpm.item,MID($B9,_xlpm.NumInicial,IFERROR(_xlpm.NumCarac-_xlpm.NumInicial,100)),
IF(AND($D9="A",ISERROR(_xlpm.item)),"-",_xlpm.item)
),"")</f>
        <v/>
      </c>
      <c r="H9" s="2" t="str" cm="1">
        <f t="array" ref="H9">IFERROR(_xlfn.LET(
_xlpm.NumInicial,SEARCH("/",$B9,5+LEN(_xlfn.CONCAT($E9:G9&amp;"/")))+1,
_xlpm.NumCarac,SEARCH("/",$B9,SEARCH("/",$B9,5+LEN(_xlfn.CONCAT($E9:G9&amp;"/")))+1),
_xlpm.item,MID($B9,_xlpm.NumInicial,IFERROR(_xlpm.NumCarac-_xlpm.NumInicial,100)),
IF(AND($D9="A",ISERROR(_xlpm.item)),"-",_xlpm.item)
),"")</f>
        <v/>
      </c>
      <c r="I9" s="2" t="str" cm="1">
        <f t="array" ref="I9">IFERROR(_xlfn.LET(
_xlpm.NumInicial,SEARCH("/",$B9,5+LEN(_xlfn.CONCAT($E9:H9&amp;"/")))+1,
_xlpm.NumCarac,SEARCH("/",$B9,SEARCH("/",$B9,5+LEN(_xlfn.CONCAT($E9:H9&amp;"/")))+1),
_xlpm.item,MID($B9,_xlpm.NumInicial,IFERROR(_xlpm.NumCarac-_xlpm.NumInicial,100)),
IF(AND($D9="A",ISERROR(_xlpm.item)),"-",_xlpm.item)
),"")</f>
        <v/>
      </c>
      <c r="J9" s="2" t="str" cm="1">
        <f t="array" ref="J9">IFERROR(_xlfn.LET(
_xlpm.NumInicial,SEARCH("/",$B9,5+LEN(_xlfn.CONCAT($E9:I9&amp;"/")))+1,
_xlpm.NumCarac,SEARCH("/",$B9,SEARCH("/",$B9,5+LEN(_xlfn.CONCAT($E9:I9&amp;"/")))+1),
_xlpm.item,MID($B9,_xlpm.NumInicial,IFERROR(_xlpm.NumCarac-_xlpm.NumInicial,100)),
IF(AND($D9="A",ISERROR(_xlpm.item)),"-",_xlpm.item)
),"")</f>
        <v/>
      </c>
      <c r="K9" s="2" t="str" cm="1">
        <f t="array" ref="K9">IFERROR(_xlfn.LET(
_xlpm.NumInicial,SEARCH("/",$B9,5+LEN(_xlfn.CONCAT($E9:J9&amp;"/")))+1,
_xlpm.NumCarac,SEARCH("/",$B9,SEARCH("/",$B9,5+LEN(_xlfn.CONCAT($E9:J9&amp;"/")))+1),
_xlpm.item,MID($B9,_xlpm.NumInicial,IFERROR(_xlpm.NumCarac-_xlpm.NumInicial,100)),
IF(AND($D9="A",ISERROR(_xlpm.item)),"-",_xlpm.item)
),"")</f>
        <v/>
      </c>
      <c r="M9" s="14"/>
      <c r="N9" s="16"/>
      <c r="O9" s="16"/>
      <c r="P9" s="16"/>
      <c r="Q9" s="16"/>
      <c r="R9" s="26"/>
      <c r="S9" s="16"/>
      <c r="T9" s="16"/>
      <c r="U9" s="17"/>
    </row>
    <row r="10" spans="2:33" ht="20.100000000000001" customHeight="1" x14ac:dyDescent="0.3">
      <c r="B10" s="7"/>
      <c r="C10" s="8"/>
      <c r="D10" s="2"/>
      <c r="E10" s="2" t="str">
        <f>IFERROR(MID(Dados_CAD4[[#This Row],[TEXTO]],SEARCH(" ",Dados_CAD4[[#This Row],[TEXTO]])+1,SUM(SEARCH("/",Dados_CAD4[[#This Row],[TEXTO]]),-SEARCH(" ",Dados_CAD4[[#This Row],[TEXTO]]),-1)),"")</f>
        <v/>
      </c>
      <c r="F10" s="2" t="str" cm="1">
        <f t="array" ref="F10">IFERROR(_xlfn.LET(
_xlpm.NumInicial,SEARCH("/",$B10,5+LEN(_xlfn.CONCAT($E10:E10&amp;"/")))+1,
_xlpm.NumCarac,SEARCH("/",$B10,SEARCH("/",$B10,5+LEN(_xlfn.CONCAT($E10:E10&amp;"/")))+1),
_xlpm.item,MID($B10,_xlpm.NumInicial,IFERROR(_xlpm.NumCarac-_xlpm.NumInicial,100)),
IF(AND($D10="A",ISERROR(_xlpm.item)),"-",_xlpm.item)
),"")</f>
        <v/>
      </c>
      <c r="G10" s="2" t="str" cm="1">
        <f t="array" ref="G10">IFERROR(_xlfn.LET(
_xlpm.NumInicial,SEARCH("/",$B10,5+LEN(_xlfn.CONCAT($E10:F10&amp;"/")))+1,
_xlpm.NumCarac,SEARCH("/",$B10,SEARCH("/",$B10,5+LEN(_xlfn.CONCAT($E10:F10&amp;"/")))+1),
_xlpm.item,MID($B10,_xlpm.NumInicial,IFERROR(_xlpm.NumCarac-_xlpm.NumInicial,100)),
IF(AND($D10="A",ISERROR(_xlpm.item)),"-",_xlpm.item)
),"")</f>
        <v/>
      </c>
      <c r="H10" s="2" t="str" cm="1">
        <f t="array" ref="H10">IFERROR(_xlfn.LET(
_xlpm.NumInicial,SEARCH("/",$B10,5+LEN(_xlfn.CONCAT($E10:G10&amp;"/")))+1,
_xlpm.NumCarac,SEARCH("/",$B10,SEARCH("/",$B10,5+LEN(_xlfn.CONCAT($E10:G10&amp;"/")))+1),
_xlpm.item,MID($B10,_xlpm.NumInicial,IFERROR(_xlpm.NumCarac-_xlpm.NumInicial,100)),
IF(AND($D10="A",ISERROR(_xlpm.item)),"-",_xlpm.item)
),"")</f>
        <v/>
      </c>
      <c r="I10" s="2" t="str" cm="1">
        <f t="array" ref="I10">IFERROR(_xlfn.LET(
_xlpm.NumInicial,SEARCH("/",$B10,5+LEN(_xlfn.CONCAT($E10:H10&amp;"/")))+1,
_xlpm.NumCarac,SEARCH("/",$B10,SEARCH("/",$B10,5+LEN(_xlfn.CONCAT($E10:H10&amp;"/")))+1),
_xlpm.item,MID($B10,_xlpm.NumInicial,IFERROR(_xlpm.NumCarac-_xlpm.NumInicial,100)),
IF(AND($D10="A",ISERROR(_xlpm.item)),"-",_xlpm.item)
),"")</f>
        <v/>
      </c>
      <c r="J10" s="2" t="str" cm="1">
        <f t="array" ref="J10">IFERROR(_xlfn.LET(
_xlpm.NumInicial,SEARCH("/",$B10,5+LEN(_xlfn.CONCAT($E10:I10&amp;"/")))+1,
_xlpm.NumCarac,SEARCH("/",$B10,SEARCH("/",$B10,5+LEN(_xlfn.CONCAT($E10:I10&amp;"/")))+1),
_xlpm.item,MID($B10,_xlpm.NumInicial,IFERROR(_xlpm.NumCarac-_xlpm.NumInicial,100)),
IF(AND($D10="A",ISERROR(_xlpm.item)),"-",_xlpm.item)
),"")</f>
        <v/>
      </c>
      <c r="K10" s="2" t="str" cm="1">
        <f t="array" ref="K10">IFERROR(_xlfn.LET(
_xlpm.NumInicial,SEARCH("/",$B10,5+LEN(_xlfn.CONCAT($E10:J10&amp;"/")))+1,
_xlpm.NumCarac,SEARCH("/",$B10,SEARCH("/",$B10,5+LEN(_xlfn.CONCAT($E10:J10&amp;"/")))+1),
_xlpm.item,MID($B10,_xlpm.NumInicial,IFERROR(_xlpm.NumCarac-_xlpm.NumInicial,100)),
IF(AND($D10="A",ISERROR(_xlpm.item)),"-",_xlpm.item)
),"")</f>
        <v/>
      </c>
      <c r="M10" s="14"/>
      <c r="N10" s="16"/>
      <c r="O10" s="16"/>
      <c r="P10" s="16"/>
      <c r="Q10" s="16"/>
      <c r="R10" s="26"/>
      <c r="S10" s="16"/>
      <c r="T10" s="16"/>
      <c r="U10" s="17"/>
    </row>
    <row r="11" spans="2:33" ht="20.100000000000001" customHeight="1" x14ac:dyDescent="0.3">
      <c r="B11" s="7"/>
      <c r="C11" s="8"/>
      <c r="D11" s="2"/>
      <c r="E11" s="2" t="str">
        <f>IFERROR(MID(Dados_CAD4[[#This Row],[TEXTO]],SEARCH(" ",Dados_CAD4[[#This Row],[TEXTO]])+1,SUM(SEARCH("/",Dados_CAD4[[#This Row],[TEXTO]]),-SEARCH(" ",Dados_CAD4[[#This Row],[TEXTO]]),-1)),"")</f>
        <v/>
      </c>
      <c r="F11" s="2" t="str" cm="1">
        <f t="array" ref="F11">IFERROR(_xlfn.LET(
_xlpm.NumInicial,SEARCH("/",$B11,5+LEN(_xlfn.CONCAT($E11:E11&amp;"/")))+1,
_xlpm.NumCarac,SEARCH("/",$B11,SEARCH("/",$B11,5+LEN(_xlfn.CONCAT($E11:E11&amp;"/")))+1),
_xlpm.item,MID($B11,_xlpm.NumInicial,IFERROR(_xlpm.NumCarac-_xlpm.NumInicial,100)),
IF(AND($D11="A",ISERROR(_xlpm.item)),"-",_xlpm.item)
),"")</f>
        <v/>
      </c>
      <c r="G11" s="2" t="str" cm="1">
        <f t="array" ref="G11">IFERROR(_xlfn.LET(
_xlpm.NumInicial,SEARCH("/",$B11,5+LEN(_xlfn.CONCAT($E11:F11&amp;"/")))+1,
_xlpm.NumCarac,SEARCH("/",$B11,SEARCH("/",$B11,5+LEN(_xlfn.CONCAT($E11:F11&amp;"/")))+1),
_xlpm.item,MID($B11,_xlpm.NumInicial,IFERROR(_xlpm.NumCarac-_xlpm.NumInicial,100)),
IF(AND($D11="A",ISERROR(_xlpm.item)),"-",_xlpm.item)
),"")</f>
        <v/>
      </c>
      <c r="H11" s="2" t="str" cm="1">
        <f t="array" ref="H11">IFERROR(_xlfn.LET(
_xlpm.NumInicial,SEARCH("/",$B11,5+LEN(_xlfn.CONCAT($E11:G11&amp;"/")))+1,
_xlpm.NumCarac,SEARCH("/",$B11,SEARCH("/",$B11,5+LEN(_xlfn.CONCAT($E11:G11&amp;"/")))+1),
_xlpm.item,MID($B11,_xlpm.NumInicial,IFERROR(_xlpm.NumCarac-_xlpm.NumInicial,100)),
IF(AND($D11="A",ISERROR(_xlpm.item)),"-",_xlpm.item)
),"")</f>
        <v/>
      </c>
      <c r="I11" s="2" t="str" cm="1">
        <f t="array" ref="I11">IFERROR(_xlfn.LET(
_xlpm.NumInicial,SEARCH("/",$B11,5+LEN(_xlfn.CONCAT($E11:H11&amp;"/")))+1,
_xlpm.NumCarac,SEARCH("/",$B11,SEARCH("/",$B11,5+LEN(_xlfn.CONCAT($E11:H11&amp;"/")))+1),
_xlpm.item,MID($B11,_xlpm.NumInicial,IFERROR(_xlpm.NumCarac-_xlpm.NumInicial,100)),
IF(AND($D11="A",ISERROR(_xlpm.item)),"-",_xlpm.item)
),"")</f>
        <v/>
      </c>
      <c r="J11" s="2" t="str" cm="1">
        <f t="array" ref="J11">IFERROR(_xlfn.LET(
_xlpm.NumInicial,SEARCH("/",$B11,5+LEN(_xlfn.CONCAT($E11:I11&amp;"/")))+1,
_xlpm.NumCarac,SEARCH("/",$B11,SEARCH("/",$B11,5+LEN(_xlfn.CONCAT($E11:I11&amp;"/")))+1),
_xlpm.item,MID($B11,_xlpm.NumInicial,IFERROR(_xlpm.NumCarac-_xlpm.NumInicial,100)),
IF(AND($D11="A",ISERROR(_xlpm.item)),"-",_xlpm.item)
),"")</f>
        <v/>
      </c>
      <c r="K11" s="2" t="str" cm="1">
        <f t="array" ref="K11">IFERROR(_xlfn.LET(
_xlpm.NumInicial,SEARCH("/",$B11,5+LEN(_xlfn.CONCAT($E11:J11&amp;"/")))+1,
_xlpm.NumCarac,SEARCH("/",$B11,SEARCH("/",$B11,5+LEN(_xlfn.CONCAT($E11:J11&amp;"/")))+1),
_xlpm.item,MID($B11,_xlpm.NumInicial,IFERROR(_xlpm.NumCarac-_xlpm.NumInicial,100)),
IF(AND($D11="A",ISERROR(_xlpm.item)),"-",_xlpm.item)
),"")</f>
        <v/>
      </c>
      <c r="M11" s="14"/>
      <c r="N11" s="16"/>
      <c r="O11" s="16"/>
      <c r="P11" s="16"/>
      <c r="Q11" s="16"/>
      <c r="R11" s="26"/>
      <c r="S11" s="16"/>
      <c r="T11" s="16"/>
      <c r="U11" s="17"/>
    </row>
    <row r="12" spans="2:33" ht="20.100000000000001" customHeight="1" x14ac:dyDescent="0.3">
      <c r="B12" s="7"/>
      <c r="C12" s="8"/>
      <c r="D12" s="2"/>
      <c r="E12" s="2" t="str">
        <f>IFERROR(MID(Dados_CAD4[[#This Row],[TEXTO]],SEARCH(" ",Dados_CAD4[[#This Row],[TEXTO]])+1,SUM(SEARCH("/",Dados_CAD4[[#This Row],[TEXTO]]),-SEARCH(" ",Dados_CAD4[[#This Row],[TEXTO]]),-1)),"")</f>
        <v/>
      </c>
      <c r="F12" s="2" t="str" cm="1">
        <f t="array" ref="F12">IFERROR(_xlfn.LET(
_xlpm.NumInicial,SEARCH("/",$B12,5+LEN(_xlfn.CONCAT($E12:E12&amp;"/")))+1,
_xlpm.NumCarac,SEARCH("/",$B12,SEARCH("/",$B12,5+LEN(_xlfn.CONCAT($E12:E12&amp;"/")))+1),
_xlpm.item,MID($B12,_xlpm.NumInicial,IFERROR(_xlpm.NumCarac-_xlpm.NumInicial,100)),
IF(AND($D12="A",ISERROR(_xlpm.item)),"-",_xlpm.item)
),"")</f>
        <v/>
      </c>
      <c r="G12" s="2" t="str" cm="1">
        <f t="array" ref="G12">IFERROR(_xlfn.LET(
_xlpm.NumInicial,SEARCH("/",$B12,5+LEN(_xlfn.CONCAT($E12:F12&amp;"/")))+1,
_xlpm.NumCarac,SEARCH("/",$B12,SEARCH("/",$B12,5+LEN(_xlfn.CONCAT($E12:F12&amp;"/")))+1),
_xlpm.item,MID($B12,_xlpm.NumInicial,IFERROR(_xlpm.NumCarac-_xlpm.NumInicial,100)),
IF(AND($D12="A",ISERROR(_xlpm.item)),"-",_xlpm.item)
),"")</f>
        <v/>
      </c>
      <c r="H12" s="2" t="str" cm="1">
        <f t="array" ref="H12">IFERROR(_xlfn.LET(
_xlpm.NumInicial,SEARCH("/",$B12,5+LEN(_xlfn.CONCAT($E12:G12&amp;"/")))+1,
_xlpm.NumCarac,SEARCH("/",$B12,SEARCH("/",$B12,5+LEN(_xlfn.CONCAT($E12:G12&amp;"/")))+1),
_xlpm.item,MID($B12,_xlpm.NumInicial,IFERROR(_xlpm.NumCarac-_xlpm.NumInicial,100)),
IF(AND($D12="A",ISERROR(_xlpm.item)),"-",_xlpm.item)
),"")</f>
        <v/>
      </c>
      <c r="I12" s="2" t="str" cm="1">
        <f t="array" ref="I12">IFERROR(_xlfn.LET(
_xlpm.NumInicial,SEARCH("/",$B12,5+LEN(_xlfn.CONCAT($E12:H12&amp;"/")))+1,
_xlpm.NumCarac,SEARCH("/",$B12,SEARCH("/",$B12,5+LEN(_xlfn.CONCAT($E12:H12&amp;"/")))+1),
_xlpm.item,MID($B12,_xlpm.NumInicial,IFERROR(_xlpm.NumCarac-_xlpm.NumInicial,100)),
IF(AND($D12="A",ISERROR(_xlpm.item)),"-",_xlpm.item)
),"")</f>
        <v/>
      </c>
      <c r="J12" s="2" t="str" cm="1">
        <f t="array" ref="J12">IFERROR(_xlfn.LET(
_xlpm.NumInicial,SEARCH("/",$B12,5+LEN(_xlfn.CONCAT($E12:I12&amp;"/")))+1,
_xlpm.NumCarac,SEARCH("/",$B12,SEARCH("/",$B12,5+LEN(_xlfn.CONCAT($E12:I12&amp;"/")))+1),
_xlpm.item,MID($B12,_xlpm.NumInicial,IFERROR(_xlpm.NumCarac-_xlpm.NumInicial,100)),
IF(AND($D12="A",ISERROR(_xlpm.item)),"-",_xlpm.item)
),"")</f>
        <v/>
      </c>
      <c r="K12" s="2" t="str" cm="1">
        <f t="array" ref="K12">IFERROR(_xlfn.LET(
_xlpm.NumInicial,SEARCH("/",$B12,5+LEN(_xlfn.CONCAT($E12:J12&amp;"/")))+1,
_xlpm.NumCarac,SEARCH("/",$B12,SEARCH("/",$B12,5+LEN(_xlfn.CONCAT($E12:J12&amp;"/")))+1),
_xlpm.item,MID($B12,_xlpm.NumInicial,IFERROR(_xlpm.NumCarac-_xlpm.NumInicial,100)),
IF(AND($D12="A",ISERROR(_xlpm.item)),"-",_xlpm.item)
),"")</f>
        <v/>
      </c>
      <c r="M12" s="14"/>
      <c r="N12" s="16"/>
      <c r="O12" s="16"/>
      <c r="P12" s="16"/>
      <c r="Q12" s="16"/>
      <c r="R12" s="26"/>
      <c r="S12" s="16"/>
      <c r="T12" s="16"/>
      <c r="U12" s="17"/>
    </row>
    <row r="13" spans="2:33" ht="20.100000000000001" customHeight="1" x14ac:dyDescent="0.3">
      <c r="B13" s="7"/>
      <c r="C13" s="8"/>
      <c r="D13" s="2"/>
      <c r="E13" s="2" t="str">
        <f>IFERROR(MID(Dados_CAD4[[#This Row],[TEXTO]],SEARCH(" ",Dados_CAD4[[#This Row],[TEXTO]])+1,SUM(SEARCH("/",Dados_CAD4[[#This Row],[TEXTO]]),-SEARCH(" ",Dados_CAD4[[#This Row],[TEXTO]]),-1)),"")</f>
        <v/>
      </c>
      <c r="F13" s="2" t="str" cm="1">
        <f t="array" ref="F13">IFERROR(_xlfn.LET(
_xlpm.NumInicial,SEARCH("/",$B13,5+LEN(_xlfn.CONCAT($E13:E13&amp;"/")))+1,
_xlpm.NumCarac,SEARCH("/",$B13,SEARCH("/",$B13,5+LEN(_xlfn.CONCAT($E13:E13&amp;"/")))+1),
_xlpm.item,MID($B13,_xlpm.NumInicial,IFERROR(_xlpm.NumCarac-_xlpm.NumInicial,100)),
IF(AND($D13="A",ISERROR(_xlpm.item)),"-",_xlpm.item)
),"")</f>
        <v/>
      </c>
      <c r="G13" s="2" t="str" cm="1">
        <f t="array" ref="G13">IFERROR(_xlfn.LET(
_xlpm.NumInicial,SEARCH("/",$B13,5+LEN(_xlfn.CONCAT($E13:F13&amp;"/")))+1,
_xlpm.NumCarac,SEARCH("/",$B13,SEARCH("/",$B13,5+LEN(_xlfn.CONCAT($E13:F13&amp;"/")))+1),
_xlpm.item,MID($B13,_xlpm.NumInicial,IFERROR(_xlpm.NumCarac-_xlpm.NumInicial,100)),
IF(AND($D13="A",ISERROR(_xlpm.item)),"-",_xlpm.item)
),"")</f>
        <v/>
      </c>
      <c r="H13" s="2" t="str" cm="1">
        <f t="array" ref="H13">IFERROR(_xlfn.LET(
_xlpm.NumInicial,SEARCH("/",$B13,5+LEN(_xlfn.CONCAT($E13:G13&amp;"/")))+1,
_xlpm.NumCarac,SEARCH("/",$B13,SEARCH("/",$B13,5+LEN(_xlfn.CONCAT($E13:G13&amp;"/")))+1),
_xlpm.item,MID($B13,_xlpm.NumInicial,IFERROR(_xlpm.NumCarac-_xlpm.NumInicial,100)),
IF(AND($D13="A",ISERROR(_xlpm.item)),"-",_xlpm.item)
),"")</f>
        <v/>
      </c>
      <c r="I13" s="2" t="str" cm="1">
        <f t="array" ref="I13">IFERROR(_xlfn.LET(
_xlpm.NumInicial,SEARCH("/",$B13,5+LEN(_xlfn.CONCAT($E13:H13&amp;"/")))+1,
_xlpm.NumCarac,SEARCH("/",$B13,SEARCH("/",$B13,5+LEN(_xlfn.CONCAT($E13:H13&amp;"/")))+1),
_xlpm.item,MID($B13,_xlpm.NumInicial,IFERROR(_xlpm.NumCarac-_xlpm.NumInicial,100)),
IF(AND($D13="A",ISERROR(_xlpm.item)),"-",_xlpm.item)
),"")</f>
        <v/>
      </c>
      <c r="J13" s="2" t="str" cm="1">
        <f t="array" ref="J13">IFERROR(_xlfn.LET(
_xlpm.NumInicial,SEARCH("/",$B13,5+LEN(_xlfn.CONCAT($E13:I13&amp;"/")))+1,
_xlpm.NumCarac,SEARCH("/",$B13,SEARCH("/",$B13,5+LEN(_xlfn.CONCAT($E13:I13&amp;"/")))+1),
_xlpm.item,MID($B13,_xlpm.NumInicial,IFERROR(_xlpm.NumCarac-_xlpm.NumInicial,100)),
IF(AND($D13="A",ISERROR(_xlpm.item)),"-",_xlpm.item)
),"")</f>
        <v/>
      </c>
      <c r="K13" s="2" t="str" cm="1">
        <f t="array" ref="K13">IFERROR(_xlfn.LET(
_xlpm.NumInicial,SEARCH("/",$B13,5+LEN(_xlfn.CONCAT($E13:J13&amp;"/")))+1,
_xlpm.NumCarac,SEARCH("/",$B13,SEARCH("/",$B13,5+LEN(_xlfn.CONCAT($E13:J13&amp;"/")))+1),
_xlpm.item,MID($B13,_xlpm.NumInicial,IFERROR(_xlpm.NumCarac-_xlpm.NumInicial,100)),
IF(AND($D13="A",ISERROR(_xlpm.item)),"-",_xlpm.item)
),"")</f>
        <v/>
      </c>
      <c r="M13" s="14"/>
      <c r="N13" s="16"/>
      <c r="O13" s="16"/>
      <c r="P13" s="16"/>
      <c r="Q13" s="16"/>
      <c r="R13" s="26"/>
      <c r="S13" s="16"/>
      <c r="T13" s="16"/>
      <c r="U13" s="17"/>
    </row>
    <row r="14" spans="2:33" ht="20.100000000000001" customHeight="1" x14ac:dyDescent="0.3">
      <c r="B14" s="7"/>
      <c r="C14" s="8"/>
      <c r="D14" s="2"/>
      <c r="E14" s="2" t="str">
        <f>IFERROR(MID(Dados_CAD4[[#This Row],[TEXTO]],SEARCH(" ",Dados_CAD4[[#This Row],[TEXTO]])+1,SUM(SEARCH("/",Dados_CAD4[[#This Row],[TEXTO]]),-SEARCH(" ",Dados_CAD4[[#This Row],[TEXTO]]),-1)),"")</f>
        <v/>
      </c>
      <c r="F14" s="2" t="str" cm="1">
        <f t="array" ref="F14">IFERROR(_xlfn.LET(
_xlpm.NumInicial,SEARCH("/",$B14,5+LEN(_xlfn.CONCAT($E14:E14&amp;"/")))+1,
_xlpm.NumCarac,SEARCH("/",$B14,SEARCH("/",$B14,5+LEN(_xlfn.CONCAT($E14:E14&amp;"/")))+1),
_xlpm.item,MID($B14,_xlpm.NumInicial,IFERROR(_xlpm.NumCarac-_xlpm.NumInicial,100)),
IF(AND($D14="A",ISERROR(_xlpm.item)),"-",_xlpm.item)
),"")</f>
        <v/>
      </c>
      <c r="G14" s="2" t="str" cm="1">
        <f t="array" ref="G14">IFERROR(_xlfn.LET(
_xlpm.NumInicial,SEARCH("/",$B14,5+LEN(_xlfn.CONCAT($E14:F14&amp;"/")))+1,
_xlpm.NumCarac,SEARCH("/",$B14,SEARCH("/",$B14,5+LEN(_xlfn.CONCAT($E14:F14&amp;"/")))+1),
_xlpm.item,MID($B14,_xlpm.NumInicial,IFERROR(_xlpm.NumCarac-_xlpm.NumInicial,100)),
IF(AND($D14="A",ISERROR(_xlpm.item)),"-",_xlpm.item)
),"")</f>
        <v/>
      </c>
      <c r="H14" s="2" t="str" cm="1">
        <f t="array" ref="H14">IFERROR(_xlfn.LET(
_xlpm.NumInicial,SEARCH("/",$B14,5+LEN(_xlfn.CONCAT($E14:G14&amp;"/")))+1,
_xlpm.NumCarac,SEARCH("/",$B14,SEARCH("/",$B14,5+LEN(_xlfn.CONCAT($E14:G14&amp;"/")))+1),
_xlpm.item,MID($B14,_xlpm.NumInicial,IFERROR(_xlpm.NumCarac-_xlpm.NumInicial,100)),
IF(AND($D14="A",ISERROR(_xlpm.item)),"-",_xlpm.item)
),"")</f>
        <v/>
      </c>
      <c r="I14" s="2" t="str" cm="1">
        <f t="array" ref="I14">IFERROR(_xlfn.LET(
_xlpm.NumInicial,SEARCH("/",$B14,5+LEN(_xlfn.CONCAT($E14:H14&amp;"/")))+1,
_xlpm.NumCarac,SEARCH("/",$B14,SEARCH("/",$B14,5+LEN(_xlfn.CONCAT($E14:H14&amp;"/")))+1),
_xlpm.item,MID($B14,_xlpm.NumInicial,IFERROR(_xlpm.NumCarac-_xlpm.NumInicial,100)),
IF(AND($D14="A",ISERROR(_xlpm.item)),"-",_xlpm.item)
),"")</f>
        <v/>
      </c>
      <c r="J14" s="2" t="str" cm="1">
        <f t="array" ref="J14">IFERROR(_xlfn.LET(
_xlpm.NumInicial,SEARCH("/",$B14,5+LEN(_xlfn.CONCAT($E14:I14&amp;"/")))+1,
_xlpm.NumCarac,SEARCH("/",$B14,SEARCH("/",$B14,5+LEN(_xlfn.CONCAT($E14:I14&amp;"/")))+1),
_xlpm.item,MID($B14,_xlpm.NumInicial,IFERROR(_xlpm.NumCarac-_xlpm.NumInicial,100)),
IF(AND($D14="A",ISERROR(_xlpm.item)),"-",_xlpm.item)
),"")</f>
        <v/>
      </c>
      <c r="K14" s="2" t="str" cm="1">
        <f t="array" ref="K14">IFERROR(_xlfn.LET(
_xlpm.NumInicial,SEARCH("/",$B14,5+LEN(_xlfn.CONCAT($E14:J14&amp;"/")))+1,
_xlpm.NumCarac,SEARCH("/",$B14,SEARCH("/",$B14,5+LEN(_xlfn.CONCAT($E14:J14&amp;"/")))+1),
_xlpm.item,MID($B14,_xlpm.NumInicial,IFERROR(_xlpm.NumCarac-_xlpm.NumInicial,100)),
IF(AND($D14="A",ISERROR(_xlpm.item)),"-",_xlpm.item)
),"")</f>
        <v/>
      </c>
      <c r="M14" s="14"/>
      <c r="N14" s="16"/>
      <c r="O14" s="16"/>
      <c r="P14" s="16"/>
      <c r="Q14" s="16"/>
      <c r="R14" s="26"/>
      <c r="S14" s="16"/>
      <c r="T14" s="16"/>
      <c r="U14" s="17"/>
    </row>
    <row r="15" spans="2:33" ht="20.100000000000001" customHeight="1" x14ac:dyDescent="0.3">
      <c r="B15" s="7"/>
      <c r="C15" s="8"/>
      <c r="D15" s="2"/>
      <c r="E15" s="2" t="str">
        <f>IFERROR(MID(Dados_CAD4[[#This Row],[TEXTO]],SEARCH(" ",Dados_CAD4[[#This Row],[TEXTO]])+1,SUM(SEARCH("/",Dados_CAD4[[#This Row],[TEXTO]]),-SEARCH(" ",Dados_CAD4[[#This Row],[TEXTO]]),-1)),"")</f>
        <v/>
      </c>
      <c r="F15" s="2" t="str" cm="1">
        <f t="array" ref="F15">IFERROR(_xlfn.LET(
_xlpm.NumInicial,SEARCH("/",$B15,5+LEN(_xlfn.CONCAT($E15:E15&amp;"/")))+1,
_xlpm.NumCarac,SEARCH("/",$B15,SEARCH("/",$B15,5+LEN(_xlfn.CONCAT($E15:E15&amp;"/")))+1),
_xlpm.item,MID($B15,_xlpm.NumInicial,IFERROR(_xlpm.NumCarac-_xlpm.NumInicial,100)),
IF(AND($D15="A",ISERROR(_xlpm.item)),"-",_xlpm.item)
),"")</f>
        <v/>
      </c>
      <c r="G15" s="2" t="str" cm="1">
        <f t="array" ref="G15">IFERROR(_xlfn.LET(
_xlpm.NumInicial,SEARCH("/",$B15,5+LEN(_xlfn.CONCAT($E15:F15&amp;"/")))+1,
_xlpm.NumCarac,SEARCH("/",$B15,SEARCH("/",$B15,5+LEN(_xlfn.CONCAT($E15:F15&amp;"/")))+1),
_xlpm.item,MID($B15,_xlpm.NumInicial,IFERROR(_xlpm.NumCarac-_xlpm.NumInicial,100)),
IF(AND($D15="A",ISERROR(_xlpm.item)),"-",_xlpm.item)
),"")</f>
        <v/>
      </c>
      <c r="H15" s="2" t="str" cm="1">
        <f t="array" ref="H15">IFERROR(_xlfn.LET(
_xlpm.NumInicial,SEARCH("/",$B15,5+LEN(_xlfn.CONCAT($E15:G15&amp;"/")))+1,
_xlpm.NumCarac,SEARCH("/",$B15,SEARCH("/",$B15,5+LEN(_xlfn.CONCAT($E15:G15&amp;"/")))+1),
_xlpm.item,MID($B15,_xlpm.NumInicial,IFERROR(_xlpm.NumCarac-_xlpm.NumInicial,100)),
IF(AND($D15="A",ISERROR(_xlpm.item)),"-",_xlpm.item)
),"")</f>
        <v/>
      </c>
      <c r="I15" s="2" t="str" cm="1">
        <f t="array" ref="I15">IFERROR(_xlfn.LET(
_xlpm.NumInicial,SEARCH("/",$B15,5+LEN(_xlfn.CONCAT($E15:H15&amp;"/")))+1,
_xlpm.NumCarac,SEARCH("/",$B15,SEARCH("/",$B15,5+LEN(_xlfn.CONCAT($E15:H15&amp;"/")))+1),
_xlpm.item,MID($B15,_xlpm.NumInicial,IFERROR(_xlpm.NumCarac-_xlpm.NumInicial,100)),
IF(AND($D15="A",ISERROR(_xlpm.item)),"-",_xlpm.item)
),"")</f>
        <v/>
      </c>
      <c r="J15" s="2" t="str" cm="1">
        <f t="array" ref="J15">IFERROR(_xlfn.LET(
_xlpm.NumInicial,SEARCH("/",$B15,5+LEN(_xlfn.CONCAT($E15:I15&amp;"/")))+1,
_xlpm.NumCarac,SEARCH("/",$B15,SEARCH("/",$B15,5+LEN(_xlfn.CONCAT($E15:I15&amp;"/")))+1),
_xlpm.item,MID($B15,_xlpm.NumInicial,IFERROR(_xlpm.NumCarac-_xlpm.NumInicial,100)),
IF(AND($D15="A",ISERROR(_xlpm.item)),"-",_xlpm.item)
),"")</f>
        <v/>
      </c>
      <c r="K15" s="2" t="str" cm="1">
        <f t="array" ref="K15">IFERROR(_xlfn.LET(
_xlpm.NumInicial,SEARCH("/",$B15,5+LEN(_xlfn.CONCAT($E15:J15&amp;"/")))+1,
_xlpm.NumCarac,SEARCH("/",$B15,SEARCH("/",$B15,5+LEN(_xlfn.CONCAT($E15:J15&amp;"/")))+1),
_xlpm.item,MID($B15,_xlpm.NumInicial,IFERROR(_xlpm.NumCarac-_xlpm.NumInicial,100)),
IF(AND($D15="A",ISERROR(_xlpm.item)),"-",_xlpm.item)
),"")</f>
        <v/>
      </c>
      <c r="M15" s="14"/>
      <c r="N15" s="16"/>
      <c r="O15" s="16"/>
      <c r="P15" s="16"/>
      <c r="Q15" s="16"/>
      <c r="R15" s="26"/>
      <c r="S15" s="16"/>
      <c r="T15" s="16"/>
      <c r="U15" s="17"/>
    </row>
    <row r="16" spans="2:33" ht="20.100000000000001" customHeight="1" x14ac:dyDescent="0.3">
      <c r="B16" s="7"/>
      <c r="C16" s="8"/>
      <c r="D16" s="2"/>
      <c r="E16" s="2" t="str">
        <f>IFERROR(MID(Dados_CAD4[[#This Row],[TEXTO]],SEARCH(" ",Dados_CAD4[[#This Row],[TEXTO]])+1,SUM(SEARCH("/",Dados_CAD4[[#This Row],[TEXTO]]),-SEARCH(" ",Dados_CAD4[[#This Row],[TEXTO]]),-1)),"")</f>
        <v/>
      </c>
      <c r="F16" s="2" t="str" cm="1">
        <f t="array" ref="F16">IFERROR(_xlfn.LET(
_xlpm.NumInicial,SEARCH("/",$B16,5+LEN(_xlfn.CONCAT($E16:E16&amp;"/")))+1,
_xlpm.NumCarac,SEARCH("/",$B16,SEARCH("/",$B16,5+LEN(_xlfn.CONCAT($E16:E16&amp;"/")))+1),
_xlpm.item,MID($B16,_xlpm.NumInicial,IFERROR(_xlpm.NumCarac-_xlpm.NumInicial,100)),
IF(AND($D16="A",ISERROR(_xlpm.item)),"-",_xlpm.item)
),"")</f>
        <v/>
      </c>
      <c r="G16" s="2" t="str" cm="1">
        <f t="array" ref="G16">IFERROR(_xlfn.LET(
_xlpm.NumInicial,SEARCH("/",$B16,5+LEN(_xlfn.CONCAT($E16:F16&amp;"/")))+1,
_xlpm.NumCarac,SEARCH("/",$B16,SEARCH("/",$B16,5+LEN(_xlfn.CONCAT($E16:F16&amp;"/")))+1),
_xlpm.item,MID($B16,_xlpm.NumInicial,IFERROR(_xlpm.NumCarac-_xlpm.NumInicial,100)),
IF(AND($D16="A",ISERROR(_xlpm.item)),"-",_xlpm.item)
),"")</f>
        <v/>
      </c>
      <c r="H16" s="2" t="str" cm="1">
        <f t="array" ref="H16">IFERROR(_xlfn.LET(
_xlpm.NumInicial,SEARCH("/",$B16,5+LEN(_xlfn.CONCAT($E16:G16&amp;"/")))+1,
_xlpm.NumCarac,SEARCH("/",$B16,SEARCH("/",$B16,5+LEN(_xlfn.CONCAT($E16:G16&amp;"/")))+1),
_xlpm.item,MID($B16,_xlpm.NumInicial,IFERROR(_xlpm.NumCarac-_xlpm.NumInicial,100)),
IF(AND($D16="A",ISERROR(_xlpm.item)),"-",_xlpm.item)
),"")</f>
        <v/>
      </c>
      <c r="I16" s="2" t="str" cm="1">
        <f t="array" ref="I16">IFERROR(_xlfn.LET(
_xlpm.NumInicial,SEARCH("/",$B16,5+LEN(_xlfn.CONCAT($E16:H16&amp;"/")))+1,
_xlpm.NumCarac,SEARCH("/",$B16,SEARCH("/",$B16,5+LEN(_xlfn.CONCAT($E16:H16&amp;"/")))+1),
_xlpm.item,MID($B16,_xlpm.NumInicial,IFERROR(_xlpm.NumCarac-_xlpm.NumInicial,100)),
IF(AND($D16="A",ISERROR(_xlpm.item)),"-",_xlpm.item)
),"")</f>
        <v/>
      </c>
      <c r="J16" s="2" t="str" cm="1">
        <f t="array" ref="J16">IFERROR(_xlfn.LET(
_xlpm.NumInicial,SEARCH("/",$B16,5+LEN(_xlfn.CONCAT($E16:I16&amp;"/")))+1,
_xlpm.NumCarac,SEARCH("/",$B16,SEARCH("/",$B16,5+LEN(_xlfn.CONCAT($E16:I16&amp;"/")))+1),
_xlpm.item,MID($B16,_xlpm.NumInicial,IFERROR(_xlpm.NumCarac-_xlpm.NumInicial,100)),
IF(AND($D16="A",ISERROR(_xlpm.item)),"-",_xlpm.item)
),"")</f>
        <v/>
      </c>
      <c r="K16" s="2" t="str" cm="1">
        <f t="array" ref="K16">IFERROR(_xlfn.LET(
_xlpm.NumInicial,SEARCH("/",$B16,5+LEN(_xlfn.CONCAT($E16:J16&amp;"/")))+1,
_xlpm.NumCarac,SEARCH("/",$B16,SEARCH("/",$B16,5+LEN(_xlfn.CONCAT($E16:J16&amp;"/")))+1),
_xlpm.item,MID($B16,_xlpm.NumInicial,IFERROR(_xlpm.NumCarac-_xlpm.NumInicial,100)),
IF(AND($D16="A",ISERROR(_xlpm.item)),"-",_xlpm.item)
),"")</f>
        <v/>
      </c>
      <c r="M16" s="14"/>
      <c r="N16" s="16"/>
      <c r="O16" s="16"/>
      <c r="P16" s="16"/>
      <c r="Q16" s="16"/>
      <c r="R16" s="26"/>
      <c r="S16" s="16"/>
      <c r="T16" s="16"/>
      <c r="U16" s="17"/>
    </row>
    <row r="17" spans="2:21" ht="20.100000000000001" customHeight="1" x14ac:dyDescent="0.3">
      <c r="B17" s="7"/>
      <c r="C17" s="8"/>
      <c r="D17" s="2"/>
      <c r="E17" s="2" t="str">
        <f>IFERROR(MID(Dados_CAD4[[#This Row],[TEXTO]],SEARCH(" ",Dados_CAD4[[#This Row],[TEXTO]])+1,SUM(SEARCH("/",Dados_CAD4[[#This Row],[TEXTO]]),-SEARCH(" ",Dados_CAD4[[#This Row],[TEXTO]]),-1)),"")</f>
        <v/>
      </c>
      <c r="F17" s="2" t="str" cm="1">
        <f t="array" ref="F17">IFERROR(_xlfn.LET(
_xlpm.NumInicial,SEARCH("/",$B17,5+LEN(_xlfn.CONCAT($E17:E17&amp;"/")))+1,
_xlpm.NumCarac,SEARCH("/",$B17,SEARCH("/",$B17,5+LEN(_xlfn.CONCAT($E17:E17&amp;"/")))+1),
_xlpm.item,MID($B17,_xlpm.NumInicial,IFERROR(_xlpm.NumCarac-_xlpm.NumInicial,100)),
IF(AND($D17="A",ISERROR(_xlpm.item)),"-",_xlpm.item)
),"")</f>
        <v/>
      </c>
      <c r="G17" s="2" t="str" cm="1">
        <f t="array" ref="G17">IFERROR(_xlfn.LET(
_xlpm.NumInicial,SEARCH("/",$B17,5+LEN(_xlfn.CONCAT($E17:F17&amp;"/")))+1,
_xlpm.NumCarac,SEARCH("/",$B17,SEARCH("/",$B17,5+LEN(_xlfn.CONCAT($E17:F17&amp;"/")))+1),
_xlpm.item,MID($B17,_xlpm.NumInicial,IFERROR(_xlpm.NumCarac-_xlpm.NumInicial,100)),
IF(AND($D17="A",ISERROR(_xlpm.item)),"-",_xlpm.item)
),"")</f>
        <v/>
      </c>
      <c r="H17" s="2" t="str" cm="1">
        <f t="array" ref="H17">IFERROR(_xlfn.LET(
_xlpm.NumInicial,SEARCH("/",$B17,5+LEN(_xlfn.CONCAT($E17:G17&amp;"/")))+1,
_xlpm.NumCarac,SEARCH("/",$B17,SEARCH("/",$B17,5+LEN(_xlfn.CONCAT($E17:G17&amp;"/")))+1),
_xlpm.item,MID($B17,_xlpm.NumInicial,IFERROR(_xlpm.NumCarac-_xlpm.NumInicial,100)),
IF(AND($D17="A",ISERROR(_xlpm.item)),"-",_xlpm.item)
),"")</f>
        <v/>
      </c>
      <c r="I17" s="2" t="str" cm="1">
        <f t="array" ref="I17">IFERROR(_xlfn.LET(
_xlpm.NumInicial,SEARCH("/",$B17,5+LEN(_xlfn.CONCAT($E17:H17&amp;"/")))+1,
_xlpm.NumCarac,SEARCH("/",$B17,SEARCH("/",$B17,5+LEN(_xlfn.CONCAT($E17:H17&amp;"/")))+1),
_xlpm.item,MID($B17,_xlpm.NumInicial,IFERROR(_xlpm.NumCarac-_xlpm.NumInicial,100)),
IF(AND($D17="A",ISERROR(_xlpm.item)),"-",_xlpm.item)
),"")</f>
        <v/>
      </c>
      <c r="J17" s="2" t="str" cm="1">
        <f t="array" ref="J17">IFERROR(_xlfn.LET(
_xlpm.NumInicial,SEARCH("/",$B17,5+LEN(_xlfn.CONCAT($E17:I17&amp;"/")))+1,
_xlpm.NumCarac,SEARCH("/",$B17,SEARCH("/",$B17,5+LEN(_xlfn.CONCAT($E17:I17&amp;"/")))+1),
_xlpm.item,MID($B17,_xlpm.NumInicial,IFERROR(_xlpm.NumCarac-_xlpm.NumInicial,100)),
IF(AND($D17="A",ISERROR(_xlpm.item)),"-",_xlpm.item)
),"")</f>
        <v/>
      </c>
      <c r="K17" s="2" t="str" cm="1">
        <f t="array" ref="K17">IFERROR(_xlfn.LET(
_xlpm.NumInicial,SEARCH("/",$B17,5+LEN(_xlfn.CONCAT($E17:J17&amp;"/")))+1,
_xlpm.NumCarac,SEARCH("/",$B17,SEARCH("/",$B17,5+LEN(_xlfn.CONCAT($E17:J17&amp;"/")))+1),
_xlpm.item,MID($B17,_xlpm.NumInicial,IFERROR(_xlpm.NumCarac-_xlpm.NumInicial,100)),
IF(AND($D17="A",ISERROR(_xlpm.item)),"-",_xlpm.item)
),"")</f>
        <v/>
      </c>
      <c r="M17" s="14"/>
      <c r="N17" s="16"/>
      <c r="O17" s="16"/>
      <c r="P17" s="16"/>
      <c r="Q17" s="16"/>
      <c r="R17" s="26"/>
      <c r="S17" s="16"/>
      <c r="T17" s="16"/>
      <c r="U17" s="17"/>
    </row>
    <row r="18" spans="2:21" ht="20.100000000000001" customHeight="1" x14ac:dyDescent="0.3">
      <c r="B18" s="7"/>
      <c r="C18" s="8"/>
      <c r="D18" s="2"/>
      <c r="E18" s="2" t="str">
        <f>IFERROR(MID(Dados_CAD4[[#This Row],[TEXTO]],SEARCH(" ",Dados_CAD4[[#This Row],[TEXTO]])+1,SUM(SEARCH("/",Dados_CAD4[[#This Row],[TEXTO]]),-SEARCH(" ",Dados_CAD4[[#This Row],[TEXTO]]),-1)),"")</f>
        <v/>
      </c>
      <c r="F18" s="2" t="str" cm="1">
        <f t="array" ref="F18">IFERROR(_xlfn.LET(
_xlpm.NumInicial,SEARCH("/",$B18,5+LEN(_xlfn.CONCAT($E18:E18&amp;"/")))+1,
_xlpm.NumCarac,SEARCH("/",$B18,SEARCH("/",$B18,5+LEN(_xlfn.CONCAT($E18:E18&amp;"/")))+1),
_xlpm.item,MID($B18,_xlpm.NumInicial,IFERROR(_xlpm.NumCarac-_xlpm.NumInicial,100)),
IF(AND($D18="A",ISERROR(_xlpm.item)),"-",_xlpm.item)
),"")</f>
        <v/>
      </c>
      <c r="G18" s="2" t="str" cm="1">
        <f t="array" ref="G18">IFERROR(_xlfn.LET(
_xlpm.NumInicial,SEARCH("/",$B18,5+LEN(_xlfn.CONCAT($E18:F18&amp;"/")))+1,
_xlpm.NumCarac,SEARCH("/",$B18,SEARCH("/",$B18,5+LEN(_xlfn.CONCAT($E18:F18&amp;"/")))+1),
_xlpm.item,MID($B18,_xlpm.NumInicial,IFERROR(_xlpm.NumCarac-_xlpm.NumInicial,100)),
IF(AND($D18="A",ISERROR(_xlpm.item)),"-",_xlpm.item)
),"")</f>
        <v/>
      </c>
      <c r="H18" s="2" t="str" cm="1">
        <f t="array" ref="H18">IFERROR(_xlfn.LET(
_xlpm.NumInicial,SEARCH("/",$B18,5+LEN(_xlfn.CONCAT($E18:G18&amp;"/")))+1,
_xlpm.NumCarac,SEARCH("/",$B18,SEARCH("/",$B18,5+LEN(_xlfn.CONCAT($E18:G18&amp;"/")))+1),
_xlpm.item,MID($B18,_xlpm.NumInicial,IFERROR(_xlpm.NumCarac-_xlpm.NumInicial,100)),
IF(AND($D18="A",ISERROR(_xlpm.item)),"-",_xlpm.item)
),"")</f>
        <v/>
      </c>
      <c r="I18" s="2" t="str" cm="1">
        <f t="array" ref="I18">IFERROR(_xlfn.LET(
_xlpm.NumInicial,SEARCH("/",$B18,5+LEN(_xlfn.CONCAT($E18:H18&amp;"/")))+1,
_xlpm.NumCarac,SEARCH("/",$B18,SEARCH("/",$B18,5+LEN(_xlfn.CONCAT($E18:H18&amp;"/")))+1),
_xlpm.item,MID($B18,_xlpm.NumInicial,IFERROR(_xlpm.NumCarac-_xlpm.NumInicial,100)),
IF(AND($D18="A",ISERROR(_xlpm.item)),"-",_xlpm.item)
),"")</f>
        <v/>
      </c>
      <c r="J18" s="2" t="str" cm="1">
        <f t="array" ref="J18">IFERROR(_xlfn.LET(
_xlpm.NumInicial,SEARCH("/",$B18,5+LEN(_xlfn.CONCAT($E18:I18&amp;"/")))+1,
_xlpm.NumCarac,SEARCH("/",$B18,SEARCH("/",$B18,5+LEN(_xlfn.CONCAT($E18:I18&amp;"/")))+1),
_xlpm.item,MID($B18,_xlpm.NumInicial,IFERROR(_xlpm.NumCarac-_xlpm.NumInicial,100)),
IF(AND($D18="A",ISERROR(_xlpm.item)),"-",_xlpm.item)
),"")</f>
        <v/>
      </c>
      <c r="K18" s="2" t="str" cm="1">
        <f t="array" ref="K18">IFERROR(_xlfn.LET(
_xlpm.NumInicial,SEARCH("/",$B18,5+LEN(_xlfn.CONCAT($E18:J18&amp;"/")))+1,
_xlpm.NumCarac,SEARCH("/",$B18,SEARCH("/",$B18,5+LEN(_xlfn.CONCAT($E18:J18&amp;"/")))+1),
_xlpm.item,MID($B18,_xlpm.NumInicial,IFERROR(_xlpm.NumCarac-_xlpm.NumInicial,100)),
IF(AND($D18="A",ISERROR(_xlpm.item)),"-",_xlpm.item)
),"")</f>
        <v/>
      </c>
      <c r="M18" s="14"/>
      <c r="N18" s="16"/>
      <c r="O18" s="16"/>
      <c r="P18" s="16"/>
      <c r="Q18" s="16"/>
      <c r="R18" s="26"/>
      <c r="S18" s="16"/>
      <c r="T18" s="16"/>
      <c r="U18" s="17"/>
    </row>
    <row r="19" spans="2:21" ht="20.100000000000001" customHeight="1" thickBot="1" x14ac:dyDescent="0.35">
      <c r="B19" s="7"/>
      <c r="C19" s="8"/>
      <c r="D19" s="2"/>
      <c r="E19" s="2" t="str">
        <f>IFERROR(MID(Dados_CAD4[[#This Row],[TEXTO]],SEARCH(" ",Dados_CAD4[[#This Row],[TEXTO]])+1,SUM(SEARCH("/",Dados_CAD4[[#This Row],[TEXTO]]),-SEARCH(" ",Dados_CAD4[[#This Row],[TEXTO]]),-1)),"")</f>
        <v/>
      </c>
      <c r="F19" s="2" t="str" cm="1">
        <f t="array" ref="F19">IFERROR(_xlfn.LET(
_xlpm.NumInicial,SEARCH("/",$B19,5+LEN(_xlfn.CONCAT($E19:E19&amp;"/")))+1,
_xlpm.NumCarac,SEARCH("/",$B19,SEARCH("/",$B19,5+LEN(_xlfn.CONCAT($E19:E19&amp;"/")))+1),
_xlpm.item,MID($B19,_xlpm.NumInicial,IFERROR(_xlpm.NumCarac-_xlpm.NumInicial,100)),
IF(AND($D19="A",ISERROR(_xlpm.item)),"-",_xlpm.item)
),"")</f>
        <v/>
      </c>
      <c r="G19" s="2" t="str" cm="1">
        <f t="array" ref="G19">IFERROR(_xlfn.LET(
_xlpm.NumInicial,SEARCH("/",$B19,5+LEN(_xlfn.CONCAT($E19:F19&amp;"/")))+1,
_xlpm.NumCarac,SEARCH("/",$B19,SEARCH("/",$B19,5+LEN(_xlfn.CONCAT($E19:F19&amp;"/")))+1),
_xlpm.item,MID($B19,_xlpm.NumInicial,IFERROR(_xlpm.NumCarac-_xlpm.NumInicial,100)),
IF(AND($D19="A",ISERROR(_xlpm.item)),"-",_xlpm.item)
),"")</f>
        <v/>
      </c>
      <c r="H19" s="2" t="str" cm="1">
        <f t="array" ref="H19">IFERROR(_xlfn.LET(
_xlpm.NumInicial,SEARCH("/",$B19,5+LEN(_xlfn.CONCAT($E19:G19&amp;"/")))+1,
_xlpm.NumCarac,SEARCH("/",$B19,SEARCH("/",$B19,5+LEN(_xlfn.CONCAT($E19:G19&amp;"/")))+1),
_xlpm.item,MID($B19,_xlpm.NumInicial,IFERROR(_xlpm.NumCarac-_xlpm.NumInicial,100)),
IF(AND($D19="A",ISERROR(_xlpm.item)),"-",_xlpm.item)
),"")</f>
        <v/>
      </c>
      <c r="I19" s="2" t="str" cm="1">
        <f t="array" ref="I19">IFERROR(_xlfn.LET(
_xlpm.NumInicial,SEARCH("/",$B19,5+LEN(_xlfn.CONCAT($E19:H19&amp;"/")))+1,
_xlpm.NumCarac,SEARCH("/",$B19,SEARCH("/",$B19,5+LEN(_xlfn.CONCAT($E19:H19&amp;"/")))+1),
_xlpm.item,MID($B19,_xlpm.NumInicial,IFERROR(_xlpm.NumCarac-_xlpm.NumInicial,100)),
IF(AND($D19="A",ISERROR(_xlpm.item)),"-",_xlpm.item)
),"")</f>
        <v/>
      </c>
      <c r="J19" s="2" t="str" cm="1">
        <f t="array" ref="J19">IFERROR(_xlfn.LET(
_xlpm.NumInicial,SEARCH("/",$B19,5+LEN(_xlfn.CONCAT($E19:I19&amp;"/")))+1,
_xlpm.NumCarac,SEARCH("/",$B19,SEARCH("/",$B19,5+LEN(_xlfn.CONCAT($E19:I19&amp;"/")))+1),
_xlpm.item,MID($B19,_xlpm.NumInicial,IFERROR(_xlpm.NumCarac-_xlpm.NumInicial,100)),
IF(AND($D19="A",ISERROR(_xlpm.item)),"-",_xlpm.item)
),"")</f>
        <v/>
      </c>
      <c r="K19" s="2" t="str" cm="1">
        <f t="array" ref="K19">IFERROR(_xlfn.LET(
_xlpm.NumInicial,SEARCH("/",$B19,5+LEN(_xlfn.CONCAT($E19:J19&amp;"/")))+1,
_xlpm.NumCarac,SEARCH("/",$B19,SEARCH("/",$B19,5+LEN(_xlfn.CONCAT($E19:J19&amp;"/")))+1),
_xlpm.item,MID($B19,_xlpm.NumInicial,IFERROR(_xlpm.NumCarac-_xlpm.NumInicial,100)),
IF(AND($D19="A",ISERROR(_xlpm.item)),"-",_xlpm.item)
),"")</f>
        <v/>
      </c>
      <c r="M19" s="18"/>
      <c r="N19" s="19"/>
      <c r="O19" s="19"/>
      <c r="P19" s="19"/>
      <c r="Q19" s="19"/>
      <c r="R19" s="27"/>
      <c r="S19" s="19"/>
      <c r="T19" s="19"/>
      <c r="U19" s="20"/>
    </row>
  </sheetData>
  <mergeCells count="6">
    <mergeCell ref="B2:K2"/>
    <mergeCell ref="AD2:AE2"/>
    <mergeCell ref="W2:W3"/>
    <mergeCell ref="M2:U2"/>
    <mergeCell ref="AF2:AG2"/>
    <mergeCell ref="X2:A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Almeida</dc:creator>
  <cp:lastModifiedBy>Lucas Gabriel Almeida</cp:lastModifiedBy>
  <dcterms:created xsi:type="dcterms:W3CDTF">2020-06-13T05:57:05Z</dcterms:created>
  <dcterms:modified xsi:type="dcterms:W3CDTF">2021-08-04T17:16:45Z</dcterms:modified>
</cp:coreProperties>
</file>